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1A946490-1DB4-41E4-9474-61539031FDAD}" xr6:coauthVersionLast="47" xr6:coauthVersionMax="47" xr10:uidLastSave="{00000000-0000-0000-0000-000000000000}"/>
  <bookViews>
    <workbookView xWindow="-108" yWindow="-108" windowWidth="23256" windowHeight="12720" tabRatio="647" firstSheet="1" activeTab="8" xr2:uid="{00000000-000D-0000-FFFF-FFFF00000000}"/>
  </bookViews>
  <sheets>
    <sheet name="Munka1" sheetId="4" r:id="rId1"/>
    <sheet name="kiindulasiadatok" sheetId="2" r:id="rId2"/>
    <sheet name="adatbazis" sheetId="3" r:id="rId3"/>
    <sheet name="sallang nélkül" sheetId="5" r:id="rId4"/>
    <sheet name="Munka4" sheetId="7" r:id="rId5"/>
    <sheet name="laikus" sheetId="9" r:id="rId6"/>
    <sheet name="Munka7" sheetId="10" r:id="rId7"/>
    <sheet name="Munka2" sheetId="25" r:id="rId8"/>
    <sheet name="Munka3" sheetId="26" r:id="rId9"/>
    <sheet name="coco1" sheetId="19" r:id="rId10"/>
    <sheet name="coco2" sheetId="21" r:id="rId11"/>
    <sheet name="coco3" sheetId="20" r:id="rId12"/>
    <sheet name="coco4" sheetId="22" r:id="rId13"/>
    <sheet name="coco5" sheetId="23" r:id="rId14"/>
    <sheet name="coco6" sheetId="24" r:id="rId15"/>
    <sheet name="Munka6" sheetId="14" r:id="rId16"/>
    <sheet name="coco std" sheetId="11" r:id="rId17"/>
    <sheet name="coco std 2" sheetId="15" r:id="rId18"/>
    <sheet name="coco std 3" sheetId="17" r:id="rId19"/>
    <sheet name="coco std 4" sheetId="18" r:id="rId20"/>
    <sheet name="coco y0" sheetId="13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68" i="19" l="1"/>
  <c r="AG271" i="19"/>
  <c r="AG272" i="19"/>
  <c r="AG273" i="19"/>
  <c r="AG274" i="19"/>
  <c r="AG275" i="19"/>
  <c r="AG276" i="19"/>
  <c r="AG277" i="19"/>
  <c r="AG278" i="19"/>
  <c r="AG279" i="19"/>
  <c r="AG280" i="19"/>
  <c r="AG281" i="19"/>
  <c r="AG282" i="19"/>
  <c r="AG283" i="19"/>
  <c r="AG284" i="19"/>
  <c r="AG285" i="19"/>
  <c r="AG286" i="19"/>
  <c r="AG287" i="19"/>
  <c r="AG288" i="19"/>
  <c r="AG289" i="19"/>
  <c r="AG290" i="19"/>
  <c r="AG291" i="19"/>
  <c r="AG292" i="19"/>
  <c r="AG293" i="19"/>
  <c r="AG294" i="19"/>
  <c r="AG295" i="19"/>
  <c r="AG296" i="19"/>
  <c r="AG297" i="19"/>
  <c r="AG298" i="19"/>
  <c r="AG299" i="19"/>
  <c r="AG300" i="19"/>
  <c r="AG301" i="19"/>
  <c r="AG302" i="19"/>
  <c r="AG303" i="19"/>
  <c r="AG304" i="19"/>
  <c r="AG305" i="19"/>
  <c r="AG306" i="19"/>
  <c r="AG307" i="19"/>
  <c r="AG308" i="19"/>
  <c r="AG309" i="19"/>
  <c r="AG310" i="19"/>
  <c r="AG311" i="19"/>
  <c r="AG312" i="19"/>
  <c r="AG313" i="19"/>
  <c r="AG314" i="19"/>
  <c r="AG315" i="19"/>
  <c r="AG316" i="19"/>
  <c r="AG317" i="19"/>
  <c r="AG318" i="19"/>
  <c r="AG270" i="19"/>
  <c r="AB4" i="26"/>
  <c r="AB5" i="26"/>
  <c r="AB6" i="26"/>
  <c r="AB7" i="26"/>
  <c r="AB8" i="26"/>
  <c r="AB9" i="26"/>
  <c r="AB10" i="26"/>
  <c r="AB11" i="26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5" i="26"/>
  <c r="AB46" i="26"/>
  <c r="AB47" i="26"/>
  <c r="AB48" i="26"/>
  <c r="AB49" i="26"/>
  <c r="AB50" i="26"/>
  <c r="AB51" i="26"/>
  <c r="AB3" i="26"/>
  <c r="Z4" i="26"/>
  <c r="AC4" i="26" s="1"/>
  <c r="Z5" i="26"/>
  <c r="AC5" i="26" s="1"/>
  <c r="Z6" i="26"/>
  <c r="AC6" i="26" s="1"/>
  <c r="Z7" i="26"/>
  <c r="AC7" i="26" s="1"/>
  <c r="Z8" i="26"/>
  <c r="AC8" i="26" s="1"/>
  <c r="Z9" i="26"/>
  <c r="AC9" i="26" s="1"/>
  <c r="Z10" i="26"/>
  <c r="AC10" i="26" s="1"/>
  <c r="Z11" i="26"/>
  <c r="AC11" i="26" s="1"/>
  <c r="Z12" i="26"/>
  <c r="AC12" i="26" s="1"/>
  <c r="Z13" i="26"/>
  <c r="AC13" i="26" s="1"/>
  <c r="Z14" i="26"/>
  <c r="AC14" i="26" s="1"/>
  <c r="Z15" i="26"/>
  <c r="AC15" i="26" s="1"/>
  <c r="Z16" i="26"/>
  <c r="AC16" i="26" s="1"/>
  <c r="Z17" i="26"/>
  <c r="AC17" i="26" s="1"/>
  <c r="Z18" i="26"/>
  <c r="AC18" i="26" s="1"/>
  <c r="Z19" i="26"/>
  <c r="AC19" i="26" s="1"/>
  <c r="Z20" i="26"/>
  <c r="AC20" i="26" s="1"/>
  <c r="Z21" i="26"/>
  <c r="AC21" i="26" s="1"/>
  <c r="Z22" i="26"/>
  <c r="AC22" i="26" s="1"/>
  <c r="Z23" i="26"/>
  <c r="AC23" i="26" s="1"/>
  <c r="Z24" i="26"/>
  <c r="AC24" i="26" s="1"/>
  <c r="Z25" i="26"/>
  <c r="AC25" i="26" s="1"/>
  <c r="Z26" i="26"/>
  <c r="AC26" i="26" s="1"/>
  <c r="Z27" i="26"/>
  <c r="AC27" i="26" s="1"/>
  <c r="Z28" i="26"/>
  <c r="AC28" i="26" s="1"/>
  <c r="Z29" i="26"/>
  <c r="AC29" i="26" s="1"/>
  <c r="Z30" i="26"/>
  <c r="AC30" i="26" s="1"/>
  <c r="Z31" i="26"/>
  <c r="AC31" i="26" s="1"/>
  <c r="Z32" i="26"/>
  <c r="AC32" i="26" s="1"/>
  <c r="Z33" i="26"/>
  <c r="AC33" i="26" s="1"/>
  <c r="Z34" i="26"/>
  <c r="AC34" i="26" s="1"/>
  <c r="Z35" i="26"/>
  <c r="AC35" i="26" s="1"/>
  <c r="Z36" i="26"/>
  <c r="AC36" i="26" s="1"/>
  <c r="Z37" i="26"/>
  <c r="AC37" i="26" s="1"/>
  <c r="Z38" i="26"/>
  <c r="AC38" i="26" s="1"/>
  <c r="Z39" i="26"/>
  <c r="AC39" i="26" s="1"/>
  <c r="Z40" i="26"/>
  <c r="AC40" i="26" s="1"/>
  <c r="Z41" i="26"/>
  <c r="AC41" i="26" s="1"/>
  <c r="Z42" i="26"/>
  <c r="AC42" i="26" s="1"/>
  <c r="Z43" i="26"/>
  <c r="AC43" i="26" s="1"/>
  <c r="Z44" i="26"/>
  <c r="AC44" i="26" s="1"/>
  <c r="Z45" i="26"/>
  <c r="AC45" i="26" s="1"/>
  <c r="Z46" i="26"/>
  <c r="AC46" i="26" s="1"/>
  <c r="Z47" i="26"/>
  <c r="AC47" i="26" s="1"/>
  <c r="Z48" i="26"/>
  <c r="AC48" i="26" s="1"/>
  <c r="Z49" i="26"/>
  <c r="AC49" i="26" s="1"/>
  <c r="Z50" i="26"/>
  <c r="AC50" i="26" s="1"/>
  <c r="Z51" i="26"/>
  <c r="AC51" i="26" s="1"/>
  <c r="Z3" i="26"/>
  <c r="AC3" i="26" s="1"/>
  <c r="Y4" i="26"/>
  <c r="Y5" i="26"/>
  <c r="Y6" i="26"/>
  <c r="Y7" i="26"/>
  <c r="Y8" i="26"/>
  <c r="Y9" i="26"/>
  <c r="Y10" i="26"/>
  <c r="Y1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Y50" i="26"/>
  <c r="Y51" i="26"/>
  <c r="Y3" i="26"/>
  <c r="X4" i="26"/>
  <c r="X5" i="26"/>
  <c r="X6" i="26"/>
  <c r="X7" i="26"/>
  <c r="X8" i="26"/>
  <c r="X9" i="26"/>
  <c r="X10" i="26"/>
  <c r="X11" i="26"/>
  <c r="X12" i="26"/>
  <c r="X13" i="26"/>
  <c r="X14" i="26"/>
  <c r="X15" i="26"/>
  <c r="X16" i="26"/>
  <c r="X17" i="26"/>
  <c r="X18" i="26"/>
  <c r="X19" i="26"/>
  <c r="X20" i="26"/>
  <c r="X21" i="26"/>
  <c r="X22" i="26"/>
  <c r="X23" i="26"/>
  <c r="X24" i="26"/>
  <c r="X25" i="26"/>
  <c r="X26" i="26"/>
  <c r="X27" i="26"/>
  <c r="X28" i="26"/>
  <c r="X29" i="26"/>
  <c r="X30" i="26"/>
  <c r="X31" i="26"/>
  <c r="X32" i="26"/>
  <c r="X33" i="26"/>
  <c r="X34" i="26"/>
  <c r="X35" i="26"/>
  <c r="X36" i="26"/>
  <c r="X37" i="26"/>
  <c r="X38" i="26"/>
  <c r="X39" i="26"/>
  <c r="X40" i="26"/>
  <c r="X41" i="26"/>
  <c r="X42" i="26"/>
  <c r="X43" i="26"/>
  <c r="X44" i="26"/>
  <c r="X45" i="26"/>
  <c r="X46" i="26"/>
  <c r="X47" i="26"/>
  <c r="X48" i="26"/>
  <c r="X49" i="26"/>
  <c r="X50" i="26"/>
  <c r="X51" i="26"/>
  <c r="X3" i="26"/>
  <c r="D4" i="26"/>
  <c r="E4" i="26"/>
  <c r="F4" i="26"/>
  <c r="G4" i="26"/>
  <c r="H4" i="26"/>
  <c r="D5" i="26"/>
  <c r="E5" i="26"/>
  <c r="F5" i="26"/>
  <c r="G5" i="26"/>
  <c r="H5" i="26"/>
  <c r="D6" i="26"/>
  <c r="E6" i="26"/>
  <c r="F6" i="26"/>
  <c r="G6" i="26"/>
  <c r="H6" i="26"/>
  <c r="D7" i="26"/>
  <c r="E7" i="26"/>
  <c r="F7" i="26"/>
  <c r="G7" i="26"/>
  <c r="H7" i="26"/>
  <c r="D8" i="26"/>
  <c r="E8" i="26"/>
  <c r="F8" i="26"/>
  <c r="G8" i="26"/>
  <c r="H8" i="26"/>
  <c r="D9" i="26"/>
  <c r="E9" i="26"/>
  <c r="F9" i="26"/>
  <c r="G9" i="26"/>
  <c r="H9" i="26"/>
  <c r="D10" i="26"/>
  <c r="E10" i="26"/>
  <c r="F10" i="26"/>
  <c r="G10" i="26"/>
  <c r="H10" i="26"/>
  <c r="D11" i="26"/>
  <c r="E11" i="26"/>
  <c r="F11" i="26"/>
  <c r="G11" i="26"/>
  <c r="H11" i="26"/>
  <c r="D12" i="26"/>
  <c r="E12" i="26"/>
  <c r="F12" i="26"/>
  <c r="G12" i="26"/>
  <c r="H12" i="26"/>
  <c r="D13" i="26"/>
  <c r="E13" i="26"/>
  <c r="F13" i="26"/>
  <c r="G13" i="26"/>
  <c r="H13" i="26"/>
  <c r="D14" i="26"/>
  <c r="E14" i="26"/>
  <c r="F14" i="26"/>
  <c r="G14" i="26"/>
  <c r="H14" i="26"/>
  <c r="D15" i="26"/>
  <c r="E15" i="26"/>
  <c r="F15" i="26"/>
  <c r="G15" i="26"/>
  <c r="H15" i="26"/>
  <c r="D16" i="26"/>
  <c r="E16" i="26"/>
  <c r="F16" i="26"/>
  <c r="G16" i="26"/>
  <c r="H16" i="26"/>
  <c r="D17" i="26"/>
  <c r="E17" i="26"/>
  <c r="F17" i="26"/>
  <c r="G17" i="26"/>
  <c r="H17" i="26"/>
  <c r="D18" i="26"/>
  <c r="E18" i="26"/>
  <c r="F18" i="26"/>
  <c r="G18" i="26"/>
  <c r="H18" i="26"/>
  <c r="D19" i="26"/>
  <c r="E19" i="26"/>
  <c r="F19" i="26"/>
  <c r="G19" i="26"/>
  <c r="H19" i="26"/>
  <c r="D20" i="26"/>
  <c r="E20" i="26"/>
  <c r="F20" i="26"/>
  <c r="G20" i="26"/>
  <c r="H20" i="26"/>
  <c r="D21" i="26"/>
  <c r="E21" i="26"/>
  <c r="F21" i="26"/>
  <c r="G21" i="26"/>
  <c r="H21" i="26"/>
  <c r="D22" i="26"/>
  <c r="E22" i="26"/>
  <c r="F22" i="26"/>
  <c r="G22" i="26"/>
  <c r="H22" i="26"/>
  <c r="D23" i="26"/>
  <c r="E23" i="26"/>
  <c r="F23" i="26"/>
  <c r="G23" i="26"/>
  <c r="H23" i="26"/>
  <c r="D24" i="26"/>
  <c r="E24" i="26"/>
  <c r="F24" i="26"/>
  <c r="G24" i="26"/>
  <c r="H24" i="26"/>
  <c r="D25" i="26"/>
  <c r="E25" i="26"/>
  <c r="F25" i="26"/>
  <c r="G25" i="26"/>
  <c r="H25" i="26"/>
  <c r="D26" i="26"/>
  <c r="E26" i="26"/>
  <c r="F26" i="26"/>
  <c r="G26" i="26"/>
  <c r="H26" i="26"/>
  <c r="D27" i="26"/>
  <c r="E27" i="26"/>
  <c r="F27" i="26"/>
  <c r="G27" i="26"/>
  <c r="H27" i="26"/>
  <c r="D28" i="26"/>
  <c r="E28" i="26"/>
  <c r="F28" i="26"/>
  <c r="G28" i="26"/>
  <c r="H28" i="26"/>
  <c r="D29" i="26"/>
  <c r="E29" i="26"/>
  <c r="F29" i="26"/>
  <c r="G29" i="26"/>
  <c r="H29" i="26"/>
  <c r="D30" i="26"/>
  <c r="E30" i="26"/>
  <c r="F30" i="26"/>
  <c r="G30" i="26"/>
  <c r="H30" i="26"/>
  <c r="D31" i="26"/>
  <c r="E31" i="26"/>
  <c r="F31" i="26"/>
  <c r="G31" i="26"/>
  <c r="H31" i="26"/>
  <c r="D32" i="26"/>
  <c r="E32" i="26"/>
  <c r="F32" i="26"/>
  <c r="G32" i="26"/>
  <c r="H32" i="26"/>
  <c r="D33" i="26"/>
  <c r="E33" i="26"/>
  <c r="F33" i="26"/>
  <c r="G33" i="26"/>
  <c r="H33" i="26"/>
  <c r="D34" i="26"/>
  <c r="E34" i="26"/>
  <c r="F34" i="26"/>
  <c r="G34" i="26"/>
  <c r="H34" i="26"/>
  <c r="D35" i="26"/>
  <c r="E35" i="26"/>
  <c r="F35" i="26"/>
  <c r="G35" i="26"/>
  <c r="H35" i="26"/>
  <c r="D36" i="26"/>
  <c r="E36" i="26"/>
  <c r="F36" i="26"/>
  <c r="G36" i="26"/>
  <c r="H36" i="26"/>
  <c r="D37" i="26"/>
  <c r="E37" i="26"/>
  <c r="F37" i="26"/>
  <c r="G37" i="26"/>
  <c r="H37" i="26"/>
  <c r="D38" i="26"/>
  <c r="E38" i="26"/>
  <c r="F38" i="26"/>
  <c r="G38" i="26"/>
  <c r="H38" i="26"/>
  <c r="D39" i="26"/>
  <c r="E39" i="26"/>
  <c r="F39" i="26"/>
  <c r="G39" i="26"/>
  <c r="H39" i="26"/>
  <c r="D40" i="26"/>
  <c r="E40" i="26"/>
  <c r="F40" i="26"/>
  <c r="G40" i="26"/>
  <c r="H40" i="26"/>
  <c r="D41" i="26"/>
  <c r="E41" i="26"/>
  <c r="F41" i="26"/>
  <c r="G41" i="26"/>
  <c r="H41" i="26"/>
  <c r="D42" i="26"/>
  <c r="E42" i="26"/>
  <c r="F42" i="26"/>
  <c r="G42" i="26"/>
  <c r="H42" i="26"/>
  <c r="D43" i="26"/>
  <c r="E43" i="26"/>
  <c r="F43" i="26"/>
  <c r="G43" i="26"/>
  <c r="H43" i="26"/>
  <c r="D44" i="26"/>
  <c r="E44" i="26"/>
  <c r="F44" i="26"/>
  <c r="G44" i="26"/>
  <c r="H44" i="26"/>
  <c r="D45" i="26"/>
  <c r="E45" i="26"/>
  <c r="F45" i="26"/>
  <c r="G45" i="26"/>
  <c r="H45" i="26"/>
  <c r="D46" i="26"/>
  <c r="E46" i="26"/>
  <c r="F46" i="26"/>
  <c r="G46" i="26"/>
  <c r="H46" i="26"/>
  <c r="D47" i="26"/>
  <c r="E47" i="26"/>
  <c r="F47" i="26"/>
  <c r="G47" i="26"/>
  <c r="H47" i="26"/>
  <c r="D48" i="26"/>
  <c r="E48" i="26"/>
  <c r="F48" i="26"/>
  <c r="G48" i="26"/>
  <c r="H48" i="26"/>
  <c r="D49" i="26"/>
  <c r="E49" i="26"/>
  <c r="F49" i="26"/>
  <c r="G49" i="26"/>
  <c r="H49" i="26"/>
  <c r="D50" i="26"/>
  <c r="E50" i="26"/>
  <c r="F50" i="26"/>
  <c r="G50" i="26"/>
  <c r="H50" i="26"/>
  <c r="D51" i="26"/>
  <c r="E51" i="26"/>
  <c r="F51" i="26"/>
  <c r="G51" i="26"/>
  <c r="H51" i="26"/>
  <c r="H3" i="26"/>
  <c r="G3" i="26"/>
  <c r="F3" i="26"/>
  <c r="E3" i="26"/>
  <c r="D3" i="26"/>
  <c r="H2" i="26"/>
  <c r="G2" i="26"/>
  <c r="F2" i="26"/>
  <c r="E2" i="26"/>
  <c r="D2" i="26"/>
  <c r="C2" i="26"/>
  <c r="AT57" i="26"/>
  <c r="AT56" i="26"/>
  <c r="AT55" i="26"/>
  <c r="AT54" i="26"/>
  <c r="AT53" i="26"/>
  <c r="AT52" i="26"/>
  <c r="AT51" i="26"/>
  <c r="AT50" i="26"/>
  <c r="AT49" i="26"/>
  <c r="AT48" i="26"/>
  <c r="AT47" i="26"/>
  <c r="AT46" i="26"/>
  <c r="AT45" i="26"/>
  <c r="AT44" i="26"/>
  <c r="AT43" i="26"/>
  <c r="AT42" i="26"/>
  <c r="AT41" i="26"/>
  <c r="AT40" i="26"/>
  <c r="AT39" i="26"/>
  <c r="AT38" i="26"/>
  <c r="AT37" i="26"/>
  <c r="AT36" i="26"/>
  <c r="AT35" i="26"/>
  <c r="AT34" i="26"/>
  <c r="AT33" i="26"/>
  <c r="AT32" i="26"/>
  <c r="AT31" i="26"/>
  <c r="AT30" i="26"/>
  <c r="AT29" i="26"/>
  <c r="AT28" i="26"/>
  <c r="AT27" i="26"/>
  <c r="AT26" i="26"/>
  <c r="AT25" i="26"/>
  <c r="AT24" i="26"/>
  <c r="AT23" i="26"/>
  <c r="AT22" i="26"/>
  <c r="AT21" i="26"/>
  <c r="AT20" i="26"/>
  <c r="AT19" i="26"/>
  <c r="AT18" i="26"/>
  <c r="AT17" i="26"/>
  <c r="AT16" i="26"/>
  <c r="AT15" i="26"/>
  <c r="AT14" i="26"/>
  <c r="AT13" i="26"/>
  <c r="AT12" i="26"/>
  <c r="AT11" i="26"/>
  <c r="AT10" i="26"/>
  <c r="AT9" i="26"/>
  <c r="AT8" i="26"/>
  <c r="AS57" i="26"/>
  <c r="AR57" i="26"/>
  <c r="AQ57" i="26"/>
  <c r="AP57" i="26"/>
  <c r="AO57" i="26"/>
  <c r="AN57" i="26"/>
  <c r="AS56" i="26"/>
  <c r="AR56" i="26"/>
  <c r="AQ56" i="26"/>
  <c r="AP56" i="26"/>
  <c r="AO56" i="26"/>
  <c r="AN56" i="26"/>
  <c r="AS55" i="26"/>
  <c r="AR55" i="26"/>
  <c r="AQ55" i="26"/>
  <c r="AP55" i="26"/>
  <c r="AO55" i="26"/>
  <c r="AN55" i="26"/>
  <c r="AS54" i="26"/>
  <c r="AR54" i="26"/>
  <c r="AQ54" i="26"/>
  <c r="AP54" i="26"/>
  <c r="AO54" i="26"/>
  <c r="AN54" i="26"/>
  <c r="AS53" i="26"/>
  <c r="AR53" i="26"/>
  <c r="AQ53" i="26"/>
  <c r="AP53" i="26"/>
  <c r="AO53" i="26"/>
  <c r="AN53" i="26"/>
  <c r="AS52" i="26"/>
  <c r="AR52" i="26"/>
  <c r="AQ52" i="26"/>
  <c r="AP52" i="26"/>
  <c r="AO52" i="26"/>
  <c r="AN52" i="26"/>
  <c r="AS51" i="26"/>
  <c r="AR51" i="26"/>
  <c r="AQ51" i="26"/>
  <c r="AP51" i="26"/>
  <c r="AO51" i="26"/>
  <c r="AN51" i="26"/>
  <c r="AS50" i="26"/>
  <c r="AR50" i="26"/>
  <c r="AQ50" i="26"/>
  <c r="AP50" i="26"/>
  <c r="AO50" i="26"/>
  <c r="AN50" i="26"/>
  <c r="AS49" i="26"/>
  <c r="AR49" i="26"/>
  <c r="AQ49" i="26"/>
  <c r="AP49" i="26"/>
  <c r="AO49" i="26"/>
  <c r="AN49" i="26"/>
  <c r="AS48" i="26"/>
  <c r="AR48" i="26"/>
  <c r="AQ48" i="26"/>
  <c r="AP48" i="26"/>
  <c r="AO48" i="26"/>
  <c r="AN48" i="26"/>
  <c r="AS47" i="26"/>
  <c r="AR47" i="26"/>
  <c r="AQ47" i="26"/>
  <c r="AP47" i="26"/>
  <c r="AO47" i="26"/>
  <c r="AN47" i="26"/>
  <c r="AS46" i="26"/>
  <c r="AR46" i="26"/>
  <c r="AQ46" i="26"/>
  <c r="AP46" i="26"/>
  <c r="AO46" i="26"/>
  <c r="AN46" i="26"/>
  <c r="AS45" i="26"/>
  <c r="AR45" i="26"/>
  <c r="AQ45" i="26"/>
  <c r="AP45" i="26"/>
  <c r="AO45" i="26"/>
  <c r="AN45" i="26"/>
  <c r="AS44" i="26"/>
  <c r="AR44" i="26"/>
  <c r="AQ44" i="26"/>
  <c r="AP44" i="26"/>
  <c r="AO44" i="26"/>
  <c r="AN44" i="26"/>
  <c r="AS43" i="26"/>
  <c r="AR43" i="26"/>
  <c r="AQ43" i="26"/>
  <c r="AP43" i="26"/>
  <c r="AO43" i="26"/>
  <c r="AN43" i="26"/>
  <c r="AS42" i="26"/>
  <c r="AR42" i="26"/>
  <c r="AQ42" i="26"/>
  <c r="AP42" i="26"/>
  <c r="AO42" i="26"/>
  <c r="AN42" i="26"/>
  <c r="AS41" i="26"/>
  <c r="AR41" i="26"/>
  <c r="AQ41" i="26"/>
  <c r="AP41" i="26"/>
  <c r="AO41" i="26"/>
  <c r="AN41" i="26"/>
  <c r="AS40" i="26"/>
  <c r="AR40" i="26"/>
  <c r="AQ40" i="26"/>
  <c r="AP40" i="26"/>
  <c r="AO40" i="26"/>
  <c r="AN40" i="26"/>
  <c r="AS39" i="26"/>
  <c r="AR39" i="26"/>
  <c r="AQ39" i="26"/>
  <c r="AP39" i="26"/>
  <c r="AO39" i="26"/>
  <c r="AN39" i="26"/>
  <c r="AS38" i="26"/>
  <c r="AR38" i="26"/>
  <c r="AQ38" i="26"/>
  <c r="AP38" i="26"/>
  <c r="AO38" i="26"/>
  <c r="AN38" i="26"/>
  <c r="AS37" i="26"/>
  <c r="AR37" i="26"/>
  <c r="AQ37" i="26"/>
  <c r="AP37" i="26"/>
  <c r="AO37" i="26"/>
  <c r="AN37" i="26"/>
  <c r="AS36" i="26"/>
  <c r="AR36" i="26"/>
  <c r="AQ36" i="26"/>
  <c r="AP36" i="26"/>
  <c r="AO36" i="26"/>
  <c r="AN36" i="26"/>
  <c r="AS35" i="26"/>
  <c r="AR35" i="26"/>
  <c r="AQ35" i="26"/>
  <c r="AP35" i="26"/>
  <c r="AO35" i="26"/>
  <c r="AN35" i="26"/>
  <c r="AS34" i="26"/>
  <c r="AR34" i="26"/>
  <c r="AQ34" i="26"/>
  <c r="AP34" i="26"/>
  <c r="AO34" i="26"/>
  <c r="AN34" i="26"/>
  <c r="AS33" i="26"/>
  <c r="AR33" i="26"/>
  <c r="AQ33" i="26"/>
  <c r="AP33" i="26"/>
  <c r="AO33" i="26"/>
  <c r="AN33" i="26"/>
  <c r="AS32" i="26"/>
  <c r="AR32" i="26"/>
  <c r="AQ32" i="26"/>
  <c r="AP32" i="26"/>
  <c r="AO32" i="26"/>
  <c r="AN32" i="26"/>
  <c r="AS31" i="26"/>
  <c r="AR31" i="26"/>
  <c r="AQ31" i="26"/>
  <c r="AP31" i="26"/>
  <c r="AO31" i="26"/>
  <c r="AN31" i="26"/>
  <c r="AS30" i="26"/>
  <c r="AR30" i="26"/>
  <c r="AQ30" i="26"/>
  <c r="AP30" i="26"/>
  <c r="AO30" i="26"/>
  <c r="AN30" i="26"/>
  <c r="AS29" i="26"/>
  <c r="AR29" i="26"/>
  <c r="AQ29" i="26"/>
  <c r="AP29" i="26"/>
  <c r="AO29" i="26"/>
  <c r="AN29" i="26"/>
  <c r="AS28" i="26"/>
  <c r="AR28" i="26"/>
  <c r="AQ28" i="26"/>
  <c r="AP28" i="26"/>
  <c r="AO28" i="26"/>
  <c r="AN28" i="26"/>
  <c r="AS27" i="26"/>
  <c r="AR27" i="26"/>
  <c r="AQ27" i="26"/>
  <c r="AP27" i="26"/>
  <c r="AO27" i="26"/>
  <c r="AN27" i="26"/>
  <c r="AS26" i="26"/>
  <c r="AR26" i="26"/>
  <c r="AQ26" i="26"/>
  <c r="AP26" i="26"/>
  <c r="AO26" i="26"/>
  <c r="AN26" i="26"/>
  <c r="AS25" i="26"/>
  <c r="AR25" i="26"/>
  <c r="AQ25" i="26"/>
  <c r="AP25" i="26"/>
  <c r="AO25" i="26"/>
  <c r="AN25" i="26"/>
  <c r="AS24" i="26"/>
  <c r="AR24" i="26"/>
  <c r="AQ24" i="26"/>
  <c r="AP24" i="26"/>
  <c r="AO24" i="26"/>
  <c r="AN24" i="26"/>
  <c r="AS23" i="26"/>
  <c r="AR23" i="26"/>
  <c r="AQ23" i="26"/>
  <c r="AP23" i="26"/>
  <c r="AO23" i="26"/>
  <c r="AN23" i="26"/>
  <c r="AS22" i="26"/>
  <c r="AR22" i="26"/>
  <c r="AQ22" i="26"/>
  <c r="AP22" i="26"/>
  <c r="AO22" i="26"/>
  <c r="AN22" i="26"/>
  <c r="AS21" i="26"/>
  <c r="AR21" i="26"/>
  <c r="AQ21" i="26"/>
  <c r="AP21" i="26"/>
  <c r="AO21" i="26"/>
  <c r="AN21" i="26"/>
  <c r="AS20" i="26"/>
  <c r="AR20" i="26"/>
  <c r="AQ20" i="26"/>
  <c r="AP20" i="26"/>
  <c r="AO20" i="26"/>
  <c r="AN20" i="26"/>
  <c r="AS19" i="26"/>
  <c r="AR19" i="26"/>
  <c r="AQ19" i="26"/>
  <c r="AP19" i="26"/>
  <c r="AO19" i="26"/>
  <c r="AN19" i="26"/>
  <c r="AS18" i="26"/>
  <c r="AR18" i="26"/>
  <c r="AQ18" i="26"/>
  <c r="AP18" i="26"/>
  <c r="AO18" i="26"/>
  <c r="AN18" i="26"/>
  <c r="AS17" i="26"/>
  <c r="AR17" i="26"/>
  <c r="AQ17" i="26"/>
  <c r="AP17" i="26"/>
  <c r="AO17" i="26"/>
  <c r="AN17" i="26"/>
  <c r="AS16" i="26"/>
  <c r="AR16" i="26"/>
  <c r="AQ16" i="26"/>
  <c r="AP16" i="26"/>
  <c r="AO16" i="26"/>
  <c r="AN16" i="26"/>
  <c r="AS15" i="26"/>
  <c r="AR15" i="26"/>
  <c r="AQ15" i="26"/>
  <c r="AP15" i="26"/>
  <c r="AO15" i="26"/>
  <c r="AN15" i="26"/>
  <c r="AS14" i="26"/>
  <c r="AR14" i="26"/>
  <c r="AQ14" i="26"/>
  <c r="AP14" i="26"/>
  <c r="AO14" i="26"/>
  <c r="AN14" i="26"/>
  <c r="AS13" i="26"/>
  <c r="AR13" i="26"/>
  <c r="AQ13" i="26"/>
  <c r="AP13" i="26"/>
  <c r="AO13" i="26"/>
  <c r="AN13" i="26"/>
  <c r="AS12" i="26"/>
  <c r="AR12" i="26"/>
  <c r="AQ12" i="26"/>
  <c r="AP12" i="26"/>
  <c r="AO12" i="26"/>
  <c r="AN12" i="26"/>
  <c r="AS11" i="26"/>
  <c r="AR11" i="26"/>
  <c r="AQ11" i="26"/>
  <c r="AP11" i="26"/>
  <c r="AO11" i="26"/>
  <c r="AN11" i="26"/>
  <c r="AS10" i="26"/>
  <c r="AR10" i="26"/>
  <c r="AQ10" i="26"/>
  <c r="AP10" i="26"/>
  <c r="AO10" i="26"/>
  <c r="AN10" i="26"/>
  <c r="AS9" i="26"/>
  <c r="AR9" i="26"/>
  <c r="AQ9" i="26"/>
  <c r="AP9" i="26"/>
  <c r="AO9" i="26"/>
  <c r="AN9" i="26"/>
  <c r="W2" i="26"/>
  <c r="V2" i="26"/>
  <c r="U2" i="26"/>
  <c r="T2" i="26"/>
  <c r="S2" i="26"/>
  <c r="R2" i="26"/>
  <c r="Q2" i="26"/>
  <c r="I4" i="26"/>
  <c r="J4" i="26"/>
  <c r="K4" i="26"/>
  <c r="L4" i="26"/>
  <c r="M4" i="26"/>
  <c r="N4" i="26"/>
  <c r="O4" i="26"/>
  <c r="W4" i="26" s="1"/>
  <c r="AA4" i="26" s="1"/>
  <c r="I5" i="26"/>
  <c r="J5" i="26"/>
  <c r="K5" i="26"/>
  <c r="L5" i="26"/>
  <c r="M5" i="26"/>
  <c r="N5" i="26"/>
  <c r="O5" i="26"/>
  <c r="W5" i="26" s="1"/>
  <c r="AA5" i="26" s="1"/>
  <c r="I6" i="26"/>
  <c r="J6" i="26"/>
  <c r="K6" i="26"/>
  <c r="L6" i="26"/>
  <c r="M6" i="26"/>
  <c r="N6" i="26"/>
  <c r="O6" i="26"/>
  <c r="W6" i="26" s="1"/>
  <c r="I7" i="26"/>
  <c r="J7" i="26"/>
  <c r="K7" i="26"/>
  <c r="L7" i="26"/>
  <c r="M7" i="26"/>
  <c r="N7" i="26"/>
  <c r="O7" i="26"/>
  <c r="W7" i="26" s="1"/>
  <c r="I8" i="26"/>
  <c r="J8" i="26"/>
  <c r="K8" i="26"/>
  <c r="L8" i="26"/>
  <c r="M8" i="26"/>
  <c r="N8" i="26"/>
  <c r="O8" i="26"/>
  <c r="W8" i="26" s="1"/>
  <c r="I9" i="26"/>
  <c r="J9" i="26"/>
  <c r="K9" i="26"/>
  <c r="L9" i="26"/>
  <c r="M9" i="26"/>
  <c r="N9" i="26"/>
  <c r="O9" i="26"/>
  <c r="W9" i="26" s="1"/>
  <c r="I10" i="26"/>
  <c r="J10" i="26"/>
  <c r="K10" i="26"/>
  <c r="L10" i="26"/>
  <c r="M10" i="26"/>
  <c r="N10" i="26"/>
  <c r="O10" i="26"/>
  <c r="W10" i="26" s="1"/>
  <c r="I11" i="26"/>
  <c r="J11" i="26"/>
  <c r="K11" i="26"/>
  <c r="L11" i="26"/>
  <c r="M11" i="26"/>
  <c r="N11" i="26"/>
  <c r="O11" i="26"/>
  <c r="W11" i="26" s="1"/>
  <c r="AA11" i="26" s="1"/>
  <c r="I12" i="26"/>
  <c r="J12" i="26"/>
  <c r="K12" i="26"/>
  <c r="L12" i="26"/>
  <c r="M12" i="26"/>
  <c r="N12" i="26"/>
  <c r="O12" i="26"/>
  <c r="W12" i="26" s="1"/>
  <c r="AA12" i="26" s="1"/>
  <c r="I13" i="26"/>
  <c r="J13" i="26"/>
  <c r="K13" i="26"/>
  <c r="L13" i="26"/>
  <c r="M13" i="26"/>
  <c r="N13" i="26"/>
  <c r="O13" i="26"/>
  <c r="W13" i="26" s="1"/>
  <c r="AA13" i="26" s="1"/>
  <c r="I14" i="26"/>
  <c r="J14" i="26"/>
  <c r="K14" i="26"/>
  <c r="L14" i="26"/>
  <c r="M14" i="26"/>
  <c r="N14" i="26"/>
  <c r="O14" i="26"/>
  <c r="W14" i="26" s="1"/>
  <c r="I15" i="26"/>
  <c r="J15" i="26"/>
  <c r="K15" i="26"/>
  <c r="L15" i="26"/>
  <c r="M15" i="26"/>
  <c r="N15" i="26"/>
  <c r="O15" i="26"/>
  <c r="W15" i="26" s="1"/>
  <c r="I16" i="26"/>
  <c r="J16" i="26"/>
  <c r="K16" i="26"/>
  <c r="L16" i="26"/>
  <c r="M16" i="26"/>
  <c r="N16" i="26"/>
  <c r="O16" i="26"/>
  <c r="W16" i="26" s="1"/>
  <c r="I17" i="26"/>
  <c r="J17" i="26"/>
  <c r="K17" i="26"/>
  <c r="L17" i="26"/>
  <c r="M17" i="26"/>
  <c r="N17" i="26"/>
  <c r="O17" i="26"/>
  <c r="W17" i="26" s="1"/>
  <c r="I18" i="26"/>
  <c r="J18" i="26"/>
  <c r="K18" i="26"/>
  <c r="L18" i="26"/>
  <c r="M18" i="26"/>
  <c r="N18" i="26"/>
  <c r="O18" i="26"/>
  <c r="W18" i="26" s="1"/>
  <c r="I19" i="26"/>
  <c r="J19" i="26"/>
  <c r="K19" i="26"/>
  <c r="L19" i="26"/>
  <c r="M19" i="26"/>
  <c r="N19" i="26"/>
  <c r="O19" i="26"/>
  <c r="W19" i="26" s="1"/>
  <c r="AA19" i="26" s="1"/>
  <c r="I20" i="26"/>
  <c r="J20" i="26"/>
  <c r="K20" i="26"/>
  <c r="L20" i="26"/>
  <c r="M20" i="26"/>
  <c r="N20" i="26"/>
  <c r="O20" i="26"/>
  <c r="W20" i="26" s="1"/>
  <c r="AA20" i="26" s="1"/>
  <c r="I21" i="26"/>
  <c r="J21" i="26"/>
  <c r="K21" i="26"/>
  <c r="L21" i="26"/>
  <c r="M21" i="26"/>
  <c r="N21" i="26"/>
  <c r="O21" i="26"/>
  <c r="W21" i="26" s="1"/>
  <c r="AA21" i="26" s="1"/>
  <c r="I22" i="26"/>
  <c r="J22" i="26"/>
  <c r="K22" i="26"/>
  <c r="L22" i="26"/>
  <c r="M22" i="26"/>
  <c r="N22" i="26"/>
  <c r="O22" i="26"/>
  <c r="W22" i="26" s="1"/>
  <c r="I23" i="26"/>
  <c r="J23" i="26"/>
  <c r="K23" i="26"/>
  <c r="L23" i="26"/>
  <c r="M23" i="26"/>
  <c r="N23" i="26"/>
  <c r="O23" i="26"/>
  <c r="W23" i="26" s="1"/>
  <c r="I24" i="26"/>
  <c r="J24" i="26"/>
  <c r="K24" i="26"/>
  <c r="L24" i="26"/>
  <c r="M24" i="26"/>
  <c r="N24" i="26"/>
  <c r="O24" i="26"/>
  <c r="W24" i="26" s="1"/>
  <c r="I25" i="26"/>
  <c r="J25" i="26"/>
  <c r="K25" i="26"/>
  <c r="L25" i="26"/>
  <c r="M25" i="26"/>
  <c r="N25" i="26"/>
  <c r="O25" i="26"/>
  <c r="W25" i="26" s="1"/>
  <c r="I26" i="26"/>
  <c r="J26" i="26"/>
  <c r="K26" i="26"/>
  <c r="L26" i="26"/>
  <c r="M26" i="26"/>
  <c r="N26" i="26"/>
  <c r="O26" i="26"/>
  <c r="W26" i="26" s="1"/>
  <c r="I27" i="26"/>
  <c r="J27" i="26"/>
  <c r="K27" i="26"/>
  <c r="L27" i="26"/>
  <c r="M27" i="26"/>
  <c r="N27" i="26"/>
  <c r="O27" i="26"/>
  <c r="W27" i="26" s="1"/>
  <c r="AA27" i="26" s="1"/>
  <c r="I28" i="26"/>
  <c r="J28" i="26"/>
  <c r="K28" i="26"/>
  <c r="L28" i="26"/>
  <c r="M28" i="26"/>
  <c r="N28" i="26"/>
  <c r="O28" i="26"/>
  <c r="W28" i="26" s="1"/>
  <c r="AA28" i="26" s="1"/>
  <c r="I29" i="26"/>
  <c r="J29" i="26"/>
  <c r="K29" i="26"/>
  <c r="L29" i="26"/>
  <c r="M29" i="26"/>
  <c r="N29" i="26"/>
  <c r="O29" i="26"/>
  <c r="W29" i="26" s="1"/>
  <c r="AA29" i="26" s="1"/>
  <c r="I30" i="26"/>
  <c r="J30" i="26"/>
  <c r="K30" i="26"/>
  <c r="L30" i="26"/>
  <c r="M30" i="26"/>
  <c r="N30" i="26"/>
  <c r="O30" i="26"/>
  <c r="W30" i="26" s="1"/>
  <c r="I31" i="26"/>
  <c r="J31" i="26"/>
  <c r="K31" i="26"/>
  <c r="L31" i="26"/>
  <c r="M31" i="26"/>
  <c r="N31" i="26"/>
  <c r="O31" i="26"/>
  <c r="W31" i="26" s="1"/>
  <c r="I32" i="26"/>
  <c r="J32" i="26"/>
  <c r="K32" i="26"/>
  <c r="L32" i="26"/>
  <c r="M32" i="26"/>
  <c r="N32" i="26"/>
  <c r="O32" i="26"/>
  <c r="W32" i="26" s="1"/>
  <c r="I33" i="26"/>
  <c r="J33" i="26"/>
  <c r="K33" i="26"/>
  <c r="L33" i="26"/>
  <c r="M33" i="26"/>
  <c r="N33" i="26"/>
  <c r="O33" i="26"/>
  <c r="W33" i="26" s="1"/>
  <c r="I34" i="26"/>
  <c r="J34" i="26"/>
  <c r="K34" i="26"/>
  <c r="L34" i="26"/>
  <c r="M34" i="26"/>
  <c r="N34" i="26"/>
  <c r="O34" i="26"/>
  <c r="W34" i="26" s="1"/>
  <c r="I35" i="26"/>
  <c r="J35" i="26"/>
  <c r="K35" i="26"/>
  <c r="L35" i="26"/>
  <c r="M35" i="26"/>
  <c r="N35" i="26"/>
  <c r="O35" i="26"/>
  <c r="W35" i="26" s="1"/>
  <c r="AA35" i="26" s="1"/>
  <c r="I36" i="26"/>
  <c r="J36" i="26"/>
  <c r="K36" i="26"/>
  <c r="L36" i="26"/>
  <c r="M36" i="26"/>
  <c r="N36" i="26"/>
  <c r="O36" i="26"/>
  <c r="W36" i="26" s="1"/>
  <c r="AA36" i="26" s="1"/>
  <c r="I37" i="26"/>
  <c r="J37" i="26"/>
  <c r="K37" i="26"/>
  <c r="L37" i="26"/>
  <c r="M37" i="26"/>
  <c r="N37" i="26"/>
  <c r="O37" i="26"/>
  <c r="W37" i="26" s="1"/>
  <c r="AA37" i="26" s="1"/>
  <c r="I38" i="26"/>
  <c r="J38" i="26"/>
  <c r="K38" i="26"/>
  <c r="L38" i="26"/>
  <c r="M38" i="26"/>
  <c r="N38" i="26"/>
  <c r="O38" i="26"/>
  <c r="W38" i="26" s="1"/>
  <c r="I39" i="26"/>
  <c r="J39" i="26"/>
  <c r="K39" i="26"/>
  <c r="L39" i="26"/>
  <c r="M39" i="26"/>
  <c r="N39" i="26"/>
  <c r="O39" i="26"/>
  <c r="W39" i="26" s="1"/>
  <c r="I40" i="26"/>
  <c r="J40" i="26"/>
  <c r="K40" i="26"/>
  <c r="L40" i="26"/>
  <c r="M40" i="26"/>
  <c r="N40" i="26"/>
  <c r="O40" i="26"/>
  <c r="W40" i="26" s="1"/>
  <c r="I41" i="26"/>
  <c r="J41" i="26"/>
  <c r="K41" i="26"/>
  <c r="L41" i="26"/>
  <c r="M41" i="26"/>
  <c r="N41" i="26"/>
  <c r="O41" i="26"/>
  <c r="W41" i="26" s="1"/>
  <c r="I42" i="26"/>
  <c r="J42" i="26"/>
  <c r="K42" i="26"/>
  <c r="L42" i="26"/>
  <c r="M42" i="26"/>
  <c r="N42" i="26"/>
  <c r="O42" i="26"/>
  <c r="W42" i="26" s="1"/>
  <c r="I43" i="26"/>
  <c r="J43" i="26"/>
  <c r="K43" i="26"/>
  <c r="L43" i="26"/>
  <c r="M43" i="26"/>
  <c r="N43" i="26"/>
  <c r="O43" i="26"/>
  <c r="W43" i="26" s="1"/>
  <c r="AA43" i="26" s="1"/>
  <c r="I44" i="26"/>
  <c r="J44" i="26"/>
  <c r="K44" i="26"/>
  <c r="L44" i="26"/>
  <c r="M44" i="26"/>
  <c r="N44" i="26"/>
  <c r="O44" i="26"/>
  <c r="W44" i="26" s="1"/>
  <c r="AA44" i="26" s="1"/>
  <c r="I45" i="26"/>
  <c r="J45" i="26"/>
  <c r="K45" i="26"/>
  <c r="L45" i="26"/>
  <c r="M45" i="26"/>
  <c r="N45" i="26"/>
  <c r="O45" i="26"/>
  <c r="W45" i="26" s="1"/>
  <c r="AA45" i="26" s="1"/>
  <c r="I46" i="26"/>
  <c r="J46" i="26"/>
  <c r="K46" i="26"/>
  <c r="L46" i="26"/>
  <c r="M46" i="26"/>
  <c r="N46" i="26"/>
  <c r="O46" i="26"/>
  <c r="W46" i="26" s="1"/>
  <c r="I47" i="26"/>
  <c r="J47" i="26"/>
  <c r="K47" i="26"/>
  <c r="L47" i="26"/>
  <c r="M47" i="26"/>
  <c r="N47" i="26"/>
  <c r="O47" i="26"/>
  <c r="W47" i="26" s="1"/>
  <c r="I48" i="26"/>
  <c r="J48" i="26"/>
  <c r="K48" i="26"/>
  <c r="L48" i="26"/>
  <c r="M48" i="26"/>
  <c r="N48" i="26"/>
  <c r="O48" i="26"/>
  <c r="W48" i="26" s="1"/>
  <c r="I49" i="26"/>
  <c r="J49" i="26"/>
  <c r="K49" i="26"/>
  <c r="L49" i="26"/>
  <c r="M49" i="26"/>
  <c r="N49" i="26"/>
  <c r="O49" i="26"/>
  <c r="W49" i="26" s="1"/>
  <c r="I50" i="26"/>
  <c r="J50" i="26"/>
  <c r="K50" i="26"/>
  <c r="L50" i="26"/>
  <c r="M50" i="26"/>
  <c r="N50" i="26"/>
  <c r="O50" i="26"/>
  <c r="W50" i="26" s="1"/>
  <c r="I51" i="26"/>
  <c r="J51" i="26"/>
  <c r="K51" i="26"/>
  <c r="L51" i="26"/>
  <c r="M51" i="26"/>
  <c r="N51" i="26"/>
  <c r="O51" i="26"/>
  <c r="W51" i="26" s="1"/>
  <c r="AA51" i="26" s="1"/>
  <c r="N3" i="26"/>
  <c r="M3" i="26"/>
  <c r="L3" i="26"/>
  <c r="K3" i="26"/>
  <c r="J3" i="26"/>
  <c r="O3" i="26"/>
  <c r="W3" i="26" s="1"/>
  <c r="I3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AW4" i="25"/>
  <c r="AW5" i="25"/>
  <c r="AW6" i="25"/>
  <c r="AW7" i="25"/>
  <c r="AW8" i="25"/>
  <c r="AW9" i="25"/>
  <c r="AW10" i="25"/>
  <c r="AW11" i="25"/>
  <c r="AW12" i="25"/>
  <c r="AW13" i="25"/>
  <c r="AW14" i="25"/>
  <c r="AW15" i="25"/>
  <c r="AW16" i="25"/>
  <c r="AW17" i="25"/>
  <c r="AW18" i="25"/>
  <c r="AW19" i="25"/>
  <c r="AW20" i="25"/>
  <c r="AW21" i="25"/>
  <c r="AW22" i="25"/>
  <c r="AW23" i="25"/>
  <c r="AW24" i="25"/>
  <c r="AW25" i="25"/>
  <c r="AW26" i="25"/>
  <c r="AW27" i="25"/>
  <c r="AW28" i="25"/>
  <c r="AW29" i="25"/>
  <c r="AW30" i="25"/>
  <c r="AW31" i="25"/>
  <c r="AW32" i="25"/>
  <c r="AW33" i="25"/>
  <c r="AW34" i="25"/>
  <c r="AW35" i="25"/>
  <c r="AW36" i="25"/>
  <c r="AW37" i="25"/>
  <c r="AW38" i="25"/>
  <c r="AW39" i="25"/>
  <c r="AW40" i="25"/>
  <c r="AW41" i="25"/>
  <c r="AW42" i="25"/>
  <c r="AW43" i="25"/>
  <c r="AW44" i="25"/>
  <c r="AW45" i="25"/>
  <c r="AW46" i="25"/>
  <c r="AW47" i="25"/>
  <c r="AW48" i="25"/>
  <c r="AW49" i="25"/>
  <c r="AW50" i="25"/>
  <c r="AW51" i="25"/>
  <c r="AW3" i="25"/>
  <c r="AF271" i="19"/>
  <c r="AF272" i="19"/>
  <c r="AF273" i="19"/>
  <c r="AF274" i="19"/>
  <c r="AF275" i="19"/>
  <c r="AF276" i="19"/>
  <c r="AF277" i="19"/>
  <c r="AF278" i="19"/>
  <c r="AF279" i="19"/>
  <c r="AF280" i="19"/>
  <c r="AF281" i="19"/>
  <c r="AF282" i="19"/>
  <c r="AF283" i="19"/>
  <c r="AF284" i="19"/>
  <c r="AF285" i="19"/>
  <c r="AF286" i="19"/>
  <c r="AF287" i="19"/>
  <c r="AF288" i="19"/>
  <c r="AF289" i="19"/>
  <c r="AF290" i="19"/>
  <c r="AF291" i="19"/>
  <c r="AF292" i="19"/>
  <c r="AF293" i="19"/>
  <c r="AF294" i="19"/>
  <c r="AF295" i="19"/>
  <c r="AF296" i="19"/>
  <c r="AF297" i="19"/>
  <c r="AF298" i="19"/>
  <c r="AF299" i="19"/>
  <c r="AF300" i="19"/>
  <c r="AF301" i="19"/>
  <c r="AF302" i="19"/>
  <c r="AF303" i="19"/>
  <c r="AF304" i="19"/>
  <c r="AF305" i="19"/>
  <c r="AF306" i="19"/>
  <c r="AF307" i="19"/>
  <c r="AF308" i="19"/>
  <c r="AF309" i="19"/>
  <c r="AF310" i="19"/>
  <c r="AF311" i="19"/>
  <c r="AF312" i="19"/>
  <c r="AF313" i="19"/>
  <c r="AF314" i="19"/>
  <c r="AF315" i="19"/>
  <c r="AF316" i="19"/>
  <c r="AF317" i="19"/>
  <c r="AF318" i="19"/>
  <c r="AF270" i="19"/>
  <c r="AB103" i="25"/>
  <c r="BE103" i="25" s="1"/>
  <c r="AA103" i="25"/>
  <c r="BD103" i="25" s="1"/>
  <c r="Z103" i="25"/>
  <c r="BC103" i="25" s="1"/>
  <c r="Y103" i="25"/>
  <c r="BB103" i="25" s="1"/>
  <c r="X103" i="25"/>
  <c r="BA103" i="25" s="1"/>
  <c r="W103" i="25"/>
  <c r="AZ103" i="25" s="1"/>
  <c r="V103" i="25"/>
  <c r="AY103" i="25" s="1"/>
  <c r="U103" i="25"/>
  <c r="AX103" i="25" s="1"/>
  <c r="T103" i="25"/>
  <c r="AW103" i="25" s="1"/>
  <c r="S103" i="25"/>
  <c r="AV103" i="25" s="1"/>
  <c r="R103" i="25"/>
  <c r="AU103" i="25" s="1"/>
  <c r="Q103" i="25"/>
  <c r="AT103" i="25" s="1"/>
  <c r="P103" i="25"/>
  <c r="AS103" i="25" s="1"/>
  <c r="O103" i="25"/>
  <c r="AR103" i="25" s="1"/>
  <c r="N103" i="25"/>
  <c r="AQ103" i="25" s="1"/>
  <c r="M103" i="25"/>
  <c r="AP103" i="25" s="1"/>
  <c r="L103" i="25"/>
  <c r="AO103" i="25" s="1"/>
  <c r="K103" i="25"/>
  <c r="AN103" i="25" s="1"/>
  <c r="J103" i="25"/>
  <c r="AM103" i="25" s="1"/>
  <c r="I103" i="25"/>
  <c r="AL103" i="25" s="1"/>
  <c r="H103" i="25"/>
  <c r="AK103" i="25" s="1"/>
  <c r="G103" i="25"/>
  <c r="AJ103" i="25" s="1"/>
  <c r="F103" i="25"/>
  <c r="AI103" i="25" s="1"/>
  <c r="E103" i="25"/>
  <c r="AH103" i="25" s="1"/>
  <c r="D103" i="25"/>
  <c r="AG103" i="25" s="1"/>
  <c r="C103" i="25"/>
  <c r="AF103" i="25" s="1"/>
  <c r="B103" i="25"/>
  <c r="AE103" i="25" s="1"/>
  <c r="AB102" i="25"/>
  <c r="BE102" i="25" s="1"/>
  <c r="AA102" i="25"/>
  <c r="BD102" i="25" s="1"/>
  <c r="Z102" i="25"/>
  <c r="BC102" i="25" s="1"/>
  <c r="Y102" i="25"/>
  <c r="BB102" i="25" s="1"/>
  <c r="X102" i="25"/>
  <c r="BA102" i="25" s="1"/>
  <c r="W102" i="25"/>
  <c r="AZ102" i="25" s="1"/>
  <c r="V102" i="25"/>
  <c r="AY102" i="25" s="1"/>
  <c r="U102" i="25"/>
  <c r="AX102" i="25" s="1"/>
  <c r="T102" i="25"/>
  <c r="AW102" i="25" s="1"/>
  <c r="S102" i="25"/>
  <c r="AV102" i="25" s="1"/>
  <c r="R102" i="25"/>
  <c r="AU102" i="25" s="1"/>
  <c r="Q102" i="25"/>
  <c r="AT102" i="25" s="1"/>
  <c r="P102" i="25"/>
  <c r="AS102" i="25" s="1"/>
  <c r="O102" i="25"/>
  <c r="AR102" i="25" s="1"/>
  <c r="N102" i="25"/>
  <c r="AQ102" i="25" s="1"/>
  <c r="M102" i="25"/>
  <c r="AP102" i="25" s="1"/>
  <c r="L102" i="25"/>
  <c r="AO102" i="25" s="1"/>
  <c r="K102" i="25"/>
  <c r="AN102" i="25" s="1"/>
  <c r="J102" i="25"/>
  <c r="AM102" i="25" s="1"/>
  <c r="I102" i="25"/>
  <c r="AL102" i="25" s="1"/>
  <c r="H102" i="25"/>
  <c r="AK102" i="25" s="1"/>
  <c r="G102" i="25"/>
  <c r="AJ102" i="25" s="1"/>
  <c r="F102" i="25"/>
  <c r="AI102" i="25" s="1"/>
  <c r="E102" i="25"/>
  <c r="AH102" i="25" s="1"/>
  <c r="D102" i="25"/>
  <c r="AG102" i="25" s="1"/>
  <c r="C102" i="25"/>
  <c r="AF102" i="25" s="1"/>
  <c r="B102" i="25"/>
  <c r="AE102" i="25" s="1"/>
  <c r="AB101" i="25"/>
  <c r="BE101" i="25" s="1"/>
  <c r="AA101" i="25"/>
  <c r="BD101" i="25" s="1"/>
  <c r="Z101" i="25"/>
  <c r="BC101" i="25" s="1"/>
  <c r="Y101" i="25"/>
  <c r="BB101" i="25" s="1"/>
  <c r="X101" i="25"/>
  <c r="BA101" i="25" s="1"/>
  <c r="W101" i="25"/>
  <c r="AZ101" i="25" s="1"/>
  <c r="V101" i="25"/>
  <c r="AY101" i="25" s="1"/>
  <c r="U101" i="25"/>
  <c r="AX101" i="25" s="1"/>
  <c r="T101" i="25"/>
  <c r="AW101" i="25" s="1"/>
  <c r="S101" i="25"/>
  <c r="AV101" i="25" s="1"/>
  <c r="R101" i="25"/>
  <c r="AU101" i="25" s="1"/>
  <c r="Q101" i="25"/>
  <c r="AT101" i="25" s="1"/>
  <c r="P101" i="25"/>
  <c r="AS101" i="25" s="1"/>
  <c r="O101" i="25"/>
  <c r="AR101" i="25" s="1"/>
  <c r="N101" i="25"/>
  <c r="AQ101" i="25" s="1"/>
  <c r="M101" i="25"/>
  <c r="AP101" i="25" s="1"/>
  <c r="L101" i="25"/>
  <c r="AO101" i="25" s="1"/>
  <c r="K101" i="25"/>
  <c r="AN101" i="25" s="1"/>
  <c r="J101" i="25"/>
  <c r="AM101" i="25" s="1"/>
  <c r="I101" i="25"/>
  <c r="AL101" i="25" s="1"/>
  <c r="H101" i="25"/>
  <c r="AK101" i="25" s="1"/>
  <c r="G101" i="25"/>
  <c r="AJ101" i="25" s="1"/>
  <c r="F101" i="25"/>
  <c r="AI101" i="25" s="1"/>
  <c r="E101" i="25"/>
  <c r="AH101" i="25" s="1"/>
  <c r="D101" i="25"/>
  <c r="AG101" i="25" s="1"/>
  <c r="C101" i="25"/>
  <c r="AF101" i="25" s="1"/>
  <c r="B101" i="25"/>
  <c r="AE101" i="25" s="1"/>
  <c r="AB100" i="25"/>
  <c r="BE100" i="25" s="1"/>
  <c r="AA100" i="25"/>
  <c r="BD100" i="25" s="1"/>
  <c r="Z100" i="25"/>
  <c r="BC100" i="25" s="1"/>
  <c r="Y100" i="25"/>
  <c r="BB100" i="25" s="1"/>
  <c r="X100" i="25"/>
  <c r="BA100" i="25" s="1"/>
  <c r="W100" i="25"/>
  <c r="AZ100" i="25" s="1"/>
  <c r="V100" i="25"/>
  <c r="AY100" i="25" s="1"/>
  <c r="U100" i="25"/>
  <c r="AX100" i="25" s="1"/>
  <c r="T100" i="25"/>
  <c r="AW100" i="25" s="1"/>
  <c r="S100" i="25"/>
  <c r="AV100" i="25" s="1"/>
  <c r="R100" i="25"/>
  <c r="AU100" i="25" s="1"/>
  <c r="Q100" i="25"/>
  <c r="AT100" i="25" s="1"/>
  <c r="P100" i="25"/>
  <c r="AS100" i="25" s="1"/>
  <c r="O100" i="25"/>
  <c r="AR100" i="25" s="1"/>
  <c r="N100" i="25"/>
  <c r="AQ100" i="25" s="1"/>
  <c r="M100" i="25"/>
  <c r="AP100" i="25" s="1"/>
  <c r="L100" i="25"/>
  <c r="AO100" i="25" s="1"/>
  <c r="K100" i="25"/>
  <c r="AN100" i="25" s="1"/>
  <c r="J100" i="25"/>
  <c r="AM100" i="25" s="1"/>
  <c r="I100" i="25"/>
  <c r="AL100" i="25" s="1"/>
  <c r="H100" i="25"/>
  <c r="AK100" i="25" s="1"/>
  <c r="G100" i="25"/>
  <c r="AJ100" i="25" s="1"/>
  <c r="F100" i="25"/>
  <c r="AI100" i="25" s="1"/>
  <c r="E100" i="25"/>
  <c r="AH100" i="25" s="1"/>
  <c r="D100" i="25"/>
  <c r="AG100" i="25" s="1"/>
  <c r="C100" i="25"/>
  <c r="AF100" i="25" s="1"/>
  <c r="B100" i="25"/>
  <c r="AE100" i="25" s="1"/>
  <c r="AB99" i="25"/>
  <c r="BE99" i="25" s="1"/>
  <c r="AA99" i="25"/>
  <c r="BD99" i="25" s="1"/>
  <c r="Z99" i="25"/>
  <c r="BC99" i="25" s="1"/>
  <c r="Y99" i="25"/>
  <c r="BB99" i="25" s="1"/>
  <c r="X99" i="25"/>
  <c r="BA99" i="25" s="1"/>
  <c r="W99" i="25"/>
  <c r="AZ99" i="25" s="1"/>
  <c r="V99" i="25"/>
  <c r="AY99" i="25" s="1"/>
  <c r="U99" i="25"/>
  <c r="AX99" i="25" s="1"/>
  <c r="T99" i="25"/>
  <c r="AW99" i="25" s="1"/>
  <c r="S99" i="25"/>
  <c r="AV99" i="25" s="1"/>
  <c r="R99" i="25"/>
  <c r="AU99" i="25" s="1"/>
  <c r="Q99" i="25"/>
  <c r="AT99" i="25" s="1"/>
  <c r="P99" i="25"/>
  <c r="AS99" i="25" s="1"/>
  <c r="O99" i="25"/>
  <c r="AR99" i="25" s="1"/>
  <c r="N99" i="25"/>
  <c r="AQ99" i="25" s="1"/>
  <c r="M99" i="25"/>
  <c r="AP99" i="25" s="1"/>
  <c r="L99" i="25"/>
  <c r="AO99" i="25" s="1"/>
  <c r="K99" i="25"/>
  <c r="AN99" i="25" s="1"/>
  <c r="J99" i="25"/>
  <c r="AM99" i="25" s="1"/>
  <c r="I99" i="25"/>
  <c r="AL99" i="25" s="1"/>
  <c r="H99" i="25"/>
  <c r="AK99" i="25" s="1"/>
  <c r="G99" i="25"/>
  <c r="AJ99" i="25" s="1"/>
  <c r="F99" i="25"/>
  <c r="AI99" i="25" s="1"/>
  <c r="E99" i="25"/>
  <c r="AH99" i="25" s="1"/>
  <c r="D99" i="25"/>
  <c r="AG99" i="25" s="1"/>
  <c r="C99" i="25"/>
  <c r="AF99" i="25" s="1"/>
  <c r="B99" i="25"/>
  <c r="AE99" i="25" s="1"/>
  <c r="AB98" i="25"/>
  <c r="BE98" i="25" s="1"/>
  <c r="AA98" i="25"/>
  <c r="BD98" i="25" s="1"/>
  <c r="Z98" i="25"/>
  <c r="BC98" i="25" s="1"/>
  <c r="Y98" i="25"/>
  <c r="BB98" i="25" s="1"/>
  <c r="X98" i="25"/>
  <c r="BA98" i="25" s="1"/>
  <c r="W98" i="25"/>
  <c r="AZ98" i="25" s="1"/>
  <c r="V98" i="25"/>
  <c r="AY98" i="25" s="1"/>
  <c r="U98" i="25"/>
  <c r="AX98" i="25" s="1"/>
  <c r="T98" i="25"/>
  <c r="AW98" i="25" s="1"/>
  <c r="S98" i="25"/>
  <c r="AV98" i="25" s="1"/>
  <c r="R98" i="25"/>
  <c r="AU98" i="25" s="1"/>
  <c r="Q98" i="25"/>
  <c r="AT98" i="25" s="1"/>
  <c r="P98" i="25"/>
  <c r="AS98" i="25" s="1"/>
  <c r="O98" i="25"/>
  <c r="AR98" i="25" s="1"/>
  <c r="N98" i="25"/>
  <c r="AQ98" i="25" s="1"/>
  <c r="M98" i="25"/>
  <c r="AP98" i="25" s="1"/>
  <c r="L98" i="25"/>
  <c r="AO98" i="25" s="1"/>
  <c r="K98" i="25"/>
  <c r="AN98" i="25" s="1"/>
  <c r="J98" i="25"/>
  <c r="AM98" i="25" s="1"/>
  <c r="I98" i="25"/>
  <c r="AL98" i="25" s="1"/>
  <c r="H98" i="25"/>
  <c r="AK98" i="25" s="1"/>
  <c r="G98" i="25"/>
  <c r="AJ98" i="25" s="1"/>
  <c r="F98" i="25"/>
  <c r="AI98" i="25" s="1"/>
  <c r="E98" i="25"/>
  <c r="AH98" i="25" s="1"/>
  <c r="D98" i="25"/>
  <c r="AG98" i="25" s="1"/>
  <c r="C98" i="25"/>
  <c r="AF98" i="25" s="1"/>
  <c r="B98" i="25"/>
  <c r="AE98" i="25" s="1"/>
  <c r="AV97" i="25"/>
  <c r="AN97" i="25"/>
  <c r="AF97" i="25"/>
  <c r="AB97" i="25"/>
  <c r="BE97" i="25" s="1"/>
  <c r="AA97" i="25"/>
  <c r="BD97" i="25" s="1"/>
  <c r="Z97" i="25"/>
  <c r="BC97" i="25" s="1"/>
  <c r="Y97" i="25"/>
  <c r="BB97" i="25" s="1"/>
  <c r="X97" i="25"/>
  <c r="BA97" i="25" s="1"/>
  <c r="W97" i="25"/>
  <c r="AZ97" i="25" s="1"/>
  <c r="V97" i="25"/>
  <c r="AY97" i="25" s="1"/>
  <c r="U97" i="25"/>
  <c r="AX97" i="25" s="1"/>
  <c r="T97" i="25"/>
  <c r="AW97" i="25" s="1"/>
  <c r="S97" i="25"/>
  <c r="R97" i="25"/>
  <c r="AU97" i="25" s="1"/>
  <c r="Q97" i="25"/>
  <c r="AT97" i="25" s="1"/>
  <c r="P97" i="25"/>
  <c r="AS97" i="25" s="1"/>
  <c r="O97" i="25"/>
  <c r="AR97" i="25" s="1"/>
  <c r="N97" i="25"/>
  <c r="AQ97" i="25" s="1"/>
  <c r="M97" i="25"/>
  <c r="AP97" i="25" s="1"/>
  <c r="L97" i="25"/>
  <c r="AO97" i="25" s="1"/>
  <c r="K97" i="25"/>
  <c r="J97" i="25"/>
  <c r="AM97" i="25" s="1"/>
  <c r="I97" i="25"/>
  <c r="AL97" i="25" s="1"/>
  <c r="H97" i="25"/>
  <c r="AK97" i="25" s="1"/>
  <c r="G97" i="25"/>
  <c r="AJ97" i="25" s="1"/>
  <c r="F97" i="25"/>
  <c r="AI97" i="25" s="1"/>
  <c r="E97" i="25"/>
  <c r="AH97" i="25" s="1"/>
  <c r="D97" i="25"/>
  <c r="AG97" i="25" s="1"/>
  <c r="C97" i="25"/>
  <c r="B97" i="25"/>
  <c r="AE97" i="25" s="1"/>
  <c r="BC96" i="25"/>
  <c r="AY96" i="25"/>
  <c r="AU96" i="25"/>
  <c r="AT96" i="25"/>
  <c r="AB96" i="25"/>
  <c r="BE96" i="25" s="1"/>
  <c r="AA96" i="25"/>
  <c r="BD96" i="25" s="1"/>
  <c r="Z96" i="25"/>
  <c r="Y96" i="25"/>
  <c r="BB96" i="25" s="1"/>
  <c r="X96" i="25"/>
  <c r="BA96" i="25" s="1"/>
  <c r="W96" i="25"/>
  <c r="AZ96" i="25" s="1"/>
  <c r="V96" i="25"/>
  <c r="U96" i="25"/>
  <c r="AX96" i="25" s="1"/>
  <c r="T96" i="25"/>
  <c r="AW96" i="25" s="1"/>
  <c r="S96" i="25"/>
  <c r="AV96" i="25" s="1"/>
  <c r="R96" i="25"/>
  <c r="Q96" i="25"/>
  <c r="P96" i="25"/>
  <c r="AS96" i="25" s="1"/>
  <c r="O96" i="25"/>
  <c r="AR96" i="25" s="1"/>
  <c r="N96" i="25"/>
  <c r="AQ96" i="25" s="1"/>
  <c r="M96" i="25"/>
  <c r="AP96" i="25" s="1"/>
  <c r="L96" i="25"/>
  <c r="AO96" i="25" s="1"/>
  <c r="K96" i="25"/>
  <c r="AN96" i="25" s="1"/>
  <c r="J96" i="25"/>
  <c r="AM96" i="25" s="1"/>
  <c r="I96" i="25"/>
  <c r="AL96" i="25" s="1"/>
  <c r="H96" i="25"/>
  <c r="AK96" i="25" s="1"/>
  <c r="G96" i="25"/>
  <c r="AJ96" i="25" s="1"/>
  <c r="F96" i="25"/>
  <c r="AI96" i="25" s="1"/>
  <c r="E96" i="25"/>
  <c r="AH96" i="25" s="1"/>
  <c r="D96" i="25"/>
  <c r="AG96" i="25" s="1"/>
  <c r="C96" i="25"/>
  <c r="AF96" i="25" s="1"/>
  <c r="B96" i="25"/>
  <c r="AE96" i="25" s="1"/>
  <c r="BE95" i="25"/>
  <c r="BD95" i="25"/>
  <c r="AW95" i="25"/>
  <c r="AV95" i="25"/>
  <c r="AR95" i="25"/>
  <c r="AF95" i="25"/>
  <c r="AB95" i="25"/>
  <c r="AA95" i="25"/>
  <c r="Z95" i="25"/>
  <c r="BC95" i="25" s="1"/>
  <c r="Y95" i="25"/>
  <c r="BB95" i="25" s="1"/>
  <c r="X95" i="25"/>
  <c r="BA95" i="25" s="1"/>
  <c r="W95" i="25"/>
  <c r="AZ95" i="25" s="1"/>
  <c r="V95" i="25"/>
  <c r="AY95" i="25" s="1"/>
  <c r="U95" i="25"/>
  <c r="AX95" i="25" s="1"/>
  <c r="T95" i="25"/>
  <c r="S95" i="25"/>
  <c r="R95" i="25"/>
  <c r="AU95" i="25" s="1"/>
  <c r="Q95" i="25"/>
  <c r="AT95" i="25" s="1"/>
  <c r="P95" i="25"/>
  <c r="AS95" i="25" s="1"/>
  <c r="O95" i="25"/>
  <c r="N95" i="25"/>
  <c r="AQ95" i="25" s="1"/>
  <c r="M95" i="25"/>
  <c r="AP95" i="25" s="1"/>
  <c r="L95" i="25"/>
  <c r="AO95" i="25" s="1"/>
  <c r="K95" i="25"/>
  <c r="AN95" i="25" s="1"/>
  <c r="J95" i="25"/>
  <c r="AM95" i="25" s="1"/>
  <c r="I95" i="25"/>
  <c r="AL95" i="25" s="1"/>
  <c r="H95" i="25"/>
  <c r="AK95" i="25" s="1"/>
  <c r="G95" i="25"/>
  <c r="AJ95" i="25" s="1"/>
  <c r="F95" i="25"/>
  <c r="AI95" i="25" s="1"/>
  <c r="E95" i="25"/>
  <c r="AH95" i="25" s="1"/>
  <c r="D95" i="25"/>
  <c r="AG95" i="25" s="1"/>
  <c r="C95" i="25"/>
  <c r="B95" i="25"/>
  <c r="AE95" i="25" s="1"/>
  <c r="BE94" i="25"/>
  <c r="AY94" i="25"/>
  <c r="AX94" i="25"/>
  <c r="AT94" i="25"/>
  <c r="AS94" i="25"/>
  <c r="AP94" i="25"/>
  <c r="AL94" i="25"/>
  <c r="AK94" i="25"/>
  <c r="AB94" i="25"/>
  <c r="AA94" i="25"/>
  <c r="BD94" i="25" s="1"/>
  <c r="Z94" i="25"/>
  <c r="BC94" i="25" s="1"/>
  <c r="Y94" i="25"/>
  <c r="BB94" i="25" s="1"/>
  <c r="X94" i="25"/>
  <c r="BA94" i="25" s="1"/>
  <c r="W94" i="25"/>
  <c r="AZ94" i="25" s="1"/>
  <c r="V94" i="25"/>
  <c r="U94" i="25"/>
  <c r="T94" i="25"/>
  <c r="AW94" i="25" s="1"/>
  <c r="S94" i="25"/>
  <c r="AV94" i="25" s="1"/>
  <c r="R94" i="25"/>
  <c r="AU94" i="25" s="1"/>
  <c r="Q94" i="25"/>
  <c r="P94" i="25"/>
  <c r="O94" i="25"/>
  <c r="AR94" i="25" s="1"/>
  <c r="N94" i="25"/>
  <c r="AQ94" i="25" s="1"/>
  <c r="M94" i="25"/>
  <c r="L94" i="25"/>
  <c r="AO94" i="25" s="1"/>
  <c r="K94" i="25"/>
  <c r="AN94" i="25" s="1"/>
  <c r="J94" i="25"/>
  <c r="AM94" i="25" s="1"/>
  <c r="I94" i="25"/>
  <c r="H94" i="25"/>
  <c r="G94" i="25"/>
  <c r="AJ94" i="25" s="1"/>
  <c r="F94" i="25"/>
  <c r="AI94" i="25" s="1"/>
  <c r="E94" i="25"/>
  <c r="AH94" i="25" s="1"/>
  <c r="D94" i="25"/>
  <c r="AG94" i="25" s="1"/>
  <c r="C94" i="25"/>
  <c r="AF94" i="25" s="1"/>
  <c r="B94" i="25"/>
  <c r="AE94" i="25" s="1"/>
  <c r="BD93" i="25"/>
  <c r="BC93" i="25"/>
  <c r="AV93" i="25"/>
  <c r="AU93" i="25"/>
  <c r="AR93" i="25"/>
  <c r="AN93" i="25"/>
  <c r="AM93" i="25"/>
  <c r="AF93" i="25"/>
  <c r="AE93" i="25"/>
  <c r="AB93" i="25"/>
  <c r="BE93" i="25" s="1"/>
  <c r="AA93" i="25"/>
  <c r="Z93" i="25"/>
  <c r="Y93" i="25"/>
  <c r="BB93" i="25" s="1"/>
  <c r="X93" i="25"/>
  <c r="BA93" i="25" s="1"/>
  <c r="W93" i="25"/>
  <c r="AZ93" i="25" s="1"/>
  <c r="V93" i="25"/>
  <c r="AY93" i="25" s="1"/>
  <c r="U93" i="25"/>
  <c r="AX93" i="25" s="1"/>
  <c r="T93" i="25"/>
  <c r="AW93" i="25" s="1"/>
  <c r="S93" i="25"/>
  <c r="R93" i="25"/>
  <c r="Q93" i="25"/>
  <c r="AT93" i="25" s="1"/>
  <c r="P93" i="25"/>
  <c r="AS93" i="25" s="1"/>
  <c r="O93" i="25"/>
  <c r="N93" i="25"/>
  <c r="AQ93" i="25" s="1"/>
  <c r="M93" i="25"/>
  <c r="AP93" i="25" s="1"/>
  <c r="L93" i="25"/>
  <c r="AO93" i="25" s="1"/>
  <c r="K93" i="25"/>
  <c r="J93" i="25"/>
  <c r="I93" i="25"/>
  <c r="AL93" i="25" s="1"/>
  <c r="H93" i="25"/>
  <c r="AK93" i="25" s="1"/>
  <c r="G93" i="25"/>
  <c r="AJ93" i="25" s="1"/>
  <c r="F93" i="25"/>
  <c r="AI93" i="25" s="1"/>
  <c r="E93" i="25"/>
  <c r="AH93" i="25" s="1"/>
  <c r="D93" i="25"/>
  <c r="AG93" i="25" s="1"/>
  <c r="C93" i="25"/>
  <c r="B93" i="25"/>
  <c r="AT92" i="25"/>
  <c r="AP92" i="25"/>
  <c r="AB92" i="25"/>
  <c r="BE92" i="25" s="1"/>
  <c r="AA92" i="25"/>
  <c r="BD92" i="25" s="1"/>
  <c r="Z92" i="25"/>
  <c r="BC92" i="25" s="1"/>
  <c r="Y92" i="25"/>
  <c r="BB92" i="25" s="1"/>
  <c r="X92" i="25"/>
  <c r="BA92" i="25" s="1"/>
  <c r="W92" i="25"/>
  <c r="AZ92" i="25" s="1"/>
  <c r="V92" i="25"/>
  <c r="AY92" i="25" s="1"/>
  <c r="U92" i="25"/>
  <c r="AX92" i="25" s="1"/>
  <c r="T92" i="25"/>
  <c r="AW92" i="25" s="1"/>
  <c r="S92" i="25"/>
  <c r="AV92" i="25" s="1"/>
  <c r="R92" i="25"/>
  <c r="AU92" i="25" s="1"/>
  <c r="Q92" i="25"/>
  <c r="P92" i="25"/>
  <c r="AS92" i="25" s="1"/>
  <c r="O92" i="25"/>
  <c r="AR92" i="25" s="1"/>
  <c r="N92" i="25"/>
  <c r="AQ92" i="25" s="1"/>
  <c r="M92" i="25"/>
  <c r="L92" i="25"/>
  <c r="AO92" i="25" s="1"/>
  <c r="K92" i="25"/>
  <c r="AN92" i="25" s="1"/>
  <c r="J92" i="25"/>
  <c r="AM92" i="25" s="1"/>
  <c r="I92" i="25"/>
  <c r="AL92" i="25" s="1"/>
  <c r="H92" i="25"/>
  <c r="AK92" i="25" s="1"/>
  <c r="G92" i="25"/>
  <c r="AJ92" i="25" s="1"/>
  <c r="F92" i="25"/>
  <c r="AI92" i="25" s="1"/>
  <c r="E92" i="25"/>
  <c r="AH92" i="25" s="1"/>
  <c r="D92" i="25"/>
  <c r="AG92" i="25" s="1"/>
  <c r="C92" i="25"/>
  <c r="AF92" i="25" s="1"/>
  <c r="B92" i="25"/>
  <c r="AE92" i="25" s="1"/>
  <c r="AZ91" i="25"/>
  <c r="AR91" i="25"/>
  <c r="AM91" i="25"/>
  <c r="AE91" i="25"/>
  <c r="AB91" i="25"/>
  <c r="BE91" i="25" s="1"/>
  <c r="AA91" i="25"/>
  <c r="BD91" i="25" s="1"/>
  <c r="Z91" i="25"/>
  <c r="BC91" i="25" s="1"/>
  <c r="Y91" i="25"/>
  <c r="BB91" i="25" s="1"/>
  <c r="X91" i="25"/>
  <c r="BA91" i="25" s="1"/>
  <c r="W91" i="25"/>
  <c r="V91" i="25"/>
  <c r="AY91" i="25" s="1"/>
  <c r="U91" i="25"/>
  <c r="AX91" i="25" s="1"/>
  <c r="T91" i="25"/>
  <c r="AW91" i="25" s="1"/>
  <c r="S91" i="25"/>
  <c r="AV91" i="25" s="1"/>
  <c r="R91" i="25"/>
  <c r="AU91" i="25" s="1"/>
  <c r="Q91" i="25"/>
  <c r="AT91" i="25" s="1"/>
  <c r="P91" i="25"/>
  <c r="AS91" i="25" s="1"/>
  <c r="O91" i="25"/>
  <c r="N91" i="25"/>
  <c r="AQ91" i="25" s="1"/>
  <c r="M91" i="25"/>
  <c r="AP91" i="25" s="1"/>
  <c r="L91" i="25"/>
  <c r="AO91" i="25" s="1"/>
  <c r="K91" i="25"/>
  <c r="AN91" i="25" s="1"/>
  <c r="J91" i="25"/>
  <c r="I91" i="25"/>
  <c r="AL91" i="25" s="1"/>
  <c r="H91" i="25"/>
  <c r="AK91" i="25" s="1"/>
  <c r="G91" i="25"/>
  <c r="AJ91" i="25" s="1"/>
  <c r="F91" i="25"/>
  <c r="AI91" i="25" s="1"/>
  <c r="E91" i="25"/>
  <c r="AH91" i="25" s="1"/>
  <c r="D91" i="25"/>
  <c r="AG91" i="25" s="1"/>
  <c r="C91" i="25"/>
  <c r="AF91" i="25" s="1"/>
  <c r="B91" i="25"/>
  <c r="AO90" i="25"/>
  <c r="AK90" i="25"/>
  <c r="AB90" i="25"/>
  <c r="BE90" i="25" s="1"/>
  <c r="AA90" i="25"/>
  <c r="BD90" i="25" s="1"/>
  <c r="Z90" i="25"/>
  <c r="BC90" i="25" s="1"/>
  <c r="Y90" i="25"/>
  <c r="BB90" i="25" s="1"/>
  <c r="X90" i="25"/>
  <c r="BA90" i="25" s="1"/>
  <c r="W90" i="25"/>
  <c r="AZ90" i="25" s="1"/>
  <c r="V90" i="25"/>
  <c r="AY90" i="25" s="1"/>
  <c r="U90" i="25"/>
  <c r="AX90" i="25" s="1"/>
  <c r="T90" i="25"/>
  <c r="AW90" i="25" s="1"/>
  <c r="S90" i="25"/>
  <c r="AV90" i="25" s="1"/>
  <c r="R90" i="25"/>
  <c r="AU90" i="25" s="1"/>
  <c r="Q90" i="25"/>
  <c r="AT90" i="25" s="1"/>
  <c r="P90" i="25"/>
  <c r="AS90" i="25" s="1"/>
  <c r="O90" i="25"/>
  <c r="AR90" i="25" s="1"/>
  <c r="N90" i="25"/>
  <c r="AQ90" i="25" s="1"/>
  <c r="M90" i="25"/>
  <c r="AP90" i="25" s="1"/>
  <c r="L90" i="25"/>
  <c r="K90" i="25"/>
  <c r="AN90" i="25" s="1"/>
  <c r="J90" i="25"/>
  <c r="AM90" i="25" s="1"/>
  <c r="I90" i="25"/>
  <c r="AL90" i="25" s="1"/>
  <c r="H90" i="25"/>
  <c r="G90" i="25"/>
  <c r="AJ90" i="25" s="1"/>
  <c r="F90" i="25"/>
  <c r="AI90" i="25" s="1"/>
  <c r="E90" i="25"/>
  <c r="AH90" i="25" s="1"/>
  <c r="D90" i="25"/>
  <c r="AG90" i="25" s="1"/>
  <c r="C90" i="25"/>
  <c r="AF90" i="25" s="1"/>
  <c r="B90" i="25"/>
  <c r="AE90" i="25" s="1"/>
  <c r="BC89" i="25"/>
  <c r="BB89" i="25"/>
  <c r="AY89" i="25"/>
  <c r="AX89" i="25"/>
  <c r="AU89" i="25"/>
  <c r="AT89" i="25"/>
  <c r="AM89" i="25"/>
  <c r="AL89" i="25"/>
  <c r="AI89" i="25"/>
  <c r="AH89" i="25"/>
  <c r="AE89" i="25"/>
  <c r="AB89" i="25"/>
  <c r="BE89" i="25" s="1"/>
  <c r="AA89" i="25"/>
  <c r="BD89" i="25" s="1"/>
  <c r="Z89" i="25"/>
  <c r="Y89" i="25"/>
  <c r="X89" i="25"/>
  <c r="BA89" i="25" s="1"/>
  <c r="W89" i="25"/>
  <c r="AZ89" i="25" s="1"/>
  <c r="V89" i="25"/>
  <c r="U89" i="25"/>
  <c r="T89" i="25"/>
  <c r="AW89" i="25" s="1"/>
  <c r="S89" i="25"/>
  <c r="AV89" i="25" s="1"/>
  <c r="R89" i="25"/>
  <c r="Q89" i="25"/>
  <c r="P89" i="25"/>
  <c r="AS89" i="25" s="1"/>
  <c r="O89" i="25"/>
  <c r="AR89" i="25" s="1"/>
  <c r="N89" i="25"/>
  <c r="AQ89" i="25" s="1"/>
  <c r="M89" i="25"/>
  <c r="AP89" i="25" s="1"/>
  <c r="L89" i="25"/>
  <c r="AO89" i="25" s="1"/>
  <c r="K89" i="25"/>
  <c r="AN89" i="25" s="1"/>
  <c r="J89" i="25"/>
  <c r="I89" i="25"/>
  <c r="H89" i="25"/>
  <c r="AK89" i="25" s="1"/>
  <c r="G89" i="25"/>
  <c r="AJ89" i="25" s="1"/>
  <c r="F89" i="25"/>
  <c r="E89" i="25"/>
  <c r="D89" i="25"/>
  <c r="AG89" i="25" s="1"/>
  <c r="C89" i="25"/>
  <c r="AF89" i="25" s="1"/>
  <c r="B89" i="25"/>
  <c r="BA88" i="25"/>
  <c r="AZ88" i="25"/>
  <c r="AW88" i="25"/>
  <c r="AO88" i="25"/>
  <c r="AK88" i="25"/>
  <c r="AB88" i="25"/>
  <c r="BE88" i="25" s="1"/>
  <c r="AA88" i="25"/>
  <c r="BD88" i="25" s="1"/>
  <c r="Z88" i="25"/>
  <c r="BC88" i="25" s="1"/>
  <c r="Y88" i="25"/>
  <c r="BB88" i="25" s="1"/>
  <c r="X88" i="25"/>
  <c r="W88" i="25"/>
  <c r="V88" i="25"/>
  <c r="AY88" i="25" s="1"/>
  <c r="U88" i="25"/>
  <c r="AX88" i="25" s="1"/>
  <c r="T88" i="25"/>
  <c r="S88" i="25"/>
  <c r="AV88" i="25" s="1"/>
  <c r="R88" i="25"/>
  <c r="AU88" i="25" s="1"/>
  <c r="Q88" i="25"/>
  <c r="AT88" i="25" s="1"/>
  <c r="P88" i="25"/>
  <c r="AS88" i="25" s="1"/>
  <c r="O88" i="25"/>
  <c r="AR88" i="25" s="1"/>
  <c r="N88" i="25"/>
  <c r="AQ88" i="25" s="1"/>
  <c r="M88" i="25"/>
  <c r="AP88" i="25" s="1"/>
  <c r="L88" i="25"/>
  <c r="K88" i="25"/>
  <c r="AN88" i="25" s="1"/>
  <c r="J88" i="25"/>
  <c r="AM88" i="25" s="1"/>
  <c r="I88" i="25"/>
  <c r="AL88" i="25" s="1"/>
  <c r="H88" i="25"/>
  <c r="G88" i="25"/>
  <c r="AJ88" i="25" s="1"/>
  <c r="F88" i="25"/>
  <c r="AI88" i="25" s="1"/>
  <c r="E88" i="25"/>
  <c r="AH88" i="25" s="1"/>
  <c r="D88" i="25"/>
  <c r="AG88" i="25" s="1"/>
  <c r="C88" i="25"/>
  <c r="AF88" i="25" s="1"/>
  <c r="B88" i="25"/>
  <c r="AE88" i="25" s="1"/>
  <c r="BC87" i="25"/>
  <c r="AU87" i="25"/>
  <c r="AM87" i="25"/>
  <c r="AL87" i="25"/>
  <c r="AE87" i="25"/>
  <c r="AB87" i="25"/>
  <c r="BE87" i="25" s="1"/>
  <c r="AA87" i="25"/>
  <c r="BD87" i="25" s="1"/>
  <c r="Z87" i="25"/>
  <c r="Y87" i="25"/>
  <c r="BB87" i="25" s="1"/>
  <c r="X87" i="25"/>
  <c r="BA87" i="25" s="1"/>
  <c r="W87" i="25"/>
  <c r="AZ87" i="25" s="1"/>
  <c r="V87" i="25"/>
  <c r="AY87" i="25" s="1"/>
  <c r="U87" i="25"/>
  <c r="AX87" i="25" s="1"/>
  <c r="T87" i="25"/>
  <c r="AW87" i="25" s="1"/>
  <c r="S87" i="25"/>
  <c r="AV87" i="25" s="1"/>
  <c r="R87" i="25"/>
  <c r="Q87" i="25"/>
  <c r="AT87" i="25" s="1"/>
  <c r="P87" i="25"/>
  <c r="AS87" i="25" s="1"/>
  <c r="O87" i="25"/>
  <c r="AR87" i="25" s="1"/>
  <c r="N87" i="25"/>
  <c r="AQ87" i="25" s="1"/>
  <c r="M87" i="25"/>
  <c r="AP87" i="25" s="1"/>
  <c r="L87" i="25"/>
  <c r="AO87" i="25" s="1"/>
  <c r="K87" i="25"/>
  <c r="AN87" i="25" s="1"/>
  <c r="J87" i="25"/>
  <c r="I87" i="25"/>
  <c r="H87" i="25"/>
  <c r="AK87" i="25" s="1"/>
  <c r="G87" i="25"/>
  <c r="AJ87" i="25" s="1"/>
  <c r="F87" i="25"/>
  <c r="AI87" i="25" s="1"/>
  <c r="E87" i="25"/>
  <c r="AH87" i="25" s="1"/>
  <c r="D87" i="25"/>
  <c r="AG87" i="25" s="1"/>
  <c r="C87" i="25"/>
  <c r="AF87" i="25" s="1"/>
  <c r="B87" i="25"/>
  <c r="BD86" i="25"/>
  <c r="BA86" i="25"/>
  <c r="AS86" i="25"/>
  <c r="AK86" i="25"/>
  <c r="AF86" i="25"/>
  <c r="AB86" i="25"/>
  <c r="BE86" i="25" s="1"/>
  <c r="AA86" i="25"/>
  <c r="Z86" i="25"/>
  <c r="BC86" i="25" s="1"/>
  <c r="Y86" i="25"/>
  <c r="BB86" i="25" s="1"/>
  <c r="X86" i="25"/>
  <c r="W86" i="25"/>
  <c r="AZ86" i="25" s="1"/>
  <c r="V86" i="25"/>
  <c r="AY86" i="25" s="1"/>
  <c r="U86" i="25"/>
  <c r="AX86" i="25" s="1"/>
  <c r="T86" i="25"/>
  <c r="AW86" i="25" s="1"/>
  <c r="S86" i="25"/>
  <c r="AV86" i="25" s="1"/>
  <c r="R86" i="25"/>
  <c r="AU86" i="25" s="1"/>
  <c r="Q86" i="25"/>
  <c r="AT86" i="25" s="1"/>
  <c r="P86" i="25"/>
  <c r="O86" i="25"/>
  <c r="AR86" i="25" s="1"/>
  <c r="N86" i="25"/>
  <c r="AQ86" i="25" s="1"/>
  <c r="M86" i="25"/>
  <c r="AP86" i="25" s="1"/>
  <c r="L86" i="25"/>
  <c r="AO86" i="25" s="1"/>
  <c r="K86" i="25"/>
  <c r="AN86" i="25" s="1"/>
  <c r="J86" i="25"/>
  <c r="AM86" i="25" s="1"/>
  <c r="I86" i="25"/>
  <c r="AL86" i="25" s="1"/>
  <c r="H86" i="25"/>
  <c r="G86" i="25"/>
  <c r="AJ86" i="25" s="1"/>
  <c r="F86" i="25"/>
  <c r="AI86" i="25" s="1"/>
  <c r="E86" i="25"/>
  <c r="AH86" i="25" s="1"/>
  <c r="D86" i="25"/>
  <c r="AG86" i="25" s="1"/>
  <c r="C86" i="25"/>
  <c r="B86" i="25"/>
  <c r="AE86" i="25" s="1"/>
  <c r="AT85" i="25"/>
  <c r="AQ85" i="25"/>
  <c r="AB85" i="25"/>
  <c r="BE85" i="25" s="1"/>
  <c r="AA85" i="25"/>
  <c r="BD85" i="25" s="1"/>
  <c r="Z85" i="25"/>
  <c r="BC85" i="25" s="1"/>
  <c r="Y85" i="25"/>
  <c r="BB85" i="25" s="1"/>
  <c r="X85" i="25"/>
  <c r="BA85" i="25" s="1"/>
  <c r="W85" i="25"/>
  <c r="AZ85" i="25" s="1"/>
  <c r="V85" i="25"/>
  <c r="AY85" i="25" s="1"/>
  <c r="U85" i="25"/>
  <c r="AX85" i="25" s="1"/>
  <c r="T85" i="25"/>
  <c r="AW85" i="25" s="1"/>
  <c r="S85" i="25"/>
  <c r="AV85" i="25" s="1"/>
  <c r="R85" i="25"/>
  <c r="AU85" i="25" s="1"/>
  <c r="Q85" i="25"/>
  <c r="P85" i="25"/>
  <c r="AS85" i="25" s="1"/>
  <c r="O85" i="25"/>
  <c r="AR85" i="25" s="1"/>
  <c r="N85" i="25"/>
  <c r="M85" i="25"/>
  <c r="AP85" i="25" s="1"/>
  <c r="L85" i="25"/>
  <c r="AO85" i="25" s="1"/>
  <c r="K85" i="25"/>
  <c r="AN85" i="25" s="1"/>
  <c r="J85" i="25"/>
  <c r="AM85" i="25" s="1"/>
  <c r="I85" i="25"/>
  <c r="AL85" i="25" s="1"/>
  <c r="H85" i="25"/>
  <c r="AK85" i="25" s="1"/>
  <c r="G85" i="25"/>
  <c r="AJ85" i="25" s="1"/>
  <c r="F85" i="25"/>
  <c r="AI85" i="25" s="1"/>
  <c r="E85" i="25"/>
  <c r="AH85" i="25" s="1"/>
  <c r="D85" i="25"/>
  <c r="AG85" i="25" s="1"/>
  <c r="C85" i="25"/>
  <c r="AF85" i="25" s="1"/>
  <c r="B85" i="25"/>
  <c r="AE85" i="25" s="1"/>
  <c r="BE84" i="25"/>
  <c r="AS84" i="25"/>
  <c r="AK84" i="25"/>
  <c r="AG84" i="25"/>
  <c r="AF84" i="25"/>
  <c r="AB84" i="25"/>
  <c r="AA84" i="25"/>
  <c r="BD84" i="25" s="1"/>
  <c r="Z84" i="25"/>
  <c r="BC84" i="25" s="1"/>
  <c r="Y84" i="25"/>
  <c r="BB84" i="25" s="1"/>
  <c r="X84" i="25"/>
  <c r="BA84" i="25" s="1"/>
  <c r="W84" i="25"/>
  <c r="AZ84" i="25" s="1"/>
  <c r="V84" i="25"/>
  <c r="AY84" i="25" s="1"/>
  <c r="U84" i="25"/>
  <c r="AX84" i="25" s="1"/>
  <c r="T84" i="25"/>
  <c r="AW84" i="25" s="1"/>
  <c r="S84" i="25"/>
  <c r="AV84" i="25" s="1"/>
  <c r="R84" i="25"/>
  <c r="AU84" i="25" s="1"/>
  <c r="Q84" i="25"/>
  <c r="AT84" i="25" s="1"/>
  <c r="P84" i="25"/>
  <c r="O84" i="25"/>
  <c r="AR84" i="25" s="1"/>
  <c r="N84" i="25"/>
  <c r="AQ84" i="25" s="1"/>
  <c r="M84" i="25"/>
  <c r="AP84" i="25" s="1"/>
  <c r="L84" i="25"/>
  <c r="AO84" i="25" s="1"/>
  <c r="K84" i="25"/>
  <c r="AN84" i="25" s="1"/>
  <c r="J84" i="25"/>
  <c r="AM84" i="25" s="1"/>
  <c r="I84" i="25"/>
  <c r="AL84" i="25" s="1"/>
  <c r="H84" i="25"/>
  <c r="G84" i="25"/>
  <c r="AJ84" i="25" s="1"/>
  <c r="F84" i="25"/>
  <c r="AI84" i="25" s="1"/>
  <c r="E84" i="25"/>
  <c r="AH84" i="25" s="1"/>
  <c r="D84" i="25"/>
  <c r="C84" i="25"/>
  <c r="B84" i="25"/>
  <c r="AE84" i="25" s="1"/>
  <c r="AY83" i="25"/>
  <c r="AU83" i="25"/>
  <c r="AQ83" i="25"/>
  <c r="AM83" i="25"/>
  <c r="AE83" i="25"/>
  <c r="AB83" i="25"/>
  <c r="BE83" i="25" s="1"/>
  <c r="AA83" i="25"/>
  <c r="BD83" i="25" s="1"/>
  <c r="Z83" i="25"/>
  <c r="BC83" i="25" s="1"/>
  <c r="Y83" i="25"/>
  <c r="BB83" i="25" s="1"/>
  <c r="X83" i="25"/>
  <c r="BA83" i="25" s="1"/>
  <c r="W83" i="25"/>
  <c r="AZ83" i="25" s="1"/>
  <c r="V83" i="25"/>
  <c r="U83" i="25"/>
  <c r="AX83" i="25" s="1"/>
  <c r="T83" i="25"/>
  <c r="AW83" i="25" s="1"/>
  <c r="S83" i="25"/>
  <c r="AV83" i="25" s="1"/>
  <c r="R83" i="25"/>
  <c r="Q83" i="25"/>
  <c r="AT83" i="25" s="1"/>
  <c r="P83" i="25"/>
  <c r="AS83" i="25" s="1"/>
  <c r="O83" i="25"/>
  <c r="AR83" i="25" s="1"/>
  <c r="N83" i="25"/>
  <c r="M83" i="25"/>
  <c r="AP83" i="25" s="1"/>
  <c r="L83" i="25"/>
  <c r="AO83" i="25" s="1"/>
  <c r="K83" i="25"/>
  <c r="AN83" i="25" s="1"/>
  <c r="J83" i="25"/>
  <c r="I83" i="25"/>
  <c r="AL83" i="25" s="1"/>
  <c r="H83" i="25"/>
  <c r="AK83" i="25" s="1"/>
  <c r="G83" i="25"/>
  <c r="AJ83" i="25" s="1"/>
  <c r="F83" i="25"/>
  <c r="AI83" i="25" s="1"/>
  <c r="E83" i="25"/>
  <c r="AH83" i="25" s="1"/>
  <c r="D83" i="25"/>
  <c r="AG83" i="25" s="1"/>
  <c r="C83" i="25"/>
  <c r="AF83" i="25" s="1"/>
  <c r="B83" i="25"/>
  <c r="BE82" i="25"/>
  <c r="BA82" i="25"/>
  <c r="AW82" i="25"/>
  <c r="AO82" i="25"/>
  <c r="AK82" i="25"/>
  <c r="AB82" i="25"/>
  <c r="AA82" i="25"/>
  <c r="BD82" i="25" s="1"/>
  <c r="Z82" i="25"/>
  <c r="BC82" i="25" s="1"/>
  <c r="Y82" i="25"/>
  <c r="BB82" i="25" s="1"/>
  <c r="X82" i="25"/>
  <c r="W82" i="25"/>
  <c r="AZ82" i="25" s="1"/>
  <c r="V82" i="25"/>
  <c r="AY82" i="25" s="1"/>
  <c r="U82" i="25"/>
  <c r="AX82" i="25" s="1"/>
  <c r="T82" i="25"/>
  <c r="S82" i="25"/>
  <c r="AV82" i="25" s="1"/>
  <c r="R82" i="25"/>
  <c r="AU82" i="25" s="1"/>
  <c r="Q82" i="25"/>
  <c r="AT82" i="25" s="1"/>
  <c r="P82" i="25"/>
  <c r="AS82" i="25" s="1"/>
  <c r="O82" i="25"/>
  <c r="AR82" i="25" s="1"/>
  <c r="N82" i="25"/>
  <c r="AQ82" i="25" s="1"/>
  <c r="M82" i="25"/>
  <c r="AP82" i="25" s="1"/>
  <c r="L82" i="25"/>
  <c r="K82" i="25"/>
  <c r="AN82" i="25" s="1"/>
  <c r="J82" i="25"/>
  <c r="AM82" i="25" s="1"/>
  <c r="I82" i="25"/>
  <c r="AL82" i="25" s="1"/>
  <c r="H82" i="25"/>
  <c r="G82" i="25"/>
  <c r="AJ82" i="25" s="1"/>
  <c r="F82" i="25"/>
  <c r="AI82" i="25" s="1"/>
  <c r="E82" i="25"/>
  <c r="AH82" i="25" s="1"/>
  <c r="D82" i="25"/>
  <c r="AG82" i="25" s="1"/>
  <c r="C82" i="25"/>
  <c r="AF82" i="25" s="1"/>
  <c r="B82" i="25"/>
  <c r="AE82" i="25" s="1"/>
  <c r="BC81" i="25"/>
  <c r="AX81" i="25"/>
  <c r="AU81" i="25"/>
  <c r="AP81" i="25"/>
  <c r="AM81" i="25"/>
  <c r="AI81" i="25"/>
  <c r="AH81" i="25"/>
  <c r="AE81" i="25"/>
  <c r="AB81" i="25"/>
  <c r="BE81" i="25" s="1"/>
  <c r="AA81" i="25"/>
  <c r="BD81" i="25" s="1"/>
  <c r="Z81" i="25"/>
  <c r="Y81" i="25"/>
  <c r="BB81" i="25" s="1"/>
  <c r="X81" i="25"/>
  <c r="BA81" i="25" s="1"/>
  <c r="W81" i="25"/>
  <c r="AZ81" i="25" s="1"/>
  <c r="V81" i="25"/>
  <c r="AY81" i="25" s="1"/>
  <c r="U81" i="25"/>
  <c r="T81" i="25"/>
  <c r="AW81" i="25" s="1"/>
  <c r="S81" i="25"/>
  <c r="AV81" i="25" s="1"/>
  <c r="R81" i="25"/>
  <c r="Q81" i="25"/>
  <c r="AT81" i="25" s="1"/>
  <c r="P81" i="25"/>
  <c r="AS81" i="25" s="1"/>
  <c r="O81" i="25"/>
  <c r="AR81" i="25" s="1"/>
  <c r="N81" i="25"/>
  <c r="AQ81" i="25" s="1"/>
  <c r="M81" i="25"/>
  <c r="L81" i="25"/>
  <c r="AO81" i="25" s="1"/>
  <c r="K81" i="25"/>
  <c r="AN81" i="25" s="1"/>
  <c r="J81" i="25"/>
  <c r="I81" i="25"/>
  <c r="AL81" i="25" s="1"/>
  <c r="H81" i="25"/>
  <c r="AK81" i="25" s="1"/>
  <c r="G81" i="25"/>
  <c r="AJ81" i="25" s="1"/>
  <c r="F81" i="25"/>
  <c r="E81" i="25"/>
  <c r="D81" i="25"/>
  <c r="AG81" i="25" s="1"/>
  <c r="C81" i="25"/>
  <c r="AF81" i="25" s="1"/>
  <c r="B81" i="25"/>
  <c r="BA80" i="25"/>
  <c r="AZ80" i="25"/>
  <c r="AW80" i="25"/>
  <c r="AO80" i="25"/>
  <c r="AK80" i="25"/>
  <c r="AB80" i="25"/>
  <c r="BE80" i="25" s="1"/>
  <c r="AA80" i="25"/>
  <c r="BD80" i="25" s="1"/>
  <c r="Z80" i="25"/>
  <c r="BC80" i="25" s="1"/>
  <c r="Y80" i="25"/>
  <c r="BB80" i="25" s="1"/>
  <c r="X80" i="25"/>
  <c r="W80" i="25"/>
  <c r="V80" i="25"/>
  <c r="AY80" i="25" s="1"/>
  <c r="U80" i="25"/>
  <c r="AX80" i="25" s="1"/>
  <c r="T80" i="25"/>
  <c r="S80" i="25"/>
  <c r="AV80" i="25" s="1"/>
  <c r="R80" i="25"/>
  <c r="AU80" i="25" s="1"/>
  <c r="Q80" i="25"/>
  <c r="AT80" i="25" s="1"/>
  <c r="P80" i="25"/>
  <c r="AS80" i="25" s="1"/>
  <c r="O80" i="25"/>
  <c r="AR80" i="25" s="1"/>
  <c r="N80" i="25"/>
  <c r="AQ80" i="25" s="1"/>
  <c r="M80" i="25"/>
  <c r="AP80" i="25" s="1"/>
  <c r="L80" i="25"/>
  <c r="K80" i="25"/>
  <c r="AN80" i="25" s="1"/>
  <c r="J80" i="25"/>
  <c r="AM80" i="25" s="1"/>
  <c r="I80" i="25"/>
  <c r="AL80" i="25" s="1"/>
  <c r="H80" i="25"/>
  <c r="G80" i="25"/>
  <c r="AJ80" i="25" s="1"/>
  <c r="F80" i="25"/>
  <c r="AI80" i="25" s="1"/>
  <c r="E80" i="25"/>
  <c r="AH80" i="25" s="1"/>
  <c r="D80" i="25"/>
  <c r="AG80" i="25" s="1"/>
  <c r="C80" i="25"/>
  <c r="AF80" i="25" s="1"/>
  <c r="B80" i="25"/>
  <c r="AE80" i="25" s="1"/>
  <c r="BC79" i="25"/>
  <c r="AU79" i="25"/>
  <c r="AQ79" i="25"/>
  <c r="AE79" i="25"/>
  <c r="AB79" i="25"/>
  <c r="BE79" i="25" s="1"/>
  <c r="AA79" i="25"/>
  <c r="BD79" i="25" s="1"/>
  <c r="Z79" i="25"/>
  <c r="Y79" i="25"/>
  <c r="BB79" i="25" s="1"/>
  <c r="X79" i="25"/>
  <c r="BA79" i="25" s="1"/>
  <c r="W79" i="25"/>
  <c r="AZ79" i="25" s="1"/>
  <c r="V79" i="25"/>
  <c r="AY79" i="25" s="1"/>
  <c r="U79" i="25"/>
  <c r="AX79" i="25" s="1"/>
  <c r="T79" i="25"/>
  <c r="AW79" i="25" s="1"/>
  <c r="S79" i="25"/>
  <c r="AV79" i="25" s="1"/>
  <c r="R79" i="25"/>
  <c r="Q79" i="25"/>
  <c r="AT79" i="25" s="1"/>
  <c r="P79" i="25"/>
  <c r="AS79" i="25" s="1"/>
  <c r="O79" i="25"/>
  <c r="AR79" i="25" s="1"/>
  <c r="N79" i="25"/>
  <c r="M79" i="25"/>
  <c r="AP79" i="25" s="1"/>
  <c r="L79" i="25"/>
  <c r="AO79" i="25" s="1"/>
  <c r="K79" i="25"/>
  <c r="AN79" i="25" s="1"/>
  <c r="J79" i="25"/>
  <c r="AM79" i="25" s="1"/>
  <c r="I79" i="25"/>
  <c r="AL79" i="25" s="1"/>
  <c r="H79" i="25"/>
  <c r="AK79" i="25" s="1"/>
  <c r="G79" i="25"/>
  <c r="AJ79" i="25" s="1"/>
  <c r="F79" i="25"/>
  <c r="AI79" i="25" s="1"/>
  <c r="E79" i="25"/>
  <c r="AH79" i="25" s="1"/>
  <c r="D79" i="25"/>
  <c r="AG79" i="25" s="1"/>
  <c r="C79" i="25"/>
  <c r="AF79" i="25" s="1"/>
  <c r="B79" i="25"/>
  <c r="BE78" i="25"/>
  <c r="BD78" i="25"/>
  <c r="AO78" i="25"/>
  <c r="AN78" i="25"/>
  <c r="AG78" i="25"/>
  <c r="AF78" i="25"/>
  <c r="AB78" i="25"/>
  <c r="AA78" i="25"/>
  <c r="Z78" i="25"/>
  <c r="BC78" i="25" s="1"/>
  <c r="Y78" i="25"/>
  <c r="BB78" i="25" s="1"/>
  <c r="X78" i="25"/>
  <c r="BA78" i="25" s="1"/>
  <c r="W78" i="25"/>
  <c r="AZ78" i="25" s="1"/>
  <c r="V78" i="25"/>
  <c r="AY78" i="25" s="1"/>
  <c r="U78" i="25"/>
  <c r="AX78" i="25" s="1"/>
  <c r="T78" i="25"/>
  <c r="AW78" i="25" s="1"/>
  <c r="S78" i="25"/>
  <c r="AV78" i="25" s="1"/>
  <c r="R78" i="25"/>
  <c r="AU78" i="25" s="1"/>
  <c r="Q78" i="25"/>
  <c r="AT78" i="25" s="1"/>
  <c r="P78" i="25"/>
  <c r="AS78" i="25" s="1"/>
  <c r="O78" i="25"/>
  <c r="AR78" i="25" s="1"/>
  <c r="N78" i="25"/>
  <c r="AQ78" i="25" s="1"/>
  <c r="M78" i="25"/>
  <c r="AP78" i="25" s="1"/>
  <c r="L78" i="25"/>
  <c r="K78" i="25"/>
  <c r="J78" i="25"/>
  <c r="AM78" i="25" s="1"/>
  <c r="I78" i="25"/>
  <c r="AL78" i="25" s="1"/>
  <c r="H78" i="25"/>
  <c r="AK78" i="25" s="1"/>
  <c r="G78" i="25"/>
  <c r="AJ78" i="25" s="1"/>
  <c r="F78" i="25"/>
  <c r="AI78" i="25" s="1"/>
  <c r="E78" i="25"/>
  <c r="AH78" i="25" s="1"/>
  <c r="D78" i="25"/>
  <c r="C78" i="25"/>
  <c r="B78" i="25"/>
  <c r="AE78" i="25" s="1"/>
  <c r="BC77" i="25"/>
  <c r="AU77" i="25"/>
  <c r="AM77" i="25"/>
  <c r="AB77" i="25"/>
  <c r="BE77" i="25" s="1"/>
  <c r="AA77" i="25"/>
  <c r="BD77" i="25" s="1"/>
  <c r="Z77" i="25"/>
  <c r="Y77" i="25"/>
  <c r="BB77" i="25" s="1"/>
  <c r="X77" i="25"/>
  <c r="BA77" i="25" s="1"/>
  <c r="W77" i="25"/>
  <c r="AZ77" i="25" s="1"/>
  <c r="V77" i="25"/>
  <c r="AY77" i="25" s="1"/>
  <c r="U77" i="25"/>
  <c r="AX77" i="25" s="1"/>
  <c r="T77" i="25"/>
  <c r="AW77" i="25" s="1"/>
  <c r="S77" i="25"/>
  <c r="AV77" i="25" s="1"/>
  <c r="R77" i="25"/>
  <c r="Q77" i="25"/>
  <c r="AT77" i="25" s="1"/>
  <c r="P77" i="25"/>
  <c r="AS77" i="25" s="1"/>
  <c r="O77" i="25"/>
  <c r="AR77" i="25" s="1"/>
  <c r="N77" i="25"/>
  <c r="AQ77" i="25" s="1"/>
  <c r="M77" i="25"/>
  <c r="AP77" i="25" s="1"/>
  <c r="L77" i="25"/>
  <c r="AO77" i="25" s="1"/>
  <c r="K77" i="25"/>
  <c r="AN77" i="25" s="1"/>
  <c r="J77" i="25"/>
  <c r="I77" i="25"/>
  <c r="AL77" i="25" s="1"/>
  <c r="H77" i="25"/>
  <c r="AK77" i="25" s="1"/>
  <c r="G77" i="25"/>
  <c r="AJ77" i="25" s="1"/>
  <c r="F77" i="25"/>
  <c r="AI77" i="25" s="1"/>
  <c r="E77" i="25"/>
  <c r="AH77" i="25" s="1"/>
  <c r="D77" i="25"/>
  <c r="AG77" i="25" s="1"/>
  <c r="C77" i="25"/>
  <c r="AF77" i="25" s="1"/>
  <c r="B77" i="25"/>
  <c r="AE77" i="25" s="1"/>
  <c r="BE76" i="25"/>
  <c r="BD76" i="25"/>
  <c r="AW76" i="25"/>
  <c r="AS76" i="25"/>
  <c r="AR76" i="25"/>
  <c r="AO76" i="25"/>
  <c r="AN76" i="25"/>
  <c r="AG76" i="25"/>
  <c r="AB76" i="25"/>
  <c r="AA76" i="25"/>
  <c r="Z76" i="25"/>
  <c r="BC76" i="25" s="1"/>
  <c r="Y76" i="25"/>
  <c r="BB76" i="25" s="1"/>
  <c r="X76" i="25"/>
  <c r="BA76" i="25" s="1"/>
  <c r="W76" i="25"/>
  <c r="AZ76" i="25" s="1"/>
  <c r="V76" i="25"/>
  <c r="AY76" i="25" s="1"/>
  <c r="U76" i="25"/>
  <c r="AX76" i="25" s="1"/>
  <c r="T76" i="25"/>
  <c r="S76" i="25"/>
  <c r="AV76" i="25" s="1"/>
  <c r="R76" i="25"/>
  <c r="AU76" i="25" s="1"/>
  <c r="Q76" i="25"/>
  <c r="AT76" i="25" s="1"/>
  <c r="P76" i="25"/>
  <c r="O76" i="25"/>
  <c r="N76" i="25"/>
  <c r="AQ76" i="25" s="1"/>
  <c r="M76" i="25"/>
  <c r="AP76" i="25" s="1"/>
  <c r="L76" i="25"/>
  <c r="K76" i="25"/>
  <c r="J76" i="25"/>
  <c r="AM76" i="25" s="1"/>
  <c r="I76" i="25"/>
  <c r="AL76" i="25" s="1"/>
  <c r="H76" i="25"/>
  <c r="AK76" i="25" s="1"/>
  <c r="G76" i="25"/>
  <c r="AJ76" i="25" s="1"/>
  <c r="F76" i="25"/>
  <c r="AI76" i="25" s="1"/>
  <c r="E76" i="25"/>
  <c r="AH76" i="25" s="1"/>
  <c r="D76" i="25"/>
  <c r="C76" i="25"/>
  <c r="AF76" i="25" s="1"/>
  <c r="B76" i="25"/>
  <c r="AE76" i="25" s="1"/>
  <c r="BC75" i="25"/>
  <c r="AX75" i="25"/>
  <c r="AM75" i="25"/>
  <c r="AE75" i="25"/>
  <c r="AB75" i="25"/>
  <c r="BE75" i="25" s="1"/>
  <c r="AA75" i="25"/>
  <c r="BD75" i="25" s="1"/>
  <c r="Z75" i="25"/>
  <c r="Y75" i="25"/>
  <c r="BB75" i="25" s="1"/>
  <c r="X75" i="25"/>
  <c r="BA75" i="25" s="1"/>
  <c r="W75" i="25"/>
  <c r="AZ75" i="25" s="1"/>
  <c r="V75" i="25"/>
  <c r="AY75" i="25" s="1"/>
  <c r="U75" i="25"/>
  <c r="T75" i="25"/>
  <c r="AW75" i="25" s="1"/>
  <c r="S75" i="25"/>
  <c r="AV75" i="25" s="1"/>
  <c r="R75" i="25"/>
  <c r="AU75" i="25" s="1"/>
  <c r="Q75" i="25"/>
  <c r="AT75" i="25" s="1"/>
  <c r="P75" i="25"/>
  <c r="AS75" i="25" s="1"/>
  <c r="O75" i="25"/>
  <c r="AR75" i="25" s="1"/>
  <c r="N75" i="25"/>
  <c r="AQ75" i="25" s="1"/>
  <c r="M75" i="25"/>
  <c r="AP75" i="25" s="1"/>
  <c r="L75" i="25"/>
  <c r="AO75" i="25" s="1"/>
  <c r="K75" i="25"/>
  <c r="AN75" i="25" s="1"/>
  <c r="J75" i="25"/>
  <c r="I75" i="25"/>
  <c r="AL75" i="25" s="1"/>
  <c r="H75" i="25"/>
  <c r="AK75" i="25" s="1"/>
  <c r="G75" i="25"/>
  <c r="AJ75" i="25" s="1"/>
  <c r="F75" i="25"/>
  <c r="AI75" i="25" s="1"/>
  <c r="E75" i="25"/>
  <c r="AH75" i="25" s="1"/>
  <c r="D75" i="25"/>
  <c r="AG75" i="25" s="1"/>
  <c r="C75" i="25"/>
  <c r="AF75" i="25" s="1"/>
  <c r="B75" i="25"/>
  <c r="AS74" i="25"/>
  <c r="AK74" i="25"/>
  <c r="AB74" i="25"/>
  <c r="BE74" i="25" s="1"/>
  <c r="AA74" i="25"/>
  <c r="BD74" i="25" s="1"/>
  <c r="Z74" i="25"/>
  <c r="BC74" i="25" s="1"/>
  <c r="Y74" i="25"/>
  <c r="BB74" i="25" s="1"/>
  <c r="X74" i="25"/>
  <c r="BA74" i="25" s="1"/>
  <c r="W74" i="25"/>
  <c r="AZ74" i="25" s="1"/>
  <c r="V74" i="25"/>
  <c r="AY74" i="25" s="1"/>
  <c r="U74" i="25"/>
  <c r="AX74" i="25" s="1"/>
  <c r="T74" i="25"/>
  <c r="AW74" i="25" s="1"/>
  <c r="S74" i="25"/>
  <c r="AV74" i="25" s="1"/>
  <c r="R74" i="25"/>
  <c r="AU74" i="25" s="1"/>
  <c r="Q74" i="25"/>
  <c r="AT74" i="25" s="1"/>
  <c r="P74" i="25"/>
  <c r="O74" i="25"/>
  <c r="AR74" i="25" s="1"/>
  <c r="N74" i="25"/>
  <c r="AQ74" i="25" s="1"/>
  <c r="M74" i="25"/>
  <c r="AP74" i="25" s="1"/>
  <c r="L74" i="25"/>
  <c r="AO74" i="25" s="1"/>
  <c r="K74" i="25"/>
  <c r="AN74" i="25" s="1"/>
  <c r="J74" i="25"/>
  <c r="AM74" i="25" s="1"/>
  <c r="I74" i="25"/>
  <c r="AL74" i="25" s="1"/>
  <c r="H74" i="25"/>
  <c r="G74" i="25"/>
  <c r="AJ74" i="25" s="1"/>
  <c r="F74" i="25"/>
  <c r="AI74" i="25" s="1"/>
  <c r="E74" i="25"/>
  <c r="AH74" i="25" s="1"/>
  <c r="D74" i="25"/>
  <c r="AG74" i="25" s="1"/>
  <c r="C74" i="25"/>
  <c r="AF74" i="25" s="1"/>
  <c r="B74" i="25"/>
  <c r="AE74" i="25" s="1"/>
  <c r="AY73" i="25"/>
  <c r="AX73" i="25"/>
  <c r="AQ73" i="25"/>
  <c r="AP73" i="25"/>
  <c r="AM73" i="25"/>
  <c r="AI73" i="25"/>
  <c r="AE73" i="25"/>
  <c r="AB73" i="25"/>
  <c r="BE73" i="25" s="1"/>
  <c r="AA73" i="25"/>
  <c r="BD73" i="25" s="1"/>
  <c r="Z73" i="25"/>
  <c r="BC73" i="25" s="1"/>
  <c r="Y73" i="25"/>
  <c r="BB73" i="25" s="1"/>
  <c r="X73" i="25"/>
  <c r="BA73" i="25" s="1"/>
  <c r="W73" i="25"/>
  <c r="AZ73" i="25" s="1"/>
  <c r="V73" i="25"/>
  <c r="U73" i="25"/>
  <c r="T73" i="25"/>
  <c r="AW73" i="25" s="1"/>
  <c r="S73" i="25"/>
  <c r="AV73" i="25" s="1"/>
  <c r="R73" i="25"/>
  <c r="AU73" i="25" s="1"/>
  <c r="Q73" i="25"/>
  <c r="AT73" i="25" s="1"/>
  <c r="P73" i="25"/>
  <c r="AS73" i="25" s="1"/>
  <c r="O73" i="25"/>
  <c r="AR73" i="25" s="1"/>
  <c r="N73" i="25"/>
  <c r="M73" i="25"/>
  <c r="L73" i="25"/>
  <c r="AO73" i="25" s="1"/>
  <c r="K73" i="25"/>
  <c r="AN73" i="25" s="1"/>
  <c r="J73" i="25"/>
  <c r="I73" i="25"/>
  <c r="AL73" i="25" s="1"/>
  <c r="H73" i="25"/>
  <c r="AK73" i="25" s="1"/>
  <c r="G73" i="25"/>
  <c r="AJ73" i="25" s="1"/>
  <c r="F73" i="25"/>
  <c r="E73" i="25"/>
  <c r="AH73" i="25" s="1"/>
  <c r="D73" i="25"/>
  <c r="AG73" i="25" s="1"/>
  <c r="C73" i="25"/>
  <c r="AF73" i="25" s="1"/>
  <c r="B73" i="25"/>
  <c r="BE72" i="25"/>
  <c r="BA72" i="25"/>
  <c r="AW72" i="25"/>
  <c r="AO72" i="25"/>
  <c r="AK72" i="25"/>
  <c r="AB72" i="25"/>
  <c r="AA72" i="25"/>
  <c r="BD72" i="25" s="1"/>
  <c r="Z72" i="25"/>
  <c r="BC72" i="25" s="1"/>
  <c r="Y72" i="25"/>
  <c r="BB72" i="25" s="1"/>
  <c r="X72" i="25"/>
  <c r="W72" i="25"/>
  <c r="AZ72" i="25" s="1"/>
  <c r="V72" i="25"/>
  <c r="AY72" i="25" s="1"/>
  <c r="U72" i="25"/>
  <c r="AX72" i="25" s="1"/>
  <c r="T72" i="25"/>
  <c r="S72" i="25"/>
  <c r="AV72" i="25" s="1"/>
  <c r="R72" i="25"/>
  <c r="AU72" i="25" s="1"/>
  <c r="Q72" i="25"/>
  <c r="AT72" i="25" s="1"/>
  <c r="P72" i="25"/>
  <c r="AS72" i="25" s="1"/>
  <c r="O72" i="25"/>
  <c r="AR72" i="25" s="1"/>
  <c r="N72" i="25"/>
  <c r="AQ72" i="25" s="1"/>
  <c r="M72" i="25"/>
  <c r="AP72" i="25" s="1"/>
  <c r="L72" i="25"/>
  <c r="K72" i="25"/>
  <c r="AN72" i="25" s="1"/>
  <c r="J72" i="25"/>
  <c r="AM72" i="25" s="1"/>
  <c r="I72" i="25"/>
  <c r="AL72" i="25" s="1"/>
  <c r="H72" i="25"/>
  <c r="G72" i="25"/>
  <c r="AJ72" i="25" s="1"/>
  <c r="F72" i="25"/>
  <c r="AI72" i="25" s="1"/>
  <c r="E72" i="25"/>
  <c r="AH72" i="25" s="1"/>
  <c r="D72" i="25"/>
  <c r="AG72" i="25" s="1"/>
  <c r="C72" i="25"/>
  <c r="AF72" i="25" s="1"/>
  <c r="B72" i="25"/>
  <c r="AE72" i="25" s="1"/>
  <c r="BC71" i="25"/>
  <c r="AX71" i="25"/>
  <c r="AU71" i="25"/>
  <c r="AP71" i="25"/>
  <c r="AM71" i="25"/>
  <c r="AI71" i="25"/>
  <c r="AH71" i="25"/>
  <c r="AE71" i="25"/>
  <c r="AB71" i="25"/>
  <c r="BE71" i="25" s="1"/>
  <c r="AA71" i="25"/>
  <c r="BD71" i="25" s="1"/>
  <c r="Z71" i="25"/>
  <c r="Y71" i="25"/>
  <c r="BB71" i="25" s="1"/>
  <c r="X71" i="25"/>
  <c r="BA71" i="25" s="1"/>
  <c r="W71" i="25"/>
  <c r="AZ71" i="25" s="1"/>
  <c r="V71" i="25"/>
  <c r="AY71" i="25" s="1"/>
  <c r="U71" i="25"/>
  <c r="T71" i="25"/>
  <c r="AW71" i="25" s="1"/>
  <c r="S71" i="25"/>
  <c r="AV71" i="25" s="1"/>
  <c r="R71" i="25"/>
  <c r="Q71" i="25"/>
  <c r="AT71" i="25" s="1"/>
  <c r="P71" i="25"/>
  <c r="AS71" i="25" s="1"/>
  <c r="O71" i="25"/>
  <c r="AR71" i="25" s="1"/>
  <c r="N71" i="25"/>
  <c r="AQ71" i="25" s="1"/>
  <c r="M71" i="25"/>
  <c r="L71" i="25"/>
  <c r="AO71" i="25" s="1"/>
  <c r="K71" i="25"/>
  <c r="AN71" i="25" s="1"/>
  <c r="J71" i="25"/>
  <c r="I71" i="25"/>
  <c r="AL71" i="25" s="1"/>
  <c r="H71" i="25"/>
  <c r="AK71" i="25" s="1"/>
  <c r="G71" i="25"/>
  <c r="AJ71" i="25" s="1"/>
  <c r="F71" i="25"/>
  <c r="E71" i="25"/>
  <c r="D71" i="25"/>
  <c r="AG71" i="25" s="1"/>
  <c r="C71" i="25"/>
  <c r="AF71" i="25" s="1"/>
  <c r="B71" i="25"/>
  <c r="BE70" i="25"/>
  <c r="AW70" i="25"/>
  <c r="AO70" i="25"/>
  <c r="AG70" i="25"/>
  <c r="AB70" i="25"/>
  <c r="AA70" i="25"/>
  <c r="BD70" i="25" s="1"/>
  <c r="Z70" i="25"/>
  <c r="BC70" i="25" s="1"/>
  <c r="Y70" i="25"/>
  <c r="BB70" i="25" s="1"/>
  <c r="X70" i="25"/>
  <c r="BA70" i="25" s="1"/>
  <c r="W70" i="25"/>
  <c r="AZ70" i="25" s="1"/>
  <c r="V70" i="25"/>
  <c r="AY70" i="25" s="1"/>
  <c r="U70" i="25"/>
  <c r="AX70" i="25" s="1"/>
  <c r="T70" i="25"/>
  <c r="S70" i="25"/>
  <c r="AV70" i="25" s="1"/>
  <c r="R70" i="25"/>
  <c r="AU70" i="25" s="1"/>
  <c r="Q70" i="25"/>
  <c r="AT70" i="25" s="1"/>
  <c r="P70" i="25"/>
  <c r="AS70" i="25" s="1"/>
  <c r="O70" i="25"/>
  <c r="AR70" i="25" s="1"/>
  <c r="N70" i="25"/>
  <c r="AQ70" i="25" s="1"/>
  <c r="M70" i="25"/>
  <c r="AP70" i="25" s="1"/>
  <c r="L70" i="25"/>
  <c r="K70" i="25"/>
  <c r="AN70" i="25" s="1"/>
  <c r="J70" i="25"/>
  <c r="AM70" i="25" s="1"/>
  <c r="I70" i="25"/>
  <c r="AL70" i="25" s="1"/>
  <c r="H70" i="25"/>
  <c r="AK70" i="25" s="1"/>
  <c r="G70" i="25"/>
  <c r="AJ70" i="25" s="1"/>
  <c r="F70" i="25"/>
  <c r="AI70" i="25" s="1"/>
  <c r="E70" i="25"/>
  <c r="AH70" i="25" s="1"/>
  <c r="D70" i="25"/>
  <c r="C70" i="25"/>
  <c r="AF70" i="25" s="1"/>
  <c r="B70" i="25"/>
  <c r="AE70" i="25" s="1"/>
  <c r="AM69" i="25"/>
  <c r="AE69" i="25"/>
  <c r="AB69" i="25"/>
  <c r="BE69" i="25" s="1"/>
  <c r="AA69" i="25"/>
  <c r="BD69" i="25" s="1"/>
  <c r="Z69" i="25"/>
  <c r="BC69" i="25" s="1"/>
  <c r="Y69" i="25"/>
  <c r="BB69" i="25" s="1"/>
  <c r="X69" i="25"/>
  <c r="BA69" i="25" s="1"/>
  <c r="W69" i="25"/>
  <c r="AZ69" i="25" s="1"/>
  <c r="V69" i="25"/>
  <c r="AY69" i="25" s="1"/>
  <c r="U69" i="25"/>
  <c r="AX69" i="25" s="1"/>
  <c r="T69" i="25"/>
  <c r="AW69" i="25" s="1"/>
  <c r="S69" i="25"/>
  <c r="AV69" i="25" s="1"/>
  <c r="R69" i="25"/>
  <c r="AU69" i="25" s="1"/>
  <c r="Q69" i="25"/>
  <c r="AT69" i="25" s="1"/>
  <c r="P69" i="25"/>
  <c r="AS69" i="25" s="1"/>
  <c r="O69" i="25"/>
  <c r="AR69" i="25" s="1"/>
  <c r="N69" i="25"/>
  <c r="AQ69" i="25" s="1"/>
  <c r="M69" i="25"/>
  <c r="AP69" i="25" s="1"/>
  <c r="L69" i="25"/>
  <c r="AO69" i="25" s="1"/>
  <c r="K69" i="25"/>
  <c r="AN69" i="25" s="1"/>
  <c r="J69" i="25"/>
  <c r="I69" i="25"/>
  <c r="AL69" i="25" s="1"/>
  <c r="H69" i="25"/>
  <c r="AK69" i="25" s="1"/>
  <c r="G69" i="25"/>
  <c r="AJ69" i="25" s="1"/>
  <c r="F69" i="25"/>
  <c r="AI69" i="25" s="1"/>
  <c r="E69" i="25"/>
  <c r="AH69" i="25" s="1"/>
  <c r="D69" i="25"/>
  <c r="AG69" i="25" s="1"/>
  <c r="C69" i="25"/>
  <c r="AF69" i="25" s="1"/>
  <c r="B69" i="25"/>
  <c r="BE68" i="25"/>
  <c r="BB68" i="25"/>
  <c r="BA68" i="25"/>
  <c r="AT68" i="25"/>
  <c r="AS68" i="25"/>
  <c r="AO68" i="25"/>
  <c r="AL68" i="25"/>
  <c r="AK68" i="25"/>
  <c r="AG68" i="25"/>
  <c r="AB68" i="25"/>
  <c r="AA68" i="25"/>
  <c r="BD68" i="25" s="1"/>
  <c r="Z68" i="25"/>
  <c r="BC68" i="25" s="1"/>
  <c r="Y68" i="25"/>
  <c r="X68" i="25"/>
  <c r="W68" i="25"/>
  <c r="AZ68" i="25" s="1"/>
  <c r="V68" i="25"/>
  <c r="AY68" i="25" s="1"/>
  <c r="U68" i="25"/>
  <c r="AX68" i="25" s="1"/>
  <c r="T68" i="25"/>
  <c r="AW68" i="25" s="1"/>
  <c r="S68" i="25"/>
  <c r="AV68" i="25" s="1"/>
  <c r="R68" i="25"/>
  <c r="AU68" i="25" s="1"/>
  <c r="Q68" i="25"/>
  <c r="P68" i="25"/>
  <c r="O68" i="25"/>
  <c r="AR68" i="25" s="1"/>
  <c r="N68" i="25"/>
  <c r="AQ68" i="25" s="1"/>
  <c r="M68" i="25"/>
  <c r="AP68" i="25" s="1"/>
  <c r="L68" i="25"/>
  <c r="K68" i="25"/>
  <c r="AN68" i="25" s="1"/>
  <c r="J68" i="25"/>
  <c r="AM68" i="25" s="1"/>
  <c r="I68" i="25"/>
  <c r="H68" i="25"/>
  <c r="G68" i="25"/>
  <c r="AJ68" i="25" s="1"/>
  <c r="F68" i="25"/>
  <c r="AI68" i="25" s="1"/>
  <c r="E68" i="25"/>
  <c r="AH68" i="25" s="1"/>
  <c r="D68" i="25"/>
  <c r="C68" i="25"/>
  <c r="AF68" i="25" s="1"/>
  <c r="B68" i="25"/>
  <c r="AE68" i="25" s="1"/>
  <c r="BC67" i="25"/>
  <c r="AY67" i="25"/>
  <c r="AV67" i="25"/>
  <c r="AU67" i="25"/>
  <c r="AM67" i="25"/>
  <c r="AI67" i="25"/>
  <c r="AF67" i="25"/>
  <c r="AE67" i="25"/>
  <c r="AB67" i="25"/>
  <c r="BE67" i="25" s="1"/>
  <c r="AA67" i="25"/>
  <c r="BD67" i="25" s="1"/>
  <c r="Z67" i="25"/>
  <c r="Y67" i="25"/>
  <c r="BB67" i="25" s="1"/>
  <c r="X67" i="25"/>
  <c r="BA67" i="25" s="1"/>
  <c r="W67" i="25"/>
  <c r="AZ67" i="25" s="1"/>
  <c r="V67" i="25"/>
  <c r="U67" i="25"/>
  <c r="AX67" i="25" s="1"/>
  <c r="T67" i="25"/>
  <c r="AW67" i="25" s="1"/>
  <c r="S67" i="25"/>
  <c r="R67" i="25"/>
  <c r="Q67" i="25"/>
  <c r="AT67" i="25" s="1"/>
  <c r="P67" i="25"/>
  <c r="AS67" i="25" s="1"/>
  <c r="O67" i="25"/>
  <c r="AR67" i="25" s="1"/>
  <c r="N67" i="25"/>
  <c r="AQ67" i="25" s="1"/>
  <c r="M67" i="25"/>
  <c r="AP67" i="25" s="1"/>
  <c r="L67" i="25"/>
  <c r="AO67" i="25" s="1"/>
  <c r="K67" i="25"/>
  <c r="AN67" i="25" s="1"/>
  <c r="J67" i="25"/>
  <c r="I67" i="25"/>
  <c r="AL67" i="25" s="1"/>
  <c r="H67" i="25"/>
  <c r="AK67" i="25" s="1"/>
  <c r="G67" i="25"/>
  <c r="AJ67" i="25" s="1"/>
  <c r="F67" i="25"/>
  <c r="E67" i="25"/>
  <c r="AH67" i="25" s="1"/>
  <c r="D67" i="25"/>
  <c r="AG67" i="25" s="1"/>
  <c r="C67" i="25"/>
  <c r="B67" i="25"/>
  <c r="BE66" i="25"/>
  <c r="BB66" i="25"/>
  <c r="BA66" i="25"/>
  <c r="AS66" i="25"/>
  <c r="AL66" i="25"/>
  <c r="AK66" i="25"/>
  <c r="AH66" i="25"/>
  <c r="AG66" i="25"/>
  <c r="AB66" i="25"/>
  <c r="AA66" i="25"/>
  <c r="BD66" i="25" s="1"/>
  <c r="Z66" i="25"/>
  <c r="BC66" i="25" s="1"/>
  <c r="Y66" i="25"/>
  <c r="X66" i="25"/>
  <c r="W66" i="25"/>
  <c r="AZ66" i="25" s="1"/>
  <c r="V66" i="25"/>
  <c r="AY66" i="25" s="1"/>
  <c r="U66" i="25"/>
  <c r="AX66" i="25" s="1"/>
  <c r="T66" i="25"/>
  <c r="AW66" i="25" s="1"/>
  <c r="S66" i="25"/>
  <c r="AV66" i="25" s="1"/>
  <c r="R66" i="25"/>
  <c r="AU66" i="25" s="1"/>
  <c r="Q66" i="25"/>
  <c r="AT66" i="25" s="1"/>
  <c r="P66" i="25"/>
  <c r="O66" i="25"/>
  <c r="AR66" i="25" s="1"/>
  <c r="N66" i="25"/>
  <c r="AQ66" i="25" s="1"/>
  <c r="M66" i="25"/>
  <c r="AP66" i="25" s="1"/>
  <c r="L66" i="25"/>
  <c r="AO66" i="25" s="1"/>
  <c r="K66" i="25"/>
  <c r="AN66" i="25" s="1"/>
  <c r="J66" i="25"/>
  <c r="AM66" i="25" s="1"/>
  <c r="I66" i="25"/>
  <c r="H66" i="25"/>
  <c r="G66" i="25"/>
  <c r="AJ66" i="25" s="1"/>
  <c r="F66" i="25"/>
  <c r="AI66" i="25" s="1"/>
  <c r="E66" i="25"/>
  <c r="D66" i="25"/>
  <c r="C66" i="25"/>
  <c r="AF66" i="25" s="1"/>
  <c r="B66" i="25"/>
  <c r="AE66" i="25" s="1"/>
  <c r="BC65" i="25"/>
  <c r="AY65" i="25"/>
  <c r="AV65" i="25"/>
  <c r="AU65" i="25"/>
  <c r="AM65" i="25"/>
  <c r="AI65" i="25"/>
  <c r="AE65" i="25"/>
  <c r="AB65" i="25"/>
  <c r="BE65" i="25" s="1"/>
  <c r="AA65" i="25"/>
  <c r="BD65" i="25" s="1"/>
  <c r="Z65" i="25"/>
  <c r="Y65" i="25"/>
  <c r="BB65" i="25" s="1"/>
  <c r="X65" i="25"/>
  <c r="BA65" i="25" s="1"/>
  <c r="W65" i="25"/>
  <c r="AZ65" i="25" s="1"/>
  <c r="V65" i="25"/>
  <c r="U65" i="25"/>
  <c r="AX65" i="25" s="1"/>
  <c r="T65" i="25"/>
  <c r="AW65" i="25" s="1"/>
  <c r="S65" i="25"/>
  <c r="R65" i="25"/>
  <c r="Q65" i="25"/>
  <c r="AT65" i="25" s="1"/>
  <c r="P65" i="25"/>
  <c r="AS65" i="25" s="1"/>
  <c r="O65" i="25"/>
  <c r="AR65" i="25" s="1"/>
  <c r="N65" i="25"/>
  <c r="AQ65" i="25" s="1"/>
  <c r="M65" i="25"/>
  <c r="AP65" i="25" s="1"/>
  <c r="L65" i="25"/>
  <c r="AO65" i="25" s="1"/>
  <c r="K65" i="25"/>
  <c r="AN65" i="25" s="1"/>
  <c r="J65" i="25"/>
  <c r="I65" i="25"/>
  <c r="AL65" i="25" s="1"/>
  <c r="H65" i="25"/>
  <c r="AK65" i="25" s="1"/>
  <c r="G65" i="25"/>
  <c r="AJ65" i="25" s="1"/>
  <c r="F65" i="25"/>
  <c r="E65" i="25"/>
  <c r="AH65" i="25" s="1"/>
  <c r="D65" i="25"/>
  <c r="AG65" i="25" s="1"/>
  <c r="C65" i="25"/>
  <c r="AF65" i="25" s="1"/>
  <c r="B65" i="25"/>
  <c r="AS64" i="25"/>
  <c r="AK64" i="25"/>
  <c r="AG64" i="25"/>
  <c r="AB64" i="25"/>
  <c r="BE64" i="25" s="1"/>
  <c r="AA64" i="25"/>
  <c r="BD64" i="25" s="1"/>
  <c r="Z64" i="25"/>
  <c r="BC64" i="25" s="1"/>
  <c r="Y64" i="25"/>
  <c r="BB64" i="25" s="1"/>
  <c r="X64" i="25"/>
  <c r="BA64" i="25" s="1"/>
  <c r="W64" i="25"/>
  <c r="AZ64" i="25" s="1"/>
  <c r="V64" i="25"/>
  <c r="AY64" i="25" s="1"/>
  <c r="U64" i="25"/>
  <c r="AX64" i="25" s="1"/>
  <c r="T64" i="25"/>
  <c r="AW64" i="25" s="1"/>
  <c r="S64" i="25"/>
  <c r="AV64" i="25" s="1"/>
  <c r="R64" i="25"/>
  <c r="AU64" i="25" s="1"/>
  <c r="Q64" i="25"/>
  <c r="AT64" i="25" s="1"/>
  <c r="P64" i="25"/>
  <c r="O64" i="25"/>
  <c r="AR64" i="25" s="1"/>
  <c r="N64" i="25"/>
  <c r="AQ64" i="25" s="1"/>
  <c r="M64" i="25"/>
  <c r="AP64" i="25" s="1"/>
  <c r="L64" i="25"/>
  <c r="AO64" i="25" s="1"/>
  <c r="K64" i="25"/>
  <c r="AN64" i="25" s="1"/>
  <c r="J64" i="25"/>
  <c r="AM64" i="25" s="1"/>
  <c r="I64" i="25"/>
  <c r="AL64" i="25" s="1"/>
  <c r="H64" i="25"/>
  <c r="G64" i="25"/>
  <c r="AJ64" i="25" s="1"/>
  <c r="F64" i="25"/>
  <c r="AI64" i="25" s="1"/>
  <c r="E64" i="25"/>
  <c r="AH64" i="25" s="1"/>
  <c r="D64" i="25"/>
  <c r="C64" i="25"/>
  <c r="AF64" i="25" s="1"/>
  <c r="B64" i="25"/>
  <c r="AE64" i="25" s="1"/>
  <c r="BD63" i="25"/>
  <c r="AV63" i="25"/>
  <c r="AN63" i="25"/>
  <c r="AF63" i="25"/>
  <c r="AB63" i="25"/>
  <c r="BE63" i="25" s="1"/>
  <c r="AA63" i="25"/>
  <c r="Z63" i="25"/>
  <c r="BC63" i="25" s="1"/>
  <c r="Y63" i="25"/>
  <c r="BB63" i="25" s="1"/>
  <c r="X63" i="25"/>
  <c r="BA63" i="25" s="1"/>
  <c r="W63" i="25"/>
  <c r="AZ63" i="25" s="1"/>
  <c r="V63" i="25"/>
  <c r="AY63" i="25" s="1"/>
  <c r="U63" i="25"/>
  <c r="AX63" i="25" s="1"/>
  <c r="T63" i="25"/>
  <c r="AW63" i="25" s="1"/>
  <c r="S63" i="25"/>
  <c r="R63" i="25"/>
  <c r="AU63" i="25" s="1"/>
  <c r="Q63" i="25"/>
  <c r="AT63" i="25" s="1"/>
  <c r="P63" i="25"/>
  <c r="AS63" i="25" s="1"/>
  <c r="O63" i="25"/>
  <c r="AR63" i="25" s="1"/>
  <c r="N63" i="25"/>
  <c r="AQ63" i="25" s="1"/>
  <c r="M63" i="25"/>
  <c r="AP63" i="25" s="1"/>
  <c r="L63" i="25"/>
  <c r="AO63" i="25" s="1"/>
  <c r="K63" i="25"/>
  <c r="J63" i="25"/>
  <c r="AM63" i="25" s="1"/>
  <c r="I63" i="25"/>
  <c r="AL63" i="25" s="1"/>
  <c r="H63" i="25"/>
  <c r="AK63" i="25" s="1"/>
  <c r="G63" i="25"/>
  <c r="AJ63" i="25" s="1"/>
  <c r="F63" i="25"/>
  <c r="AI63" i="25" s="1"/>
  <c r="E63" i="25"/>
  <c r="AH63" i="25" s="1"/>
  <c r="D63" i="25"/>
  <c r="AG63" i="25" s="1"/>
  <c r="C63" i="25"/>
  <c r="B63" i="25"/>
  <c r="AE63" i="25" s="1"/>
  <c r="AX62" i="25"/>
  <c r="AB62" i="25"/>
  <c r="BE62" i="25" s="1"/>
  <c r="AA62" i="25"/>
  <c r="BD62" i="25" s="1"/>
  <c r="Z62" i="25"/>
  <c r="BC62" i="25" s="1"/>
  <c r="Y62" i="25"/>
  <c r="BB62" i="25" s="1"/>
  <c r="X62" i="25"/>
  <c r="BA62" i="25" s="1"/>
  <c r="W62" i="25"/>
  <c r="AZ62" i="25" s="1"/>
  <c r="V62" i="25"/>
  <c r="AY62" i="25" s="1"/>
  <c r="U62" i="25"/>
  <c r="T62" i="25"/>
  <c r="AW62" i="25" s="1"/>
  <c r="S62" i="25"/>
  <c r="AV62" i="25" s="1"/>
  <c r="R62" i="25"/>
  <c r="AU62" i="25" s="1"/>
  <c r="Q62" i="25"/>
  <c r="AT62" i="25" s="1"/>
  <c r="P62" i="25"/>
  <c r="AS62" i="25" s="1"/>
  <c r="O62" i="25"/>
  <c r="AR62" i="25" s="1"/>
  <c r="N62" i="25"/>
  <c r="AQ62" i="25" s="1"/>
  <c r="M62" i="25"/>
  <c r="AP62" i="25" s="1"/>
  <c r="L62" i="25"/>
  <c r="AO62" i="25" s="1"/>
  <c r="K62" i="25"/>
  <c r="AN62" i="25" s="1"/>
  <c r="J62" i="25"/>
  <c r="AM62" i="25" s="1"/>
  <c r="I62" i="25"/>
  <c r="AL62" i="25" s="1"/>
  <c r="H62" i="25"/>
  <c r="AK62" i="25" s="1"/>
  <c r="G62" i="25"/>
  <c r="AJ62" i="25" s="1"/>
  <c r="F62" i="25"/>
  <c r="AI62" i="25" s="1"/>
  <c r="E62" i="25"/>
  <c r="AH62" i="25" s="1"/>
  <c r="D62" i="25"/>
  <c r="AG62" i="25" s="1"/>
  <c r="C62" i="25"/>
  <c r="AF62" i="25" s="1"/>
  <c r="B62" i="25"/>
  <c r="AE62" i="25" s="1"/>
  <c r="BC61" i="25"/>
  <c r="AU61" i="25"/>
  <c r="AR61" i="25"/>
  <c r="AM61" i="25"/>
  <c r="AE61" i="25"/>
  <c r="AB61" i="25"/>
  <c r="BE61" i="25" s="1"/>
  <c r="AA61" i="25"/>
  <c r="BD61" i="25" s="1"/>
  <c r="Z61" i="25"/>
  <c r="Y61" i="25"/>
  <c r="BB61" i="25" s="1"/>
  <c r="X61" i="25"/>
  <c r="BA61" i="25" s="1"/>
  <c r="W61" i="25"/>
  <c r="AZ61" i="25" s="1"/>
  <c r="V61" i="25"/>
  <c r="AY61" i="25" s="1"/>
  <c r="U61" i="25"/>
  <c r="AX61" i="25" s="1"/>
  <c r="T61" i="25"/>
  <c r="AW61" i="25" s="1"/>
  <c r="S61" i="25"/>
  <c r="AV61" i="25" s="1"/>
  <c r="R61" i="25"/>
  <c r="Q61" i="25"/>
  <c r="AT61" i="25" s="1"/>
  <c r="P61" i="25"/>
  <c r="AS61" i="25" s="1"/>
  <c r="O61" i="25"/>
  <c r="N61" i="25"/>
  <c r="AQ61" i="25" s="1"/>
  <c r="M61" i="25"/>
  <c r="AP61" i="25" s="1"/>
  <c r="L61" i="25"/>
  <c r="AO61" i="25" s="1"/>
  <c r="K61" i="25"/>
  <c r="AN61" i="25" s="1"/>
  <c r="J61" i="25"/>
  <c r="I61" i="25"/>
  <c r="AL61" i="25" s="1"/>
  <c r="H61" i="25"/>
  <c r="AK61" i="25" s="1"/>
  <c r="G61" i="25"/>
  <c r="AJ61" i="25" s="1"/>
  <c r="F61" i="25"/>
  <c r="AI61" i="25" s="1"/>
  <c r="E61" i="25"/>
  <c r="AH61" i="25" s="1"/>
  <c r="D61" i="25"/>
  <c r="AG61" i="25" s="1"/>
  <c r="C61" i="25"/>
  <c r="AF61" i="25" s="1"/>
  <c r="B61" i="25"/>
  <c r="BB60" i="25"/>
  <c r="AS60" i="25"/>
  <c r="AP60" i="25"/>
  <c r="AL60" i="25"/>
  <c r="AK60" i="25"/>
  <c r="AB60" i="25"/>
  <c r="BE60" i="25" s="1"/>
  <c r="AA60" i="25"/>
  <c r="BD60" i="25" s="1"/>
  <c r="Z60" i="25"/>
  <c r="BC60" i="25" s="1"/>
  <c r="Y60" i="25"/>
  <c r="X60" i="25"/>
  <c r="BA60" i="25" s="1"/>
  <c r="W60" i="25"/>
  <c r="AZ60" i="25" s="1"/>
  <c r="V60" i="25"/>
  <c r="AY60" i="25" s="1"/>
  <c r="U60" i="25"/>
  <c r="AX60" i="25" s="1"/>
  <c r="T60" i="25"/>
  <c r="AW60" i="25" s="1"/>
  <c r="S60" i="25"/>
  <c r="AV60" i="25" s="1"/>
  <c r="R60" i="25"/>
  <c r="AU60" i="25" s="1"/>
  <c r="Q60" i="25"/>
  <c r="AT60" i="25" s="1"/>
  <c r="P60" i="25"/>
  <c r="O60" i="25"/>
  <c r="AR60" i="25" s="1"/>
  <c r="N60" i="25"/>
  <c r="AQ60" i="25" s="1"/>
  <c r="M60" i="25"/>
  <c r="L60" i="25"/>
  <c r="AO60" i="25" s="1"/>
  <c r="K60" i="25"/>
  <c r="AN60" i="25" s="1"/>
  <c r="J60" i="25"/>
  <c r="AM60" i="25" s="1"/>
  <c r="I60" i="25"/>
  <c r="H60" i="25"/>
  <c r="G60" i="25"/>
  <c r="AJ60" i="25" s="1"/>
  <c r="F60" i="25"/>
  <c r="AI60" i="25" s="1"/>
  <c r="E60" i="25"/>
  <c r="AH60" i="25" s="1"/>
  <c r="D60" i="25"/>
  <c r="AG60" i="25" s="1"/>
  <c r="C60" i="25"/>
  <c r="AF60" i="25" s="1"/>
  <c r="B60" i="25"/>
  <c r="AE60" i="25" s="1"/>
  <c r="AZ59" i="25"/>
  <c r="AR59" i="25"/>
  <c r="AB59" i="25"/>
  <c r="BE59" i="25" s="1"/>
  <c r="AA59" i="25"/>
  <c r="BD59" i="25" s="1"/>
  <c r="Z59" i="25"/>
  <c r="BC59" i="25" s="1"/>
  <c r="Y59" i="25"/>
  <c r="BB59" i="25" s="1"/>
  <c r="X59" i="25"/>
  <c r="BA59" i="25" s="1"/>
  <c r="W59" i="25"/>
  <c r="V59" i="25"/>
  <c r="AY59" i="25" s="1"/>
  <c r="U59" i="25"/>
  <c r="AX59" i="25" s="1"/>
  <c r="T59" i="25"/>
  <c r="AW59" i="25" s="1"/>
  <c r="S59" i="25"/>
  <c r="AV59" i="25" s="1"/>
  <c r="R59" i="25"/>
  <c r="AU59" i="25" s="1"/>
  <c r="Q59" i="25"/>
  <c r="AT59" i="25" s="1"/>
  <c r="P59" i="25"/>
  <c r="AS59" i="25" s="1"/>
  <c r="O59" i="25"/>
  <c r="N59" i="25"/>
  <c r="AQ59" i="25" s="1"/>
  <c r="M59" i="25"/>
  <c r="AP59" i="25" s="1"/>
  <c r="L59" i="25"/>
  <c r="AO59" i="25" s="1"/>
  <c r="K59" i="25"/>
  <c r="AN59" i="25" s="1"/>
  <c r="J59" i="25"/>
  <c r="AM59" i="25" s="1"/>
  <c r="I59" i="25"/>
  <c r="AL59" i="25" s="1"/>
  <c r="H59" i="25"/>
  <c r="AK59" i="25" s="1"/>
  <c r="G59" i="25"/>
  <c r="AJ59" i="25" s="1"/>
  <c r="F59" i="25"/>
  <c r="AI59" i="25" s="1"/>
  <c r="E59" i="25"/>
  <c r="AH59" i="25" s="1"/>
  <c r="D59" i="25"/>
  <c r="AG59" i="25" s="1"/>
  <c r="C59" i="25"/>
  <c r="AF59" i="25" s="1"/>
  <c r="B59" i="25"/>
  <c r="AE59" i="25" s="1"/>
  <c r="BE58" i="25"/>
  <c r="AX58" i="25"/>
  <c r="AP58" i="25"/>
  <c r="AO58" i="25"/>
  <c r="AB58" i="25"/>
  <c r="AA58" i="25"/>
  <c r="BD58" i="25" s="1"/>
  <c r="Z58" i="25"/>
  <c r="BC58" i="25" s="1"/>
  <c r="Y58" i="25"/>
  <c r="BB58" i="25" s="1"/>
  <c r="X58" i="25"/>
  <c r="BA58" i="25" s="1"/>
  <c r="W58" i="25"/>
  <c r="AZ58" i="25" s="1"/>
  <c r="V58" i="25"/>
  <c r="AY58" i="25" s="1"/>
  <c r="U58" i="25"/>
  <c r="T58" i="25"/>
  <c r="AW58" i="25" s="1"/>
  <c r="S58" i="25"/>
  <c r="AV58" i="25" s="1"/>
  <c r="R58" i="25"/>
  <c r="AU58" i="25" s="1"/>
  <c r="Q58" i="25"/>
  <c r="AT58" i="25" s="1"/>
  <c r="P58" i="25"/>
  <c r="AS58" i="25" s="1"/>
  <c r="O58" i="25"/>
  <c r="AR58" i="25" s="1"/>
  <c r="N58" i="25"/>
  <c r="AQ58" i="25" s="1"/>
  <c r="M58" i="25"/>
  <c r="L58" i="25"/>
  <c r="K58" i="25"/>
  <c r="AN58" i="25" s="1"/>
  <c r="J58" i="25"/>
  <c r="AM58" i="25" s="1"/>
  <c r="I58" i="25"/>
  <c r="AL58" i="25" s="1"/>
  <c r="H58" i="25"/>
  <c r="AK58" i="25" s="1"/>
  <c r="G58" i="25"/>
  <c r="AJ58" i="25" s="1"/>
  <c r="F58" i="25"/>
  <c r="AI58" i="25" s="1"/>
  <c r="E58" i="25"/>
  <c r="AH58" i="25" s="1"/>
  <c r="D58" i="25"/>
  <c r="AG58" i="25" s="1"/>
  <c r="C58" i="25"/>
  <c r="AF58" i="25" s="1"/>
  <c r="B58" i="25"/>
  <c r="AE58" i="25" s="1"/>
  <c r="BC57" i="25"/>
  <c r="AZ57" i="25"/>
  <c r="AY57" i="25"/>
  <c r="AU57" i="25"/>
  <c r="AQ57" i="25"/>
  <c r="AE57" i="25"/>
  <c r="AB57" i="25"/>
  <c r="BE57" i="25" s="1"/>
  <c r="AA57" i="25"/>
  <c r="BD57" i="25" s="1"/>
  <c r="Z57" i="25"/>
  <c r="Y57" i="25"/>
  <c r="BB57" i="25" s="1"/>
  <c r="X57" i="25"/>
  <c r="BA57" i="25" s="1"/>
  <c r="W57" i="25"/>
  <c r="V57" i="25"/>
  <c r="U57" i="25"/>
  <c r="AX57" i="25" s="1"/>
  <c r="T57" i="25"/>
  <c r="AW57" i="25" s="1"/>
  <c r="S57" i="25"/>
  <c r="AV57" i="25" s="1"/>
  <c r="R57" i="25"/>
  <c r="Q57" i="25"/>
  <c r="AT57" i="25" s="1"/>
  <c r="P57" i="25"/>
  <c r="AS57" i="25" s="1"/>
  <c r="O57" i="25"/>
  <c r="AR57" i="25" s="1"/>
  <c r="N57" i="25"/>
  <c r="M57" i="25"/>
  <c r="AP57" i="25" s="1"/>
  <c r="L57" i="25"/>
  <c r="AO57" i="25" s="1"/>
  <c r="K57" i="25"/>
  <c r="AN57" i="25" s="1"/>
  <c r="J57" i="25"/>
  <c r="AM57" i="25" s="1"/>
  <c r="I57" i="25"/>
  <c r="AL57" i="25" s="1"/>
  <c r="H57" i="25"/>
  <c r="AK57" i="25" s="1"/>
  <c r="G57" i="25"/>
  <c r="AJ57" i="25" s="1"/>
  <c r="F57" i="25"/>
  <c r="AI57" i="25" s="1"/>
  <c r="E57" i="25"/>
  <c r="AH57" i="25" s="1"/>
  <c r="D57" i="25"/>
  <c r="AG57" i="25" s="1"/>
  <c r="C57" i="25"/>
  <c r="AF57" i="25" s="1"/>
  <c r="B57" i="25"/>
  <c r="BB56" i="25"/>
  <c r="AB56" i="25"/>
  <c r="BE56" i="25" s="1"/>
  <c r="AA56" i="25"/>
  <c r="BD56" i="25" s="1"/>
  <c r="Z56" i="25"/>
  <c r="BC56" i="25" s="1"/>
  <c r="Y56" i="25"/>
  <c r="X56" i="25"/>
  <c r="BA56" i="25" s="1"/>
  <c r="W56" i="25"/>
  <c r="AZ56" i="25" s="1"/>
  <c r="V56" i="25"/>
  <c r="AY56" i="25" s="1"/>
  <c r="U56" i="25"/>
  <c r="AX56" i="25" s="1"/>
  <c r="T56" i="25"/>
  <c r="AW56" i="25" s="1"/>
  <c r="S56" i="25"/>
  <c r="AV56" i="25" s="1"/>
  <c r="R56" i="25"/>
  <c r="AU56" i="25" s="1"/>
  <c r="Q56" i="25"/>
  <c r="AT56" i="25" s="1"/>
  <c r="P56" i="25"/>
  <c r="AS56" i="25" s="1"/>
  <c r="O56" i="25"/>
  <c r="AR56" i="25" s="1"/>
  <c r="N56" i="25"/>
  <c r="AQ56" i="25" s="1"/>
  <c r="M56" i="25"/>
  <c r="AP56" i="25" s="1"/>
  <c r="L56" i="25"/>
  <c r="AO56" i="25" s="1"/>
  <c r="K56" i="25"/>
  <c r="AN56" i="25" s="1"/>
  <c r="J56" i="25"/>
  <c r="AM56" i="25" s="1"/>
  <c r="I56" i="25"/>
  <c r="AL56" i="25" s="1"/>
  <c r="H56" i="25"/>
  <c r="AK56" i="25" s="1"/>
  <c r="G56" i="25"/>
  <c r="AJ56" i="25" s="1"/>
  <c r="F56" i="25"/>
  <c r="AI56" i="25" s="1"/>
  <c r="E56" i="25"/>
  <c r="AH56" i="25" s="1"/>
  <c r="D56" i="25"/>
  <c r="AG56" i="25" s="1"/>
  <c r="C56" i="25"/>
  <c r="AF56" i="25" s="1"/>
  <c r="B56" i="25"/>
  <c r="AE56" i="25" s="1"/>
  <c r="BD55" i="25"/>
  <c r="BC55" i="25"/>
  <c r="AZ55" i="25"/>
  <c r="AU55" i="25"/>
  <c r="AQ55" i="25"/>
  <c r="AE55" i="25"/>
  <c r="AB55" i="25"/>
  <c r="BE55" i="25" s="1"/>
  <c r="AA55" i="25"/>
  <c r="Z55" i="25"/>
  <c r="Y55" i="25"/>
  <c r="BB55" i="25" s="1"/>
  <c r="X55" i="25"/>
  <c r="BA55" i="25" s="1"/>
  <c r="W55" i="25"/>
  <c r="V55" i="25"/>
  <c r="AY55" i="25" s="1"/>
  <c r="U55" i="25"/>
  <c r="AX55" i="25" s="1"/>
  <c r="T55" i="25"/>
  <c r="AW55" i="25" s="1"/>
  <c r="S55" i="25"/>
  <c r="AV55" i="25" s="1"/>
  <c r="R55" i="25"/>
  <c r="Q55" i="25"/>
  <c r="AT55" i="25" s="1"/>
  <c r="P55" i="25"/>
  <c r="AS55" i="25" s="1"/>
  <c r="O55" i="25"/>
  <c r="AR55" i="25" s="1"/>
  <c r="N55" i="25"/>
  <c r="M55" i="25"/>
  <c r="AP55" i="25" s="1"/>
  <c r="L55" i="25"/>
  <c r="AO55" i="25" s="1"/>
  <c r="K55" i="25"/>
  <c r="AN55" i="25" s="1"/>
  <c r="J55" i="25"/>
  <c r="AM55" i="25" s="1"/>
  <c r="I55" i="25"/>
  <c r="AL55" i="25" s="1"/>
  <c r="H55" i="25"/>
  <c r="AK55" i="25" s="1"/>
  <c r="G55" i="25"/>
  <c r="AJ55" i="25" s="1"/>
  <c r="F55" i="25"/>
  <c r="AI55" i="25" s="1"/>
  <c r="E55" i="25"/>
  <c r="AH55" i="25" s="1"/>
  <c r="D55" i="25"/>
  <c r="AG55" i="25" s="1"/>
  <c r="C55" i="25"/>
  <c r="AF55" i="25" s="1"/>
  <c r="B55" i="25"/>
  <c r="E268" i="24"/>
  <c r="F268" i="23"/>
  <c r="H268" i="22"/>
  <c r="N268" i="20"/>
  <c r="AD268" i="19"/>
  <c r="Z1" i="26" s="1"/>
  <c r="S271" i="24"/>
  <c r="S272" i="24"/>
  <c r="S273" i="24"/>
  <c r="S274" i="24"/>
  <c r="S275" i="24"/>
  <c r="S276" i="24"/>
  <c r="S277" i="24"/>
  <c r="S278" i="24"/>
  <c r="S279" i="24"/>
  <c r="S280" i="24"/>
  <c r="S281" i="24"/>
  <c r="S282" i="24"/>
  <c r="S283" i="24"/>
  <c r="S284" i="24"/>
  <c r="S285" i="24"/>
  <c r="S286" i="24"/>
  <c r="S287" i="24"/>
  <c r="S288" i="24"/>
  <c r="S289" i="24"/>
  <c r="S290" i="24"/>
  <c r="S291" i="24"/>
  <c r="S292" i="24"/>
  <c r="S293" i="24"/>
  <c r="S294" i="24"/>
  <c r="S295" i="24"/>
  <c r="S296" i="24"/>
  <c r="S297" i="24"/>
  <c r="S298" i="24"/>
  <c r="S299" i="24"/>
  <c r="S300" i="24"/>
  <c r="S301" i="24"/>
  <c r="S302" i="24"/>
  <c r="S303" i="24"/>
  <c r="S304" i="24"/>
  <c r="S305" i="24"/>
  <c r="S306" i="24"/>
  <c r="S307" i="24"/>
  <c r="S308" i="24"/>
  <c r="S309" i="24"/>
  <c r="S310" i="24"/>
  <c r="S311" i="24"/>
  <c r="S312" i="24"/>
  <c r="S313" i="24"/>
  <c r="S314" i="24"/>
  <c r="S315" i="24"/>
  <c r="S316" i="24"/>
  <c r="S317" i="24"/>
  <c r="S318" i="24"/>
  <c r="S270" i="24"/>
  <c r="T271" i="23"/>
  <c r="T272" i="23"/>
  <c r="T273" i="23"/>
  <c r="T274" i="23"/>
  <c r="T275" i="23"/>
  <c r="T276" i="23"/>
  <c r="T277" i="23"/>
  <c r="T278" i="23"/>
  <c r="T279" i="23"/>
  <c r="T280" i="23"/>
  <c r="T281" i="23"/>
  <c r="T282" i="23"/>
  <c r="T283" i="23"/>
  <c r="T284" i="23"/>
  <c r="T285" i="23"/>
  <c r="T286" i="23"/>
  <c r="T287" i="23"/>
  <c r="T288" i="23"/>
  <c r="T289" i="23"/>
  <c r="T290" i="23"/>
  <c r="T291" i="23"/>
  <c r="T292" i="23"/>
  <c r="T293" i="23"/>
  <c r="T294" i="23"/>
  <c r="T295" i="23"/>
  <c r="T296" i="23"/>
  <c r="T297" i="23"/>
  <c r="T298" i="23"/>
  <c r="T299" i="23"/>
  <c r="T300" i="23"/>
  <c r="T301" i="23"/>
  <c r="T302" i="23"/>
  <c r="T303" i="23"/>
  <c r="T304" i="23"/>
  <c r="T305" i="23"/>
  <c r="T306" i="23"/>
  <c r="T307" i="23"/>
  <c r="T308" i="23"/>
  <c r="T309" i="23"/>
  <c r="T310" i="23"/>
  <c r="T311" i="23"/>
  <c r="T312" i="23"/>
  <c r="T313" i="23"/>
  <c r="T314" i="23"/>
  <c r="T315" i="23"/>
  <c r="T316" i="23"/>
  <c r="T317" i="23"/>
  <c r="T318" i="23"/>
  <c r="T270" i="23"/>
  <c r="V271" i="22"/>
  <c r="V272" i="22"/>
  <c r="V273" i="22"/>
  <c r="V274" i="22"/>
  <c r="V275" i="22"/>
  <c r="V276" i="22"/>
  <c r="V277" i="22"/>
  <c r="V278" i="22"/>
  <c r="V279" i="22"/>
  <c r="V280" i="22"/>
  <c r="V281" i="22"/>
  <c r="V282" i="22"/>
  <c r="V283" i="22"/>
  <c r="V284" i="22"/>
  <c r="V285" i="22"/>
  <c r="V286" i="22"/>
  <c r="V287" i="22"/>
  <c r="V288" i="22"/>
  <c r="V289" i="22"/>
  <c r="V290" i="22"/>
  <c r="V291" i="22"/>
  <c r="V292" i="22"/>
  <c r="V293" i="22"/>
  <c r="V294" i="22"/>
  <c r="V295" i="22"/>
  <c r="V296" i="22"/>
  <c r="V297" i="22"/>
  <c r="V298" i="22"/>
  <c r="V299" i="22"/>
  <c r="V300" i="22"/>
  <c r="V301" i="22"/>
  <c r="V302" i="22"/>
  <c r="V303" i="22"/>
  <c r="V304" i="22"/>
  <c r="V305" i="22"/>
  <c r="V306" i="22"/>
  <c r="V307" i="22"/>
  <c r="V308" i="22"/>
  <c r="V309" i="22"/>
  <c r="V310" i="22"/>
  <c r="V311" i="22"/>
  <c r="V312" i="22"/>
  <c r="V313" i="22"/>
  <c r="V314" i="22"/>
  <c r="V315" i="22"/>
  <c r="V316" i="22"/>
  <c r="V317" i="22"/>
  <c r="V318" i="22"/>
  <c r="V270" i="22"/>
  <c r="AG271" i="20"/>
  <c r="AG272" i="20"/>
  <c r="AG273" i="20"/>
  <c r="AG274" i="20"/>
  <c r="AG275" i="20"/>
  <c r="AG276" i="20"/>
  <c r="AG277" i="20"/>
  <c r="AG278" i="20"/>
  <c r="AG279" i="20"/>
  <c r="AG280" i="20"/>
  <c r="AG281" i="20"/>
  <c r="AG282" i="20"/>
  <c r="AG283" i="20"/>
  <c r="AG284" i="20"/>
  <c r="AG285" i="20"/>
  <c r="AG286" i="20"/>
  <c r="AG287" i="20"/>
  <c r="AG288" i="20"/>
  <c r="AG289" i="20"/>
  <c r="AG290" i="20"/>
  <c r="AG291" i="20"/>
  <c r="AG292" i="20"/>
  <c r="AG293" i="20"/>
  <c r="AG294" i="20"/>
  <c r="AG295" i="20"/>
  <c r="AG296" i="20"/>
  <c r="AG297" i="20"/>
  <c r="AG298" i="20"/>
  <c r="AG299" i="20"/>
  <c r="AG300" i="20"/>
  <c r="AG301" i="20"/>
  <c r="AG302" i="20"/>
  <c r="AG303" i="20"/>
  <c r="AG304" i="20"/>
  <c r="AG305" i="20"/>
  <c r="AG306" i="20"/>
  <c r="AG307" i="20"/>
  <c r="AG308" i="20"/>
  <c r="AG309" i="20"/>
  <c r="AG310" i="20"/>
  <c r="AG311" i="20"/>
  <c r="AG312" i="20"/>
  <c r="AG313" i="20"/>
  <c r="AG314" i="20"/>
  <c r="AG315" i="20"/>
  <c r="AG316" i="20"/>
  <c r="AG317" i="20"/>
  <c r="AG318" i="20"/>
  <c r="AG270" i="20"/>
  <c r="AP271" i="21"/>
  <c r="AP272" i="21"/>
  <c r="AP273" i="21"/>
  <c r="AP274" i="21"/>
  <c r="AP275" i="21"/>
  <c r="AP276" i="21"/>
  <c r="AP277" i="21"/>
  <c r="AP278" i="21"/>
  <c r="AP279" i="21"/>
  <c r="AP280" i="21"/>
  <c r="AP281" i="21"/>
  <c r="AP282" i="21"/>
  <c r="AP283" i="21"/>
  <c r="AP284" i="21"/>
  <c r="AP285" i="21"/>
  <c r="AP286" i="21"/>
  <c r="AP287" i="21"/>
  <c r="AP288" i="21"/>
  <c r="AP289" i="21"/>
  <c r="AP290" i="21"/>
  <c r="AP291" i="21"/>
  <c r="AP292" i="21"/>
  <c r="AP293" i="21"/>
  <c r="AP294" i="21"/>
  <c r="AP295" i="21"/>
  <c r="AP296" i="21"/>
  <c r="AP297" i="21"/>
  <c r="AP298" i="21"/>
  <c r="AP299" i="21"/>
  <c r="AP300" i="21"/>
  <c r="AP301" i="21"/>
  <c r="AP302" i="21"/>
  <c r="AP303" i="21"/>
  <c r="AP304" i="21"/>
  <c r="AP305" i="21"/>
  <c r="AP306" i="21"/>
  <c r="AP307" i="21"/>
  <c r="AP308" i="21"/>
  <c r="AP309" i="21"/>
  <c r="AP310" i="21"/>
  <c r="AP311" i="21"/>
  <c r="AP312" i="21"/>
  <c r="AP313" i="21"/>
  <c r="AP314" i="21"/>
  <c r="AP315" i="21"/>
  <c r="AP316" i="21"/>
  <c r="AP317" i="21"/>
  <c r="AP318" i="21"/>
  <c r="AP270" i="21"/>
  <c r="B319" i="19"/>
  <c r="C319" i="19"/>
  <c r="D319" i="19"/>
  <c r="E319" i="19"/>
  <c r="F319" i="19"/>
  <c r="G319" i="19"/>
  <c r="H319" i="19"/>
  <c r="I319" i="19"/>
  <c r="J319" i="19"/>
  <c r="K319" i="19"/>
  <c r="L319" i="19"/>
  <c r="M319" i="19"/>
  <c r="N319" i="19"/>
  <c r="O319" i="19"/>
  <c r="P319" i="19"/>
  <c r="Q319" i="19"/>
  <c r="R319" i="19"/>
  <c r="S319" i="19"/>
  <c r="T319" i="19"/>
  <c r="U319" i="19"/>
  <c r="V319" i="19"/>
  <c r="W319" i="19"/>
  <c r="X319" i="19"/>
  <c r="Y319" i="19"/>
  <c r="Z319" i="19"/>
  <c r="AA319" i="19"/>
  <c r="AA48" i="26" l="1"/>
  <c r="AA40" i="26"/>
  <c r="AA32" i="26"/>
  <c r="AA24" i="26"/>
  <c r="AA16" i="26"/>
  <c r="AA8" i="26"/>
  <c r="AA47" i="26"/>
  <c r="AA39" i="26"/>
  <c r="AA31" i="26"/>
  <c r="AA23" i="26"/>
  <c r="AA15" i="26"/>
  <c r="AA7" i="26"/>
  <c r="AA46" i="26"/>
  <c r="AA38" i="26"/>
  <c r="AA30" i="26"/>
  <c r="AA22" i="26"/>
  <c r="AA14" i="26"/>
  <c r="AA6" i="26"/>
  <c r="AA50" i="26"/>
  <c r="AA42" i="26"/>
  <c r="AA34" i="26"/>
  <c r="AA26" i="26"/>
  <c r="AA18" i="26"/>
  <c r="AA10" i="26"/>
  <c r="AA49" i="26"/>
  <c r="AA41" i="26"/>
  <c r="AA33" i="26"/>
  <c r="AA25" i="26"/>
  <c r="AA17" i="26"/>
  <c r="AA9" i="26"/>
  <c r="Y1" i="26"/>
  <c r="AA3" i="26"/>
  <c r="V3" i="26"/>
  <c r="U48" i="26"/>
  <c r="T47" i="26"/>
  <c r="S46" i="26"/>
  <c r="R45" i="26"/>
  <c r="Q44" i="26"/>
  <c r="R37" i="26"/>
  <c r="Q36" i="26"/>
  <c r="S38" i="26"/>
  <c r="U24" i="26"/>
  <c r="S14" i="26"/>
  <c r="R5" i="26"/>
  <c r="T3" i="26"/>
  <c r="R51" i="26"/>
  <c r="Q50" i="26"/>
  <c r="V47" i="26"/>
  <c r="U46" i="26"/>
  <c r="S44" i="26"/>
  <c r="R43" i="26"/>
  <c r="Q42" i="26"/>
  <c r="V39" i="26"/>
  <c r="U38" i="26"/>
  <c r="S36" i="26"/>
  <c r="R35" i="26"/>
  <c r="Q34" i="26"/>
  <c r="V31" i="26"/>
  <c r="U30" i="26"/>
  <c r="S28" i="26"/>
  <c r="R27" i="26"/>
  <c r="Q26" i="26"/>
  <c r="V23" i="26"/>
  <c r="U22" i="26"/>
  <c r="S20" i="26"/>
  <c r="R19" i="26"/>
  <c r="Q18" i="26"/>
  <c r="V15" i="26"/>
  <c r="U14" i="26"/>
  <c r="S12" i="26"/>
  <c r="R11" i="26"/>
  <c r="Q10" i="26"/>
  <c r="V7" i="26"/>
  <c r="U6" i="26"/>
  <c r="S4" i="26"/>
  <c r="U32" i="26"/>
  <c r="S22" i="26"/>
  <c r="R13" i="26"/>
  <c r="V9" i="26"/>
  <c r="U3" i="26"/>
  <c r="Q51" i="26"/>
  <c r="V48" i="26"/>
  <c r="U47" i="26"/>
  <c r="T46" i="26"/>
  <c r="S45" i="26"/>
  <c r="R44" i="26"/>
  <c r="Q43" i="26"/>
  <c r="V40" i="26"/>
  <c r="U39" i="26"/>
  <c r="T38" i="26"/>
  <c r="S37" i="26"/>
  <c r="R36" i="26"/>
  <c r="Q35" i="26"/>
  <c r="V32" i="26"/>
  <c r="U31" i="26"/>
  <c r="T30" i="26"/>
  <c r="S29" i="26"/>
  <c r="R28" i="26"/>
  <c r="Q27" i="26"/>
  <c r="V24" i="26"/>
  <c r="U23" i="26"/>
  <c r="T22" i="26"/>
  <c r="S21" i="26"/>
  <c r="R20" i="26"/>
  <c r="Q19" i="26"/>
  <c r="V16" i="26"/>
  <c r="U15" i="26"/>
  <c r="T14" i="26"/>
  <c r="S13" i="26"/>
  <c r="R12" i="26"/>
  <c r="Q11" i="26"/>
  <c r="V22" i="26"/>
  <c r="U7" i="26"/>
  <c r="T6" i="26"/>
  <c r="S5" i="26"/>
  <c r="R48" i="26"/>
  <c r="V41" i="26"/>
  <c r="T31" i="26"/>
  <c r="V25" i="26"/>
  <c r="U16" i="26"/>
  <c r="U49" i="26"/>
  <c r="T48" i="26"/>
  <c r="S47" i="26"/>
  <c r="R46" i="26"/>
  <c r="Q45" i="26"/>
  <c r="U41" i="26"/>
  <c r="T40" i="26"/>
  <c r="S39" i="26"/>
  <c r="R38" i="26"/>
  <c r="Q37" i="26"/>
  <c r="U33" i="26"/>
  <c r="T32" i="26"/>
  <c r="S31" i="26"/>
  <c r="R30" i="26"/>
  <c r="Q29" i="26"/>
  <c r="U25" i="26"/>
  <c r="T24" i="26"/>
  <c r="S23" i="26"/>
  <c r="R22" i="26"/>
  <c r="Q21" i="26"/>
  <c r="U17" i="26"/>
  <c r="T16" i="26"/>
  <c r="S15" i="26"/>
  <c r="R14" i="26"/>
  <c r="Q13" i="26"/>
  <c r="U9" i="26"/>
  <c r="T8" i="26"/>
  <c r="S7" i="26"/>
  <c r="R6" i="26"/>
  <c r="Q5" i="26"/>
  <c r="V49" i="26"/>
  <c r="U40" i="26"/>
  <c r="S30" i="26"/>
  <c r="R21" i="26"/>
  <c r="V17" i="26"/>
  <c r="T7" i="26"/>
  <c r="Q3" i="26"/>
  <c r="V51" i="26"/>
  <c r="U50" i="26"/>
  <c r="S48" i="26"/>
  <c r="R47" i="26"/>
  <c r="Q46" i="26"/>
  <c r="V43" i="26"/>
  <c r="U42" i="26"/>
  <c r="S40" i="26"/>
  <c r="R39" i="26"/>
  <c r="Q38" i="26"/>
  <c r="V35" i="26"/>
  <c r="U34" i="26"/>
  <c r="S32" i="26"/>
  <c r="R31" i="26"/>
  <c r="Q30" i="26"/>
  <c r="V27" i="26"/>
  <c r="U26" i="26"/>
  <c r="S24" i="26"/>
  <c r="R23" i="26"/>
  <c r="Q22" i="26"/>
  <c r="V19" i="26"/>
  <c r="U18" i="26"/>
  <c r="S16" i="26"/>
  <c r="R15" i="26"/>
  <c r="Q14" i="26"/>
  <c r="V11" i="26"/>
  <c r="U10" i="26"/>
  <c r="S8" i="26"/>
  <c r="R7" i="26"/>
  <c r="Q6" i="26"/>
  <c r="R29" i="26"/>
  <c r="T15" i="26"/>
  <c r="S6" i="26"/>
  <c r="U51" i="26"/>
  <c r="T50" i="26"/>
  <c r="S49" i="26"/>
  <c r="Q47" i="26"/>
  <c r="V44" i="26"/>
  <c r="U43" i="26"/>
  <c r="T42" i="26"/>
  <c r="S41" i="26"/>
  <c r="Q39" i="26"/>
  <c r="V36" i="26"/>
  <c r="U35" i="26"/>
  <c r="T34" i="26"/>
  <c r="S33" i="26"/>
  <c r="Q31" i="26"/>
  <c r="V28" i="26"/>
  <c r="U27" i="26"/>
  <c r="T26" i="26"/>
  <c r="S25" i="26"/>
  <c r="Q23" i="26"/>
  <c r="V20" i="26"/>
  <c r="U19" i="26"/>
  <c r="T18" i="26"/>
  <c r="S17" i="26"/>
  <c r="Q15" i="26"/>
  <c r="V12" i="26"/>
  <c r="U11" i="26"/>
  <c r="T10" i="26"/>
  <c r="S9" i="26"/>
  <c r="Q7" i="26"/>
  <c r="V4" i="26"/>
  <c r="T39" i="26"/>
  <c r="V33" i="26"/>
  <c r="T23" i="26"/>
  <c r="Q12" i="26"/>
  <c r="Q4" i="26"/>
  <c r="R3" i="26"/>
  <c r="T51" i="26"/>
  <c r="S50" i="26"/>
  <c r="R49" i="26"/>
  <c r="Q48" i="26"/>
  <c r="V45" i="26"/>
  <c r="U44" i="26"/>
  <c r="T43" i="26"/>
  <c r="S42" i="26"/>
  <c r="R41" i="26"/>
  <c r="Q40" i="26"/>
  <c r="V37" i="26"/>
  <c r="U36" i="26"/>
  <c r="T35" i="26"/>
  <c r="S34" i="26"/>
  <c r="R33" i="26"/>
  <c r="Q32" i="26"/>
  <c r="V29" i="26"/>
  <c r="U28" i="26"/>
  <c r="T27" i="26"/>
  <c r="S26" i="26"/>
  <c r="R25" i="26"/>
  <c r="Q24" i="26"/>
  <c r="V21" i="26"/>
  <c r="U20" i="26"/>
  <c r="T19" i="26"/>
  <c r="S18" i="26"/>
  <c r="R17" i="26"/>
  <c r="Q16" i="26"/>
  <c r="V13" i="26"/>
  <c r="U12" i="26"/>
  <c r="T11" i="26"/>
  <c r="S10" i="26"/>
  <c r="R9" i="26"/>
  <c r="Q8" i="26"/>
  <c r="V5" i="26"/>
  <c r="U4" i="26"/>
  <c r="Q28" i="26"/>
  <c r="Q20" i="26"/>
  <c r="U8" i="26"/>
  <c r="S3" i="26"/>
  <c r="S51" i="26"/>
  <c r="R50" i="26"/>
  <c r="Q49" i="26"/>
  <c r="U45" i="26"/>
  <c r="T44" i="26"/>
  <c r="S43" i="26"/>
  <c r="R42" i="26"/>
  <c r="Q41" i="26"/>
  <c r="U37" i="26"/>
  <c r="T36" i="26"/>
  <c r="S35" i="26"/>
  <c r="R34" i="26"/>
  <c r="Q33" i="26"/>
  <c r="U29" i="26"/>
  <c r="T28" i="26"/>
  <c r="S27" i="26"/>
  <c r="R26" i="26"/>
  <c r="Q25" i="26"/>
  <c r="U21" i="26"/>
  <c r="T20" i="26"/>
  <c r="S19" i="26"/>
  <c r="R18" i="26"/>
  <c r="Q17" i="26"/>
  <c r="U13" i="26"/>
  <c r="T12" i="26"/>
  <c r="S11" i="26"/>
  <c r="R10" i="26"/>
  <c r="Q9" i="26"/>
  <c r="U5" i="26"/>
  <c r="T4" i="26"/>
  <c r="T5" i="26"/>
  <c r="T21" i="26"/>
  <c r="R40" i="26"/>
  <c r="T45" i="26"/>
  <c r="V6" i="26"/>
  <c r="V14" i="26"/>
  <c r="R24" i="26"/>
  <c r="V34" i="26"/>
  <c r="V50" i="26"/>
  <c r="R4" i="26"/>
  <c r="R16" i="26"/>
  <c r="V26" i="26"/>
  <c r="V38" i="26"/>
  <c r="V42" i="26"/>
  <c r="R8" i="26"/>
  <c r="T17" i="26"/>
  <c r="T29" i="26"/>
  <c r="T37" i="26"/>
  <c r="V46" i="26"/>
  <c r="V8" i="26"/>
  <c r="T13" i="26"/>
  <c r="V30" i="26"/>
  <c r="T49" i="26"/>
  <c r="T9" i="26"/>
  <c r="V18" i="26"/>
  <c r="T25" i="26"/>
  <c r="T33" i="26"/>
  <c r="T41" i="26"/>
  <c r="V10" i="26"/>
  <c r="R32" i="26"/>
  <c r="C103" i="24"/>
  <c r="G103" i="24" s="1"/>
  <c r="B103" i="24"/>
  <c r="F103" i="24" s="1"/>
  <c r="C102" i="24"/>
  <c r="G102" i="24" s="1"/>
  <c r="B102" i="24"/>
  <c r="F102" i="24" s="1"/>
  <c r="C101" i="24"/>
  <c r="G101" i="24" s="1"/>
  <c r="B101" i="24"/>
  <c r="F101" i="24" s="1"/>
  <c r="C100" i="24"/>
  <c r="G100" i="24" s="1"/>
  <c r="B100" i="24"/>
  <c r="F100" i="24" s="1"/>
  <c r="C99" i="24"/>
  <c r="G99" i="24" s="1"/>
  <c r="B99" i="24"/>
  <c r="F99" i="24" s="1"/>
  <c r="C98" i="24"/>
  <c r="G98" i="24" s="1"/>
  <c r="B98" i="24"/>
  <c r="F98" i="24" s="1"/>
  <c r="C97" i="24"/>
  <c r="G97" i="24" s="1"/>
  <c r="B97" i="24"/>
  <c r="F97" i="24" s="1"/>
  <c r="C96" i="24"/>
  <c r="G96" i="24" s="1"/>
  <c r="B96" i="24"/>
  <c r="F96" i="24" s="1"/>
  <c r="C95" i="24"/>
  <c r="G95" i="24" s="1"/>
  <c r="B95" i="24"/>
  <c r="F95" i="24" s="1"/>
  <c r="C94" i="24"/>
  <c r="G94" i="24" s="1"/>
  <c r="B94" i="24"/>
  <c r="F94" i="24" s="1"/>
  <c r="C93" i="24"/>
  <c r="G93" i="24" s="1"/>
  <c r="B93" i="24"/>
  <c r="F93" i="24" s="1"/>
  <c r="C92" i="24"/>
  <c r="G92" i="24" s="1"/>
  <c r="B92" i="24"/>
  <c r="F92" i="24" s="1"/>
  <c r="C91" i="24"/>
  <c r="G91" i="24" s="1"/>
  <c r="B91" i="24"/>
  <c r="F91" i="24" s="1"/>
  <c r="C90" i="24"/>
  <c r="G90" i="24" s="1"/>
  <c r="B90" i="24"/>
  <c r="F90" i="24" s="1"/>
  <c r="C89" i="24"/>
  <c r="G89" i="24" s="1"/>
  <c r="B89" i="24"/>
  <c r="F89" i="24" s="1"/>
  <c r="C88" i="24"/>
  <c r="G88" i="24" s="1"/>
  <c r="B88" i="24"/>
  <c r="F88" i="24" s="1"/>
  <c r="C87" i="24"/>
  <c r="G87" i="24" s="1"/>
  <c r="B87" i="24"/>
  <c r="F87" i="24" s="1"/>
  <c r="C86" i="24"/>
  <c r="G86" i="24" s="1"/>
  <c r="B86" i="24"/>
  <c r="F86" i="24" s="1"/>
  <c r="C85" i="24"/>
  <c r="G85" i="24" s="1"/>
  <c r="B85" i="24"/>
  <c r="F85" i="24" s="1"/>
  <c r="C84" i="24"/>
  <c r="G84" i="24" s="1"/>
  <c r="B84" i="24"/>
  <c r="F84" i="24" s="1"/>
  <c r="C83" i="24"/>
  <c r="G83" i="24" s="1"/>
  <c r="B83" i="24"/>
  <c r="F83" i="24" s="1"/>
  <c r="C82" i="24"/>
  <c r="G82" i="24" s="1"/>
  <c r="B82" i="24"/>
  <c r="F82" i="24" s="1"/>
  <c r="C81" i="24"/>
  <c r="G81" i="24" s="1"/>
  <c r="B81" i="24"/>
  <c r="F81" i="24" s="1"/>
  <c r="C80" i="24"/>
  <c r="G80" i="24" s="1"/>
  <c r="B80" i="24"/>
  <c r="F80" i="24" s="1"/>
  <c r="C79" i="24"/>
  <c r="G79" i="24" s="1"/>
  <c r="B79" i="24"/>
  <c r="F79" i="24" s="1"/>
  <c r="C78" i="24"/>
  <c r="G78" i="24" s="1"/>
  <c r="B78" i="24"/>
  <c r="F78" i="24" s="1"/>
  <c r="C77" i="24"/>
  <c r="G77" i="24" s="1"/>
  <c r="B77" i="24"/>
  <c r="F77" i="24" s="1"/>
  <c r="C76" i="24"/>
  <c r="G76" i="24" s="1"/>
  <c r="B76" i="24"/>
  <c r="F76" i="24" s="1"/>
  <c r="C75" i="24"/>
  <c r="G75" i="24" s="1"/>
  <c r="B75" i="24"/>
  <c r="F75" i="24" s="1"/>
  <c r="C74" i="24"/>
  <c r="G74" i="24" s="1"/>
  <c r="B74" i="24"/>
  <c r="F74" i="24" s="1"/>
  <c r="C73" i="24"/>
  <c r="G73" i="24" s="1"/>
  <c r="B73" i="24"/>
  <c r="F73" i="24" s="1"/>
  <c r="C72" i="24"/>
  <c r="G72" i="24" s="1"/>
  <c r="B72" i="24"/>
  <c r="F72" i="24" s="1"/>
  <c r="C71" i="24"/>
  <c r="G71" i="24" s="1"/>
  <c r="B71" i="24"/>
  <c r="F71" i="24" s="1"/>
  <c r="C70" i="24"/>
  <c r="G70" i="24" s="1"/>
  <c r="B70" i="24"/>
  <c r="F70" i="24" s="1"/>
  <c r="C69" i="24"/>
  <c r="G69" i="24" s="1"/>
  <c r="B69" i="24"/>
  <c r="F69" i="24" s="1"/>
  <c r="C68" i="24"/>
  <c r="G68" i="24" s="1"/>
  <c r="B68" i="24"/>
  <c r="F68" i="24" s="1"/>
  <c r="C67" i="24"/>
  <c r="G67" i="24" s="1"/>
  <c r="B67" i="24"/>
  <c r="F67" i="24" s="1"/>
  <c r="C66" i="24"/>
  <c r="G66" i="24" s="1"/>
  <c r="B66" i="24"/>
  <c r="F66" i="24" s="1"/>
  <c r="C65" i="24"/>
  <c r="G65" i="24" s="1"/>
  <c r="B65" i="24"/>
  <c r="F65" i="24" s="1"/>
  <c r="C64" i="24"/>
  <c r="G64" i="24" s="1"/>
  <c r="B64" i="24"/>
  <c r="F64" i="24" s="1"/>
  <c r="C63" i="24"/>
  <c r="G63" i="24" s="1"/>
  <c r="B63" i="24"/>
  <c r="F63" i="24" s="1"/>
  <c r="C62" i="24"/>
  <c r="G62" i="24" s="1"/>
  <c r="B62" i="24"/>
  <c r="F62" i="24" s="1"/>
  <c r="C61" i="24"/>
  <c r="G61" i="24" s="1"/>
  <c r="B61" i="24"/>
  <c r="F61" i="24" s="1"/>
  <c r="C60" i="24"/>
  <c r="G60" i="24" s="1"/>
  <c r="B60" i="24"/>
  <c r="F60" i="24" s="1"/>
  <c r="C59" i="24"/>
  <c r="G59" i="24" s="1"/>
  <c r="B59" i="24"/>
  <c r="F59" i="24" s="1"/>
  <c r="C58" i="24"/>
  <c r="G58" i="24" s="1"/>
  <c r="B58" i="24"/>
  <c r="F58" i="24" s="1"/>
  <c r="C57" i="24"/>
  <c r="G57" i="24" s="1"/>
  <c r="B57" i="24"/>
  <c r="F57" i="24" s="1"/>
  <c r="C56" i="24"/>
  <c r="G56" i="24" s="1"/>
  <c r="B56" i="24"/>
  <c r="F56" i="24" s="1"/>
  <c r="C55" i="24"/>
  <c r="G55" i="24" s="1"/>
  <c r="B55" i="24"/>
  <c r="F55" i="24" s="1"/>
  <c r="C319" i="23"/>
  <c r="B319" i="23"/>
  <c r="B319" i="22"/>
  <c r="D103" i="23"/>
  <c r="I103" i="23" s="1"/>
  <c r="C103" i="23"/>
  <c r="H103" i="23" s="1"/>
  <c r="B103" i="23"/>
  <c r="G103" i="23" s="1"/>
  <c r="D102" i="23"/>
  <c r="I102" i="23" s="1"/>
  <c r="C102" i="23"/>
  <c r="H102" i="23" s="1"/>
  <c r="B102" i="23"/>
  <c r="G102" i="23" s="1"/>
  <c r="D101" i="23"/>
  <c r="I101" i="23" s="1"/>
  <c r="C101" i="23"/>
  <c r="H101" i="23" s="1"/>
  <c r="B101" i="23"/>
  <c r="G101" i="23" s="1"/>
  <c r="D100" i="23"/>
  <c r="I100" i="23" s="1"/>
  <c r="C100" i="23"/>
  <c r="H100" i="23" s="1"/>
  <c r="B100" i="23"/>
  <c r="G100" i="23" s="1"/>
  <c r="D99" i="23"/>
  <c r="I99" i="23" s="1"/>
  <c r="C99" i="23"/>
  <c r="H99" i="23" s="1"/>
  <c r="B99" i="23"/>
  <c r="G99" i="23" s="1"/>
  <c r="D98" i="23"/>
  <c r="I98" i="23" s="1"/>
  <c r="C98" i="23"/>
  <c r="H98" i="23" s="1"/>
  <c r="B98" i="23"/>
  <c r="G98" i="23" s="1"/>
  <c r="D97" i="23"/>
  <c r="I97" i="23" s="1"/>
  <c r="C97" i="23"/>
  <c r="H97" i="23" s="1"/>
  <c r="B97" i="23"/>
  <c r="G97" i="23" s="1"/>
  <c r="D96" i="23"/>
  <c r="I96" i="23" s="1"/>
  <c r="C96" i="23"/>
  <c r="H96" i="23" s="1"/>
  <c r="B96" i="23"/>
  <c r="G96" i="23" s="1"/>
  <c r="D95" i="23"/>
  <c r="I95" i="23" s="1"/>
  <c r="C95" i="23"/>
  <c r="H95" i="23" s="1"/>
  <c r="B95" i="23"/>
  <c r="G95" i="23" s="1"/>
  <c r="D94" i="23"/>
  <c r="I94" i="23" s="1"/>
  <c r="C94" i="23"/>
  <c r="H94" i="23" s="1"/>
  <c r="B94" i="23"/>
  <c r="G94" i="23" s="1"/>
  <c r="D93" i="23"/>
  <c r="I93" i="23" s="1"/>
  <c r="C93" i="23"/>
  <c r="H93" i="23" s="1"/>
  <c r="B93" i="23"/>
  <c r="G93" i="23" s="1"/>
  <c r="D92" i="23"/>
  <c r="I92" i="23" s="1"/>
  <c r="C92" i="23"/>
  <c r="H92" i="23" s="1"/>
  <c r="B92" i="23"/>
  <c r="G92" i="23" s="1"/>
  <c r="D91" i="23"/>
  <c r="I91" i="23" s="1"/>
  <c r="C91" i="23"/>
  <c r="H91" i="23" s="1"/>
  <c r="B91" i="23"/>
  <c r="G91" i="23" s="1"/>
  <c r="D90" i="23"/>
  <c r="I90" i="23" s="1"/>
  <c r="C90" i="23"/>
  <c r="H90" i="23" s="1"/>
  <c r="B90" i="23"/>
  <c r="G90" i="23" s="1"/>
  <c r="D89" i="23"/>
  <c r="I89" i="23" s="1"/>
  <c r="C89" i="23"/>
  <c r="H89" i="23" s="1"/>
  <c r="B89" i="23"/>
  <c r="G89" i="23" s="1"/>
  <c r="D88" i="23"/>
  <c r="I88" i="23" s="1"/>
  <c r="C88" i="23"/>
  <c r="H88" i="23" s="1"/>
  <c r="B88" i="23"/>
  <c r="G88" i="23" s="1"/>
  <c r="D87" i="23"/>
  <c r="I87" i="23" s="1"/>
  <c r="C87" i="23"/>
  <c r="H87" i="23" s="1"/>
  <c r="B87" i="23"/>
  <c r="G87" i="23" s="1"/>
  <c r="D86" i="23"/>
  <c r="I86" i="23" s="1"/>
  <c r="C86" i="23"/>
  <c r="H86" i="23" s="1"/>
  <c r="B86" i="23"/>
  <c r="G86" i="23" s="1"/>
  <c r="D85" i="23"/>
  <c r="I85" i="23" s="1"/>
  <c r="C85" i="23"/>
  <c r="H85" i="23" s="1"/>
  <c r="B85" i="23"/>
  <c r="G85" i="23" s="1"/>
  <c r="D84" i="23"/>
  <c r="I84" i="23" s="1"/>
  <c r="C84" i="23"/>
  <c r="H84" i="23" s="1"/>
  <c r="B84" i="23"/>
  <c r="G84" i="23" s="1"/>
  <c r="D83" i="23"/>
  <c r="I83" i="23" s="1"/>
  <c r="C83" i="23"/>
  <c r="H83" i="23" s="1"/>
  <c r="B83" i="23"/>
  <c r="G83" i="23" s="1"/>
  <c r="D82" i="23"/>
  <c r="I82" i="23" s="1"/>
  <c r="C82" i="23"/>
  <c r="H82" i="23" s="1"/>
  <c r="B82" i="23"/>
  <c r="G82" i="23" s="1"/>
  <c r="I81" i="23"/>
  <c r="D81" i="23"/>
  <c r="C81" i="23"/>
  <c r="H81" i="23" s="1"/>
  <c r="B81" i="23"/>
  <c r="G81" i="23" s="1"/>
  <c r="D80" i="23"/>
  <c r="I80" i="23" s="1"/>
  <c r="C80" i="23"/>
  <c r="H80" i="23" s="1"/>
  <c r="B80" i="23"/>
  <c r="G80" i="23" s="1"/>
  <c r="D79" i="23"/>
  <c r="I79" i="23" s="1"/>
  <c r="C79" i="23"/>
  <c r="H79" i="23" s="1"/>
  <c r="B79" i="23"/>
  <c r="G79" i="23" s="1"/>
  <c r="D78" i="23"/>
  <c r="I78" i="23" s="1"/>
  <c r="C78" i="23"/>
  <c r="H78" i="23" s="1"/>
  <c r="B78" i="23"/>
  <c r="G78" i="23" s="1"/>
  <c r="D77" i="23"/>
  <c r="I77" i="23" s="1"/>
  <c r="C77" i="23"/>
  <c r="H77" i="23" s="1"/>
  <c r="B77" i="23"/>
  <c r="G77" i="23" s="1"/>
  <c r="D76" i="23"/>
  <c r="I76" i="23" s="1"/>
  <c r="C76" i="23"/>
  <c r="H76" i="23" s="1"/>
  <c r="B76" i="23"/>
  <c r="G76" i="23" s="1"/>
  <c r="D75" i="23"/>
  <c r="I75" i="23" s="1"/>
  <c r="C75" i="23"/>
  <c r="H75" i="23" s="1"/>
  <c r="B75" i="23"/>
  <c r="G75" i="23" s="1"/>
  <c r="D74" i="23"/>
  <c r="I74" i="23" s="1"/>
  <c r="C74" i="23"/>
  <c r="H74" i="23" s="1"/>
  <c r="B74" i="23"/>
  <c r="G74" i="23" s="1"/>
  <c r="D73" i="23"/>
  <c r="I73" i="23" s="1"/>
  <c r="C73" i="23"/>
  <c r="H73" i="23" s="1"/>
  <c r="B73" i="23"/>
  <c r="G73" i="23" s="1"/>
  <c r="D72" i="23"/>
  <c r="I72" i="23" s="1"/>
  <c r="C72" i="23"/>
  <c r="H72" i="23" s="1"/>
  <c r="B72" i="23"/>
  <c r="G72" i="23" s="1"/>
  <c r="D71" i="23"/>
  <c r="I71" i="23" s="1"/>
  <c r="C71" i="23"/>
  <c r="H71" i="23" s="1"/>
  <c r="B71" i="23"/>
  <c r="G71" i="23" s="1"/>
  <c r="D70" i="23"/>
  <c r="I70" i="23" s="1"/>
  <c r="C70" i="23"/>
  <c r="H70" i="23" s="1"/>
  <c r="B70" i="23"/>
  <c r="G70" i="23" s="1"/>
  <c r="D69" i="23"/>
  <c r="I69" i="23" s="1"/>
  <c r="C69" i="23"/>
  <c r="H69" i="23" s="1"/>
  <c r="B69" i="23"/>
  <c r="G69" i="23" s="1"/>
  <c r="D68" i="23"/>
  <c r="I68" i="23" s="1"/>
  <c r="C68" i="23"/>
  <c r="H68" i="23" s="1"/>
  <c r="B68" i="23"/>
  <c r="G68" i="23" s="1"/>
  <c r="D67" i="23"/>
  <c r="I67" i="23" s="1"/>
  <c r="C67" i="23"/>
  <c r="H67" i="23" s="1"/>
  <c r="B67" i="23"/>
  <c r="G67" i="23" s="1"/>
  <c r="D66" i="23"/>
  <c r="I66" i="23" s="1"/>
  <c r="C66" i="23"/>
  <c r="H66" i="23" s="1"/>
  <c r="B66" i="23"/>
  <c r="G66" i="23" s="1"/>
  <c r="D65" i="23"/>
  <c r="I65" i="23" s="1"/>
  <c r="C65" i="23"/>
  <c r="H65" i="23" s="1"/>
  <c r="B65" i="23"/>
  <c r="G65" i="23" s="1"/>
  <c r="D64" i="23"/>
  <c r="I64" i="23" s="1"/>
  <c r="C64" i="23"/>
  <c r="H64" i="23" s="1"/>
  <c r="B64" i="23"/>
  <c r="G64" i="23" s="1"/>
  <c r="D63" i="23"/>
  <c r="I63" i="23" s="1"/>
  <c r="C63" i="23"/>
  <c r="H63" i="23" s="1"/>
  <c r="B63" i="23"/>
  <c r="G63" i="23" s="1"/>
  <c r="H62" i="23"/>
  <c r="D62" i="23"/>
  <c r="I62" i="23" s="1"/>
  <c r="C62" i="23"/>
  <c r="B62" i="23"/>
  <c r="G62" i="23" s="1"/>
  <c r="D61" i="23"/>
  <c r="I61" i="23" s="1"/>
  <c r="C61" i="23"/>
  <c r="H61" i="23" s="1"/>
  <c r="B61" i="23"/>
  <c r="G61" i="23" s="1"/>
  <c r="D60" i="23"/>
  <c r="I60" i="23" s="1"/>
  <c r="C60" i="23"/>
  <c r="H60" i="23" s="1"/>
  <c r="B60" i="23"/>
  <c r="G60" i="23" s="1"/>
  <c r="D59" i="23"/>
  <c r="I59" i="23" s="1"/>
  <c r="C59" i="23"/>
  <c r="H59" i="23" s="1"/>
  <c r="B59" i="23"/>
  <c r="G59" i="23" s="1"/>
  <c r="D58" i="23"/>
  <c r="I58" i="23" s="1"/>
  <c r="C58" i="23"/>
  <c r="H58" i="23" s="1"/>
  <c r="B58" i="23"/>
  <c r="G58" i="23" s="1"/>
  <c r="D57" i="23"/>
  <c r="I57" i="23" s="1"/>
  <c r="C57" i="23"/>
  <c r="H57" i="23" s="1"/>
  <c r="B57" i="23"/>
  <c r="G57" i="23" s="1"/>
  <c r="D56" i="23"/>
  <c r="I56" i="23" s="1"/>
  <c r="C56" i="23"/>
  <c r="H56" i="23" s="1"/>
  <c r="B56" i="23"/>
  <c r="G56" i="23" s="1"/>
  <c r="D55" i="23"/>
  <c r="I55" i="23" s="1"/>
  <c r="C55" i="23"/>
  <c r="H55" i="23" s="1"/>
  <c r="B55" i="23"/>
  <c r="G55" i="23" s="1"/>
  <c r="C319" i="22"/>
  <c r="D319" i="22"/>
  <c r="E319" i="22"/>
  <c r="B319" i="20"/>
  <c r="F103" i="22"/>
  <c r="M103" i="22" s="1"/>
  <c r="E103" i="22"/>
  <c r="L103" i="22" s="1"/>
  <c r="D103" i="22"/>
  <c r="K103" i="22" s="1"/>
  <c r="C103" i="22"/>
  <c r="J103" i="22" s="1"/>
  <c r="B103" i="22"/>
  <c r="I103" i="22" s="1"/>
  <c r="F102" i="22"/>
  <c r="M102" i="22" s="1"/>
  <c r="E102" i="22"/>
  <c r="L102" i="22" s="1"/>
  <c r="D102" i="22"/>
  <c r="K102" i="22" s="1"/>
  <c r="C102" i="22"/>
  <c r="J102" i="22" s="1"/>
  <c r="B102" i="22"/>
  <c r="I102" i="22" s="1"/>
  <c r="F101" i="22"/>
  <c r="M101" i="22" s="1"/>
  <c r="E101" i="22"/>
  <c r="L101" i="22" s="1"/>
  <c r="D101" i="22"/>
  <c r="K101" i="22" s="1"/>
  <c r="C101" i="22"/>
  <c r="J101" i="22" s="1"/>
  <c r="B101" i="22"/>
  <c r="I101" i="22" s="1"/>
  <c r="F100" i="22"/>
  <c r="M100" i="22" s="1"/>
  <c r="E100" i="22"/>
  <c r="L100" i="22" s="1"/>
  <c r="D100" i="22"/>
  <c r="K100" i="22" s="1"/>
  <c r="C100" i="22"/>
  <c r="J100" i="22" s="1"/>
  <c r="B100" i="22"/>
  <c r="I100" i="22" s="1"/>
  <c r="F99" i="22"/>
  <c r="M99" i="22" s="1"/>
  <c r="E99" i="22"/>
  <c r="L99" i="22" s="1"/>
  <c r="D99" i="22"/>
  <c r="K99" i="22" s="1"/>
  <c r="C99" i="22"/>
  <c r="J99" i="22" s="1"/>
  <c r="B99" i="22"/>
  <c r="I99" i="22" s="1"/>
  <c r="F98" i="22"/>
  <c r="M98" i="22" s="1"/>
  <c r="E98" i="22"/>
  <c r="L98" i="22" s="1"/>
  <c r="D98" i="22"/>
  <c r="K98" i="22" s="1"/>
  <c r="C98" i="22"/>
  <c r="J98" i="22" s="1"/>
  <c r="B98" i="22"/>
  <c r="I98" i="22" s="1"/>
  <c r="F97" i="22"/>
  <c r="M97" i="22" s="1"/>
  <c r="E97" i="22"/>
  <c r="L97" i="22" s="1"/>
  <c r="D97" i="22"/>
  <c r="K97" i="22" s="1"/>
  <c r="C97" i="22"/>
  <c r="J97" i="22" s="1"/>
  <c r="B97" i="22"/>
  <c r="I97" i="22" s="1"/>
  <c r="M96" i="22"/>
  <c r="F96" i="22"/>
  <c r="E96" i="22"/>
  <c r="L96" i="22" s="1"/>
  <c r="D96" i="22"/>
  <c r="K96" i="22" s="1"/>
  <c r="C96" i="22"/>
  <c r="J96" i="22" s="1"/>
  <c r="B96" i="22"/>
  <c r="I96" i="22" s="1"/>
  <c r="F95" i="22"/>
  <c r="M95" i="22" s="1"/>
  <c r="E95" i="22"/>
  <c r="L95" i="22" s="1"/>
  <c r="D95" i="22"/>
  <c r="K95" i="22" s="1"/>
  <c r="C95" i="22"/>
  <c r="J95" i="22" s="1"/>
  <c r="B95" i="22"/>
  <c r="I95" i="22" s="1"/>
  <c r="F94" i="22"/>
  <c r="M94" i="22" s="1"/>
  <c r="E94" i="22"/>
  <c r="L94" i="22" s="1"/>
  <c r="D94" i="22"/>
  <c r="K94" i="22" s="1"/>
  <c r="C94" i="22"/>
  <c r="J94" i="22" s="1"/>
  <c r="B94" i="22"/>
  <c r="I94" i="22" s="1"/>
  <c r="F93" i="22"/>
  <c r="M93" i="22" s="1"/>
  <c r="E93" i="22"/>
  <c r="L93" i="22" s="1"/>
  <c r="D93" i="22"/>
  <c r="K93" i="22" s="1"/>
  <c r="C93" i="22"/>
  <c r="J93" i="22" s="1"/>
  <c r="B93" i="22"/>
  <c r="I93" i="22" s="1"/>
  <c r="F92" i="22"/>
  <c r="M92" i="22" s="1"/>
  <c r="E92" i="22"/>
  <c r="L92" i="22" s="1"/>
  <c r="D92" i="22"/>
  <c r="K92" i="22" s="1"/>
  <c r="C92" i="22"/>
  <c r="J92" i="22" s="1"/>
  <c r="B92" i="22"/>
  <c r="I92" i="22" s="1"/>
  <c r="F91" i="22"/>
  <c r="M91" i="22" s="1"/>
  <c r="E91" i="22"/>
  <c r="L91" i="22" s="1"/>
  <c r="D91" i="22"/>
  <c r="K91" i="22" s="1"/>
  <c r="C91" i="22"/>
  <c r="J91" i="22" s="1"/>
  <c r="B91" i="22"/>
  <c r="I91" i="22" s="1"/>
  <c r="F90" i="22"/>
  <c r="M90" i="22" s="1"/>
  <c r="E90" i="22"/>
  <c r="L90" i="22" s="1"/>
  <c r="D90" i="22"/>
  <c r="K90" i="22" s="1"/>
  <c r="C90" i="22"/>
  <c r="J90" i="22" s="1"/>
  <c r="B90" i="22"/>
  <c r="I90" i="22" s="1"/>
  <c r="F89" i="22"/>
  <c r="M89" i="22" s="1"/>
  <c r="E89" i="22"/>
  <c r="L89" i="22" s="1"/>
  <c r="D89" i="22"/>
  <c r="K89" i="22" s="1"/>
  <c r="C89" i="22"/>
  <c r="J89" i="22" s="1"/>
  <c r="B89" i="22"/>
  <c r="I89" i="22" s="1"/>
  <c r="F88" i="22"/>
  <c r="M88" i="22" s="1"/>
  <c r="E88" i="22"/>
  <c r="L88" i="22" s="1"/>
  <c r="D88" i="22"/>
  <c r="K88" i="22" s="1"/>
  <c r="C88" i="22"/>
  <c r="J88" i="22" s="1"/>
  <c r="B88" i="22"/>
  <c r="I88" i="22" s="1"/>
  <c r="F87" i="22"/>
  <c r="M87" i="22" s="1"/>
  <c r="E87" i="22"/>
  <c r="L87" i="22" s="1"/>
  <c r="D87" i="22"/>
  <c r="K87" i="22" s="1"/>
  <c r="C87" i="22"/>
  <c r="J87" i="22" s="1"/>
  <c r="B87" i="22"/>
  <c r="I87" i="22" s="1"/>
  <c r="F86" i="22"/>
  <c r="M86" i="22" s="1"/>
  <c r="E86" i="22"/>
  <c r="L86" i="22" s="1"/>
  <c r="D86" i="22"/>
  <c r="K86" i="22" s="1"/>
  <c r="C86" i="22"/>
  <c r="J86" i="22" s="1"/>
  <c r="B86" i="22"/>
  <c r="I86" i="22" s="1"/>
  <c r="F85" i="22"/>
  <c r="M85" i="22" s="1"/>
  <c r="E85" i="22"/>
  <c r="L85" i="22" s="1"/>
  <c r="D85" i="22"/>
  <c r="K85" i="22" s="1"/>
  <c r="C85" i="22"/>
  <c r="J85" i="22" s="1"/>
  <c r="B85" i="22"/>
  <c r="I85" i="22" s="1"/>
  <c r="F84" i="22"/>
  <c r="M84" i="22" s="1"/>
  <c r="E84" i="22"/>
  <c r="L84" i="22" s="1"/>
  <c r="D84" i="22"/>
  <c r="K84" i="22" s="1"/>
  <c r="C84" i="22"/>
  <c r="J84" i="22" s="1"/>
  <c r="B84" i="22"/>
  <c r="I84" i="22" s="1"/>
  <c r="F83" i="22"/>
  <c r="M83" i="22" s="1"/>
  <c r="E83" i="22"/>
  <c r="L83" i="22" s="1"/>
  <c r="D83" i="22"/>
  <c r="K83" i="22" s="1"/>
  <c r="C83" i="22"/>
  <c r="J83" i="22" s="1"/>
  <c r="B83" i="22"/>
  <c r="I83" i="22" s="1"/>
  <c r="F82" i="22"/>
  <c r="M82" i="22" s="1"/>
  <c r="E82" i="22"/>
  <c r="L82" i="22" s="1"/>
  <c r="D82" i="22"/>
  <c r="K82" i="22" s="1"/>
  <c r="C82" i="22"/>
  <c r="J82" i="22" s="1"/>
  <c r="B82" i="22"/>
  <c r="I82" i="22" s="1"/>
  <c r="F81" i="22"/>
  <c r="M81" i="22" s="1"/>
  <c r="E81" i="22"/>
  <c r="L81" i="22" s="1"/>
  <c r="D81" i="22"/>
  <c r="K81" i="22" s="1"/>
  <c r="C81" i="22"/>
  <c r="J81" i="22" s="1"/>
  <c r="B81" i="22"/>
  <c r="I81" i="22" s="1"/>
  <c r="F80" i="22"/>
  <c r="M80" i="22" s="1"/>
  <c r="E80" i="22"/>
  <c r="L80" i="22" s="1"/>
  <c r="D80" i="22"/>
  <c r="K80" i="22" s="1"/>
  <c r="C80" i="22"/>
  <c r="J80" i="22" s="1"/>
  <c r="B80" i="22"/>
  <c r="I80" i="22" s="1"/>
  <c r="F79" i="22"/>
  <c r="M79" i="22" s="1"/>
  <c r="E79" i="22"/>
  <c r="L79" i="22" s="1"/>
  <c r="D79" i="22"/>
  <c r="K79" i="22" s="1"/>
  <c r="C79" i="22"/>
  <c r="J79" i="22" s="1"/>
  <c r="B79" i="22"/>
  <c r="I79" i="22" s="1"/>
  <c r="F78" i="22"/>
  <c r="M78" i="22" s="1"/>
  <c r="E78" i="22"/>
  <c r="L78" i="22" s="1"/>
  <c r="D78" i="22"/>
  <c r="K78" i="22" s="1"/>
  <c r="C78" i="22"/>
  <c r="J78" i="22" s="1"/>
  <c r="B78" i="22"/>
  <c r="I78" i="22" s="1"/>
  <c r="F77" i="22"/>
  <c r="M77" i="22" s="1"/>
  <c r="E77" i="22"/>
  <c r="L77" i="22" s="1"/>
  <c r="D77" i="22"/>
  <c r="K77" i="22" s="1"/>
  <c r="C77" i="22"/>
  <c r="J77" i="22" s="1"/>
  <c r="B77" i="22"/>
  <c r="I77" i="22" s="1"/>
  <c r="F76" i="22"/>
  <c r="M76" i="22" s="1"/>
  <c r="E76" i="22"/>
  <c r="L76" i="22" s="1"/>
  <c r="D76" i="22"/>
  <c r="K76" i="22" s="1"/>
  <c r="C76" i="22"/>
  <c r="J76" i="22" s="1"/>
  <c r="B76" i="22"/>
  <c r="I76" i="22" s="1"/>
  <c r="F75" i="22"/>
  <c r="M75" i="22" s="1"/>
  <c r="E75" i="22"/>
  <c r="L75" i="22" s="1"/>
  <c r="D75" i="22"/>
  <c r="K75" i="22" s="1"/>
  <c r="C75" i="22"/>
  <c r="J75" i="22" s="1"/>
  <c r="B75" i="22"/>
  <c r="I75" i="22" s="1"/>
  <c r="F74" i="22"/>
  <c r="M74" i="22" s="1"/>
  <c r="E74" i="22"/>
  <c r="L74" i="22" s="1"/>
  <c r="D74" i="22"/>
  <c r="K74" i="22" s="1"/>
  <c r="C74" i="22"/>
  <c r="J74" i="22" s="1"/>
  <c r="B74" i="22"/>
  <c r="I74" i="22" s="1"/>
  <c r="F73" i="22"/>
  <c r="M73" i="22" s="1"/>
  <c r="E73" i="22"/>
  <c r="L73" i="22" s="1"/>
  <c r="D73" i="22"/>
  <c r="K73" i="22" s="1"/>
  <c r="C73" i="22"/>
  <c r="J73" i="22" s="1"/>
  <c r="B73" i="22"/>
  <c r="I73" i="22" s="1"/>
  <c r="F72" i="22"/>
  <c r="M72" i="22" s="1"/>
  <c r="E72" i="22"/>
  <c r="L72" i="22" s="1"/>
  <c r="D72" i="22"/>
  <c r="K72" i="22" s="1"/>
  <c r="C72" i="22"/>
  <c r="J72" i="22" s="1"/>
  <c r="B72" i="22"/>
  <c r="I72" i="22" s="1"/>
  <c r="F71" i="22"/>
  <c r="M71" i="22" s="1"/>
  <c r="E71" i="22"/>
  <c r="L71" i="22" s="1"/>
  <c r="D71" i="22"/>
  <c r="K71" i="22" s="1"/>
  <c r="C71" i="22"/>
  <c r="J71" i="22" s="1"/>
  <c r="B71" i="22"/>
  <c r="I71" i="22" s="1"/>
  <c r="F70" i="22"/>
  <c r="M70" i="22" s="1"/>
  <c r="E70" i="22"/>
  <c r="L70" i="22" s="1"/>
  <c r="D70" i="22"/>
  <c r="K70" i="22" s="1"/>
  <c r="C70" i="22"/>
  <c r="J70" i="22" s="1"/>
  <c r="B70" i="22"/>
  <c r="I70" i="22" s="1"/>
  <c r="F69" i="22"/>
  <c r="M69" i="22" s="1"/>
  <c r="E69" i="22"/>
  <c r="L69" i="22" s="1"/>
  <c r="D69" i="22"/>
  <c r="K69" i="22" s="1"/>
  <c r="C69" i="22"/>
  <c r="J69" i="22" s="1"/>
  <c r="B69" i="22"/>
  <c r="I69" i="22" s="1"/>
  <c r="F68" i="22"/>
  <c r="M68" i="22" s="1"/>
  <c r="E68" i="22"/>
  <c r="L68" i="22" s="1"/>
  <c r="D68" i="22"/>
  <c r="K68" i="22" s="1"/>
  <c r="C68" i="22"/>
  <c r="J68" i="22" s="1"/>
  <c r="B68" i="22"/>
  <c r="I68" i="22" s="1"/>
  <c r="F67" i="22"/>
  <c r="M67" i="22" s="1"/>
  <c r="E67" i="22"/>
  <c r="L67" i="22" s="1"/>
  <c r="D67" i="22"/>
  <c r="K67" i="22" s="1"/>
  <c r="C67" i="22"/>
  <c r="J67" i="22" s="1"/>
  <c r="B67" i="22"/>
  <c r="I67" i="22" s="1"/>
  <c r="F66" i="22"/>
  <c r="M66" i="22" s="1"/>
  <c r="E66" i="22"/>
  <c r="L66" i="22" s="1"/>
  <c r="D66" i="22"/>
  <c r="K66" i="22" s="1"/>
  <c r="C66" i="22"/>
  <c r="J66" i="22" s="1"/>
  <c r="B66" i="22"/>
  <c r="I66" i="22" s="1"/>
  <c r="F65" i="22"/>
  <c r="M65" i="22" s="1"/>
  <c r="E65" i="22"/>
  <c r="L65" i="22" s="1"/>
  <c r="D65" i="22"/>
  <c r="K65" i="22" s="1"/>
  <c r="C65" i="22"/>
  <c r="J65" i="22" s="1"/>
  <c r="B65" i="22"/>
  <c r="I65" i="22" s="1"/>
  <c r="F64" i="22"/>
  <c r="M64" i="22" s="1"/>
  <c r="E64" i="22"/>
  <c r="L64" i="22" s="1"/>
  <c r="D64" i="22"/>
  <c r="K64" i="22" s="1"/>
  <c r="C64" i="22"/>
  <c r="J64" i="22" s="1"/>
  <c r="B64" i="22"/>
  <c r="I64" i="22" s="1"/>
  <c r="F63" i="22"/>
  <c r="M63" i="22" s="1"/>
  <c r="E63" i="22"/>
  <c r="L63" i="22" s="1"/>
  <c r="D63" i="22"/>
  <c r="K63" i="22" s="1"/>
  <c r="C63" i="22"/>
  <c r="J63" i="22" s="1"/>
  <c r="B63" i="22"/>
  <c r="I63" i="22" s="1"/>
  <c r="F62" i="22"/>
  <c r="M62" i="22" s="1"/>
  <c r="E62" i="22"/>
  <c r="L62" i="22" s="1"/>
  <c r="D62" i="22"/>
  <c r="K62" i="22" s="1"/>
  <c r="C62" i="22"/>
  <c r="J62" i="22" s="1"/>
  <c r="B62" i="22"/>
  <c r="I62" i="22" s="1"/>
  <c r="F61" i="22"/>
  <c r="M61" i="22" s="1"/>
  <c r="E61" i="22"/>
  <c r="L61" i="22" s="1"/>
  <c r="D61" i="22"/>
  <c r="K61" i="22" s="1"/>
  <c r="C61" i="22"/>
  <c r="J61" i="22" s="1"/>
  <c r="B61" i="22"/>
  <c r="I61" i="22" s="1"/>
  <c r="F60" i="22"/>
  <c r="M60" i="22" s="1"/>
  <c r="E60" i="22"/>
  <c r="L60" i="22" s="1"/>
  <c r="D60" i="22"/>
  <c r="K60" i="22" s="1"/>
  <c r="C60" i="22"/>
  <c r="J60" i="22" s="1"/>
  <c r="B60" i="22"/>
  <c r="I60" i="22" s="1"/>
  <c r="F59" i="22"/>
  <c r="M59" i="22" s="1"/>
  <c r="E59" i="22"/>
  <c r="L59" i="22" s="1"/>
  <c r="D59" i="22"/>
  <c r="K59" i="22" s="1"/>
  <c r="C59" i="22"/>
  <c r="J59" i="22" s="1"/>
  <c r="B59" i="22"/>
  <c r="I59" i="22" s="1"/>
  <c r="F58" i="22"/>
  <c r="M58" i="22" s="1"/>
  <c r="E58" i="22"/>
  <c r="L58" i="22" s="1"/>
  <c r="D58" i="22"/>
  <c r="K58" i="22" s="1"/>
  <c r="C58" i="22"/>
  <c r="J58" i="22" s="1"/>
  <c r="B58" i="22"/>
  <c r="I58" i="22" s="1"/>
  <c r="F57" i="22"/>
  <c r="M57" i="22" s="1"/>
  <c r="E57" i="22"/>
  <c r="L57" i="22" s="1"/>
  <c r="D57" i="22"/>
  <c r="K57" i="22" s="1"/>
  <c r="C57" i="22"/>
  <c r="J57" i="22" s="1"/>
  <c r="B57" i="22"/>
  <c r="I57" i="22" s="1"/>
  <c r="F56" i="22"/>
  <c r="M56" i="22" s="1"/>
  <c r="E56" i="22"/>
  <c r="L56" i="22" s="1"/>
  <c r="D56" i="22"/>
  <c r="K56" i="22" s="1"/>
  <c r="C56" i="22"/>
  <c r="J56" i="22" s="1"/>
  <c r="B56" i="22"/>
  <c r="I56" i="22" s="1"/>
  <c r="F55" i="22"/>
  <c r="M55" i="22" s="1"/>
  <c r="E55" i="22"/>
  <c r="L55" i="22" s="1"/>
  <c r="D55" i="22"/>
  <c r="K55" i="22" s="1"/>
  <c r="C55" i="22"/>
  <c r="J55" i="22" s="1"/>
  <c r="B55" i="22"/>
  <c r="I55" i="22" s="1"/>
  <c r="C319" i="20"/>
  <c r="D319" i="20"/>
  <c r="E319" i="20"/>
  <c r="F319" i="20"/>
  <c r="G319" i="20"/>
  <c r="H319" i="20"/>
  <c r="I319" i="20"/>
  <c r="J319" i="20"/>
  <c r="K319" i="20"/>
  <c r="B319" i="21"/>
  <c r="L103" i="20"/>
  <c r="Y103" i="20" s="1"/>
  <c r="K103" i="20"/>
  <c r="X103" i="20" s="1"/>
  <c r="J103" i="20"/>
  <c r="W103" i="20" s="1"/>
  <c r="I103" i="20"/>
  <c r="V103" i="20" s="1"/>
  <c r="H103" i="20"/>
  <c r="U103" i="20" s="1"/>
  <c r="G103" i="20"/>
  <c r="T103" i="20" s="1"/>
  <c r="F103" i="20"/>
  <c r="S103" i="20" s="1"/>
  <c r="E103" i="20"/>
  <c r="R103" i="20" s="1"/>
  <c r="D103" i="20"/>
  <c r="Q103" i="20" s="1"/>
  <c r="C103" i="20"/>
  <c r="P103" i="20" s="1"/>
  <c r="B103" i="20"/>
  <c r="O103" i="20" s="1"/>
  <c r="L102" i="20"/>
  <c r="Y102" i="20" s="1"/>
  <c r="K102" i="20"/>
  <c r="X102" i="20" s="1"/>
  <c r="J102" i="20"/>
  <c r="W102" i="20" s="1"/>
  <c r="I102" i="20"/>
  <c r="V102" i="20" s="1"/>
  <c r="H102" i="20"/>
  <c r="U102" i="20" s="1"/>
  <c r="G102" i="20"/>
  <c r="T102" i="20" s="1"/>
  <c r="F102" i="20"/>
  <c r="S102" i="20" s="1"/>
  <c r="E102" i="20"/>
  <c r="R102" i="20" s="1"/>
  <c r="D102" i="20"/>
  <c r="Q102" i="20" s="1"/>
  <c r="C102" i="20"/>
  <c r="P102" i="20" s="1"/>
  <c r="B102" i="20"/>
  <c r="O102" i="20" s="1"/>
  <c r="L101" i="20"/>
  <c r="Y101" i="20" s="1"/>
  <c r="K101" i="20"/>
  <c r="X101" i="20" s="1"/>
  <c r="J101" i="20"/>
  <c r="W101" i="20" s="1"/>
  <c r="I101" i="20"/>
  <c r="V101" i="20" s="1"/>
  <c r="H101" i="20"/>
  <c r="U101" i="20" s="1"/>
  <c r="G101" i="20"/>
  <c r="T101" i="20" s="1"/>
  <c r="F101" i="20"/>
  <c r="S101" i="20" s="1"/>
  <c r="E101" i="20"/>
  <c r="R101" i="20" s="1"/>
  <c r="D101" i="20"/>
  <c r="Q101" i="20" s="1"/>
  <c r="C101" i="20"/>
  <c r="P101" i="20" s="1"/>
  <c r="B101" i="20"/>
  <c r="O101" i="20" s="1"/>
  <c r="L100" i="20"/>
  <c r="Y100" i="20" s="1"/>
  <c r="K100" i="20"/>
  <c r="X100" i="20" s="1"/>
  <c r="J100" i="20"/>
  <c r="W100" i="20" s="1"/>
  <c r="I100" i="20"/>
  <c r="V100" i="20" s="1"/>
  <c r="H100" i="20"/>
  <c r="U100" i="20" s="1"/>
  <c r="G100" i="20"/>
  <c r="T100" i="20" s="1"/>
  <c r="F100" i="20"/>
  <c r="S100" i="20" s="1"/>
  <c r="E100" i="20"/>
  <c r="R100" i="20" s="1"/>
  <c r="D100" i="20"/>
  <c r="Q100" i="20" s="1"/>
  <c r="C100" i="20"/>
  <c r="P100" i="20" s="1"/>
  <c r="B100" i="20"/>
  <c r="O100" i="20" s="1"/>
  <c r="L99" i="20"/>
  <c r="Y99" i="20" s="1"/>
  <c r="K99" i="20"/>
  <c r="X99" i="20" s="1"/>
  <c r="J99" i="20"/>
  <c r="W99" i="20" s="1"/>
  <c r="I99" i="20"/>
  <c r="V99" i="20" s="1"/>
  <c r="H99" i="20"/>
  <c r="U99" i="20" s="1"/>
  <c r="G99" i="20"/>
  <c r="T99" i="20" s="1"/>
  <c r="F99" i="20"/>
  <c r="S99" i="20" s="1"/>
  <c r="E99" i="20"/>
  <c r="R99" i="20" s="1"/>
  <c r="D99" i="20"/>
  <c r="Q99" i="20" s="1"/>
  <c r="C99" i="20"/>
  <c r="P99" i="20" s="1"/>
  <c r="B99" i="20"/>
  <c r="O99" i="20" s="1"/>
  <c r="L98" i="20"/>
  <c r="Y98" i="20" s="1"/>
  <c r="K98" i="20"/>
  <c r="X98" i="20" s="1"/>
  <c r="J98" i="20"/>
  <c r="W98" i="20" s="1"/>
  <c r="I98" i="20"/>
  <c r="V98" i="20" s="1"/>
  <c r="H98" i="20"/>
  <c r="U98" i="20" s="1"/>
  <c r="G98" i="20"/>
  <c r="T98" i="20" s="1"/>
  <c r="F98" i="20"/>
  <c r="S98" i="20" s="1"/>
  <c r="E98" i="20"/>
  <c r="R98" i="20" s="1"/>
  <c r="D98" i="20"/>
  <c r="Q98" i="20" s="1"/>
  <c r="C98" i="20"/>
  <c r="P98" i="20" s="1"/>
  <c r="B98" i="20"/>
  <c r="O98" i="20" s="1"/>
  <c r="L97" i="20"/>
  <c r="Y97" i="20" s="1"/>
  <c r="K97" i="20"/>
  <c r="X97" i="20" s="1"/>
  <c r="J97" i="20"/>
  <c r="W97" i="20" s="1"/>
  <c r="I97" i="20"/>
  <c r="V97" i="20" s="1"/>
  <c r="H97" i="20"/>
  <c r="U97" i="20" s="1"/>
  <c r="G97" i="20"/>
  <c r="T97" i="20" s="1"/>
  <c r="F97" i="20"/>
  <c r="S97" i="20" s="1"/>
  <c r="E97" i="20"/>
  <c r="R97" i="20" s="1"/>
  <c r="D97" i="20"/>
  <c r="Q97" i="20" s="1"/>
  <c r="C97" i="20"/>
  <c r="P97" i="20" s="1"/>
  <c r="B97" i="20"/>
  <c r="O97" i="20" s="1"/>
  <c r="L96" i="20"/>
  <c r="Y96" i="20" s="1"/>
  <c r="K96" i="20"/>
  <c r="X96" i="20" s="1"/>
  <c r="J96" i="20"/>
  <c r="W96" i="20" s="1"/>
  <c r="I96" i="20"/>
  <c r="V96" i="20" s="1"/>
  <c r="H96" i="20"/>
  <c r="U96" i="20" s="1"/>
  <c r="G96" i="20"/>
  <c r="T96" i="20" s="1"/>
  <c r="F96" i="20"/>
  <c r="S96" i="20" s="1"/>
  <c r="E96" i="20"/>
  <c r="R96" i="20" s="1"/>
  <c r="D96" i="20"/>
  <c r="Q96" i="20" s="1"/>
  <c r="C96" i="20"/>
  <c r="P96" i="20" s="1"/>
  <c r="B96" i="20"/>
  <c r="O96" i="20" s="1"/>
  <c r="L95" i="20"/>
  <c r="Y95" i="20" s="1"/>
  <c r="K95" i="20"/>
  <c r="X95" i="20" s="1"/>
  <c r="J95" i="20"/>
  <c r="W95" i="20" s="1"/>
  <c r="I95" i="20"/>
  <c r="V95" i="20" s="1"/>
  <c r="H95" i="20"/>
  <c r="U95" i="20" s="1"/>
  <c r="G95" i="20"/>
  <c r="T95" i="20" s="1"/>
  <c r="F95" i="20"/>
  <c r="S95" i="20" s="1"/>
  <c r="E95" i="20"/>
  <c r="R95" i="20" s="1"/>
  <c r="D95" i="20"/>
  <c r="Q95" i="20" s="1"/>
  <c r="C95" i="20"/>
  <c r="P95" i="20" s="1"/>
  <c r="B95" i="20"/>
  <c r="O95" i="20" s="1"/>
  <c r="L94" i="20"/>
  <c r="Y94" i="20" s="1"/>
  <c r="K94" i="20"/>
  <c r="X94" i="20" s="1"/>
  <c r="J94" i="20"/>
  <c r="W94" i="20" s="1"/>
  <c r="I94" i="20"/>
  <c r="V94" i="20" s="1"/>
  <c r="H94" i="20"/>
  <c r="U94" i="20" s="1"/>
  <c r="G94" i="20"/>
  <c r="T94" i="20" s="1"/>
  <c r="F94" i="20"/>
  <c r="S94" i="20" s="1"/>
  <c r="E94" i="20"/>
  <c r="R94" i="20" s="1"/>
  <c r="D94" i="20"/>
  <c r="Q94" i="20" s="1"/>
  <c r="C94" i="20"/>
  <c r="P94" i="20" s="1"/>
  <c r="B94" i="20"/>
  <c r="O94" i="20" s="1"/>
  <c r="L93" i="20"/>
  <c r="Y93" i="20" s="1"/>
  <c r="K93" i="20"/>
  <c r="X93" i="20" s="1"/>
  <c r="J93" i="20"/>
  <c r="W93" i="20" s="1"/>
  <c r="I93" i="20"/>
  <c r="V93" i="20" s="1"/>
  <c r="H93" i="20"/>
  <c r="U93" i="20" s="1"/>
  <c r="G93" i="20"/>
  <c r="T93" i="20" s="1"/>
  <c r="F93" i="20"/>
  <c r="S93" i="20" s="1"/>
  <c r="E93" i="20"/>
  <c r="R93" i="20" s="1"/>
  <c r="D93" i="20"/>
  <c r="Q93" i="20" s="1"/>
  <c r="C93" i="20"/>
  <c r="P93" i="20" s="1"/>
  <c r="B93" i="20"/>
  <c r="O93" i="20" s="1"/>
  <c r="L92" i="20"/>
  <c r="Y92" i="20" s="1"/>
  <c r="K92" i="20"/>
  <c r="X92" i="20" s="1"/>
  <c r="J92" i="20"/>
  <c r="W92" i="20" s="1"/>
  <c r="I92" i="20"/>
  <c r="V92" i="20" s="1"/>
  <c r="H92" i="20"/>
  <c r="U92" i="20" s="1"/>
  <c r="G92" i="20"/>
  <c r="T92" i="20" s="1"/>
  <c r="F92" i="20"/>
  <c r="S92" i="20" s="1"/>
  <c r="E92" i="20"/>
  <c r="R92" i="20" s="1"/>
  <c r="D92" i="20"/>
  <c r="Q92" i="20" s="1"/>
  <c r="C92" i="20"/>
  <c r="P92" i="20" s="1"/>
  <c r="B92" i="20"/>
  <c r="O92" i="20" s="1"/>
  <c r="L91" i="20"/>
  <c r="Y91" i="20" s="1"/>
  <c r="K91" i="20"/>
  <c r="X91" i="20" s="1"/>
  <c r="J91" i="20"/>
  <c r="W91" i="20" s="1"/>
  <c r="I91" i="20"/>
  <c r="V91" i="20" s="1"/>
  <c r="H91" i="20"/>
  <c r="U91" i="20" s="1"/>
  <c r="G91" i="20"/>
  <c r="T91" i="20" s="1"/>
  <c r="F91" i="20"/>
  <c r="S91" i="20" s="1"/>
  <c r="E91" i="20"/>
  <c r="R91" i="20" s="1"/>
  <c r="D91" i="20"/>
  <c r="Q91" i="20" s="1"/>
  <c r="C91" i="20"/>
  <c r="P91" i="20" s="1"/>
  <c r="B91" i="20"/>
  <c r="O91" i="20" s="1"/>
  <c r="L90" i="20"/>
  <c r="Y90" i="20" s="1"/>
  <c r="K90" i="20"/>
  <c r="X90" i="20" s="1"/>
  <c r="J90" i="20"/>
  <c r="W90" i="20" s="1"/>
  <c r="I90" i="20"/>
  <c r="V90" i="20" s="1"/>
  <c r="H90" i="20"/>
  <c r="U90" i="20" s="1"/>
  <c r="G90" i="20"/>
  <c r="T90" i="20" s="1"/>
  <c r="F90" i="20"/>
  <c r="S90" i="20" s="1"/>
  <c r="E90" i="20"/>
  <c r="R90" i="20" s="1"/>
  <c r="D90" i="20"/>
  <c r="Q90" i="20" s="1"/>
  <c r="C90" i="20"/>
  <c r="P90" i="20" s="1"/>
  <c r="B90" i="20"/>
  <c r="O90" i="20" s="1"/>
  <c r="L89" i="20"/>
  <c r="Y89" i="20" s="1"/>
  <c r="K89" i="20"/>
  <c r="X89" i="20" s="1"/>
  <c r="J89" i="20"/>
  <c r="W89" i="20" s="1"/>
  <c r="I89" i="20"/>
  <c r="V89" i="20" s="1"/>
  <c r="H89" i="20"/>
  <c r="U89" i="20" s="1"/>
  <c r="G89" i="20"/>
  <c r="T89" i="20" s="1"/>
  <c r="F89" i="20"/>
  <c r="S89" i="20" s="1"/>
  <c r="E89" i="20"/>
  <c r="R89" i="20" s="1"/>
  <c r="D89" i="20"/>
  <c r="Q89" i="20" s="1"/>
  <c r="C89" i="20"/>
  <c r="P89" i="20" s="1"/>
  <c r="B89" i="20"/>
  <c r="O89" i="20" s="1"/>
  <c r="L88" i="20"/>
  <c r="Y88" i="20" s="1"/>
  <c r="K88" i="20"/>
  <c r="X88" i="20" s="1"/>
  <c r="J88" i="20"/>
  <c r="W88" i="20" s="1"/>
  <c r="I88" i="20"/>
  <c r="V88" i="20" s="1"/>
  <c r="H88" i="20"/>
  <c r="U88" i="20" s="1"/>
  <c r="G88" i="20"/>
  <c r="T88" i="20" s="1"/>
  <c r="F88" i="20"/>
  <c r="S88" i="20" s="1"/>
  <c r="E88" i="20"/>
  <c r="R88" i="20" s="1"/>
  <c r="D88" i="20"/>
  <c r="Q88" i="20" s="1"/>
  <c r="C88" i="20"/>
  <c r="P88" i="20" s="1"/>
  <c r="B88" i="20"/>
  <c r="O88" i="20" s="1"/>
  <c r="L87" i="20"/>
  <c r="Y87" i="20" s="1"/>
  <c r="K87" i="20"/>
  <c r="X87" i="20" s="1"/>
  <c r="J87" i="20"/>
  <c r="W87" i="20" s="1"/>
  <c r="I87" i="20"/>
  <c r="V87" i="20" s="1"/>
  <c r="H87" i="20"/>
  <c r="U87" i="20" s="1"/>
  <c r="G87" i="20"/>
  <c r="T87" i="20" s="1"/>
  <c r="F87" i="20"/>
  <c r="S87" i="20" s="1"/>
  <c r="E87" i="20"/>
  <c r="R87" i="20" s="1"/>
  <c r="D87" i="20"/>
  <c r="Q87" i="20" s="1"/>
  <c r="C87" i="20"/>
  <c r="P87" i="20" s="1"/>
  <c r="B87" i="20"/>
  <c r="O87" i="20" s="1"/>
  <c r="L86" i="20"/>
  <c r="Y86" i="20" s="1"/>
  <c r="K86" i="20"/>
  <c r="X86" i="20" s="1"/>
  <c r="J86" i="20"/>
  <c r="W86" i="20" s="1"/>
  <c r="I86" i="20"/>
  <c r="V86" i="20" s="1"/>
  <c r="H86" i="20"/>
  <c r="U86" i="20" s="1"/>
  <c r="G86" i="20"/>
  <c r="T86" i="20" s="1"/>
  <c r="F86" i="20"/>
  <c r="S86" i="20" s="1"/>
  <c r="E86" i="20"/>
  <c r="R86" i="20" s="1"/>
  <c r="D86" i="20"/>
  <c r="Q86" i="20" s="1"/>
  <c r="C86" i="20"/>
  <c r="P86" i="20" s="1"/>
  <c r="B86" i="20"/>
  <c r="O86" i="20" s="1"/>
  <c r="L85" i="20"/>
  <c r="Y85" i="20" s="1"/>
  <c r="K85" i="20"/>
  <c r="X85" i="20" s="1"/>
  <c r="J85" i="20"/>
  <c r="W85" i="20" s="1"/>
  <c r="I85" i="20"/>
  <c r="V85" i="20" s="1"/>
  <c r="H85" i="20"/>
  <c r="U85" i="20" s="1"/>
  <c r="G85" i="20"/>
  <c r="T85" i="20" s="1"/>
  <c r="F85" i="20"/>
  <c r="S85" i="20" s="1"/>
  <c r="E85" i="20"/>
  <c r="R85" i="20" s="1"/>
  <c r="D85" i="20"/>
  <c r="Q85" i="20" s="1"/>
  <c r="C85" i="20"/>
  <c r="P85" i="20" s="1"/>
  <c r="B85" i="20"/>
  <c r="O85" i="20" s="1"/>
  <c r="L84" i="20"/>
  <c r="Y84" i="20" s="1"/>
  <c r="K84" i="20"/>
  <c r="X84" i="20" s="1"/>
  <c r="J84" i="20"/>
  <c r="W84" i="20" s="1"/>
  <c r="I84" i="20"/>
  <c r="V84" i="20" s="1"/>
  <c r="H84" i="20"/>
  <c r="U84" i="20" s="1"/>
  <c r="G84" i="20"/>
  <c r="T84" i="20" s="1"/>
  <c r="F84" i="20"/>
  <c r="S84" i="20" s="1"/>
  <c r="E84" i="20"/>
  <c r="R84" i="20" s="1"/>
  <c r="D84" i="20"/>
  <c r="Q84" i="20" s="1"/>
  <c r="C84" i="20"/>
  <c r="P84" i="20" s="1"/>
  <c r="B84" i="20"/>
  <c r="O84" i="20" s="1"/>
  <c r="L83" i="20"/>
  <c r="Y83" i="20" s="1"/>
  <c r="K83" i="20"/>
  <c r="X83" i="20" s="1"/>
  <c r="J83" i="20"/>
  <c r="W83" i="20" s="1"/>
  <c r="I83" i="20"/>
  <c r="V83" i="20" s="1"/>
  <c r="H83" i="20"/>
  <c r="U83" i="20" s="1"/>
  <c r="G83" i="20"/>
  <c r="T83" i="20" s="1"/>
  <c r="F83" i="20"/>
  <c r="S83" i="20" s="1"/>
  <c r="E83" i="20"/>
  <c r="R83" i="20" s="1"/>
  <c r="D83" i="20"/>
  <c r="Q83" i="20" s="1"/>
  <c r="C83" i="20"/>
  <c r="P83" i="20" s="1"/>
  <c r="B83" i="20"/>
  <c r="O83" i="20" s="1"/>
  <c r="L82" i="20"/>
  <c r="Y82" i="20" s="1"/>
  <c r="K82" i="20"/>
  <c r="X82" i="20" s="1"/>
  <c r="J82" i="20"/>
  <c r="W82" i="20" s="1"/>
  <c r="I82" i="20"/>
  <c r="V82" i="20" s="1"/>
  <c r="H82" i="20"/>
  <c r="U82" i="20" s="1"/>
  <c r="G82" i="20"/>
  <c r="T82" i="20" s="1"/>
  <c r="F82" i="20"/>
  <c r="S82" i="20" s="1"/>
  <c r="E82" i="20"/>
  <c r="R82" i="20" s="1"/>
  <c r="D82" i="20"/>
  <c r="Q82" i="20" s="1"/>
  <c r="C82" i="20"/>
  <c r="P82" i="20" s="1"/>
  <c r="B82" i="20"/>
  <c r="O82" i="20" s="1"/>
  <c r="L81" i="20"/>
  <c r="Y81" i="20" s="1"/>
  <c r="K81" i="20"/>
  <c r="X81" i="20" s="1"/>
  <c r="J81" i="20"/>
  <c r="W81" i="20" s="1"/>
  <c r="I81" i="20"/>
  <c r="V81" i="20" s="1"/>
  <c r="H81" i="20"/>
  <c r="U81" i="20" s="1"/>
  <c r="G81" i="20"/>
  <c r="T81" i="20" s="1"/>
  <c r="F81" i="20"/>
  <c r="S81" i="20" s="1"/>
  <c r="E81" i="20"/>
  <c r="R81" i="20" s="1"/>
  <c r="D81" i="20"/>
  <c r="Q81" i="20" s="1"/>
  <c r="C81" i="20"/>
  <c r="P81" i="20" s="1"/>
  <c r="B81" i="20"/>
  <c r="O81" i="20" s="1"/>
  <c r="L80" i="20"/>
  <c r="Y80" i="20" s="1"/>
  <c r="K80" i="20"/>
  <c r="X80" i="20" s="1"/>
  <c r="J80" i="20"/>
  <c r="W80" i="20" s="1"/>
  <c r="I80" i="20"/>
  <c r="V80" i="20" s="1"/>
  <c r="H80" i="20"/>
  <c r="U80" i="20" s="1"/>
  <c r="G80" i="20"/>
  <c r="T80" i="20" s="1"/>
  <c r="F80" i="20"/>
  <c r="S80" i="20" s="1"/>
  <c r="E80" i="20"/>
  <c r="R80" i="20" s="1"/>
  <c r="D80" i="20"/>
  <c r="Q80" i="20" s="1"/>
  <c r="C80" i="20"/>
  <c r="P80" i="20" s="1"/>
  <c r="B80" i="20"/>
  <c r="O80" i="20" s="1"/>
  <c r="L79" i="20"/>
  <c r="Y79" i="20" s="1"/>
  <c r="K79" i="20"/>
  <c r="X79" i="20" s="1"/>
  <c r="J79" i="20"/>
  <c r="W79" i="20" s="1"/>
  <c r="I79" i="20"/>
  <c r="V79" i="20" s="1"/>
  <c r="H79" i="20"/>
  <c r="U79" i="20" s="1"/>
  <c r="G79" i="20"/>
  <c r="T79" i="20" s="1"/>
  <c r="F79" i="20"/>
  <c r="S79" i="20" s="1"/>
  <c r="E79" i="20"/>
  <c r="R79" i="20" s="1"/>
  <c r="D79" i="20"/>
  <c r="Q79" i="20" s="1"/>
  <c r="C79" i="20"/>
  <c r="P79" i="20" s="1"/>
  <c r="B79" i="20"/>
  <c r="O79" i="20" s="1"/>
  <c r="L78" i="20"/>
  <c r="Y78" i="20" s="1"/>
  <c r="K78" i="20"/>
  <c r="X78" i="20" s="1"/>
  <c r="J78" i="20"/>
  <c r="W78" i="20" s="1"/>
  <c r="I78" i="20"/>
  <c r="V78" i="20" s="1"/>
  <c r="H78" i="20"/>
  <c r="U78" i="20" s="1"/>
  <c r="G78" i="20"/>
  <c r="T78" i="20" s="1"/>
  <c r="F78" i="20"/>
  <c r="S78" i="20" s="1"/>
  <c r="E78" i="20"/>
  <c r="R78" i="20" s="1"/>
  <c r="D78" i="20"/>
  <c r="Q78" i="20" s="1"/>
  <c r="C78" i="20"/>
  <c r="P78" i="20" s="1"/>
  <c r="B78" i="20"/>
  <c r="O78" i="20" s="1"/>
  <c r="L77" i="20"/>
  <c r="Y77" i="20" s="1"/>
  <c r="K77" i="20"/>
  <c r="X77" i="20" s="1"/>
  <c r="J77" i="20"/>
  <c r="W77" i="20" s="1"/>
  <c r="I77" i="20"/>
  <c r="V77" i="20" s="1"/>
  <c r="H77" i="20"/>
  <c r="U77" i="20" s="1"/>
  <c r="G77" i="20"/>
  <c r="T77" i="20" s="1"/>
  <c r="F77" i="20"/>
  <c r="S77" i="20" s="1"/>
  <c r="E77" i="20"/>
  <c r="R77" i="20" s="1"/>
  <c r="D77" i="20"/>
  <c r="Q77" i="20" s="1"/>
  <c r="C77" i="20"/>
  <c r="P77" i="20" s="1"/>
  <c r="B77" i="20"/>
  <c r="O77" i="20" s="1"/>
  <c r="L76" i="20"/>
  <c r="Y76" i="20" s="1"/>
  <c r="K76" i="20"/>
  <c r="X76" i="20" s="1"/>
  <c r="J76" i="20"/>
  <c r="W76" i="20" s="1"/>
  <c r="I76" i="20"/>
  <c r="V76" i="20" s="1"/>
  <c r="H76" i="20"/>
  <c r="U76" i="20" s="1"/>
  <c r="G76" i="20"/>
  <c r="T76" i="20" s="1"/>
  <c r="F76" i="20"/>
  <c r="S76" i="20" s="1"/>
  <c r="E76" i="20"/>
  <c r="R76" i="20" s="1"/>
  <c r="D76" i="20"/>
  <c r="Q76" i="20" s="1"/>
  <c r="C76" i="20"/>
  <c r="P76" i="20" s="1"/>
  <c r="B76" i="20"/>
  <c r="O76" i="20" s="1"/>
  <c r="L75" i="20"/>
  <c r="Y75" i="20" s="1"/>
  <c r="K75" i="20"/>
  <c r="X75" i="20" s="1"/>
  <c r="J75" i="20"/>
  <c r="W75" i="20" s="1"/>
  <c r="I75" i="20"/>
  <c r="V75" i="20" s="1"/>
  <c r="H75" i="20"/>
  <c r="U75" i="20" s="1"/>
  <c r="G75" i="20"/>
  <c r="T75" i="20" s="1"/>
  <c r="F75" i="20"/>
  <c r="S75" i="20" s="1"/>
  <c r="E75" i="20"/>
  <c r="R75" i="20" s="1"/>
  <c r="D75" i="20"/>
  <c r="Q75" i="20" s="1"/>
  <c r="C75" i="20"/>
  <c r="P75" i="20" s="1"/>
  <c r="B75" i="20"/>
  <c r="O75" i="20" s="1"/>
  <c r="L74" i="20"/>
  <c r="Y74" i="20" s="1"/>
  <c r="K74" i="20"/>
  <c r="X74" i="20" s="1"/>
  <c r="J74" i="20"/>
  <c r="W74" i="20" s="1"/>
  <c r="I74" i="20"/>
  <c r="V74" i="20" s="1"/>
  <c r="H74" i="20"/>
  <c r="U74" i="20" s="1"/>
  <c r="G74" i="20"/>
  <c r="T74" i="20" s="1"/>
  <c r="F74" i="20"/>
  <c r="S74" i="20" s="1"/>
  <c r="E74" i="20"/>
  <c r="R74" i="20" s="1"/>
  <c r="D74" i="20"/>
  <c r="Q74" i="20" s="1"/>
  <c r="C74" i="20"/>
  <c r="P74" i="20" s="1"/>
  <c r="B74" i="20"/>
  <c r="O74" i="20" s="1"/>
  <c r="L73" i="20"/>
  <c r="Y73" i="20" s="1"/>
  <c r="K73" i="20"/>
  <c r="X73" i="20" s="1"/>
  <c r="J73" i="20"/>
  <c r="W73" i="20" s="1"/>
  <c r="I73" i="20"/>
  <c r="V73" i="20" s="1"/>
  <c r="H73" i="20"/>
  <c r="U73" i="20" s="1"/>
  <c r="G73" i="20"/>
  <c r="T73" i="20" s="1"/>
  <c r="F73" i="20"/>
  <c r="S73" i="20" s="1"/>
  <c r="E73" i="20"/>
  <c r="R73" i="20" s="1"/>
  <c r="D73" i="20"/>
  <c r="Q73" i="20" s="1"/>
  <c r="C73" i="20"/>
  <c r="P73" i="20" s="1"/>
  <c r="B73" i="20"/>
  <c r="O73" i="20" s="1"/>
  <c r="L72" i="20"/>
  <c r="Y72" i="20" s="1"/>
  <c r="K72" i="20"/>
  <c r="X72" i="20" s="1"/>
  <c r="J72" i="20"/>
  <c r="W72" i="20" s="1"/>
  <c r="I72" i="20"/>
  <c r="V72" i="20" s="1"/>
  <c r="H72" i="20"/>
  <c r="U72" i="20" s="1"/>
  <c r="G72" i="20"/>
  <c r="T72" i="20" s="1"/>
  <c r="F72" i="20"/>
  <c r="S72" i="20" s="1"/>
  <c r="E72" i="20"/>
  <c r="R72" i="20" s="1"/>
  <c r="D72" i="20"/>
  <c r="Q72" i="20" s="1"/>
  <c r="C72" i="20"/>
  <c r="P72" i="20" s="1"/>
  <c r="B72" i="20"/>
  <c r="O72" i="20" s="1"/>
  <c r="L71" i="20"/>
  <c r="Y71" i="20" s="1"/>
  <c r="K71" i="20"/>
  <c r="X71" i="20" s="1"/>
  <c r="J71" i="20"/>
  <c r="W71" i="20" s="1"/>
  <c r="I71" i="20"/>
  <c r="V71" i="20" s="1"/>
  <c r="H71" i="20"/>
  <c r="U71" i="20" s="1"/>
  <c r="G71" i="20"/>
  <c r="T71" i="20" s="1"/>
  <c r="F71" i="20"/>
  <c r="S71" i="20" s="1"/>
  <c r="E71" i="20"/>
  <c r="R71" i="20" s="1"/>
  <c r="D71" i="20"/>
  <c r="Q71" i="20" s="1"/>
  <c r="C71" i="20"/>
  <c r="P71" i="20" s="1"/>
  <c r="B71" i="20"/>
  <c r="O71" i="20" s="1"/>
  <c r="L70" i="20"/>
  <c r="Y70" i="20" s="1"/>
  <c r="K70" i="20"/>
  <c r="X70" i="20" s="1"/>
  <c r="J70" i="20"/>
  <c r="W70" i="20" s="1"/>
  <c r="I70" i="20"/>
  <c r="V70" i="20" s="1"/>
  <c r="H70" i="20"/>
  <c r="U70" i="20" s="1"/>
  <c r="G70" i="20"/>
  <c r="T70" i="20" s="1"/>
  <c r="F70" i="20"/>
  <c r="S70" i="20" s="1"/>
  <c r="E70" i="20"/>
  <c r="R70" i="20" s="1"/>
  <c r="D70" i="20"/>
  <c r="Q70" i="20" s="1"/>
  <c r="C70" i="20"/>
  <c r="P70" i="20" s="1"/>
  <c r="B70" i="20"/>
  <c r="O70" i="20" s="1"/>
  <c r="L69" i="20"/>
  <c r="Y69" i="20" s="1"/>
  <c r="K69" i="20"/>
  <c r="X69" i="20" s="1"/>
  <c r="J69" i="20"/>
  <c r="W69" i="20" s="1"/>
  <c r="I69" i="20"/>
  <c r="V69" i="20" s="1"/>
  <c r="H69" i="20"/>
  <c r="U69" i="20" s="1"/>
  <c r="G69" i="20"/>
  <c r="T69" i="20" s="1"/>
  <c r="F69" i="20"/>
  <c r="S69" i="20" s="1"/>
  <c r="E69" i="20"/>
  <c r="R69" i="20" s="1"/>
  <c r="D69" i="20"/>
  <c r="Q69" i="20" s="1"/>
  <c r="C69" i="20"/>
  <c r="P69" i="20" s="1"/>
  <c r="B69" i="20"/>
  <c r="O69" i="20" s="1"/>
  <c r="L68" i="20"/>
  <c r="Y68" i="20" s="1"/>
  <c r="K68" i="20"/>
  <c r="X68" i="20" s="1"/>
  <c r="J68" i="20"/>
  <c r="W68" i="20" s="1"/>
  <c r="I68" i="20"/>
  <c r="V68" i="20" s="1"/>
  <c r="H68" i="20"/>
  <c r="U68" i="20" s="1"/>
  <c r="G68" i="20"/>
  <c r="T68" i="20" s="1"/>
  <c r="F68" i="20"/>
  <c r="S68" i="20" s="1"/>
  <c r="E68" i="20"/>
  <c r="R68" i="20" s="1"/>
  <c r="D68" i="20"/>
  <c r="Q68" i="20" s="1"/>
  <c r="C68" i="20"/>
  <c r="P68" i="20" s="1"/>
  <c r="B68" i="20"/>
  <c r="O68" i="20" s="1"/>
  <c r="L67" i="20"/>
  <c r="Y67" i="20" s="1"/>
  <c r="K67" i="20"/>
  <c r="X67" i="20" s="1"/>
  <c r="J67" i="20"/>
  <c r="W67" i="20" s="1"/>
  <c r="I67" i="20"/>
  <c r="V67" i="20" s="1"/>
  <c r="H67" i="20"/>
  <c r="U67" i="20" s="1"/>
  <c r="G67" i="20"/>
  <c r="T67" i="20" s="1"/>
  <c r="F67" i="20"/>
  <c r="S67" i="20" s="1"/>
  <c r="E67" i="20"/>
  <c r="R67" i="20" s="1"/>
  <c r="D67" i="20"/>
  <c r="Q67" i="20" s="1"/>
  <c r="C67" i="20"/>
  <c r="P67" i="20" s="1"/>
  <c r="B67" i="20"/>
  <c r="O67" i="20" s="1"/>
  <c r="L66" i="20"/>
  <c r="Y66" i="20" s="1"/>
  <c r="K66" i="20"/>
  <c r="X66" i="20" s="1"/>
  <c r="J66" i="20"/>
  <c r="W66" i="20" s="1"/>
  <c r="I66" i="20"/>
  <c r="V66" i="20" s="1"/>
  <c r="H66" i="20"/>
  <c r="U66" i="20" s="1"/>
  <c r="G66" i="20"/>
  <c r="T66" i="20" s="1"/>
  <c r="F66" i="20"/>
  <c r="S66" i="20" s="1"/>
  <c r="E66" i="20"/>
  <c r="R66" i="20" s="1"/>
  <c r="D66" i="20"/>
  <c r="Q66" i="20" s="1"/>
  <c r="C66" i="20"/>
  <c r="P66" i="20" s="1"/>
  <c r="B66" i="20"/>
  <c r="O66" i="20" s="1"/>
  <c r="L65" i="20"/>
  <c r="Y65" i="20" s="1"/>
  <c r="K65" i="20"/>
  <c r="X65" i="20" s="1"/>
  <c r="J65" i="20"/>
  <c r="W65" i="20" s="1"/>
  <c r="I65" i="20"/>
  <c r="V65" i="20" s="1"/>
  <c r="H65" i="20"/>
  <c r="U65" i="20" s="1"/>
  <c r="G65" i="20"/>
  <c r="T65" i="20" s="1"/>
  <c r="F65" i="20"/>
  <c r="S65" i="20" s="1"/>
  <c r="E65" i="20"/>
  <c r="R65" i="20" s="1"/>
  <c r="D65" i="20"/>
  <c r="Q65" i="20" s="1"/>
  <c r="C65" i="20"/>
  <c r="P65" i="20" s="1"/>
  <c r="B65" i="20"/>
  <c r="O65" i="20" s="1"/>
  <c r="L64" i="20"/>
  <c r="Y64" i="20" s="1"/>
  <c r="K64" i="20"/>
  <c r="X64" i="20" s="1"/>
  <c r="J64" i="20"/>
  <c r="W64" i="20" s="1"/>
  <c r="I64" i="20"/>
  <c r="V64" i="20" s="1"/>
  <c r="H64" i="20"/>
  <c r="U64" i="20" s="1"/>
  <c r="G64" i="20"/>
  <c r="T64" i="20" s="1"/>
  <c r="F64" i="20"/>
  <c r="S64" i="20" s="1"/>
  <c r="E64" i="20"/>
  <c r="R64" i="20" s="1"/>
  <c r="D64" i="20"/>
  <c r="Q64" i="20" s="1"/>
  <c r="C64" i="20"/>
  <c r="P64" i="20" s="1"/>
  <c r="B64" i="20"/>
  <c r="O64" i="20" s="1"/>
  <c r="L63" i="20"/>
  <c r="Y63" i="20" s="1"/>
  <c r="K63" i="20"/>
  <c r="X63" i="20" s="1"/>
  <c r="J63" i="20"/>
  <c r="W63" i="20" s="1"/>
  <c r="I63" i="20"/>
  <c r="V63" i="20" s="1"/>
  <c r="H63" i="20"/>
  <c r="U63" i="20" s="1"/>
  <c r="G63" i="20"/>
  <c r="T63" i="20" s="1"/>
  <c r="F63" i="20"/>
  <c r="S63" i="20" s="1"/>
  <c r="E63" i="20"/>
  <c r="R63" i="20" s="1"/>
  <c r="D63" i="20"/>
  <c r="Q63" i="20" s="1"/>
  <c r="C63" i="20"/>
  <c r="P63" i="20" s="1"/>
  <c r="B63" i="20"/>
  <c r="O63" i="20" s="1"/>
  <c r="L62" i="20"/>
  <c r="Y62" i="20" s="1"/>
  <c r="K62" i="20"/>
  <c r="X62" i="20" s="1"/>
  <c r="J62" i="20"/>
  <c r="W62" i="20" s="1"/>
  <c r="I62" i="20"/>
  <c r="V62" i="20" s="1"/>
  <c r="H62" i="20"/>
  <c r="U62" i="20" s="1"/>
  <c r="G62" i="20"/>
  <c r="T62" i="20" s="1"/>
  <c r="F62" i="20"/>
  <c r="S62" i="20" s="1"/>
  <c r="E62" i="20"/>
  <c r="R62" i="20" s="1"/>
  <c r="D62" i="20"/>
  <c r="Q62" i="20" s="1"/>
  <c r="C62" i="20"/>
  <c r="P62" i="20" s="1"/>
  <c r="B62" i="20"/>
  <c r="O62" i="20" s="1"/>
  <c r="L61" i="20"/>
  <c r="Y61" i="20" s="1"/>
  <c r="K61" i="20"/>
  <c r="X61" i="20" s="1"/>
  <c r="J61" i="20"/>
  <c r="W61" i="20" s="1"/>
  <c r="I61" i="20"/>
  <c r="V61" i="20" s="1"/>
  <c r="H61" i="20"/>
  <c r="U61" i="20" s="1"/>
  <c r="G61" i="20"/>
  <c r="T61" i="20" s="1"/>
  <c r="F61" i="20"/>
  <c r="S61" i="20" s="1"/>
  <c r="E61" i="20"/>
  <c r="R61" i="20" s="1"/>
  <c r="D61" i="20"/>
  <c r="Q61" i="20" s="1"/>
  <c r="C61" i="20"/>
  <c r="P61" i="20" s="1"/>
  <c r="B61" i="20"/>
  <c r="O61" i="20" s="1"/>
  <c r="L60" i="20"/>
  <c r="Y60" i="20" s="1"/>
  <c r="K60" i="20"/>
  <c r="X60" i="20" s="1"/>
  <c r="J60" i="20"/>
  <c r="W60" i="20" s="1"/>
  <c r="I60" i="20"/>
  <c r="V60" i="20" s="1"/>
  <c r="H60" i="20"/>
  <c r="U60" i="20" s="1"/>
  <c r="G60" i="20"/>
  <c r="T60" i="20" s="1"/>
  <c r="F60" i="20"/>
  <c r="S60" i="20" s="1"/>
  <c r="E60" i="20"/>
  <c r="R60" i="20" s="1"/>
  <c r="D60" i="20"/>
  <c r="Q60" i="20" s="1"/>
  <c r="C60" i="20"/>
  <c r="P60" i="20" s="1"/>
  <c r="B60" i="20"/>
  <c r="O60" i="20" s="1"/>
  <c r="L59" i="20"/>
  <c r="Y59" i="20" s="1"/>
  <c r="K59" i="20"/>
  <c r="X59" i="20" s="1"/>
  <c r="J59" i="20"/>
  <c r="W59" i="20" s="1"/>
  <c r="I59" i="20"/>
  <c r="V59" i="20" s="1"/>
  <c r="H59" i="20"/>
  <c r="U59" i="20" s="1"/>
  <c r="G59" i="20"/>
  <c r="T59" i="20" s="1"/>
  <c r="F59" i="20"/>
  <c r="S59" i="20" s="1"/>
  <c r="E59" i="20"/>
  <c r="R59" i="20" s="1"/>
  <c r="D59" i="20"/>
  <c r="Q59" i="20" s="1"/>
  <c r="C59" i="20"/>
  <c r="P59" i="20" s="1"/>
  <c r="B59" i="20"/>
  <c r="O59" i="20" s="1"/>
  <c r="L58" i="20"/>
  <c r="Y58" i="20" s="1"/>
  <c r="K58" i="20"/>
  <c r="X58" i="20" s="1"/>
  <c r="J58" i="20"/>
  <c r="W58" i="20" s="1"/>
  <c r="I58" i="20"/>
  <c r="V58" i="20" s="1"/>
  <c r="H58" i="20"/>
  <c r="U58" i="20" s="1"/>
  <c r="G58" i="20"/>
  <c r="T58" i="20" s="1"/>
  <c r="F58" i="20"/>
  <c r="S58" i="20" s="1"/>
  <c r="E58" i="20"/>
  <c r="R58" i="20" s="1"/>
  <c r="D58" i="20"/>
  <c r="Q58" i="20" s="1"/>
  <c r="C58" i="20"/>
  <c r="P58" i="20" s="1"/>
  <c r="B58" i="20"/>
  <c r="O58" i="20" s="1"/>
  <c r="L57" i="20"/>
  <c r="Y57" i="20" s="1"/>
  <c r="K57" i="20"/>
  <c r="X57" i="20" s="1"/>
  <c r="J57" i="20"/>
  <c r="W57" i="20" s="1"/>
  <c r="I57" i="20"/>
  <c r="V57" i="20" s="1"/>
  <c r="H57" i="20"/>
  <c r="U57" i="20" s="1"/>
  <c r="G57" i="20"/>
  <c r="T57" i="20" s="1"/>
  <c r="F57" i="20"/>
  <c r="S57" i="20" s="1"/>
  <c r="E57" i="20"/>
  <c r="R57" i="20" s="1"/>
  <c r="D57" i="20"/>
  <c r="Q57" i="20" s="1"/>
  <c r="C57" i="20"/>
  <c r="P57" i="20" s="1"/>
  <c r="B57" i="20"/>
  <c r="O57" i="20" s="1"/>
  <c r="L56" i="20"/>
  <c r="Y56" i="20" s="1"/>
  <c r="K56" i="20"/>
  <c r="X56" i="20" s="1"/>
  <c r="J56" i="20"/>
  <c r="W56" i="20" s="1"/>
  <c r="I56" i="20"/>
  <c r="V56" i="20" s="1"/>
  <c r="H56" i="20"/>
  <c r="U56" i="20" s="1"/>
  <c r="G56" i="20"/>
  <c r="T56" i="20" s="1"/>
  <c r="F56" i="20"/>
  <c r="S56" i="20" s="1"/>
  <c r="E56" i="20"/>
  <c r="R56" i="20" s="1"/>
  <c r="D56" i="20"/>
  <c r="Q56" i="20" s="1"/>
  <c r="C56" i="20"/>
  <c r="P56" i="20" s="1"/>
  <c r="B56" i="20"/>
  <c r="O56" i="20" s="1"/>
  <c r="L55" i="20"/>
  <c r="Y55" i="20" s="1"/>
  <c r="K55" i="20"/>
  <c r="X55" i="20" s="1"/>
  <c r="J55" i="20"/>
  <c r="W55" i="20" s="1"/>
  <c r="I55" i="20"/>
  <c r="V55" i="20" s="1"/>
  <c r="H55" i="20"/>
  <c r="U55" i="20" s="1"/>
  <c r="G55" i="20"/>
  <c r="T55" i="20" s="1"/>
  <c r="F55" i="20"/>
  <c r="S55" i="20" s="1"/>
  <c r="E55" i="20"/>
  <c r="R55" i="20" s="1"/>
  <c r="D55" i="20"/>
  <c r="Q55" i="20" s="1"/>
  <c r="C55" i="20"/>
  <c r="P55" i="20" s="1"/>
  <c r="B55" i="20"/>
  <c r="O55" i="20" s="1"/>
  <c r="C319" i="21"/>
  <c r="D319" i="21"/>
  <c r="E319" i="21"/>
  <c r="F319" i="21"/>
  <c r="G319" i="21"/>
  <c r="H319" i="21"/>
  <c r="I319" i="21"/>
  <c r="J319" i="21"/>
  <c r="K319" i="21"/>
  <c r="L319" i="21"/>
  <c r="M319" i="21"/>
  <c r="N319" i="21"/>
  <c r="O319" i="21"/>
  <c r="P319" i="21"/>
  <c r="R268" i="21"/>
  <c r="AG55" i="21"/>
  <c r="Q103" i="21"/>
  <c r="AH103" i="21" s="1"/>
  <c r="P103" i="21"/>
  <c r="AG103" i="21" s="1"/>
  <c r="O103" i="21"/>
  <c r="AF103" i="21" s="1"/>
  <c r="N103" i="21"/>
  <c r="AE103" i="21" s="1"/>
  <c r="M103" i="21"/>
  <c r="AD103" i="21" s="1"/>
  <c r="L103" i="21"/>
  <c r="AC103" i="21" s="1"/>
  <c r="K103" i="21"/>
  <c r="AB103" i="21" s="1"/>
  <c r="J103" i="21"/>
  <c r="I103" i="21"/>
  <c r="AA103" i="21" s="1"/>
  <c r="H103" i="21"/>
  <c r="Z103" i="21" s="1"/>
  <c r="G103" i="21"/>
  <c r="Y103" i="21" s="1"/>
  <c r="F103" i="21"/>
  <c r="X103" i="21" s="1"/>
  <c r="E103" i="21"/>
  <c r="W103" i="21" s="1"/>
  <c r="D103" i="21"/>
  <c r="V103" i="21" s="1"/>
  <c r="C103" i="21"/>
  <c r="U103" i="21" s="1"/>
  <c r="B103" i="21"/>
  <c r="T103" i="21" s="1"/>
  <c r="Q102" i="21"/>
  <c r="AH102" i="21" s="1"/>
  <c r="P102" i="21"/>
  <c r="AG102" i="21" s="1"/>
  <c r="O102" i="21"/>
  <c r="AF102" i="21" s="1"/>
  <c r="N102" i="21"/>
  <c r="AE102" i="21" s="1"/>
  <c r="M102" i="21"/>
  <c r="AD102" i="21" s="1"/>
  <c r="L102" i="21"/>
  <c r="AC102" i="21" s="1"/>
  <c r="K102" i="21"/>
  <c r="AB102" i="21" s="1"/>
  <c r="J102" i="21"/>
  <c r="I102" i="21"/>
  <c r="AA102" i="21" s="1"/>
  <c r="H102" i="21"/>
  <c r="Z102" i="21" s="1"/>
  <c r="G102" i="21"/>
  <c r="Y102" i="21" s="1"/>
  <c r="F102" i="21"/>
  <c r="X102" i="21" s="1"/>
  <c r="E102" i="21"/>
  <c r="W102" i="21" s="1"/>
  <c r="D102" i="21"/>
  <c r="V102" i="21" s="1"/>
  <c r="C102" i="21"/>
  <c r="U102" i="21" s="1"/>
  <c r="B102" i="21"/>
  <c r="T102" i="21" s="1"/>
  <c r="Q101" i="21"/>
  <c r="AH101" i="21" s="1"/>
  <c r="P101" i="21"/>
  <c r="AG101" i="21" s="1"/>
  <c r="O101" i="21"/>
  <c r="AF101" i="21" s="1"/>
  <c r="N101" i="21"/>
  <c r="AE101" i="21" s="1"/>
  <c r="M101" i="21"/>
  <c r="AD101" i="21" s="1"/>
  <c r="L101" i="21"/>
  <c r="AC101" i="21" s="1"/>
  <c r="K101" i="21"/>
  <c r="AB101" i="21" s="1"/>
  <c r="J101" i="21"/>
  <c r="I101" i="21"/>
  <c r="AA101" i="21" s="1"/>
  <c r="H101" i="21"/>
  <c r="Z101" i="21" s="1"/>
  <c r="G101" i="21"/>
  <c r="Y101" i="21" s="1"/>
  <c r="F101" i="21"/>
  <c r="X101" i="21" s="1"/>
  <c r="E101" i="21"/>
  <c r="W101" i="21" s="1"/>
  <c r="D101" i="21"/>
  <c r="V101" i="21" s="1"/>
  <c r="C101" i="21"/>
  <c r="U101" i="21" s="1"/>
  <c r="B101" i="21"/>
  <c r="T101" i="21" s="1"/>
  <c r="Q100" i="21"/>
  <c r="AH100" i="21" s="1"/>
  <c r="P100" i="21"/>
  <c r="AG100" i="21" s="1"/>
  <c r="O100" i="21"/>
  <c r="AF100" i="21" s="1"/>
  <c r="N100" i="21"/>
  <c r="AE100" i="21" s="1"/>
  <c r="M100" i="21"/>
  <c r="AD100" i="21" s="1"/>
  <c r="L100" i="21"/>
  <c r="AC100" i="21" s="1"/>
  <c r="K100" i="21"/>
  <c r="AB100" i="21" s="1"/>
  <c r="J100" i="21"/>
  <c r="I100" i="21"/>
  <c r="AA100" i="21" s="1"/>
  <c r="H100" i="21"/>
  <c r="Z100" i="21" s="1"/>
  <c r="G100" i="21"/>
  <c r="Y100" i="21" s="1"/>
  <c r="F100" i="21"/>
  <c r="X100" i="21" s="1"/>
  <c r="E100" i="21"/>
  <c r="W100" i="21" s="1"/>
  <c r="D100" i="21"/>
  <c r="V100" i="21" s="1"/>
  <c r="C100" i="21"/>
  <c r="U100" i="21" s="1"/>
  <c r="B100" i="21"/>
  <c r="T100" i="21" s="1"/>
  <c r="Q99" i="21"/>
  <c r="AH99" i="21" s="1"/>
  <c r="P99" i="21"/>
  <c r="AG99" i="21" s="1"/>
  <c r="O99" i="21"/>
  <c r="AF99" i="21" s="1"/>
  <c r="N99" i="21"/>
  <c r="AE99" i="21" s="1"/>
  <c r="M99" i="21"/>
  <c r="AD99" i="21" s="1"/>
  <c r="L99" i="21"/>
  <c r="AC99" i="21" s="1"/>
  <c r="K99" i="21"/>
  <c r="AB99" i="21" s="1"/>
  <c r="J99" i="21"/>
  <c r="I99" i="21"/>
  <c r="AA99" i="21" s="1"/>
  <c r="H99" i="21"/>
  <c r="Z99" i="21" s="1"/>
  <c r="G99" i="21"/>
  <c r="Y99" i="21" s="1"/>
  <c r="F99" i="21"/>
  <c r="X99" i="21" s="1"/>
  <c r="E99" i="21"/>
  <c r="W99" i="21" s="1"/>
  <c r="D99" i="21"/>
  <c r="V99" i="21" s="1"/>
  <c r="C99" i="21"/>
  <c r="U99" i="21" s="1"/>
  <c r="B99" i="21"/>
  <c r="T99" i="21" s="1"/>
  <c r="Q98" i="21"/>
  <c r="AH98" i="21" s="1"/>
  <c r="P98" i="21"/>
  <c r="AG98" i="21" s="1"/>
  <c r="O98" i="21"/>
  <c r="AF98" i="21" s="1"/>
  <c r="N98" i="21"/>
  <c r="AE98" i="21" s="1"/>
  <c r="M98" i="21"/>
  <c r="AD98" i="21" s="1"/>
  <c r="L98" i="21"/>
  <c r="AC98" i="21" s="1"/>
  <c r="K98" i="21"/>
  <c r="AB98" i="21" s="1"/>
  <c r="J98" i="21"/>
  <c r="I98" i="21"/>
  <c r="AA98" i="21" s="1"/>
  <c r="H98" i="21"/>
  <c r="Z98" i="21" s="1"/>
  <c r="G98" i="21"/>
  <c r="Y98" i="21" s="1"/>
  <c r="F98" i="21"/>
  <c r="X98" i="21" s="1"/>
  <c r="E98" i="21"/>
  <c r="W98" i="21" s="1"/>
  <c r="D98" i="21"/>
  <c r="V98" i="21" s="1"/>
  <c r="C98" i="21"/>
  <c r="U98" i="21" s="1"/>
  <c r="B98" i="21"/>
  <c r="T98" i="21" s="1"/>
  <c r="Q97" i="21"/>
  <c r="AH97" i="21" s="1"/>
  <c r="P97" i="21"/>
  <c r="AG97" i="21" s="1"/>
  <c r="O97" i="21"/>
  <c r="AF97" i="21" s="1"/>
  <c r="N97" i="21"/>
  <c r="AE97" i="21" s="1"/>
  <c r="M97" i="21"/>
  <c r="AD97" i="21" s="1"/>
  <c r="L97" i="21"/>
  <c r="AC97" i="21" s="1"/>
  <c r="K97" i="21"/>
  <c r="AB97" i="21" s="1"/>
  <c r="J97" i="21"/>
  <c r="I97" i="21"/>
  <c r="AA97" i="21" s="1"/>
  <c r="H97" i="21"/>
  <c r="Z97" i="21" s="1"/>
  <c r="G97" i="21"/>
  <c r="Y97" i="21" s="1"/>
  <c r="F97" i="21"/>
  <c r="X97" i="21" s="1"/>
  <c r="E97" i="21"/>
  <c r="W97" i="21" s="1"/>
  <c r="D97" i="21"/>
  <c r="V97" i="21" s="1"/>
  <c r="C97" i="21"/>
  <c r="U97" i="21" s="1"/>
  <c r="B97" i="21"/>
  <c r="T97" i="21" s="1"/>
  <c r="Q96" i="21"/>
  <c r="AH96" i="21" s="1"/>
  <c r="P96" i="21"/>
  <c r="AG96" i="21" s="1"/>
  <c r="O96" i="21"/>
  <c r="AF96" i="21" s="1"/>
  <c r="N96" i="21"/>
  <c r="AE96" i="21" s="1"/>
  <c r="M96" i="21"/>
  <c r="AD96" i="21" s="1"/>
  <c r="L96" i="21"/>
  <c r="AC96" i="21" s="1"/>
  <c r="K96" i="21"/>
  <c r="AB96" i="21" s="1"/>
  <c r="J96" i="21"/>
  <c r="I96" i="21"/>
  <c r="AA96" i="21" s="1"/>
  <c r="H96" i="21"/>
  <c r="Z96" i="21" s="1"/>
  <c r="G96" i="21"/>
  <c r="Y96" i="21" s="1"/>
  <c r="F96" i="21"/>
  <c r="X96" i="21" s="1"/>
  <c r="E96" i="21"/>
  <c r="W96" i="21" s="1"/>
  <c r="D96" i="21"/>
  <c r="V96" i="21" s="1"/>
  <c r="C96" i="21"/>
  <c r="U96" i="21" s="1"/>
  <c r="B96" i="21"/>
  <c r="T96" i="21" s="1"/>
  <c r="Q95" i="21"/>
  <c r="AH95" i="21" s="1"/>
  <c r="P95" i="21"/>
  <c r="AG95" i="21" s="1"/>
  <c r="O95" i="21"/>
  <c r="AF95" i="21" s="1"/>
  <c r="N95" i="21"/>
  <c r="AE95" i="21" s="1"/>
  <c r="M95" i="21"/>
  <c r="AD95" i="21" s="1"/>
  <c r="L95" i="21"/>
  <c r="AC95" i="21" s="1"/>
  <c r="K95" i="21"/>
  <c r="AB95" i="21" s="1"/>
  <c r="J95" i="21"/>
  <c r="I95" i="21"/>
  <c r="AA95" i="21" s="1"/>
  <c r="H95" i="21"/>
  <c r="Z95" i="21" s="1"/>
  <c r="G95" i="21"/>
  <c r="Y95" i="21" s="1"/>
  <c r="F95" i="21"/>
  <c r="X95" i="21" s="1"/>
  <c r="E95" i="21"/>
  <c r="W95" i="21" s="1"/>
  <c r="D95" i="21"/>
  <c r="V95" i="21" s="1"/>
  <c r="C95" i="21"/>
  <c r="U95" i="21" s="1"/>
  <c r="B95" i="21"/>
  <c r="T95" i="21" s="1"/>
  <c r="Q94" i="21"/>
  <c r="AH94" i="21" s="1"/>
  <c r="P94" i="21"/>
  <c r="AG94" i="21" s="1"/>
  <c r="O94" i="21"/>
  <c r="AF94" i="21" s="1"/>
  <c r="N94" i="21"/>
  <c r="AE94" i="21" s="1"/>
  <c r="M94" i="21"/>
  <c r="AD94" i="21" s="1"/>
  <c r="L94" i="21"/>
  <c r="AC94" i="21" s="1"/>
  <c r="K94" i="21"/>
  <c r="AB94" i="21" s="1"/>
  <c r="J94" i="21"/>
  <c r="I94" i="21"/>
  <c r="AA94" i="21" s="1"/>
  <c r="H94" i="21"/>
  <c r="Z94" i="21" s="1"/>
  <c r="G94" i="21"/>
  <c r="Y94" i="21" s="1"/>
  <c r="F94" i="21"/>
  <c r="X94" i="21" s="1"/>
  <c r="E94" i="21"/>
  <c r="W94" i="21" s="1"/>
  <c r="D94" i="21"/>
  <c r="V94" i="21" s="1"/>
  <c r="C94" i="21"/>
  <c r="U94" i="21" s="1"/>
  <c r="B94" i="21"/>
  <c r="T94" i="21" s="1"/>
  <c r="Q93" i="21"/>
  <c r="AH93" i="21" s="1"/>
  <c r="P93" i="21"/>
  <c r="AG93" i="21" s="1"/>
  <c r="O93" i="21"/>
  <c r="AF93" i="21" s="1"/>
  <c r="N93" i="21"/>
  <c r="AE93" i="21" s="1"/>
  <c r="M93" i="21"/>
  <c r="AD93" i="21" s="1"/>
  <c r="L93" i="21"/>
  <c r="AC93" i="21" s="1"/>
  <c r="K93" i="21"/>
  <c r="AB93" i="21" s="1"/>
  <c r="J93" i="21"/>
  <c r="I93" i="21"/>
  <c r="AA93" i="21" s="1"/>
  <c r="H93" i="21"/>
  <c r="Z93" i="21" s="1"/>
  <c r="G93" i="21"/>
  <c r="Y93" i="21" s="1"/>
  <c r="F93" i="21"/>
  <c r="X93" i="21" s="1"/>
  <c r="E93" i="21"/>
  <c r="W93" i="21" s="1"/>
  <c r="D93" i="21"/>
  <c r="V93" i="21" s="1"/>
  <c r="C93" i="21"/>
  <c r="U93" i="21" s="1"/>
  <c r="B93" i="21"/>
  <c r="T93" i="21" s="1"/>
  <c r="Q92" i="21"/>
  <c r="AH92" i="21" s="1"/>
  <c r="P92" i="21"/>
  <c r="AG92" i="21" s="1"/>
  <c r="O92" i="21"/>
  <c r="AF92" i="21" s="1"/>
  <c r="N92" i="21"/>
  <c r="AE92" i="21" s="1"/>
  <c r="M92" i="21"/>
  <c r="AD92" i="21" s="1"/>
  <c r="L92" i="21"/>
  <c r="AC92" i="21" s="1"/>
  <c r="K92" i="21"/>
  <c r="AB92" i="21" s="1"/>
  <c r="J92" i="21"/>
  <c r="I92" i="21"/>
  <c r="AA92" i="21" s="1"/>
  <c r="H92" i="21"/>
  <c r="Z92" i="21" s="1"/>
  <c r="G92" i="21"/>
  <c r="Y92" i="21" s="1"/>
  <c r="F92" i="21"/>
  <c r="X92" i="21" s="1"/>
  <c r="E92" i="21"/>
  <c r="W92" i="21" s="1"/>
  <c r="D92" i="21"/>
  <c r="V92" i="21" s="1"/>
  <c r="C92" i="21"/>
  <c r="U92" i="21" s="1"/>
  <c r="B92" i="21"/>
  <c r="T92" i="21" s="1"/>
  <c r="Q91" i="21"/>
  <c r="AH91" i="21" s="1"/>
  <c r="P91" i="21"/>
  <c r="AG91" i="21" s="1"/>
  <c r="O91" i="21"/>
  <c r="AF91" i="21" s="1"/>
  <c r="N91" i="21"/>
  <c r="AE91" i="21" s="1"/>
  <c r="M91" i="21"/>
  <c r="AD91" i="21" s="1"/>
  <c r="L91" i="21"/>
  <c r="AC91" i="21" s="1"/>
  <c r="K91" i="21"/>
  <c r="AB91" i="21" s="1"/>
  <c r="J91" i="21"/>
  <c r="I91" i="21"/>
  <c r="AA91" i="21" s="1"/>
  <c r="H91" i="21"/>
  <c r="Z91" i="21" s="1"/>
  <c r="G91" i="21"/>
  <c r="Y91" i="21" s="1"/>
  <c r="F91" i="21"/>
  <c r="X91" i="21" s="1"/>
  <c r="E91" i="21"/>
  <c r="W91" i="21" s="1"/>
  <c r="D91" i="21"/>
  <c r="V91" i="21" s="1"/>
  <c r="C91" i="21"/>
  <c r="U91" i="21" s="1"/>
  <c r="B91" i="21"/>
  <c r="T91" i="21" s="1"/>
  <c r="Q90" i="21"/>
  <c r="AH90" i="21" s="1"/>
  <c r="P90" i="21"/>
  <c r="AG90" i="21" s="1"/>
  <c r="O90" i="21"/>
  <c r="AF90" i="21" s="1"/>
  <c r="N90" i="21"/>
  <c r="AE90" i="21" s="1"/>
  <c r="M90" i="21"/>
  <c r="AD90" i="21" s="1"/>
  <c r="L90" i="21"/>
  <c r="AC90" i="21" s="1"/>
  <c r="K90" i="21"/>
  <c r="AB90" i="21" s="1"/>
  <c r="J90" i="21"/>
  <c r="I90" i="21"/>
  <c r="AA90" i="21" s="1"/>
  <c r="H90" i="21"/>
  <c r="Z90" i="21" s="1"/>
  <c r="G90" i="21"/>
  <c r="Y90" i="21" s="1"/>
  <c r="F90" i="21"/>
  <c r="X90" i="21" s="1"/>
  <c r="E90" i="21"/>
  <c r="W90" i="21" s="1"/>
  <c r="D90" i="21"/>
  <c r="V90" i="21" s="1"/>
  <c r="C90" i="21"/>
  <c r="U90" i="21" s="1"/>
  <c r="B90" i="21"/>
  <c r="T90" i="21" s="1"/>
  <c r="Q89" i="21"/>
  <c r="AH89" i="21" s="1"/>
  <c r="P89" i="21"/>
  <c r="AG89" i="21" s="1"/>
  <c r="O89" i="21"/>
  <c r="AF89" i="21" s="1"/>
  <c r="N89" i="21"/>
  <c r="AE89" i="21" s="1"/>
  <c r="M89" i="21"/>
  <c r="AD89" i="21" s="1"/>
  <c r="L89" i="21"/>
  <c r="AC89" i="21" s="1"/>
  <c r="K89" i="21"/>
  <c r="AB89" i="21" s="1"/>
  <c r="J89" i="21"/>
  <c r="I89" i="21"/>
  <c r="AA89" i="21" s="1"/>
  <c r="H89" i="21"/>
  <c r="Z89" i="21" s="1"/>
  <c r="G89" i="21"/>
  <c r="Y89" i="21" s="1"/>
  <c r="F89" i="21"/>
  <c r="X89" i="21" s="1"/>
  <c r="E89" i="21"/>
  <c r="W89" i="21" s="1"/>
  <c r="D89" i="21"/>
  <c r="V89" i="21" s="1"/>
  <c r="C89" i="21"/>
  <c r="U89" i="21" s="1"/>
  <c r="B89" i="21"/>
  <c r="T89" i="21" s="1"/>
  <c r="Q88" i="21"/>
  <c r="AH88" i="21" s="1"/>
  <c r="P88" i="21"/>
  <c r="AG88" i="21" s="1"/>
  <c r="O88" i="21"/>
  <c r="AF88" i="21" s="1"/>
  <c r="N88" i="21"/>
  <c r="AE88" i="21" s="1"/>
  <c r="M88" i="21"/>
  <c r="AD88" i="21" s="1"/>
  <c r="L88" i="21"/>
  <c r="AC88" i="21" s="1"/>
  <c r="K88" i="21"/>
  <c r="AB88" i="21" s="1"/>
  <c r="J88" i="21"/>
  <c r="I88" i="21"/>
  <c r="AA88" i="21" s="1"/>
  <c r="H88" i="21"/>
  <c r="Z88" i="21" s="1"/>
  <c r="G88" i="21"/>
  <c r="Y88" i="21" s="1"/>
  <c r="F88" i="21"/>
  <c r="X88" i="21" s="1"/>
  <c r="E88" i="21"/>
  <c r="W88" i="21" s="1"/>
  <c r="D88" i="21"/>
  <c r="V88" i="21" s="1"/>
  <c r="C88" i="21"/>
  <c r="U88" i="21" s="1"/>
  <c r="B88" i="21"/>
  <c r="T88" i="21" s="1"/>
  <c r="Q87" i="21"/>
  <c r="AH87" i="21" s="1"/>
  <c r="P87" i="21"/>
  <c r="AG87" i="21" s="1"/>
  <c r="O87" i="21"/>
  <c r="AF87" i="21" s="1"/>
  <c r="N87" i="21"/>
  <c r="AE87" i="21" s="1"/>
  <c r="M87" i="21"/>
  <c r="AD87" i="21" s="1"/>
  <c r="L87" i="21"/>
  <c r="AC87" i="21" s="1"/>
  <c r="K87" i="21"/>
  <c r="AB87" i="21" s="1"/>
  <c r="J87" i="21"/>
  <c r="I87" i="21"/>
  <c r="AA87" i="21" s="1"/>
  <c r="H87" i="21"/>
  <c r="Z87" i="21" s="1"/>
  <c r="G87" i="21"/>
  <c r="Y87" i="21" s="1"/>
  <c r="F87" i="21"/>
  <c r="X87" i="21" s="1"/>
  <c r="E87" i="21"/>
  <c r="W87" i="21" s="1"/>
  <c r="D87" i="21"/>
  <c r="V87" i="21" s="1"/>
  <c r="C87" i="21"/>
  <c r="U87" i="21" s="1"/>
  <c r="B87" i="21"/>
  <c r="T87" i="21" s="1"/>
  <c r="Q86" i="21"/>
  <c r="AH86" i="21" s="1"/>
  <c r="P86" i="21"/>
  <c r="AG86" i="21" s="1"/>
  <c r="O86" i="21"/>
  <c r="AF86" i="21" s="1"/>
  <c r="N86" i="21"/>
  <c r="AE86" i="21" s="1"/>
  <c r="M86" i="21"/>
  <c r="AD86" i="21" s="1"/>
  <c r="L86" i="21"/>
  <c r="AC86" i="21" s="1"/>
  <c r="K86" i="21"/>
  <c r="AB86" i="21" s="1"/>
  <c r="J86" i="21"/>
  <c r="I86" i="21"/>
  <c r="AA86" i="21" s="1"/>
  <c r="H86" i="21"/>
  <c r="Z86" i="21" s="1"/>
  <c r="G86" i="21"/>
  <c r="Y86" i="21" s="1"/>
  <c r="F86" i="21"/>
  <c r="X86" i="21" s="1"/>
  <c r="E86" i="21"/>
  <c r="W86" i="21" s="1"/>
  <c r="D86" i="21"/>
  <c r="V86" i="21" s="1"/>
  <c r="C86" i="21"/>
  <c r="U86" i="21" s="1"/>
  <c r="B86" i="21"/>
  <c r="T86" i="21" s="1"/>
  <c r="Q85" i="21"/>
  <c r="AH85" i="21" s="1"/>
  <c r="P85" i="21"/>
  <c r="AG85" i="21" s="1"/>
  <c r="O85" i="21"/>
  <c r="AF85" i="21" s="1"/>
  <c r="N85" i="21"/>
  <c r="AE85" i="21" s="1"/>
  <c r="M85" i="21"/>
  <c r="AD85" i="21" s="1"/>
  <c r="L85" i="21"/>
  <c r="AC85" i="21" s="1"/>
  <c r="K85" i="21"/>
  <c r="AB85" i="21" s="1"/>
  <c r="J85" i="21"/>
  <c r="I85" i="21"/>
  <c r="AA85" i="21" s="1"/>
  <c r="H85" i="21"/>
  <c r="Z85" i="21" s="1"/>
  <c r="G85" i="21"/>
  <c r="Y85" i="21" s="1"/>
  <c r="F85" i="21"/>
  <c r="X85" i="21" s="1"/>
  <c r="E85" i="21"/>
  <c r="W85" i="21" s="1"/>
  <c r="D85" i="21"/>
  <c r="V85" i="21" s="1"/>
  <c r="C85" i="21"/>
  <c r="U85" i="21" s="1"/>
  <c r="B85" i="21"/>
  <c r="T85" i="21" s="1"/>
  <c r="Q84" i="21"/>
  <c r="AH84" i="21" s="1"/>
  <c r="P84" i="21"/>
  <c r="AG84" i="21" s="1"/>
  <c r="O84" i="21"/>
  <c r="AF84" i="21" s="1"/>
  <c r="N84" i="21"/>
  <c r="AE84" i="21" s="1"/>
  <c r="M84" i="21"/>
  <c r="AD84" i="21" s="1"/>
  <c r="L84" i="21"/>
  <c r="AC84" i="21" s="1"/>
  <c r="K84" i="21"/>
  <c r="AB84" i="21" s="1"/>
  <c r="J84" i="21"/>
  <c r="I84" i="21"/>
  <c r="AA84" i="21" s="1"/>
  <c r="H84" i="21"/>
  <c r="Z84" i="21" s="1"/>
  <c r="G84" i="21"/>
  <c r="Y84" i="21" s="1"/>
  <c r="F84" i="21"/>
  <c r="X84" i="21" s="1"/>
  <c r="E84" i="21"/>
  <c r="W84" i="21" s="1"/>
  <c r="D84" i="21"/>
  <c r="V84" i="21" s="1"/>
  <c r="C84" i="21"/>
  <c r="U84" i="21" s="1"/>
  <c r="B84" i="21"/>
  <c r="T84" i="21" s="1"/>
  <c r="Q83" i="21"/>
  <c r="AH83" i="21" s="1"/>
  <c r="P83" i="21"/>
  <c r="AG83" i="21" s="1"/>
  <c r="O83" i="21"/>
  <c r="AF83" i="21" s="1"/>
  <c r="N83" i="21"/>
  <c r="AE83" i="21" s="1"/>
  <c r="M83" i="21"/>
  <c r="AD83" i="21" s="1"/>
  <c r="L83" i="21"/>
  <c r="AC83" i="21" s="1"/>
  <c r="K83" i="21"/>
  <c r="AB83" i="21" s="1"/>
  <c r="J83" i="21"/>
  <c r="I83" i="21"/>
  <c r="AA83" i="21" s="1"/>
  <c r="H83" i="21"/>
  <c r="Z83" i="21" s="1"/>
  <c r="G83" i="21"/>
  <c r="Y83" i="21" s="1"/>
  <c r="F83" i="21"/>
  <c r="X83" i="21" s="1"/>
  <c r="E83" i="21"/>
  <c r="W83" i="21" s="1"/>
  <c r="D83" i="21"/>
  <c r="V83" i="21" s="1"/>
  <c r="C83" i="21"/>
  <c r="U83" i="21" s="1"/>
  <c r="B83" i="21"/>
  <c r="T83" i="21" s="1"/>
  <c r="Q82" i="21"/>
  <c r="AH82" i="21" s="1"/>
  <c r="P82" i="21"/>
  <c r="AG82" i="21" s="1"/>
  <c r="O82" i="21"/>
  <c r="AF82" i="21" s="1"/>
  <c r="N82" i="21"/>
  <c r="AE82" i="21" s="1"/>
  <c r="M82" i="21"/>
  <c r="AD82" i="21" s="1"/>
  <c r="L82" i="21"/>
  <c r="AC82" i="21" s="1"/>
  <c r="K82" i="21"/>
  <c r="AB82" i="21" s="1"/>
  <c r="J82" i="21"/>
  <c r="I82" i="21"/>
  <c r="AA82" i="21" s="1"/>
  <c r="H82" i="21"/>
  <c r="Z82" i="21" s="1"/>
  <c r="G82" i="21"/>
  <c r="Y82" i="21" s="1"/>
  <c r="F82" i="21"/>
  <c r="X82" i="21" s="1"/>
  <c r="E82" i="21"/>
  <c r="W82" i="21" s="1"/>
  <c r="D82" i="21"/>
  <c r="V82" i="21" s="1"/>
  <c r="C82" i="21"/>
  <c r="U82" i="21" s="1"/>
  <c r="B82" i="21"/>
  <c r="T82" i="21" s="1"/>
  <c r="Q81" i="21"/>
  <c r="AH81" i="21" s="1"/>
  <c r="P81" i="21"/>
  <c r="AG81" i="21" s="1"/>
  <c r="O81" i="21"/>
  <c r="AF81" i="21" s="1"/>
  <c r="N81" i="21"/>
  <c r="AE81" i="21" s="1"/>
  <c r="M81" i="21"/>
  <c r="AD81" i="21" s="1"/>
  <c r="L81" i="21"/>
  <c r="AC81" i="21" s="1"/>
  <c r="K81" i="21"/>
  <c r="AB81" i="21" s="1"/>
  <c r="J81" i="21"/>
  <c r="I81" i="21"/>
  <c r="AA81" i="21" s="1"/>
  <c r="H81" i="21"/>
  <c r="Z81" i="21" s="1"/>
  <c r="G81" i="21"/>
  <c r="Y81" i="21" s="1"/>
  <c r="F81" i="21"/>
  <c r="X81" i="21" s="1"/>
  <c r="E81" i="21"/>
  <c r="W81" i="21" s="1"/>
  <c r="D81" i="21"/>
  <c r="V81" i="21" s="1"/>
  <c r="C81" i="21"/>
  <c r="U81" i="21" s="1"/>
  <c r="B81" i="21"/>
  <c r="T81" i="21" s="1"/>
  <c r="Q80" i="21"/>
  <c r="AH80" i="21" s="1"/>
  <c r="P80" i="21"/>
  <c r="AG80" i="21" s="1"/>
  <c r="O80" i="21"/>
  <c r="AF80" i="21" s="1"/>
  <c r="N80" i="21"/>
  <c r="AE80" i="21" s="1"/>
  <c r="M80" i="21"/>
  <c r="AD80" i="21" s="1"/>
  <c r="L80" i="21"/>
  <c r="AC80" i="21" s="1"/>
  <c r="K80" i="21"/>
  <c r="AB80" i="21" s="1"/>
  <c r="J80" i="21"/>
  <c r="I80" i="21"/>
  <c r="AA80" i="21" s="1"/>
  <c r="H80" i="21"/>
  <c r="Z80" i="21" s="1"/>
  <c r="G80" i="21"/>
  <c r="Y80" i="21" s="1"/>
  <c r="F80" i="21"/>
  <c r="X80" i="21" s="1"/>
  <c r="E80" i="21"/>
  <c r="W80" i="21" s="1"/>
  <c r="D80" i="21"/>
  <c r="V80" i="21" s="1"/>
  <c r="C80" i="21"/>
  <c r="U80" i="21" s="1"/>
  <c r="B80" i="21"/>
  <c r="T80" i="21" s="1"/>
  <c r="Q79" i="21"/>
  <c r="AH79" i="21" s="1"/>
  <c r="P79" i="21"/>
  <c r="AG79" i="21" s="1"/>
  <c r="O79" i="21"/>
  <c r="AF79" i="21" s="1"/>
  <c r="N79" i="21"/>
  <c r="AE79" i="21" s="1"/>
  <c r="M79" i="21"/>
  <c r="AD79" i="21" s="1"/>
  <c r="L79" i="21"/>
  <c r="AC79" i="21" s="1"/>
  <c r="K79" i="21"/>
  <c r="AB79" i="21" s="1"/>
  <c r="J79" i="21"/>
  <c r="I79" i="21"/>
  <c r="AA79" i="21" s="1"/>
  <c r="H79" i="21"/>
  <c r="Z79" i="21" s="1"/>
  <c r="G79" i="21"/>
  <c r="Y79" i="21" s="1"/>
  <c r="F79" i="21"/>
  <c r="X79" i="21" s="1"/>
  <c r="E79" i="21"/>
  <c r="W79" i="21" s="1"/>
  <c r="D79" i="21"/>
  <c r="V79" i="21" s="1"/>
  <c r="C79" i="21"/>
  <c r="U79" i="21" s="1"/>
  <c r="B79" i="21"/>
  <c r="T79" i="21" s="1"/>
  <c r="Q78" i="21"/>
  <c r="AH78" i="21" s="1"/>
  <c r="P78" i="21"/>
  <c r="AG78" i="21" s="1"/>
  <c r="O78" i="21"/>
  <c r="AF78" i="21" s="1"/>
  <c r="N78" i="21"/>
  <c r="AE78" i="21" s="1"/>
  <c r="M78" i="21"/>
  <c r="AD78" i="21" s="1"/>
  <c r="L78" i="21"/>
  <c r="AC78" i="21" s="1"/>
  <c r="K78" i="21"/>
  <c r="AB78" i="21" s="1"/>
  <c r="J78" i="21"/>
  <c r="I78" i="21"/>
  <c r="AA78" i="21" s="1"/>
  <c r="H78" i="21"/>
  <c r="Z78" i="21" s="1"/>
  <c r="G78" i="21"/>
  <c r="Y78" i="21" s="1"/>
  <c r="F78" i="21"/>
  <c r="X78" i="21" s="1"/>
  <c r="E78" i="21"/>
  <c r="W78" i="21" s="1"/>
  <c r="D78" i="21"/>
  <c r="V78" i="21" s="1"/>
  <c r="C78" i="21"/>
  <c r="U78" i="21" s="1"/>
  <c r="B78" i="21"/>
  <c r="T78" i="21" s="1"/>
  <c r="Q77" i="21"/>
  <c r="AH77" i="21" s="1"/>
  <c r="P77" i="21"/>
  <c r="AG77" i="21" s="1"/>
  <c r="O77" i="21"/>
  <c r="AF77" i="21" s="1"/>
  <c r="N77" i="21"/>
  <c r="AE77" i="21" s="1"/>
  <c r="M77" i="21"/>
  <c r="AD77" i="21" s="1"/>
  <c r="L77" i="21"/>
  <c r="AC77" i="21" s="1"/>
  <c r="K77" i="21"/>
  <c r="AB77" i="21" s="1"/>
  <c r="J77" i="21"/>
  <c r="I77" i="21"/>
  <c r="AA77" i="21" s="1"/>
  <c r="H77" i="21"/>
  <c r="Z77" i="21" s="1"/>
  <c r="G77" i="21"/>
  <c r="Y77" i="21" s="1"/>
  <c r="F77" i="21"/>
  <c r="X77" i="21" s="1"/>
  <c r="E77" i="21"/>
  <c r="W77" i="21" s="1"/>
  <c r="D77" i="21"/>
  <c r="V77" i="21" s="1"/>
  <c r="C77" i="21"/>
  <c r="U77" i="21" s="1"/>
  <c r="B77" i="21"/>
  <c r="T77" i="21" s="1"/>
  <c r="Q76" i="21"/>
  <c r="AH76" i="21" s="1"/>
  <c r="P76" i="21"/>
  <c r="AG76" i="21" s="1"/>
  <c r="O76" i="21"/>
  <c r="AF76" i="21" s="1"/>
  <c r="N76" i="21"/>
  <c r="AE76" i="21" s="1"/>
  <c r="M76" i="21"/>
  <c r="AD76" i="21" s="1"/>
  <c r="L76" i="21"/>
  <c r="AC76" i="21" s="1"/>
  <c r="K76" i="21"/>
  <c r="AB76" i="21" s="1"/>
  <c r="J76" i="21"/>
  <c r="I76" i="21"/>
  <c r="AA76" i="21" s="1"/>
  <c r="H76" i="21"/>
  <c r="Z76" i="21" s="1"/>
  <c r="G76" i="21"/>
  <c r="Y76" i="21" s="1"/>
  <c r="F76" i="21"/>
  <c r="X76" i="21" s="1"/>
  <c r="E76" i="21"/>
  <c r="W76" i="21" s="1"/>
  <c r="D76" i="21"/>
  <c r="V76" i="21" s="1"/>
  <c r="C76" i="21"/>
  <c r="U76" i="21" s="1"/>
  <c r="B76" i="21"/>
  <c r="T76" i="21" s="1"/>
  <c r="Q75" i="21"/>
  <c r="AH75" i="21" s="1"/>
  <c r="P75" i="21"/>
  <c r="AG75" i="21" s="1"/>
  <c r="O75" i="21"/>
  <c r="AF75" i="21" s="1"/>
  <c r="N75" i="21"/>
  <c r="AE75" i="21" s="1"/>
  <c r="M75" i="21"/>
  <c r="AD75" i="21" s="1"/>
  <c r="L75" i="21"/>
  <c r="AC75" i="21" s="1"/>
  <c r="K75" i="21"/>
  <c r="AB75" i="21" s="1"/>
  <c r="J75" i="21"/>
  <c r="I75" i="21"/>
  <c r="AA75" i="21" s="1"/>
  <c r="H75" i="21"/>
  <c r="Z75" i="21" s="1"/>
  <c r="G75" i="21"/>
  <c r="Y75" i="21" s="1"/>
  <c r="F75" i="21"/>
  <c r="X75" i="21" s="1"/>
  <c r="E75" i="21"/>
  <c r="W75" i="21" s="1"/>
  <c r="D75" i="21"/>
  <c r="V75" i="21" s="1"/>
  <c r="C75" i="21"/>
  <c r="U75" i="21" s="1"/>
  <c r="B75" i="21"/>
  <c r="T75" i="21" s="1"/>
  <c r="Q74" i="21"/>
  <c r="AH74" i="21" s="1"/>
  <c r="P74" i="21"/>
  <c r="AG74" i="21" s="1"/>
  <c r="O74" i="21"/>
  <c r="AF74" i="21" s="1"/>
  <c r="N74" i="21"/>
  <c r="AE74" i="21" s="1"/>
  <c r="M74" i="21"/>
  <c r="AD74" i="21" s="1"/>
  <c r="L74" i="21"/>
  <c r="AC74" i="21" s="1"/>
  <c r="K74" i="21"/>
  <c r="AB74" i="21" s="1"/>
  <c r="J74" i="21"/>
  <c r="I74" i="21"/>
  <c r="AA74" i="21" s="1"/>
  <c r="H74" i="21"/>
  <c r="Z74" i="21" s="1"/>
  <c r="G74" i="21"/>
  <c r="Y74" i="21" s="1"/>
  <c r="F74" i="21"/>
  <c r="X74" i="21" s="1"/>
  <c r="E74" i="21"/>
  <c r="W74" i="21" s="1"/>
  <c r="D74" i="21"/>
  <c r="V74" i="21" s="1"/>
  <c r="C74" i="21"/>
  <c r="U74" i="21" s="1"/>
  <c r="B74" i="21"/>
  <c r="T74" i="21" s="1"/>
  <c r="Q73" i="21"/>
  <c r="AH73" i="21" s="1"/>
  <c r="P73" i="21"/>
  <c r="AG73" i="21" s="1"/>
  <c r="O73" i="21"/>
  <c r="AF73" i="21" s="1"/>
  <c r="N73" i="21"/>
  <c r="AE73" i="21" s="1"/>
  <c r="M73" i="21"/>
  <c r="AD73" i="21" s="1"/>
  <c r="L73" i="21"/>
  <c r="AC73" i="21" s="1"/>
  <c r="K73" i="21"/>
  <c r="AB73" i="21" s="1"/>
  <c r="J73" i="21"/>
  <c r="I73" i="21"/>
  <c r="AA73" i="21" s="1"/>
  <c r="H73" i="21"/>
  <c r="Z73" i="21" s="1"/>
  <c r="G73" i="21"/>
  <c r="Y73" i="21" s="1"/>
  <c r="F73" i="21"/>
  <c r="X73" i="21" s="1"/>
  <c r="E73" i="21"/>
  <c r="W73" i="21" s="1"/>
  <c r="D73" i="21"/>
  <c r="V73" i="21" s="1"/>
  <c r="C73" i="21"/>
  <c r="U73" i="21" s="1"/>
  <c r="B73" i="21"/>
  <c r="T73" i="21" s="1"/>
  <c r="Q72" i="21"/>
  <c r="AH72" i="21" s="1"/>
  <c r="P72" i="21"/>
  <c r="AG72" i="21" s="1"/>
  <c r="O72" i="21"/>
  <c r="AF72" i="21" s="1"/>
  <c r="N72" i="21"/>
  <c r="AE72" i="21" s="1"/>
  <c r="M72" i="21"/>
  <c r="AD72" i="21" s="1"/>
  <c r="L72" i="21"/>
  <c r="AC72" i="21" s="1"/>
  <c r="K72" i="21"/>
  <c r="AB72" i="21" s="1"/>
  <c r="J72" i="21"/>
  <c r="I72" i="21"/>
  <c r="AA72" i="21" s="1"/>
  <c r="H72" i="21"/>
  <c r="Z72" i="21" s="1"/>
  <c r="G72" i="21"/>
  <c r="Y72" i="21" s="1"/>
  <c r="F72" i="21"/>
  <c r="X72" i="21" s="1"/>
  <c r="E72" i="21"/>
  <c r="W72" i="21" s="1"/>
  <c r="D72" i="21"/>
  <c r="V72" i="21" s="1"/>
  <c r="C72" i="21"/>
  <c r="U72" i="21" s="1"/>
  <c r="B72" i="21"/>
  <c r="T72" i="21" s="1"/>
  <c r="Q71" i="21"/>
  <c r="AH71" i="21" s="1"/>
  <c r="P71" i="21"/>
  <c r="AG71" i="21" s="1"/>
  <c r="O71" i="21"/>
  <c r="AF71" i="21" s="1"/>
  <c r="N71" i="21"/>
  <c r="AE71" i="21" s="1"/>
  <c r="M71" i="21"/>
  <c r="AD71" i="21" s="1"/>
  <c r="L71" i="21"/>
  <c r="AC71" i="21" s="1"/>
  <c r="K71" i="21"/>
  <c r="AB71" i="21" s="1"/>
  <c r="J71" i="21"/>
  <c r="I71" i="21"/>
  <c r="AA71" i="21" s="1"/>
  <c r="H71" i="21"/>
  <c r="Z71" i="21" s="1"/>
  <c r="G71" i="21"/>
  <c r="Y71" i="21" s="1"/>
  <c r="F71" i="21"/>
  <c r="X71" i="21" s="1"/>
  <c r="E71" i="21"/>
  <c r="W71" i="21" s="1"/>
  <c r="D71" i="21"/>
  <c r="V71" i="21" s="1"/>
  <c r="C71" i="21"/>
  <c r="U71" i="21" s="1"/>
  <c r="B71" i="21"/>
  <c r="T71" i="21" s="1"/>
  <c r="Q70" i="21"/>
  <c r="AH70" i="21" s="1"/>
  <c r="P70" i="21"/>
  <c r="AG70" i="21" s="1"/>
  <c r="O70" i="21"/>
  <c r="AF70" i="21" s="1"/>
  <c r="N70" i="21"/>
  <c r="AE70" i="21" s="1"/>
  <c r="M70" i="21"/>
  <c r="AD70" i="21" s="1"/>
  <c r="L70" i="21"/>
  <c r="AC70" i="21" s="1"/>
  <c r="K70" i="21"/>
  <c r="AB70" i="21" s="1"/>
  <c r="J70" i="21"/>
  <c r="I70" i="21"/>
  <c r="AA70" i="21" s="1"/>
  <c r="H70" i="21"/>
  <c r="Z70" i="21" s="1"/>
  <c r="G70" i="21"/>
  <c r="Y70" i="21" s="1"/>
  <c r="F70" i="21"/>
  <c r="X70" i="21" s="1"/>
  <c r="E70" i="21"/>
  <c r="W70" i="21" s="1"/>
  <c r="D70" i="21"/>
  <c r="V70" i="21" s="1"/>
  <c r="C70" i="21"/>
  <c r="U70" i="21" s="1"/>
  <c r="B70" i="21"/>
  <c r="T70" i="21" s="1"/>
  <c r="Q69" i="21"/>
  <c r="AH69" i="21" s="1"/>
  <c r="P69" i="21"/>
  <c r="AG69" i="21" s="1"/>
  <c r="O69" i="21"/>
  <c r="AF69" i="21" s="1"/>
  <c r="N69" i="21"/>
  <c r="AE69" i="21" s="1"/>
  <c r="M69" i="21"/>
  <c r="AD69" i="21" s="1"/>
  <c r="L69" i="21"/>
  <c r="AC69" i="21" s="1"/>
  <c r="K69" i="21"/>
  <c r="AB69" i="21" s="1"/>
  <c r="J69" i="21"/>
  <c r="I69" i="21"/>
  <c r="AA69" i="21" s="1"/>
  <c r="H69" i="21"/>
  <c r="Z69" i="21" s="1"/>
  <c r="G69" i="21"/>
  <c r="Y69" i="21" s="1"/>
  <c r="F69" i="21"/>
  <c r="X69" i="21" s="1"/>
  <c r="E69" i="21"/>
  <c r="W69" i="21" s="1"/>
  <c r="D69" i="21"/>
  <c r="V69" i="21" s="1"/>
  <c r="C69" i="21"/>
  <c r="U69" i="21" s="1"/>
  <c r="B69" i="21"/>
  <c r="T69" i="21" s="1"/>
  <c r="Q68" i="21"/>
  <c r="AH68" i="21" s="1"/>
  <c r="P68" i="21"/>
  <c r="AG68" i="21" s="1"/>
  <c r="O68" i="21"/>
  <c r="AF68" i="21" s="1"/>
  <c r="N68" i="21"/>
  <c r="AE68" i="21" s="1"/>
  <c r="M68" i="21"/>
  <c r="AD68" i="21" s="1"/>
  <c r="L68" i="21"/>
  <c r="AC68" i="21" s="1"/>
  <c r="K68" i="21"/>
  <c r="AB68" i="21" s="1"/>
  <c r="J68" i="21"/>
  <c r="I68" i="21"/>
  <c r="AA68" i="21" s="1"/>
  <c r="H68" i="21"/>
  <c r="Z68" i="21" s="1"/>
  <c r="G68" i="21"/>
  <c r="Y68" i="21" s="1"/>
  <c r="F68" i="21"/>
  <c r="X68" i="21" s="1"/>
  <c r="E68" i="21"/>
  <c r="W68" i="21" s="1"/>
  <c r="D68" i="21"/>
  <c r="V68" i="21" s="1"/>
  <c r="C68" i="21"/>
  <c r="U68" i="21" s="1"/>
  <c r="B68" i="21"/>
  <c r="T68" i="21" s="1"/>
  <c r="Q67" i="21"/>
  <c r="AH67" i="21" s="1"/>
  <c r="P67" i="21"/>
  <c r="AG67" i="21" s="1"/>
  <c r="O67" i="21"/>
  <c r="AF67" i="21" s="1"/>
  <c r="N67" i="21"/>
  <c r="AE67" i="21" s="1"/>
  <c r="M67" i="21"/>
  <c r="AD67" i="21" s="1"/>
  <c r="L67" i="21"/>
  <c r="AC67" i="21" s="1"/>
  <c r="K67" i="21"/>
  <c r="AB67" i="21" s="1"/>
  <c r="J67" i="21"/>
  <c r="I67" i="21"/>
  <c r="AA67" i="21" s="1"/>
  <c r="H67" i="21"/>
  <c r="Z67" i="21" s="1"/>
  <c r="G67" i="21"/>
  <c r="Y67" i="21" s="1"/>
  <c r="F67" i="21"/>
  <c r="X67" i="21" s="1"/>
  <c r="E67" i="21"/>
  <c r="W67" i="21" s="1"/>
  <c r="D67" i="21"/>
  <c r="V67" i="21" s="1"/>
  <c r="C67" i="21"/>
  <c r="U67" i="21" s="1"/>
  <c r="B67" i="21"/>
  <c r="T67" i="21" s="1"/>
  <c r="Q66" i="21"/>
  <c r="AH66" i="21" s="1"/>
  <c r="P66" i="21"/>
  <c r="AG66" i="21" s="1"/>
  <c r="O66" i="21"/>
  <c r="AF66" i="21" s="1"/>
  <c r="N66" i="21"/>
  <c r="AE66" i="21" s="1"/>
  <c r="M66" i="21"/>
  <c r="AD66" i="21" s="1"/>
  <c r="L66" i="21"/>
  <c r="AC66" i="21" s="1"/>
  <c r="K66" i="21"/>
  <c r="AB66" i="21" s="1"/>
  <c r="J66" i="21"/>
  <c r="I66" i="21"/>
  <c r="AA66" i="21" s="1"/>
  <c r="H66" i="21"/>
  <c r="Z66" i="21" s="1"/>
  <c r="G66" i="21"/>
  <c r="Y66" i="21" s="1"/>
  <c r="F66" i="21"/>
  <c r="X66" i="21" s="1"/>
  <c r="E66" i="21"/>
  <c r="W66" i="21" s="1"/>
  <c r="D66" i="21"/>
  <c r="V66" i="21" s="1"/>
  <c r="C66" i="21"/>
  <c r="U66" i="21" s="1"/>
  <c r="B66" i="21"/>
  <c r="T66" i="21" s="1"/>
  <c r="Q65" i="21"/>
  <c r="AH65" i="21" s="1"/>
  <c r="P65" i="21"/>
  <c r="AG65" i="21" s="1"/>
  <c r="O65" i="21"/>
  <c r="AF65" i="21" s="1"/>
  <c r="N65" i="21"/>
  <c r="AE65" i="21" s="1"/>
  <c r="M65" i="21"/>
  <c r="AD65" i="21" s="1"/>
  <c r="L65" i="21"/>
  <c r="AC65" i="21" s="1"/>
  <c r="K65" i="21"/>
  <c r="AB65" i="21" s="1"/>
  <c r="J65" i="21"/>
  <c r="I65" i="21"/>
  <c r="AA65" i="21" s="1"/>
  <c r="H65" i="21"/>
  <c r="Z65" i="21" s="1"/>
  <c r="G65" i="21"/>
  <c r="Y65" i="21" s="1"/>
  <c r="F65" i="21"/>
  <c r="X65" i="21" s="1"/>
  <c r="E65" i="21"/>
  <c r="W65" i="21" s="1"/>
  <c r="D65" i="21"/>
  <c r="V65" i="21" s="1"/>
  <c r="C65" i="21"/>
  <c r="U65" i="21" s="1"/>
  <c r="B65" i="21"/>
  <c r="T65" i="21" s="1"/>
  <c r="Q64" i="21"/>
  <c r="AH64" i="21" s="1"/>
  <c r="P64" i="21"/>
  <c r="AG64" i="21" s="1"/>
  <c r="O64" i="21"/>
  <c r="AF64" i="21" s="1"/>
  <c r="N64" i="21"/>
  <c r="AE64" i="21" s="1"/>
  <c r="M64" i="21"/>
  <c r="AD64" i="21" s="1"/>
  <c r="L64" i="21"/>
  <c r="AC64" i="21" s="1"/>
  <c r="K64" i="21"/>
  <c r="AB64" i="21" s="1"/>
  <c r="J64" i="21"/>
  <c r="I64" i="21"/>
  <c r="AA64" i="21" s="1"/>
  <c r="H64" i="21"/>
  <c r="Z64" i="21" s="1"/>
  <c r="G64" i="21"/>
  <c r="Y64" i="21" s="1"/>
  <c r="F64" i="21"/>
  <c r="X64" i="21" s="1"/>
  <c r="E64" i="21"/>
  <c r="W64" i="21" s="1"/>
  <c r="D64" i="21"/>
  <c r="V64" i="21" s="1"/>
  <c r="C64" i="21"/>
  <c r="U64" i="21" s="1"/>
  <c r="B64" i="21"/>
  <c r="T64" i="21" s="1"/>
  <c r="Q63" i="21"/>
  <c r="AH63" i="21" s="1"/>
  <c r="P63" i="21"/>
  <c r="AG63" i="21" s="1"/>
  <c r="O63" i="21"/>
  <c r="AF63" i="21" s="1"/>
  <c r="N63" i="21"/>
  <c r="AE63" i="21" s="1"/>
  <c r="M63" i="21"/>
  <c r="AD63" i="21" s="1"/>
  <c r="L63" i="21"/>
  <c r="AC63" i="21" s="1"/>
  <c r="K63" i="21"/>
  <c r="AB63" i="21" s="1"/>
  <c r="J63" i="21"/>
  <c r="I63" i="21"/>
  <c r="AA63" i="21" s="1"/>
  <c r="H63" i="21"/>
  <c r="Z63" i="21" s="1"/>
  <c r="G63" i="21"/>
  <c r="Y63" i="21" s="1"/>
  <c r="F63" i="21"/>
  <c r="X63" i="21" s="1"/>
  <c r="E63" i="21"/>
  <c r="W63" i="21" s="1"/>
  <c r="D63" i="21"/>
  <c r="V63" i="21" s="1"/>
  <c r="C63" i="21"/>
  <c r="U63" i="21" s="1"/>
  <c r="B63" i="21"/>
  <c r="T63" i="21" s="1"/>
  <c r="Q62" i="21"/>
  <c r="AH62" i="21" s="1"/>
  <c r="P62" i="21"/>
  <c r="AG62" i="21" s="1"/>
  <c r="O62" i="21"/>
  <c r="AF62" i="21" s="1"/>
  <c r="N62" i="21"/>
  <c r="AE62" i="21" s="1"/>
  <c r="M62" i="21"/>
  <c r="AD62" i="21" s="1"/>
  <c r="L62" i="21"/>
  <c r="AC62" i="21" s="1"/>
  <c r="K62" i="21"/>
  <c r="AB62" i="21" s="1"/>
  <c r="J62" i="21"/>
  <c r="I62" i="21"/>
  <c r="AA62" i="21" s="1"/>
  <c r="H62" i="21"/>
  <c r="Z62" i="21" s="1"/>
  <c r="G62" i="21"/>
  <c r="Y62" i="21" s="1"/>
  <c r="F62" i="21"/>
  <c r="X62" i="21" s="1"/>
  <c r="E62" i="21"/>
  <c r="W62" i="21" s="1"/>
  <c r="D62" i="21"/>
  <c r="V62" i="21" s="1"/>
  <c r="C62" i="21"/>
  <c r="U62" i="21" s="1"/>
  <c r="B62" i="21"/>
  <c r="T62" i="21" s="1"/>
  <c r="Q61" i="21"/>
  <c r="AH61" i="21" s="1"/>
  <c r="P61" i="21"/>
  <c r="AG61" i="21" s="1"/>
  <c r="O61" i="21"/>
  <c r="AF61" i="21" s="1"/>
  <c r="N61" i="21"/>
  <c r="AE61" i="21" s="1"/>
  <c r="M61" i="21"/>
  <c r="AD61" i="21" s="1"/>
  <c r="L61" i="21"/>
  <c r="AC61" i="21" s="1"/>
  <c r="K61" i="21"/>
  <c r="AB61" i="21" s="1"/>
  <c r="J61" i="21"/>
  <c r="I61" i="21"/>
  <c r="AA61" i="21" s="1"/>
  <c r="H61" i="21"/>
  <c r="Z61" i="21" s="1"/>
  <c r="G61" i="21"/>
  <c r="Y61" i="21" s="1"/>
  <c r="F61" i="21"/>
  <c r="X61" i="21" s="1"/>
  <c r="E61" i="21"/>
  <c r="W61" i="21" s="1"/>
  <c r="D61" i="21"/>
  <c r="V61" i="21" s="1"/>
  <c r="C61" i="21"/>
  <c r="U61" i="21" s="1"/>
  <c r="B61" i="21"/>
  <c r="T61" i="21" s="1"/>
  <c r="Q60" i="21"/>
  <c r="AH60" i="21" s="1"/>
  <c r="P60" i="21"/>
  <c r="AG60" i="21" s="1"/>
  <c r="O60" i="21"/>
  <c r="AF60" i="21" s="1"/>
  <c r="N60" i="21"/>
  <c r="AE60" i="21" s="1"/>
  <c r="M60" i="21"/>
  <c r="AD60" i="21" s="1"/>
  <c r="L60" i="21"/>
  <c r="AC60" i="21" s="1"/>
  <c r="K60" i="21"/>
  <c r="AB60" i="21" s="1"/>
  <c r="J60" i="21"/>
  <c r="I60" i="21"/>
  <c r="AA60" i="21" s="1"/>
  <c r="H60" i="21"/>
  <c r="Z60" i="21" s="1"/>
  <c r="G60" i="21"/>
  <c r="Y60" i="21" s="1"/>
  <c r="F60" i="21"/>
  <c r="X60" i="21" s="1"/>
  <c r="E60" i="21"/>
  <c r="W60" i="21" s="1"/>
  <c r="D60" i="21"/>
  <c r="V60" i="21" s="1"/>
  <c r="C60" i="21"/>
  <c r="U60" i="21" s="1"/>
  <c r="B60" i="21"/>
  <c r="T60" i="21" s="1"/>
  <c r="Q59" i="21"/>
  <c r="AH59" i="21" s="1"/>
  <c r="P59" i="21"/>
  <c r="AG59" i="21" s="1"/>
  <c r="O59" i="21"/>
  <c r="AF59" i="21" s="1"/>
  <c r="N59" i="21"/>
  <c r="AE59" i="21" s="1"/>
  <c r="M59" i="21"/>
  <c r="AD59" i="21" s="1"/>
  <c r="L59" i="21"/>
  <c r="AC59" i="21" s="1"/>
  <c r="K59" i="21"/>
  <c r="AB59" i="21" s="1"/>
  <c r="J59" i="21"/>
  <c r="I59" i="21"/>
  <c r="AA59" i="21" s="1"/>
  <c r="H59" i="21"/>
  <c r="Z59" i="21" s="1"/>
  <c r="G59" i="21"/>
  <c r="Y59" i="21" s="1"/>
  <c r="F59" i="21"/>
  <c r="X59" i="21" s="1"/>
  <c r="E59" i="21"/>
  <c r="W59" i="21" s="1"/>
  <c r="D59" i="21"/>
  <c r="V59" i="21" s="1"/>
  <c r="C59" i="21"/>
  <c r="U59" i="21" s="1"/>
  <c r="B59" i="21"/>
  <c r="T59" i="21" s="1"/>
  <c r="Q58" i="21"/>
  <c r="AH58" i="21" s="1"/>
  <c r="P58" i="21"/>
  <c r="AG58" i="21" s="1"/>
  <c r="O58" i="21"/>
  <c r="AF58" i="21" s="1"/>
  <c r="N58" i="21"/>
  <c r="AE58" i="21" s="1"/>
  <c r="M58" i="21"/>
  <c r="AD58" i="21" s="1"/>
  <c r="L58" i="21"/>
  <c r="AC58" i="21" s="1"/>
  <c r="K58" i="21"/>
  <c r="AB58" i="21" s="1"/>
  <c r="J58" i="21"/>
  <c r="I58" i="21"/>
  <c r="AA58" i="21" s="1"/>
  <c r="H58" i="21"/>
  <c r="Z58" i="21" s="1"/>
  <c r="G58" i="21"/>
  <c r="Y58" i="21" s="1"/>
  <c r="F58" i="21"/>
  <c r="X58" i="21" s="1"/>
  <c r="E58" i="21"/>
  <c r="W58" i="21" s="1"/>
  <c r="D58" i="21"/>
  <c r="V58" i="21" s="1"/>
  <c r="C58" i="21"/>
  <c r="U58" i="21" s="1"/>
  <c r="B58" i="21"/>
  <c r="T58" i="21" s="1"/>
  <c r="Q57" i="21"/>
  <c r="AH57" i="21" s="1"/>
  <c r="P57" i="21"/>
  <c r="AG57" i="21" s="1"/>
  <c r="O57" i="21"/>
  <c r="AF57" i="21" s="1"/>
  <c r="N57" i="21"/>
  <c r="AE57" i="21" s="1"/>
  <c r="M57" i="21"/>
  <c r="AD57" i="21" s="1"/>
  <c r="L57" i="21"/>
  <c r="AC57" i="21" s="1"/>
  <c r="K57" i="21"/>
  <c r="AB57" i="21" s="1"/>
  <c r="J57" i="21"/>
  <c r="I57" i="21"/>
  <c r="AA57" i="21" s="1"/>
  <c r="H57" i="21"/>
  <c r="Z57" i="21" s="1"/>
  <c r="G57" i="21"/>
  <c r="Y57" i="21" s="1"/>
  <c r="F57" i="21"/>
  <c r="X57" i="21" s="1"/>
  <c r="E57" i="21"/>
  <c r="W57" i="21" s="1"/>
  <c r="D57" i="21"/>
  <c r="V57" i="21" s="1"/>
  <c r="C57" i="21"/>
  <c r="U57" i="21" s="1"/>
  <c r="B57" i="21"/>
  <c r="T57" i="21" s="1"/>
  <c r="Q56" i="21"/>
  <c r="AH56" i="21" s="1"/>
  <c r="P56" i="21"/>
  <c r="AG56" i="21" s="1"/>
  <c r="O56" i="21"/>
  <c r="AF56" i="21" s="1"/>
  <c r="N56" i="21"/>
  <c r="AE56" i="21" s="1"/>
  <c r="M56" i="21"/>
  <c r="AD56" i="21" s="1"/>
  <c r="L56" i="21"/>
  <c r="AC56" i="21" s="1"/>
  <c r="K56" i="21"/>
  <c r="AB56" i="21" s="1"/>
  <c r="J56" i="21"/>
  <c r="I56" i="21"/>
  <c r="AA56" i="21" s="1"/>
  <c r="H56" i="21"/>
  <c r="Z56" i="21" s="1"/>
  <c r="G56" i="21"/>
  <c r="Y56" i="21" s="1"/>
  <c r="F56" i="21"/>
  <c r="X56" i="21" s="1"/>
  <c r="E56" i="21"/>
  <c r="W56" i="21" s="1"/>
  <c r="D56" i="21"/>
  <c r="V56" i="21" s="1"/>
  <c r="C56" i="21"/>
  <c r="U56" i="21" s="1"/>
  <c r="B56" i="21"/>
  <c r="T56" i="21" s="1"/>
  <c r="Q55" i="21"/>
  <c r="AH55" i="21" s="1"/>
  <c r="P55" i="21"/>
  <c r="O55" i="21"/>
  <c r="AF55" i="21" s="1"/>
  <c r="N55" i="21"/>
  <c r="AE55" i="21" s="1"/>
  <c r="M55" i="21"/>
  <c r="AD55" i="21" s="1"/>
  <c r="L55" i="21"/>
  <c r="AC55" i="21" s="1"/>
  <c r="K55" i="21"/>
  <c r="AB55" i="21" s="1"/>
  <c r="J55" i="21"/>
  <c r="I55" i="21"/>
  <c r="AA55" i="21" s="1"/>
  <c r="H55" i="21"/>
  <c r="Z55" i="21" s="1"/>
  <c r="G55" i="21"/>
  <c r="Y55" i="21" s="1"/>
  <c r="F55" i="21"/>
  <c r="X55" i="21" s="1"/>
  <c r="E55" i="21"/>
  <c r="W55" i="21" s="1"/>
  <c r="D55" i="21"/>
  <c r="V55" i="21" s="1"/>
  <c r="C55" i="21"/>
  <c r="U55" i="21" s="1"/>
  <c r="B55" i="21"/>
  <c r="T55" i="21" s="1"/>
  <c r="BO270" i="19" l="1"/>
  <c r="BN270" i="19" s="1"/>
  <c r="C3" i="26" s="1"/>
  <c r="A3" i="26" s="1"/>
  <c r="BO271" i="19"/>
  <c r="BN271" i="19" s="1"/>
  <c r="C4" i="26" s="1"/>
  <c r="A4" i="26" s="1"/>
  <c r="BO272" i="19"/>
  <c r="BN272" i="19" s="1"/>
  <c r="C5" i="26" s="1"/>
  <c r="A5" i="26" s="1"/>
  <c r="BO273" i="19"/>
  <c r="BN273" i="19" s="1"/>
  <c r="C6" i="26" s="1"/>
  <c r="A6" i="26" s="1"/>
  <c r="BO274" i="19"/>
  <c r="BN274" i="19" s="1"/>
  <c r="C7" i="26" s="1"/>
  <c r="A7" i="26" s="1"/>
  <c r="BO275" i="19"/>
  <c r="BN275" i="19" s="1"/>
  <c r="C8" i="26" s="1"/>
  <c r="A8" i="26" s="1"/>
  <c r="BO276" i="19"/>
  <c r="BN276" i="19" s="1"/>
  <c r="C9" i="26" s="1"/>
  <c r="A9" i="26" s="1"/>
  <c r="BO277" i="19"/>
  <c r="BN277" i="19" s="1"/>
  <c r="C10" i="26" s="1"/>
  <c r="A10" i="26" s="1"/>
  <c r="BO278" i="19"/>
  <c r="BN278" i="19" s="1"/>
  <c r="C11" i="26" s="1"/>
  <c r="A11" i="26" s="1"/>
  <c r="BO279" i="19"/>
  <c r="BN279" i="19" s="1"/>
  <c r="C12" i="26" s="1"/>
  <c r="A12" i="26" s="1"/>
  <c r="BO280" i="19"/>
  <c r="BN280" i="19" s="1"/>
  <c r="C13" i="26" s="1"/>
  <c r="A13" i="26" s="1"/>
  <c r="BO281" i="19"/>
  <c r="BN281" i="19" s="1"/>
  <c r="C14" i="26" s="1"/>
  <c r="A14" i="26" s="1"/>
  <c r="BO282" i="19"/>
  <c r="BN282" i="19" s="1"/>
  <c r="C15" i="26" s="1"/>
  <c r="A15" i="26" s="1"/>
  <c r="BO283" i="19"/>
  <c r="BN283" i="19" s="1"/>
  <c r="C16" i="26" s="1"/>
  <c r="A16" i="26" s="1"/>
  <c r="BO284" i="19"/>
  <c r="BN284" i="19" s="1"/>
  <c r="C17" i="26" s="1"/>
  <c r="A17" i="26" s="1"/>
  <c r="BO285" i="19"/>
  <c r="BN285" i="19" s="1"/>
  <c r="C18" i="26" s="1"/>
  <c r="A18" i="26" s="1"/>
  <c r="BO286" i="19"/>
  <c r="BN286" i="19" s="1"/>
  <c r="C19" i="26" s="1"/>
  <c r="A19" i="26" s="1"/>
  <c r="BO287" i="19"/>
  <c r="BN287" i="19" s="1"/>
  <c r="C20" i="26" s="1"/>
  <c r="A20" i="26" s="1"/>
  <c r="BO288" i="19"/>
  <c r="BN288" i="19" s="1"/>
  <c r="C21" i="26" s="1"/>
  <c r="A21" i="26" s="1"/>
  <c r="BO289" i="19"/>
  <c r="BN289" i="19" s="1"/>
  <c r="C22" i="26" s="1"/>
  <c r="A22" i="26" s="1"/>
  <c r="BO290" i="19"/>
  <c r="BN290" i="19" s="1"/>
  <c r="C23" i="26" s="1"/>
  <c r="A23" i="26" s="1"/>
  <c r="BO291" i="19"/>
  <c r="BN291" i="19" s="1"/>
  <c r="C24" i="26" s="1"/>
  <c r="A24" i="26" s="1"/>
  <c r="BO292" i="19"/>
  <c r="BN292" i="19" s="1"/>
  <c r="C25" i="26" s="1"/>
  <c r="A25" i="26" s="1"/>
  <c r="BO293" i="19"/>
  <c r="BN293" i="19" s="1"/>
  <c r="C26" i="26" s="1"/>
  <c r="A26" i="26" s="1"/>
  <c r="BO294" i="19"/>
  <c r="BN294" i="19" s="1"/>
  <c r="C27" i="26" s="1"/>
  <c r="A27" i="26" s="1"/>
  <c r="BO295" i="19"/>
  <c r="BN295" i="19" s="1"/>
  <c r="C28" i="26" s="1"/>
  <c r="A28" i="26" s="1"/>
  <c r="BO296" i="19"/>
  <c r="BN296" i="19" s="1"/>
  <c r="C29" i="26" s="1"/>
  <c r="A29" i="26" s="1"/>
  <c r="BO297" i="19"/>
  <c r="BN297" i="19" s="1"/>
  <c r="C30" i="26" s="1"/>
  <c r="A30" i="26" s="1"/>
  <c r="BO298" i="19"/>
  <c r="BN298" i="19" s="1"/>
  <c r="C31" i="26" s="1"/>
  <c r="A31" i="26" s="1"/>
  <c r="BO299" i="19"/>
  <c r="BN299" i="19" s="1"/>
  <c r="C32" i="26" s="1"/>
  <c r="A32" i="26" s="1"/>
  <c r="BO300" i="19"/>
  <c r="BN300" i="19" s="1"/>
  <c r="C33" i="26" s="1"/>
  <c r="A33" i="26" s="1"/>
  <c r="BO301" i="19"/>
  <c r="BN301" i="19" s="1"/>
  <c r="C34" i="26" s="1"/>
  <c r="A34" i="26" s="1"/>
  <c r="BO302" i="19"/>
  <c r="BN302" i="19" s="1"/>
  <c r="C35" i="26" s="1"/>
  <c r="A35" i="26" s="1"/>
  <c r="BO303" i="19"/>
  <c r="BN303" i="19" s="1"/>
  <c r="C36" i="26" s="1"/>
  <c r="A36" i="26" s="1"/>
  <c r="BO304" i="19"/>
  <c r="BN304" i="19" s="1"/>
  <c r="C37" i="26" s="1"/>
  <c r="A37" i="26" s="1"/>
  <c r="BO305" i="19"/>
  <c r="BN305" i="19" s="1"/>
  <c r="C38" i="26" s="1"/>
  <c r="A38" i="26" s="1"/>
  <c r="BO306" i="19"/>
  <c r="BN306" i="19" s="1"/>
  <c r="C39" i="26" s="1"/>
  <c r="A39" i="26" s="1"/>
  <c r="BO307" i="19"/>
  <c r="BN307" i="19" s="1"/>
  <c r="C40" i="26" s="1"/>
  <c r="A40" i="26" s="1"/>
  <c r="BO308" i="19"/>
  <c r="BN308" i="19" s="1"/>
  <c r="C41" i="26" s="1"/>
  <c r="A41" i="26" s="1"/>
  <c r="BO309" i="19"/>
  <c r="BN309" i="19" s="1"/>
  <c r="C42" i="26" s="1"/>
  <c r="A42" i="26" s="1"/>
  <c r="BO310" i="19"/>
  <c r="BN310" i="19" s="1"/>
  <c r="C43" i="26" s="1"/>
  <c r="A43" i="26" s="1"/>
  <c r="BO311" i="19"/>
  <c r="BN311" i="19" s="1"/>
  <c r="C44" i="26" s="1"/>
  <c r="A44" i="26" s="1"/>
  <c r="BO312" i="19"/>
  <c r="BN312" i="19" s="1"/>
  <c r="C45" i="26" s="1"/>
  <c r="A45" i="26" s="1"/>
  <c r="BO313" i="19"/>
  <c r="BN313" i="19" s="1"/>
  <c r="C46" i="26" s="1"/>
  <c r="A46" i="26" s="1"/>
  <c r="BO314" i="19"/>
  <c r="BN314" i="19" s="1"/>
  <c r="C47" i="26" s="1"/>
  <c r="A47" i="26" s="1"/>
  <c r="BO315" i="19"/>
  <c r="BN315" i="19" s="1"/>
  <c r="C48" i="26" s="1"/>
  <c r="A48" i="26" s="1"/>
  <c r="BO316" i="19"/>
  <c r="BN316" i="19" s="1"/>
  <c r="C49" i="26" s="1"/>
  <c r="A49" i="26" s="1"/>
  <c r="BO317" i="19"/>
  <c r="BN317" i="19" s="1"/>
  <c r="C50" i="26" s="1"/>
  <c r="A50" i="26" s="1"/>
  <c r="BO318" i="19"/>
  <c r="BN318" i="19" s="1"/>
  <c r="C51" i="26" s="1"/>
  <c r="A51" i="26" s="1"/>
  <c r="BO269" i="19"/>
  <c r="B55" i="19"/>
  <c r="AE55" i="19" s="1"/>
  <c r="AB56" i="19"/>
  <c r="BG56" i="19" s="1"/>
  <c r="AB57" i="19"/>
  <c r="BG57" i="19" s="1"/>
  <c r="AB58" i="19"/>
  <c r="BG58" i="19" s="1"/>
  <c r="AB59" i="19"/>
  <c r="BG59" i="19" s="1"/>
  <c r="AB60" i="19"/>
  <c r="BG60" i="19" s="1"/>
  <c r="AB61" i="19"/>
  <c r="BG61" i="19" s="1"/>
  <c r="AB62" i="19"/>
  <c r="BG62" i="19" s="1"/>
  <c r="AB63" i="19"/>
  <c r="BG63" i="19" s="1"/>
  <c r="AB64" i="19"/>
  <c r="BG64" i="19" s="1"/>
  <c r="AB65" i="19"/>
  <c r="BG65" i="19" s="1"/>
  <c r="AB66" i="19"/>
  <c r="BG66" i="19" s="1"/>
  <c r="AB67" i="19"/>
  <c r="BG67" i="19" s="1"/>
  <c r="AB68" i="19"/>
  <c r="BG68" i="19" s="1"/>
  <c r="AB69" i="19"/>
  <c r="BG69" i="19" s="1"/>
  <c r="AB70" i="19"/>
  <c r="BG70" i="19" s="1"/>
  <c r="AB71" i="19"/>
  <c r="BG71" i="19" s="1"/>
  <c r="AB72" i="19"/>
  <c r="BG72" i="19" s="1"/>
  <c r="AB73" i="19"/>
  <c r="BG73" i="19" s="1"/>
  <c r="AB74" i="19"/>
  <c r="BG74" i="19" s="1"/>
  <c r="AB75" i="19"/>
  <c r="BG75" i="19" s="1"/>
  <c r="AB76" i="19"/>
  <c r="BG76" i="19" s="1"/>
  <c r="AB77" i="19"/>
  <c r="BG77" i="19" s="1"/>
  <c r="AB78" i="19"/>
  <c r="BG78" i="19" s="1"/>
  <c r="AB79" i="19"/>
  <c r="BG79" i="19" s="1"/>
  <c r="AB80" i="19"/>
  <c r="BG80" i="19" s="1"/>
  <c r="AB81" i="19"/>
  <c r="BG81" i="19" s="1"/>
  <c r="AB82" i="19"/>
  <c r="BG82" i="19" s="1"/>
  <c r="AB83" i="19"/>
  <c r="BG83" i="19" s="1"/>
  <c r="AB84" i="19"/>
  <c r="BG84" i="19" s="1"/>
  <c r="AB85" i="19"/>
  <c r="BG85" i="19" s="1"/>
  <c r="AB86" i="19"/>
  <c r="BG86" i="19" s="1"/>
  <c r="AB87" i="19"/>
  <c r="BG87" i="19" s="1"/>
  <c r="AB88" i="19"/>
  <c r="BG88" i="19" s="1"/>
  <c r="AB89" i="19"/>
  <c r="BG89" i="19" s="1"/>
  <c r="AB90" i="19"/>
  <c r="BG90" i="19" s="1"/>
  <c r="AB91" i="19"/>
  <c r="BG91" i="19" s="1"/>
  <c r="AB92" i="19"/>
  <c r="BG92" i="19" s="1"/>
  <c r="AB93" i="19"/>
  <c r="BG93" i="19" s="1"/>
  <c r="AB94" i="19"/>
  <c r="BG94" i="19" s="1"/>
  <c r="AB95" i="19"/>
  <c r="BG95" i="19" s="1"/>
  <c r="AB96" i="19"/>
  <c r="BG96" i="19" s="1"/>
  <c r="AB97" i="19"/>
  <c r="BG97" i="19" s="1"/>
  <c r="AB98" i="19"/>
  <c r="BG98" i="19" s="1"/>
  <c r="AB99" i="19"/>
  <c r="BG99" i="19" s="1"/>
  <c r="AB100" i="19"/>
  <c r="BG100" i="19" s="1"/>
  <c r="AB101" i="19"/>
  <c r="BG101" i="19" s="1"/>
  <c r="AB102" i="19"/>
  <c r="BG102" i="19" s="1"/>
  <c r="AB103" i="19"/>
  <c r="BG103" i="19" s="1"/>
  <c r="AB55" i="19"/>
  <c r="BG55" i="19" s="1"/>
  <c r="AA103" i="19"/>
  <c r="BF103" i="19" s="1"/>
  <c r="Z103" i="19"/>
  <c r="BE103" i="19" s="1"/>
  <c r="Y103" i="19"/>
  <c r="BD103" i="19" s="1"/>
  <c r="X103" i="19"/>
  <c r="BC103" i="19" s="1"/>
  <c r="W103" i="19"/>
  <c r="BB103" i="19" s="1"/>
  <c r="V103" i="19"/>
  <c r="BA103" i="19" s="1"/>
  <c r="U103" i="19"/>
  <c r="AZ103" i="19" s="1"/>
  <c r="T103" i="19"/>
  <c r="AY103" i="19" s="1"/>
  <c r="S103" i="19"/>
  <c r="AX103" i="19" s="1"/>
  <c r="R103" i="19"/>
  <c r="AW103" i="19" s="1"/>
  <c r="Q103" i="19"/>
  <c r="AV103" i="19" s="1"/>
  <c r="P103" i="19"/>
  <c r="AU103" i="19" s="1"/>
  <c r="O103" i="19"/>
  <c r="AT103" i="19" s="1"/>
  <c r="N103" i="19"/>
  <c r="AS103" i="19" s="1"/>
  <c r="M103" i="19"/>
  <c r="AR103" i="19" s="1"/>
  <c r="L103" i="19"/>
  <c r="AQ103" i="19" s="1"/>
  <c r="K103" i="19"/>
  <c r="AP103" i="19" s="1"/>
  <c r="J103" i="19"/>
  <c r="AO103" i="19" s="1"/>
  <c r="I103" i="19"/>
  <c r="AN103" i="19" s="1"/>
  <c r="H103" i="19"/>
  <c r="AM103" i="19" s="1"/>
  <c r="G103" i="19"/>
  <c r="AL103" i="19" s="1"/>
  <c r="F103" i="19"/>
  <c r="AK103" i="19" s="1"/>
  <c r="E103" i="19"/>
  <c r="AJ103" i="19" s="1"/>
  <c r="D103" i="19"/>
  <c r="AI103" i="19" s="1"/>
  <c r="C103" i="19"/>
  <c r="AF103" i="19" s="1"/>
  <c r="B103" i="19"/>
  <c r="AE103" i="19" s="1"/>
  <c r="AA102" i="19"/>
  <c r="BF102" i="19" s="1"/>
  <c r="Z102" i="19"/>
  <c r="BE102" i="19" s="1"/>
  <c r="Y102" i="19"/>
  <c r="BD102" i="19" s="1"/>
  <c r="X102" i="19"/>
  <c r="BC102" i="19" s="1"/>
  <c r="W102" i="19"/>
  <c r="BB102" i="19" s="1"/>
  <c r="V102" i="19"/>
  <c r="BA102" i="19" s="1"/>
  <c r="U102" i="19"/>
  <c r="AZ102" i="19" s="1"/>
  <c r="T102" i="19"/>
  <c r="AY102" i="19" s="1"/>
  <c r="S102" i="19"/>
  <c r="AX102" i="19" s="1"/>
  <c r="R102" i="19"/>
  <c r="AW102" i="19" s="1"/>
  <c r="Q102" i="19"/>
  <c r="AV102" i="19" s="1"/>
  <c r="P102" i="19"/>
  <c r="AU102" i="19" s="1"/>
  <c r="O102" i="19"/>
  <c r="AT102" i="19" s="1"/>
  <c r="N102" i="19"/>
  <c r="AS102" i="19" s="1"/>
  <c r="M102" i="19"/>
  <c r="AR102" i="19" s="1"/>
  <c r="L102" i="19"/>
  <c r="AQ102" i="19" s="1"/>
  <c r="K102" i="19"/>
  <c r="AP102" i="19" s="1"/>
  <c r="J102" i="19"/>
  <c r="AO102" i="19" s="1"/>
  <c r="I102" i="19"/>
  <c r="AN102" i="19" s="1"/>
  <c r="H102" i="19"/>
  <c r="AM102" i="19" s="1"/>
  <c r="G102" i="19"/>
  <c r="AL102" i="19" s="1"/>
  <c r="F102" i="19"/>
  <c r="AK102" i="19" s="1"/>
  <c r="E102" i="19"/>
  <c r="AJ102" i="19" s="1"/>
  <c r="D102" i="19"/>
  <c r="AI102" i="19" s="1"/>
  <c r="C102" i="19"/>
  <c r="AF102" i="19" s="1"/>
  <c r="B102" i="19"/>
  <c r="AE102" i="19" s="1"/>
  <c r="AA101" i="19"/>
  <c r="BF101" i="19" s="1"/>
  <c r="Z101" i="19"/>
  <c r="BE101" i="19" s="1"/>
  <c r="Y101" i="19"/>
  <c r="BD101" i="19" s="1"/>
  <c r="X101" i="19"/>
  <c r="BC101" i="19" s="1"/>
  <c r="W101" i="19"/>
  <c r="BB101" i="19" s="1"/>
  <c r="V101" i="19"/>
  <c r="BA101" i="19" s="1"/>
  <c r="U101" i="19"/>
  <c r="AZ101" i="19" s="1"/>
  <c r="T101" i="19"/>
  <c r="AY101" i="19" s="1"/>
  <c r="S101" i="19"/>
  <c r="AX101" i="19" s="1"/>
  <c r="R101" i="19"/>
  <c r="AW101" i="19" s="1"/>
  <c r="Q101" i="19"/>
  <c r="AV101" i="19" s="1"/>
  <c r="P101" i="19"/>
  <c r="AU101" i="19" s="1"/>
  <c r="O101" i="19"/>
  <c r="AT101" i="19" s="1"/>
  <c r="N101" i="19"/>
  <c r="AS101" i="19" s="1"/>
  <c r="M101" i="19"/>
  <c r="AR101" i="19" s="1"/>
  <c r="L101" i="19"/>
  <c r="AQ101" i="19" s="1"/>
  <c r="K101" i="19"/>
  <c r="AP101" i="19" s="1"/>
  <c r="J101" i="19"/>
  <c r="AO101" i="19" s="1"/>
  <c r="I101" i="19"/>
  <c r="AN101" i="19" s="1"/>
  <c r="H101" i="19"/>
  <c r="AM101" i="19" s="1"/>
  <c r="G101" i="19"/>
  <c r="AL101" i="19" s="1"/>
  <c r="F101" i="19"/>
  <c r="AK101" i="19" s="1"/>
  <c r="E101" i="19"/>
  <c r="AJ101" i="19" s="1"/>
  <c r="D101" i="19"/>
  <c r="AI101" i="19" s="1"/>
  <c r="C101" i="19"/>
  <c r="AF101" i="19" s="1"/>
  <c r="B101" i="19"/>
  <c r="AE101" i="19" s="1"/>
  <c r="AA100" i="19"/>
  <c r="BF100" i="19" s="1"/>
  <c r="Z100" i="19"/>
  <c r="BE100" i="19" s="1"/>
  <c r="Y100" i="19"/>
  <c r="BD100" i="19" s="1"/>
  <c r="X100" i="19"/>
  <c r="BC100" i="19" s="1"/>
  <c r="W100" i="19"/>
  <c r="BB100" i="19" s="1"/>
  <c r="V100" i="19"/>
  <c r="BA100" i="19" s="1"/>
  <c r="U100" i="19"/>
  <c r="AZ100" i="19" s="1"/>
  <c r="T100" i="19"/>
  <c r="AY100" i="19" s="1"/>
  <c r="S100" i="19"/>
  <c r="AX100" i="19" s="1"/>
  <c r="R100" i="19"/>
  <c r="AW100" i="19" s="1"/>
  <c r="Q100" i="19"/>
  <c r="AV100" i="19" s="1"/>
  <c r="P100" i="19"/>
  <c r="AU100" i="19" s="1"/>
  <c r="O100" i="19"/>
  <c r="AT100" i="19" s="1"/>
  <c r="N100" i="19"/>
  <c r="AS100" i="19" s="1"/>
  <c r="M100" i="19"/>
  <c r="AR100" i="19" s="1"/>
  <c r="L100" i="19"/>
  <c r="AQ100" i="19" s="1"/>
  <c r="K100" i="19"/>
  <c r="AP100" i="19" s="1"/>
  <c r="J100" i="19"/>
  <c r="AO100" i="19" s="1"/>
  <c r="I100" i="19"/>
  <c r="AN100" i="19" s="1"/>
  <c r="H100" i="19"/>
  <c r="AM100" i="19" s="1"/>
  <c r="G100" i="19"/>
  <c r="AL100" i="19" s="1"/>
  <c r="F100" i="19"/>
  <c r="AK100" i="19" s="1"/>
  <c r="E100" i="19"/>
  <c r="AJ100" i="19" s="1"/>
  <c r="D100" i="19"/>
  <c r="AI100" i="19" s="1"/>
  <c r="C100" i="19"/>
  <c r="AF100" i="19" s="1"/>
  <c r="B100" i="19"/>
  <c r="AE100" i="19" s="1"/>
  <c r="AA99" i="19"/>
  <c r="BF99" i="19" s="1"/>
  <c r="Z99" i="19"/>
  <c r="BE99" i="19" s="1"/>
  <c r="Y99" i="19"/>
  <c r="BD99" i="19" s="1"/>
  <c r="X99" i="19"/>
  <c r="BC99" i="19" s="1"/>
  <c r="W99" i="19"/>
  <c r="BB99" i="19" s="1"/>
  <c r="V99" i="19"/>
  <c r="BA99" i="19" s="1"/>
  <c r="U99" i="19"/>
  <c r="AZ99" i="19" s="1"/>
  <c r="T99" i="19"/>
  <c r="AY99" i="19" s="1"/>
  <c r="S99" i="19"/>
  <c r="AX99" i="19" s="1"/>
  <c r="R99" i="19"/>
  <c r="AW99" i="19" s="1"/>
  <c r="Q99" i="19"/>
  <c r="AV99" i="19" s="1"/>
  <c r="P99" i="19"/>
  <c r="AU99" i="19" s="1"/>
  <c r="O99" i="19"/>
  <c r="AT99" i="19" s="1"/>
  <c r="N99" i="19"/>
  <c r="AS99" i="19" s="1"/>
  <c r="M99" i="19"/>
  <c r="AR99" i="19" s="1"/>
  <c r="L99" i="19"/>
  <c r="AQ99" i="19" s="1"/>
  <c r="K99" i="19"/>
  <c r="AP99" i="19" s="1"/>
  <c r="J99" i="19"/>
  <c r="AO99" i="19" s="1"/>
  <c r="I99" i="19"/>
  <c r="AN99" i="19" s="1"/>
  <c r="H99" i="19"/>
  <c r="AM99" i="19" s="1"/>
  <c r="G99" i="19"/>
  <c r="AL99" i="19" s="1"/>
  <c r="F99" i="19"/>
  <c r="AK99" i="19" s="1"/>
  <c r="E99" i="19"/>
  <c r="AJ99" i="19" s="1"/>
  <c r="D99" i="19"/>
  <c r="AI99" i="19" s="1"/>
  <c r="C99" i="19"/>
  <c r="AF99" i="19" s="1"/>
  <c r="B99" i="19"/>
  <c r="AE99" i="19" s="1"/>
  <c r="AA98" i="19"/>
  <c r="BF98" i="19" s="1"/>
  <c r="Z98" i="19"/>
  <c r="BE98" i="19" s="1"/>
  <c r="Y98" i="19"/>
  <c r="BD98" i="19" s="1"/>
  <c r="X98" i="19"/>
  <c r="BC98" i="19" s="1"/>
  <c r="W98" i="19"/>
  <c r="BB98" i="19" s="1"/>
  <c r="V98" i="19"/>
  <c r="BA98" i="19" s="1"/>
  <c r="U98" i="19"/>
  <c r="AZ98" i="19" s="1"/>
  <c r="T98" i="19"/>
  <c r="AY98" i="19" s="1"/>
  <c r="S98" i="19"/>
  <c r="AX98" i="19" s="1"/>
  <c r="R98" i="19"/>
  <c r="AW98" i="19" s="1"/>
  <c r="Q98" i="19"/>
  <c r="AV98" i="19" s="1"/>
  <c r="P98" i="19"/>
  <c r="AU98" i="19" s="1"/>
  <c r="O98" i="19"/>
  <c r="AT98" i="19" s="1"/>
  <c r="N98" i="19"/>
  <c r="AS98" i="19" s="1"/>
  <c r="M98" i="19"/>
  <c r="AR98" i="19" s="1"/>
  <c r="L98" i="19"/>
  <c r="AQ98" i="19" s="1"/>
  <c r="K98" i="19"/>
  <c r="AP98" i="19" s="1"/>
  <c r="J98" i="19"/>
  <c r="AO98" i="19" s="1"/>
  <c r="I98" i="19"/>
  <c r="AN98" i="19" s="1"/>
  <c r="H98" i="19"/>
  <c r="AM98" i="19" s="1"/>
  <c r="G98" i="19"/>
  <c r="AL98" i="19" s="1"/>
  <c r="F98" i="19"/>
  <c r="AK98" i="19" s="1"/>
  <c r="E98" i="19"/>
  <c r="AJ98" i="19" s="1"/>
  <c r="D98" i="19"/>
  <c r="AI98" i="19" s="1"/>
  <c r="C98" i="19"/>
  <c r="AF98" i="19" s="1"/>
  <c r="B98" i="19"/>
  <c r="AE98" i="19" s="1"/>
  <c r="AA97" i="19"/>
  <c r="BF97" i="19" s="1"/>
  <c r="Z97" i="19"/>
  <c r="BE97" i="19" s="1"/>
  <c r="Y97" i="19"/>
  <c r="BD97" i="19" s="1"/>
  <c r="X97" i="19"/>
  <c r="BC97" i="19" s="1"/>
  <c r="W97" i="19"/>
  <c r="BB97" i="19" s="1"/>
  <c r="V97" i="19"/>
  <c r="BA97" i="19" s="1"/>
  <c r="U97" i="19"/>
  <c r="AZ97" i="19" s="1"/>
  <c r="T97" i="19"/>
  <c r="AY97" i="19" s="1"/>
  <c r="S97" i="19"/>
  <c r="AX97" i="19" s="1"/>
  <c r="R97" i="19"/>
  <c r="AW97" i="19" s="1"/>
  <c r="Q97" i="19"/>
  <c r="AV97" i="19" s="1"/>
  <c r="P97" i="19"/>
  <c r="AU97" i="19" s="1"/>
  <c r="O97" i="19"/>
  <c r="AT97" i="19" s="1"/>
  <c r="N97" i="19"/>
  <c r="AS97" i="19" s="1"/>
  <c r="M97" i="19"/>
  <c r="AR97" i="19" s="1"/>
  <c r="L97" i="19"/>
  <c r="AQ97" i="19" s="1"/>
  <c r="K97" i="19"/>
  <c r="AP97" i="19" s="1"/>
  <c r="J97" i="19"/>
  <c r="AO97" i="19" s="1"/>
  <c r="I97" i="19"/>
  <c r="AN97" i="19" s="1"/>
  <c r="H97" i="19"/>
  <c r="AM97" i="19" s="1"/>
  <c r="G97" i="19"/>
  <c r="AL97" i="19" s="1"/>
  <c r="F97" i="19"/>
  <c r="AK97" i="19" s="1"/>
  <c r="E97" i="19"/>
  <c r="AJ97" i="19" s="1"/>
  <c r="D97" i="19"/>
  <c r="AI97" i="19" s="1"/>
  <c r="C97" i="19"/>
  <c r="AF97" i="19" s="1"/>
  <c r="B97" i="19"/>
  <c r="AE97" i="19" s="1"/>
  <c r="AA96" i="19"/>
  <c r="BF96" i="19" s="1"/>
  <c r="Z96" i="19"/>
  <c r="BE96" i="19" s="1"/>
  <c r="Y96" i="19"/>
  <c r="BD96" i="19" s="1"/>
  <c r="X96" i="19"/>
  <c r="BC96" i="19" s="1"/>
  <c r="W96" i="19"/>
  <c r="BB96" i="19" s="1"/>
  <c r="V96" i="19"/>
  <c r="BA96" i="19" s="1"/>
  <c r="U96" i="19"/>
  <c r="AZ96" i="19" s="1"/>
  <c r="T96" i="19"/>
  <c r="AY96" i="19" s="1"/>
  <c r="S96" i="19"/>
  <c r="AX96" i="19" s="1"/>
  <c r="R96" i="19"/>
  <c r="AW96" i="19" s="1"/>
  <c r="Q96" i="19"/>
  <c r="AV96" i="19" s="1"/>
  <c r="P96" i="19"/>
  <c r="AU96" i="19" s="1"/>
  <c r="O96" i="19"/>
  <c r="AT96" i="19" s="1"/>
  <c r="N96" i="19"/>
  <c r="AS96" i="19" s="1"/>
  <c r="M96" i="19"/>
  <c r="AR96" i="19" s="1"/>
  <c r="L96" i="19"/>
  <c r="AQ96" i="19" s="1"/>
  <c r="K96" i="19"/>
  <c r="AP96" i="19" s="1"/>
  <c r="J96" i="19"/>
  <c r="AO96" i="19" s="1"/>
  <c r="I96" i="19"/>
  <c r="AN96" i="19" s="1"/>
  <c r="H96" i="19"/>
  <c r="AM96" i="19" s="1"/>
  <c r="G96" i="19"/>
  <c r="AL96" i="19" s="1"/>
  <c r="F96" i="19"/>
  <c r="AK96" i="19" s="1"/>
  <c r="E96" i="19"/>
  <c r="AJ96" i="19" s="1"/>
  <c r="D96" i="19"/>
  <c r="AI96" i="19" s="1"/>
  <c r="C96" i="19"/>
  <c r="AF96" i="19" s="1"/>
  <c r="B96" i="19"/>
  <c r="AE96" i="19" s="1"/>
  <c r="AA95" i="19"/>
  <c r="BF95" i="19" s="1"/>
  <c r="Z95" i="19"/>
  <c r="BE95" i="19" s="1"/>
  <c r="Y95" i="19"/>
  <c r="BD95" i="19" s="1"/>
  <c r="X95" i="19"/>
  <c r="BC95" i="19" s="1"/>
  <c r="W95" i="19"/>
  <c r="BB95" i="19" s="1"/>
  <c r="V95" i="19"/>
  <c r="BA95" i="19" s="1"/>
  <c r="U95" i="19"/>
  <c r="AZ95" i="19" s="1"/>
  <c r="T95" i="19"/>
  <c r="AY95" i="19" s="1"/>
  <c r="S95" i="19"/>
  <c r="AX95" i="19" s="1"/>
  <c r="R95" i="19"/>
  <c r="AW95" i="19" s="1"/>
  <c r="Q95" i="19"/>
  <c r="AV95" i="19" s="1"/>
  <c r="P95" i="19"/>
  <c r="AU95" i="19" s="1"/>
  <c r="O95" i="19"/>
  <c r="AT95" i="19" s="1"/>
  <c r="N95" i="19"/>
  <c r="AS95" i="19" s="1"/>
  <c r="M95" i="19"/>
  <c r="AR95" i="19" s="1"/>
  <c r="L95" i="19"/>
  <c r="AQ95" i="19" s="1"/>
  <c r="K95" i="19"/>
  <c r="AP95" i="19" s="1"/>
  <c r="J95" i="19"/>
  <c r="AO95" i="19" s="1"/>
  <c r="I95" i="19"/>
  <c r="AN95" i="19" s="1"/>
  <c r="H95" i="19"/>
  <c r="AM95" i="19" s="1"/>
  <c r="G95" i="19"/>
  <c r="AL95" i="19" s="1"/>
  <c r="F95" i="19"/>
  <c r="AK95" i="19" s="1"/>
  <c r="E95" i="19"/>
  <c r="AJ95" i="19" s="1"/>
  <c r="D95" i="19"/>
  <c r="AI95" i="19" s="1"/>
  <c r="C95" i="19"/>
  <c r="AF95" i="19" s="1"/>
  <c r="B95" i="19"/>
  <c r="AE95" i="19" s="1"/>
  <c r="AA94" i="19"/>
  <c r="BF94" i="19" s="1"/>
  <c r="Z94" i="19"/>
  <c r="BE94" i="19" s="1"/>
  <c r="Y94" i="19"/>
  <c r="BD94" i="19" s="1"/>
  <c r="X94" i="19"/>
  <c r="BC94" i="19" s="1"/>
  <c r="W94" i="19"/>
  <c r="BB94" i="19" s="1"/>
  <c r="V94" i="19"/>
  <c r="BA94" i="19" s="1"/>
  <c r="U94" i="19"/>
  <c r="AZ94" i="19" s="1"/>
  <c r="T94" i="19"/>
  <c r="AY94" i="19" s="1"/>
  <c r="S94" i="19"/>
  <c r="AX94" i="19" s="1"/>
  <c r="R94" i="19"/>
  <c r="AW94" i="19" s="1"/>
  <c r="Q94" i="19"/>
  <c r="AV94" i="19" s="1"/>
  <c r="P94" i="19"/>
  <c r="AU94" i="19" s="1"/>
  <c r="O94" i="19"/>
  <c r="AT94" i="19" s="1"/>
  <c r="N94" i="19"/>
  <c r="AS94" i="19" s="1"/>
  <c r="M94" i="19"/>
  <c r="AR94" i="19" s="1"/>
  <c r="L94" i="19"/>
  <c r="AQ94" i="19" s="1"/>
  <c r="K94" i="19"/>
  <c r="AP94" i="19" s="1"/>
  <c r="J94" i="19"/>
  <c r="AO94" i="19" s="1"/>
  <c r="I94" i="19"/>
  <c r="AN94" i="19" s="1"/>
  <c r="H94" i="19"/>
  <c r="AM94" i="19" s="1"/>
  <c r="G94" i="19"/>
  <c r="AL94" i="19" s="1"/>
  <c r="F94" i="19"/>
  <c r="AK94" i="19" s="1"/>
  <c r="E94" i="19"/>
  <c r="AJ94" i="19" s="1"/>
  <c r="D94" i="19"/>
  <c r="AI94" i="19" s="1"/>
  <c r="C94" i="19"/>
  <c r="AF94" i="19" s="1"/>
  <c r="B94" i="19"/>
  <c r="AE94" i="19" s="1"/>
  <c r="AA93" i="19"/>
  <c r="BF93" i="19" s="1"/>
  <c r="Z93" i="19"/>
  <c r="BE93" i="19" s="1"/>
  <c r="Y93" i="19"/>
  <c r="BD93" i="19" s="1"/>
  <c r="X93" i="19"/>
  <c r="BC93" i="19" s="1"/>
  <c r="W93" i="19"/>
  <c r="BB93" i="19" s="1"/>
  <c r="V93" i="19"/>
  <c r="BA93" i="19" s="1"/>
  <c r="U93" i="19"/>
  <c r="AZ93" i="19" s="1"/>
  <c r="T93" i="19"/>
  <c r="AY93" i="19" s="1"/>
  <c r="S93" i="19"/>
  <c r="AX93" i="19" s="1"/>
  <c r="R93" i="19"/>
  <c r="AW93" i="19" s="1"/>
  <c r="Q93" i="19"/>
  <c r="AV93" i="19" s="1"/>
  <c r="P93" i="19"/>
  <c r="AU93" i="19" s="1"/>
  <c r="O93" i="19"/>
  <c r="AT93" i="19" s="1"/>
  <c r="N93" i="19"/>
  <c r="AS93" i="19" s="1"/>
  <c r="M93" i="19"/>
  <c r="AR93" i="19" s="1"/>
  <c r="L93" i="19"/>
  <c r="AQ93" i="19" s="1"/>
  <c r="K93" i="19"/>
  <c r="AP93" i="19" s="1"/>
  <c r="J93" i="19"/>
  <c r="AO93" i="19" s="1"/>
  <c r="I93" i="19"/>
  <c r="AN93" i="19" s="1"/>
  <c r="H93" i="19"/>
  <c r="AM93" i="19" s="1"/>
  <c r="G93" i="19"/>
  <c r="AL93" i="19" s="1"/>
  <c r="F93" i="19"/>
  <c r="AK93" i="19" s="1"/>
  <c r="E93" i="19"/>
  <c r="AJ93" i="19" s="1"/>
  <c r="D93" i="19"/>
  <c r="AI93" i="19" s="1"/>
  <c r="C93" i="19"/>
  <c r="AF93" i="19" s="1"/>
  <c r="B93" i="19"/>
  <c r="AE93" i="19" s="1"/>
  <c r="AA92" i="19"/>
  <c r="BF92" i="19" s="1"/>
  <c r="Z92" i="19"/>
  <c r="BE92" i="19" s="1"/>
  <c r="Y92" i="19"/>
  <c r="BD92" i="19" s="1"/>
  <c r="X92" i="19"/>
  <c r="BC92" i="19" s="1"/>
  <c r="W92" i="19"/>
  <c r="BB92" i="19" s="1"/>
  <c r="V92" i="19"/>
  <c r="BA92" i="19" s="1"/>
  <c r="U92" i="19"/>
  <c r="AZ92" i="19" s="1"/>
  <c r="T92" i="19"/>
  <c r="AY92" i="19" s="1"/>
  <c r="S92" i="19"/>
  <c r="AX92" i="19" s="1"/>
  <c r="R92" i="19"/>
  <c r="AW92" i="19" s="1"/>
  <c r="Q92" i="19"/>
  <c r="AV92" i="19" s="1"/>
  <c r="P92" i="19"/>
  <c r="AU92" i="19" s="1"/>
  <c r="O92" i="19"/>
  <c r="AT92" i="19" s="1"/>
  <c r="N92" i="19"/>
  <c r="AS92" i="19" s="1"/>
  <c r="M92" i="19"/>
  <c r="AR92" i="19" s="1"/>
  <c r="L92" i="19"/>
  <c r="AQ92" i="19" s="1"/>
  <c r="K92" i="19"/>
  <c r="AP92" i="19" s="1"/>
  <c r="J92" i="19"/>
  <c r="AO92" i="19" s="1"/>
  <c r="I92" i="19"/>
  <c r="AN92" i="19" s="1"/>
  <c r="H92" i="19"/>
  <c r="AM92" i="19" s="1"/>
  <c r="G92" i="19"/>
  <c r="AL92" i="19" s="1"/>
  <c r="F92" i="19"/>
  <c r="AK92" i="19" s="1"/>
  <c r="E92" i="19"/>
  <c r="AJ92" i="19" s="1"/>
  <c r="D92" i="19"/>
  <c r="AI92" i="19" s="1"/>
  <c r="C92" i="19"/>
  <c r="AF92" i="19" s="1"/>
  <c r="B92" i="19"/>
  <c r="AE92" i="19" s="1"/>
  <c r="AA91" i="19"/>
  <c r="BF91" i="19" s="1"/>
  <c r="Z91" i="19"/>
  <c r="BE91" i="19" s="1"/>
  <c r="Y91" i="19"/>
  <c r="BD91" i="19" s="1"/>
  <c r="X91" i="19"/>
  <c r="BC91" i="19" s="1"/>
  <c r="W91" i="19"/>
  <c r="BB91" i="19" s="1"/>
  <c r="V91" i="19"/>
  <c r="BA91" i="19" s="1"/>
  <c r="U91" i="19"/>
  <c r="AZ91" i="19" s="1"/>
  <c r="T91" i="19"/>
  <c r="AY91" i="19" s="1"/>
  <c r="S91" i="19"/>
  <c r="AX91" i="19" s="1"/>
  <c r="R91" i="19"/>
  <c r="AW91" i="19" s="1"/>
  <c r="Q91" i="19"/>
  <c r="AV91" i="19" s="1"/>
  <c r="P91" i="19"/>
  <c r="AU91" i="19" s="1"/>
  <c r="O91" i="19"/>
  <c r="AT91" i="19" s="1"/>
  <c r="N91" i="19"/>
  <c r="AS91" i="19" s="1"/>
  <c r="M91" i="19"/>
  <c r="AR91" i="19" s="1"/>
  <c r="L91" i="19"/>
  <c r="AQ91" i="19" s="1"/>
  <c r="K91" i="19"/>
  <c r="AP91" i="19" s="1"/>
  <c r="J91" i="19"/>
  <c r="AO91" i="19" s="1"/>
  <c r="I91" i="19"/>
  <c r="AN91" i="19" s="1"/>
  <c r="H91" i="19"/>
  <c r="AM91" i="19" s="1"/>
  <c r="G91" i="19"/>
  <c r="AL91" i="19" s="1"/>
  <c r="F91" i="19"/>
  <c r="AK91" i="19" s="1"/>
  <c r="E91" i="19"/>
  <c r="AJ91" i="19" s="1"/>
  <c r="D91" i="19"/>
  <c r="AI91" i="19" s="1"/>
  <c r="C91" i="19"/>
  <c r="AF91" i="19" s="1"/>
  <c r="B91" i="19"/>
  <c r="AE91" i="19" s="1"/>
  <c r="AA90" i="19"/>
  <c r="BF90" i="19" s="1"/>
  <c r="Z90" i="19"/>
  <c r="BE90" i="19" s="1"/>
  <c r="Y90" i="19"/>
  <c r="BD90" i="19" s="1"/>
  <c r="X90" i="19"/>
  <c r="BC90" i="19" s="1"/>
  <c r="W90" i="19"/>
  <c r="BB90" i="19" s="1"/>
  <c r="V90" i="19"/>
  <c r="BA90" i="19" s="1"/>
  <c r="U90" i="19"/>
  <c r="AZ90" i="19" s="1"/>
  <c r="T90" i="19"/>
  <c r="AY90" i="19" s="1"/>
  <c r="S90" i="19"/>
  <c r="AX90" i="19" s="1"/>
  <c r="R90" i="19"/>
  <c r="AW90" i="19" s="1"/>
  <c r="Q90" i="19"/>
  <c r="AV90" i="19" s="1"/>
  <c r="P90" i="19"/>
  <c r="AU90" i="19" s="1"/>
  <c r="O90" i="19"/>
  <c r="AT90" i="19" s="1"/>
  <c r="N90" i="19"/>
  <c r="AS90" i="19" s="1"/>
  <c r="M90" i="19"/>
  <c r="AR90" i="19" s="1"/>
  <c r="L90" i="19"/>
  <c r="AQ90" i="19" s="1"/>
  <c r="K90" i="19"/>
  <c r="AP90" i="19" s="1"/>
  <c r="J90" i="19"/>
  <c r="AO90" i="19" s="1"/>
  <c r="I90" i="19"/>
  <c r="AN90" i="19" s="1"/>
  <c r="H90" i="19"/>
  <c r="AM90" i="19" s="1"/>
  <c r="G90" i="19"/>
  <c r="AL90" i="19" s="1"/>
  <c r="F90" i="19"/>
  <c r="AK90" i="19" s="1"/>
  <c r="E90" i="19"/>
  <c r="AJ90" i="19" s="1"/>
  <c r="D90" i="19"/>
  <c r="AI90" i="19" s="1"/>
  <c r="C90" i="19"/>
  <c r="AF90" i="19" s="1"/>
  <c r="B90" i="19"/>
  <c r="AE90" i="19" s="1"/>
  <c r="AA89" i="19"/>
  <c r="BF89" i="19" s="1"/>
  <c r="Z89" i="19"/>
  <c r="BE89" i="19" s="1"/>
  <c r="Y89" i="19"/>
  <c r="BD89" i="19" s="1"/>
  <c r="X89" i="19"/>
  <c r="BC89" i="19" s="1"/>
  <c r="W89" i="19"/>
  <c r="BB89" i="19" s="1"/>
  <c r="V89" i="19"/>
  <c r="BA89" i="19" s="1"/>
  <c r="U89" i="19"/>
  <c r="AZ89" i="19" s="1"/>
  <c r="T89" i="19"/>
  <c r="AY89" i="19" s="1"/>
  <c r="S89" i="19"/>
  <c r="AX89" i="19" s="1"/>
  <c r="R89" i="19"/>
  <c r="AW89" i="19" s="1"/>
  <c r="Q89" i="19"/>
  <c r="AV89" i="19" s="1"/>
  <c r="P89" i="19"/>
  <c r="AU89" i="19" s="1"/>
  <c r="O89" i="19"/>
  <c r="AT89" i="19" s="1"/>
  <c r="N89" i="19"/>
  <c r="AS89" i="19" s="1"/>
  <c r="M89" i="19"/>
  <c r="AR89" i="19" s="1"/>
  <c r="L89" i="19"/>
  <c r="AQ89" i="19" s="1"/>
  <c r="K89" i="19"/>
  <c r="AP89" i="19" s="1"/>
  <c r="J89" i="19"/>
  <c r="AO89" i="19" s="1"/>
  <c r="I89" i="19"/>
  <c r="AN89" i="19" s="1"/>
  <c r="H89" i="19"/>
  <c r="AM89" i="19" s="1"/>
  <c r="G89" i="19"/>
  <c r="AL89" i="19" s="1"/>
  <c r="F89" i="19"/>
  <c r="AK89" i="19" s="1"/>
  <c r="E89" i="19"/>
  <c r="AJ89" i="19" s="1"/>
  <c r="D89" i="19"/>
  <c r="AI89" i="19" s="1"/>
  <c r="C89" i="19"/>
  <c r="AF89" i="19" s="1"/>
  <c r="B89" i="19"/>
  <c r="AE89" i="19" s="1"/>
  <c r="AA88" i="19"/>
  <c r="BF88" i="19" s="1"/>
  <c r="Z88" i="19"/>
  <c r="BE88" i="19" s="1"/>
  <c r="Y88" i="19"/>
  <c r="BD88" i="19" s="1"/>
  <c r="X88" i="19"/>
  <c r="BC88" i="19" s="1"/>
  <c r="W88" i="19"/>
  <c r="BB88" i="19" s="1"/>
  <c r="V88" i="19"/>
  <c r="BA88" i="19" s="1"/>
  <c r="U88" i="19"/>
  <c r="AZ88" i="19" s="1"/>
  <c r="T88" i="19"/>
  <c r="AY88" i="19" s="1"/>
  <c r="S88" i="19"/>
  <c r="AX88" i="19" s="1"/>
  <c r="R88" i="19"/>
  <c r="AW88" i="19" s="1"/>
  <c r="Q88" i="19"/>
  <c r="AV88" i="19" s="1"/>
  <c r="P88" i="19"/>
  <c r="AU88" i="19" s="1"/>
  <c r="O88" i="19"/>
  <c r="AT88" i="19" s="1"/>
  <c r="N88" i="19"/>
  <c r="AS88" i="19" s="1"/>
  <c r="M88" i="19"/>
  <c r="AR88" i="19" s="1"/>
  <c r="L88" i="19"/>
  <c r="AQ88" i="19" s="1"/>
  <c r="K88" i="19"/>
  <c r="AP88" i="19" s="1"/>
  <c r="J88" i="19"/>
  <c r="AO88" i="19" s="1"/>
  <c r="I88" i="19"/>
  <c r="AN88" i="19" s="1"/>
  <c r="H88" i="19"/>
  <c r="AM88" i="19" s="1"/>
  <c r="G88" i="19"/>
  <c r="AL88" i="19" s="1"/>
  <c r="F88" i="19"/>
  <c r="AK88" i="19" s="1"/>
  <c r="E88" i="19"/>
  <c r="AJ88" i="19" s="1"/>
  <c r="D88" i="19"/>
  <c r="AI88" i="19" s="1"/>
  <c r="C88" i="19"/>
  <c r="AF88" i="19" s="1"/>
  <c r="B88" i="19"/>
  <c r="AE88" i="19" s="1"/>
  <c r="AA87" i="19"/>
  <c r="BF87" i="19" s="1"/>
  <c r="Z87" i="19"/>
  <c r="BE87" i="19" s="1"/>
  <c r="Y87" i="19"/>
  <c r="BD87" i="19" s="1"/>
  <c r="X87" i="19"/>
  <c r="BC87" i="19" s="1"/>
  <c r="W87" i="19"/>
  <c r="BB87" i="19" s="1"/>
  <c r="V87" i="19"/>
  <c r="BA87" i="19" s="1"/>
  <c r="U87" i="19"/>
  <c r="AZ87" i="19" s="1"/>
  <c r="T87" i="19"/>
  <c r="AY87" i="19" s="1"/>
  <c r="S87" i="19"/>
  <c r="AX87" i="19" s="1"/>
  <c r="R87" i="19"/>
  <c r="AW87" i="19" s="1"/>
  <c r="Q87" i="19"/>
  <c r="AV87" i="19" s="1"/>
  <c r="P87" i="19"/>
  <c r="AU87" i="19" s="1"/>
  <c r="O87" i="19"/>
  <c r="AT87" i="19" s="1"/>
  <c r="N87" i="19"/>
  <c r="AS87" i="19" s="1"/>
  <c r="M87" i="19"/>
  <c r="AR87" i="19" s="1"/>
  <c r="L87" i="19"/>
  <c r="AQ87" i="19" s="1"/>
  <c r="K87" i="19"/>
  <c r="AP87" i="19" s="1"/>
  <c r="J87" i="19"/>
  <c r="AO87" i="19" s="1"/>
  <c r="I87" i="19"/>
  <c r="AN87" i="19" s="1"/>
  <c r="H87" i="19"/>
  <c r="AM87" i="19" s="1"/>
  <c r="G87" i="19"/>
  <c r="AL87" i="19" s="1"/>
  <c r="F87" i="19"/>
  <c r="AK87" i="19" s="1"/>
  <c r="E87" i="19"/>
  <c r="AJ87" i="19" s="1"/>
  <c r="D87" i="19"/>
  <c r="AI87" i="19" s="1"/>
  <c r="C87" i="19"/>
  <c r="AF87" i="19" s="1"/>
  <c r="B87" i="19"/>
  <c r="AE87" i="19" s="1"/>
  <c r="AA86" i="19"/>
  <c r="BF86" i="19" s="1"/>
  <c r="Z86" i="19"/>
  <c r="BE86" i="19" s="1"/>
  <c r="Y86" i="19"/>
  <c r="BD86" i="19" s="1"/>
  <c r="X86" i="19"/>
  <c r="BC86" i="19" s="1"/>
  <c r="W86" i="19"/>
  <c r="BB86" i="19" s="1"/>
  <c r="V86" i="19"/>
  <c r="BA86" i="19" s="1"/>
  <c r="U86" i="19"/>
  <c r="AZ86" i="19" s="1"/>
  <c r="T86" i="19"/>
  <c r="AY86" i="19" s="1"/>
  <c r="S86" i="19"/>
  <c r="AX86" i="19" s="1"/>
  <c r="R86" i="19"/>
  <c r="AW86" i="19" s="1"/>
  <c r="Q86" i="19"/>
  <c r="AV86" i="19" s="1"/>
  <c r="P86" i="19"/>
  <c r="AU86" i="19" s="1"/>
  <c r="O86" i="19"/>
  <c r="AT86" i="19" s="1"/>
  <c r="N86" i="19"/>
  <c r="AS86" i="19" s="1"/>
  <c r="M86" i="19"/>
  <c r="AR86" i="19" s="1"/>
  <c r="L86" i="19"/>
  <c r="AQ86" i="19" s="1"/>
  <c r="K86" i="19"/>
  <c r="AP86" i="19" s="1"/>
  <c r="J86" i="19"/>
  <c r="AO86" i="19" s="1"/>
  <c r="I86" i="19"/>
  <c r="AN86" i="19" s="1"/>
  <c r="H86" i="19"/>
  <c r="AM86" i="19" s="1"/>
  <c r="G86" i="19"/>
  <c r="AL86" i="19" s="1"/>
  <c r="F86" i="19"/>
  <c r="AK86" i="19" s="1"/>
  <c r="E86" i="19"/>
  <c r="AJ86" i="19" s="1"/>
  <c r="D86" i="19"/>
  <c r="AI86" i="19" s="1"/>
  <c r="C86" i="19"/>
  <c r="AF86" i="19" s="1"/>
  <c r="B86" i="19"/>
  <c r="AE86" i="19" s="1"/>
  <c r="AA85" i="19"/>
  <c r="BF85" i="19" s="1"/>
  <c r="Z85" i="19"/>
  <c r="BE85" i="19" s="1"/>
  <c r="Y85" i="19"/>
  <c r="BD85" i="19" s="1"/>
  <c r="X85" i="19"/>
  <c r="BC85" i="19" s="1"/>
  <c r="W85" i="19"/>
  <c r="BB85" i="19" s="1"/>
  <c r="V85" i="19"/>
  <c r="BA85" i="19" s="1"/>
  <c r="U85" i="19"/>
  <c r="AZ85" i="19" s="1"/>
  <c r="T85" i="19"/>
  <c r="AY85" i="19" s="1"/>
  <c r="S85" i="19"/>
  <c r="AX85" i="19" s="1"/>
  <c r="R85" i="19"/>
  <c r="AW85" i="19" s="1"/>
  <c r="Q85" i="19"/>
  <c r="AV85" i="19" s="1"/>
  <c r="P85" i="19"/>
  <c r="AU85" i="19" s="1"/>
  <c r="O85" i="19"/>
  <c r="AT85" i="19" s="1"/>
  <c r="N85" i="19"/>
  <c r="AS85" i="19" s="1"/>
  <c r="M85" i="19"/>
  <c r="AR85" i="19" s="1"/>
  <c r="L85" i="19"/>
  <c r="AQ85" i="19" s="1"/>
  <c r="K85" i="19"/>
  <c r="AP85" i="19" s="1"/>
  <c r="J85" i="19"/>
  <c r="AO85" i="19" s="1"/>
  <c r="I85" i="19"/>
  <c r="AN85" i="19" s="1"/>
  <c r="H85" i="19"/>
  <c r="AM85" i="19" s="1"/>
  <c r="G85" i="19"/>
  <c r="AL85" i="19" s="1"/>
  <c r="F85" i="19"/>
  <c r="AK85" i="19" s="1"/>
  <c r="E85" i="19"/>
  <c r="AJ85" i="19" s="1"/>
  <c r="D85" i="19"/>
  <c r="AI85" i="19" s="1"/>
  <c r="C85" i="19"/>
  <c r="AF85" i="19" s="1"/>
  <c r="B85" i="19"/>
  <c r="AE85" i="19" s="1"/>
  <c r="AA84" i="19"/>
  <c r="BF84" i="19" s="1"/>
  <c r="Z84" i="19"/>
  <c r="BE84" i="19" s="1"/>
  <c r="Y84" i="19"/>
  <c r="BD84" i="19" s="1"/>
  <c r="X84" i="19"/>
  <c r="BC84" i="19" s="1"/>
  <c r="W84" i="19"/>
  <c r="BB84" i="19" s="1"/>
  <c r="V84" i="19"/>
  <c r="BA84" i="19" s="1"/>
  <c r="U84" i="19"/>
  <c r="AZ84" i="19" s="1"/>
  <c r="T84" i="19"/>
  <c r="AY84" i="19" s="1"/>
  <c r="S84" i="19"/>
  <c r="AX84" i="19" s="1"/>
  <c r="R84" i="19"/>
  <c r="AW84" i="19" s="1"/>
  <c r="Q84" i="19"/>
  <c r="AV84" i="19" s="1"/>
  <c r="P84" i="19"/>
  <c r="AU84" i="19" s="1"/>
  <c r="O84" i="19"/>
  <c r="AT84" i="19" s="1"/>
  <c r="N84" i="19"/>
  <c r="AS84" i="19" s="1"/>
  <c r="M84" i="19"/>
  <c r="AR84" i="19" s="1"/>
  <c r="L84" i="19"/>
  <c r="AQ84" i="19" s="1"/>
  <c r="K84" i="19"/>
  <c r="AP84" i="19" s="1"/>
  <c r="J84" i="19"/>
  <c r="AO84" i="19" s="1"/>
  <c r="I84" i="19"/>
  <c r="AN84" i="19" s="1"/>
  <c r="H84" i="19"/>
  <c r="AM84" i="19" s="1"/>
  <c r="G84" i="19"/>
  <c r="AL84" i="19" s="1"/>
  <c r="F84" i="19"/>
  <c r="AK84" i="19" s="1"/>
  <c r="E84" i="19"/>
  <c r="AJ84" i="19" s="1"/>
  <c r="D84" i="19"/>
  <c r="AI84" i="19" s="1"/>
  <c r="C84" i="19"/>
  <c r="AF84" i="19" s="1"/>
  <c r="B84" i="19"/>
  <c r="AE84" i="19" s="1"/>
  <c r="AA83" i="19"/>
  <c r="BF83" i="19" s="1"/>
  <c r="Z83" i="19"/>
  <c r="BE83" i="19" s="1"/>
  <c r="Y83" i="19"/>
  <c r="BD83" i="19" s="1"/>
  <c r="X83" i="19"/>
  <c r="BC83" i="19" s="1"/>
  <c r="W83" i="19"/>
  <c r="BB83" i="19" s="1"/>
  <c r="V83" i="19"/>
  <c r="BA83" i="19" s="1"/>
  <c r="U83" i="19"/>
  <c r="AZ83" i="19" s="1"/>
  <c r="T83" i="19"/>
  <c r="AY83" i="19" s="1"/>
  <c r="S83" i="19"/>
  <c r="AX83" i="19" s="1"/>
  <c r="R83" i="19"/>
  <c r="AW83" i="19" s="1"/>
  <c r="Q83" i="19"/>
  <c r="AV83" i="19" s="1"/>
  <c r="P83" i="19"/>
  <c r="AU83" i="19" s="1"/>
  <c r="O83" i="19"/>
  <c r="AT83" i="19" s="1"/>
  <c r="N83" i="19"/>
  <c r="AS83" i="19" s="1"/>
  <c r="M83" i="19"/>
  <c r="AR83" i="19" s="1"/>
  <c r="L83" i="19"/>
  <c r="AQ83" i="19" s="1"/>
  <c r="K83" i="19"/>
  <c r="AP83" i="19" s="1"/>
  <c r="J83" i="19"/>
  <c r="AO83" i="19" s="1"/>
  <c r="I83" i="19"/>
  <c r="AN83" i="19" s="1"/>
  <c r="H83" i="19"/>
  <c r="AM83" i="19" s="1"/>
  <c r="G83" i="19"/>
  <c r="AL83" i="19" s="1"/>
  <c r="F83" i="19"/>
  <c r="AK83" i="19" s="1"/>
  <c r="E83" i="19"/>
  <c r="AJ83" i="19" s="1"/>
  <c r="D83" i="19"/>
  <c r="AI83" i="19" s="1"/>
  <c r="C83" i="19"/>
  <c r="AF83" i="19" s="1"/>
  <c r="B83" i="19"/>
  <c r="AE83" i="19" s="1"/>
  <c r="AA82" i="19"/>
  <c r="BF82" i="19" s="1"/>
  <c r="Z82" i="19"/>
  <c r="BE82" i="19" s="1"/>
  <c r="Y82" i="19"/>
  <c r="BD82" i="19" s="1"/>
  <c r="X82" i="19"/>
  <c r="BC82" i="19" s="1"/>
  <c r="W82" i="19"/>
  <c r="BB82" i="19" s="1"/>
  <c r="V82" i="19"/>
  <c r="BA82" i="19" s="1"/>
  <c r="U82" i="19"/>
  <c r="AZ82" i="19" s="1"/>
  <c r="T82" i="19"/>
  <c r="AY82" i="19" s="1"/>
  <c r="S82" i="19"/>
  <c r="AX82" i="19" s="1"/>
  <c r="R82" i="19"/>
  <c r="AW82" i="19" s="1"/>
  <c r="Q82" i="19"/>
  <c r="AV82" i="19" s="1"/>
  <c r="P82" i="19"/>
  <c r="AU82" i="19" s="1"/>
  <c r="O82" i="19"/>
  <c r="AT82" i="19" s="1"/>
  <c r="N82" i="19"/>
  <c r="AS82" i="19" s="1"/>
  <c r="M82" i="19"/>
  <c r="AR82" i="19" s="1"/>
  <c r="L82" i="19"/>
  <c r="AQ82" i="19" s="1"/>
  <c r="K82" i="19"/>
  <c r="AP82" i="19" s="1"/>
  <c r="J82" i="19"/>
  <c r="AO82" i="19" s="1"/>
  <c r="I82" i="19"/>
  <c r="AN82" i="19" s="1"/>
  <c r="H82" i="19"/>
  <c r="AM82" i="19" s="1"/>
  <c r="G82" i="19"/>
  <c r="AL82" i="19" s="1"/>
  <c r="F82" i="19"/>
  <c r="AK82" i="19" s="1"/>
  <c r="E82" i="19"/>
  <c r="AJ82" i="19" s="1"/>
  <c r="D82" i="19"/>
  <c r="AI82" i="19" s="1"/>
  <c r="C82" i="19"/>
  <c r="AF82" i="19" s="1"/>
  <c r="B82" i="19"/>
  <c r="AE82" i="19" s="1"/>
  <c r="AA81" i="19"/>
  <c r="BF81" i="19" s="1"/>
  <c r="Z81" i="19"/>
  <c r="BE81" i="19" s="1"/>
  <c r="Y81" i="19"/>
  <c r="BD81" i="19" s="1"/>
  <c r="X81" i="19"/>
  <c r="BC81" i="19" s="1"/>
  <c r="W81" i="19"/>
  <c r="BB81" i="19" s="1"/>
  <c r="V81" i="19"/>
  <c r="BA81" i="19" s="1"/>
  <c r="U81" i="19"/>
  <c r="AZ81" i="19" s="1"/>
  <c r="T81" i="19"/>
  <c r="AY81" i="19" s="1"/>
  <c r="S81" i="19"/>
  <c r="AX81" i="19" s="1"/>
  <c r="R81" i="19"/>
  <c r="AW81" i="19" s="1"/>
  <c r="Q81" i="19"/>
  <c r="AV81" i="19" s="1"/>
  <c r="P81" i="19"/>
  <c r="AU81" i="19" s="1"/>
  <c r="O81" i="19"/>
  <c r="AT81" i="19" s="1"/>
  <c r="N81" i="19"/>
  <c r="AS81" i="19" s="1"/>
  <c r="M81" i="19"/>
  <c r="AR81" i="19" s="1"/>
  <c r="L81" i="19"/>
  <c r="AQ81" i="19" s="1"/>
  <c r="K81" i="19"/>
  <c r="AP81" i="19" s="1"/>
  <c r="J81" i="19"/>
  <c r="AO81" i="19" s="1"/>
  <c r="I81" i="19"/>
  <c r="AN81" i="19" s="1"/>
  <c r="H81" i="19"/>
  <c r="AM81" i="19" s="1"/>
  <c r="G81" i="19"/>
  <c r="AL81" i="19" s="1"/>
  <c r="F81" i="19"/>
  <c r="AK81" i="19" s="1"/>
  <c r="E81" i="19"/>
  <c r="AJ81" i="19" s="1"/>
  <c r="D81" i="19"/>
  <c r="AI81" i="19" s="1"/>
  <c r="C81" i="19"/>
  <c r="AF81" i="19" s="1"/>
  <c r="B81" i="19"/>
  <c r="AE81" i="19" s="1"/>
  <c r="AA80" i="19"/>
  <c r="BF80" i="19" s="1"/>
  <c r="Z80" i="19"/>
  <c r="BE80" i="19" s="1"/>
  <c r="Y80" i="19"/>
  <c r="BD80" i="19" s="1"/>
  <c r="X80" i="19"/>
  <c r="BC80" i="19" s="1"/>
  <c r="W80" i="19"/>
  <c r="BB80" i="19" s="1"/>
  <c r="V80" i="19"/>
  <c r="BA80" i="19" s="1"/>
  <c r="U80" i="19"/>
  <c r="AZ80" i="19" s="1"/>
  <c r="T80" i="19"/>
  <c r="AY80" i="19" s="1"/>
  <c r="S80" i="19"/>
  <c r="AX80" i="19" s="1"/>
  <c r="R80" i="19"/>
  <c r="AW80" i="19" s="1"/>
  <c r="Q80" i="19"/>
  <c r="AV80" i="19" s="1"/>
  <c r="P80" i="19"/>
  <c r="AU80" i="19" s="1"/>
  <c r="O80" i="19"/>
  <c r="AT80" i="19" s="1"/>
  <c r="N80" i="19"/>
  <c r="AS80" i="19" s="1"/>
  <c r="M80" i="19"/>
  <c r="AR80" i="19" s="1"/>
  <c r="L80" i="19"/>
  <c r="AQ80" i="19" s="1"/>
  <c r="K80" i="19"/>
  <c r="AP80" i="19" s="1"/>
  <c r="J80" i="19"/>
  <c r="AO80" i="19" s="1"/>
  <c r="I80" i="19"/>
  <c r="AN80" i="19" s="1"/>
  <c r="H80" i="19"/>
  <c r="AM80" i="19" s="1"/>
  <c r="G80" i="19"/>
  <c r="AL80" i="19" s="1"/>
  <c r="F80" i="19"/>
  <c r="AK80" i="19" s="1"/>
  <c r="E80" i="19"/>
  <c r="AJ80" i="19" s="1"/>
  <c r="D80" i="19"/>
  <c r="AI80" i="19" s="1"/>
  <c r="C80" i="19"/>
  <c r="AF80" i="19" s="1"/>
  <c r="B80" i="19"/>
  <c r="AE80" i="19" s="1"/>
  <c r="AA79" i="19"/>
  <c r="BF79" i="19" s="1"/>
  <c r="Z79" i="19"/>
  <c r="BE79" i="19" s="1"/>
  <c r="Y79" i="19"/>
  <c r="BD79" i="19" s="1"/>
  <c r="X79" i="19"/>
  <c r="BC79" i="19" s="1"/>
  <c r="W79" i="19"/>
  <c r="BB79" i="19" s="1"/>
  <c r="V79" i="19"/>
  <c r="BA79" i="19" s="1"/>
  <c r="U79" i="19"/>
  <c r="AZ79" i="19" s="1"/>
  <c r="T79" i="19"/>
  <c r="AY79" i="19" s="1"/>
  <c r="S79" i="19"/>
  <c r="AX79" i="19" s="1"/>
  <c r="R79" i="19"/>
  <c r="AW79" i="19" s="1"/>
  <c r="Q79" i="19"/>
  <c r="AV79" i="19" s="1"/>
  <c r="P79" i="19"/>
  <c r="AU79" i="19" s="1"/>
  <c r="O79" i="19"/>
  <c r="AT79" i="19" s="1"/>
  <c r="N79" i="19"/>
  <c r="AS79" i="19" s="1"/>
  <c r="M79" i="19"/>
  <c r="AR79" i="19" s="1"/>
  <c r="L79" i="19"/>
  <c r="AQ79" i="19" s="1"/>
  <c r="K79" i="19"/>
  <c r="AP79" i="19" s="1"/>
  <c r="J79" i="19"/>
  <c r="AO79" i="19" s="1"/>
  <c r="I79" i="19"/>
  <c r="AN79" i="19" s="1"/>
  <c r="H79" i="19"/>
  <c r="AM79" i="19" s="1"/>
  <c r="G79" i="19"/>
  <c r="AL79" i="19" s="1"/>
  <c r="F79" i="19"/>
  <c r="AK79" i="19" s="1"/>
  <c r="E79" i="19"/>
  <c r="AJ79" i="19" s="1"/>
  <c r="D79" i="19"/>
  <c r="AI79" i="19" s="1"/>
  <c r="C79" i="19"/>
  <c r="AF79" i="19" s="1"/>
  <c r="B79" i="19"/>
  <c r="AE79" i="19" s="1"/>
  <c r="AA78" i="19"/>
  <c r="BF78" i="19" s="1"/>
  <c r="Z78" i="19"/>
  <c r="BE78" i="19" s="1"/>
  <c r="Y78" i="19"/>
  <c r="BD78" i="19" s="1"/>
  <c r="X78" i="19"/>
  <c r="BC78" i="19" s="1"/>
  <c r="W78" i="19"/>
  <c r="BB78" i="19" s="1"/>
  <c r="V78" i="19"/>
  <c r="BA78" i="19" s="1"/>
  <c r="U78" i="19"/>
  <c r="AZ78" i="19" s="1"/>
  <c r="T78" i="19"/>
  <c r="AY78" i="19" s="1"/>
  <c r="S78" i="19"/>
  <c r="AX78" i="19" s="1"/>
  <c r="R78" i="19"/>
  <c r="AW78" i="19" s="1"/>
  <c r="Q78" i="19"/>
  <c r="AV78" i="19" s="1"/>
  <c r="P78" i="19"/>
  <c r="AU78" i="19" s="1"/>
  <c r="O78" i="19"/>
  <c r="AT78" i="19" s="1"/>
  <c r="N78" i="19"/>
  <c r="AS78" i="19" s="1"/>
  <c r="M78" i="19"/>
  <c r="AR78" i="19" s="1"/>
  <c r="L78" i="19"/>
  <c r="AQ78" i="19" s="1"/>
  <c r="K78" i="19"/>
  <c r="AP78" i="19" s="1"/>
  <c r="J78" i="19"/>
  <c r="AO78" i="19" s="1"/>
  <c r="I78" i="19"/>
  <c r="AN78" i="19" s="1"/>
  <c r="H78" i="19"/>
  <c r="AM78" i="19" s="1"/>
  <c r="G78" i="19"/>
  <c r="AL78" i="19" s="1"/>
  <c r="F78" i="19"/>
  <c r="AK78" i="19" s="1"/>
  <c r="E78" i="19"/>
  <c r="AJ78" i="19" s="1"/>
  <c r="D78" i="19"/>
  <c r="AI78" i="19" s="1"/>
  <c r="C78" i="19"/>
  <c r="AF78" i="19" s="1"/>
  <c r="B78" i="19"/>
  <c r="AE78" i="19" s="1"/>
  <c r="AA77" i="19"/>
  <c r="BF77" i="19" s="1"/>
  <c r="Z77" i="19"/>
  <c r="BE77" i="19" s="1"/>
  <c r="Y77" i="19"/>
  <c r="BD77" i="19" s="1"/>
  <c r="X77" i="19"/>
  <c r="BC77" i="19" s="1"/>
  <c r="W77" i="19"/>
  <c r="BB77" i="19" s="1"/>
  <c r="V77" i="19"/>
  <c r="BA77" i="19" s="1"/>
  <c r="U77" i="19"/>
  <c r="AZ77" i="19" s="1"/>
  <c r="T77" i="19"/>
  <c r="AY77" i="19" s="1"/>
  <c r="S77" i="19"/>
  <c r="AX77" i="19" s="1"/>
  <c r="R77" i="19"/>
  <c r="AW77" i="19" s="1"/>
  <c r="Q77" i="19"/>
  <c r="AV77" i="19" s="1"/>
  <c r="P77" i="19"/>
  <c r="AU77" i="19" s="1"/>
  <c r="O77" i="19"/>
  <c r="AT77" i="19" s="1"/>
  <c r="N77" i="19"/>
  <c r="AS77" i="19" s="1"/>
  <c r="M77" i="19"/>
  <c r="AR77" i="19" s="1"/>
  <c r="L77" i="19"/>
  <c r="AQ77" i="19" s="1"/>
  <c r="K77" i="19"/>
  <c r="AP77" i="19" s="1"/>
  <c r="J77" i="19"/>
  <c r="AO77" i="19" s="1"/>
  <c r="I77" i="19"/>
  <c r="AN77" i="19" s="1"/>
  <c r="H77" i="19"/>
  <c r="AM77" i="19" s="1"/>
  <c r="G77" i="19"/>
  <c r="AL77" i="19" s="1"/>
  <c r="F77" i="19"/>
  <c r="AK77" i="19" s="1"/>
  <c r="E77" i="19"/>
  <c r="AJ77" i="19" s="1"/>
  <c r="D77" i="19"/>
  <c r="AI77" i="19" s="1"/>
  <c r="C77" i="19"/>
  <c r="AF77" i="19" s="1"/>
  <c r="B77" i="19"/>
  <c r="AE77" i="19" s="1"/>
  <c r="AA76" i="19"/>
  <c r="BF76" i="19" s="1"/>
  <c r="Z76" i="19"/>
  <c r="BE76" i="19" s="1"/>
  <c r="Y76" i="19"/>
  <c r="BD76" i="19" s="1"/>
  <c r="X76" i="19"/>
  <c r="BC76" i="19" s="1"/>
  <c r="W76" i="19"/>
  <c r="BB76" i="19" s="1"/>
  <c r="V76" i="19"/>
  <c r="BA76" i="19" s="1"/>
  <c r="U76" i="19"/>
  <c r="AZ76" i="19" s="1"/>
  <c r="T76" i="19"/>
  <c r="AY76" i="19" s="1"/>
  <c r="S76" i="19"/>
  <c r="AX76" i="19" s="1"/>
  <c r="R76" i="19"/>
  <c r="AW76" i="19" s="1"/>
  <c r="Q76" i="19"/>
  <c r="AV76" i="19" s="1"/>
  <c r="P76" i="19"/>
  <c r="AU76" i="19" s="1"/>
  <c r="O76" i="19"/>
  <c r="AT76" i="19" s="1"/>
  <c r="N76" i="19"/>
  <c r="AS76" i="19" s="1"/>
  <c r="M76" i="19"/>
  <c r="AR76" i="19" s="1"/>
  <c r="L76" i="19"/>
  <c r="AQ76" i="19" s="1"/>
  <c r="K76" i="19"/>
  <c r="AP76" i="19" s="1"/>
  <c r="J76" i="19"/>
  <c r="AO76" i="19" s="1"/>
  <c r="I76" i="19"/>
  <c r="AN76" i="19" s="1"/>
  <c r="H76" i="19"/>
  <c r="AM76" i="19" s="1"/>
  <c r="G76" i="19"/>
  <c r="AL76" i="19" s="1"/>
  <c r="F76" i="19"/>
  <c r="AK76" i="19" s="1"/>
  <c r="E76" i="19"/>
  <c r="AJ76" i="19" s="1"/>
  <c r="D76" i="19"/>
  <c r="AI76" i="19" s="1"/>
  <c r="C76" i="19"/>
  <c r="AF76" i="19" s="1"/>
  <c r="B76" i="19"/>
  <c r="AE76" i="19" s="1"/>
  <c r="AA75" i="19"/>
  <c r="BF75" i="19" s="1"/>
  <c r="Z75" i="19"/>
  <c r="BE75" i="19" s="1"/>
  <c r="Y75" i="19"/>
  <c r="BD75" i="19" s="1"/>
  <c r="X75" i="19"/>
  <c r="BC75" i="19" s="1"/>
  <c r="W75" i="19"/>
  <c r="BB75" i="19" s="1"/>
  <c r="V75" i="19"/>
  <c r="BA75" i="19" s="1"/>
  <c r="U75" i="19"/>
  <c r="AZ75" i="19" s="1"/>
  <c r="T75" i="19"/>
  <c r="AY75" i="19" s="1"/>
  <c r="S75" i="19"/>
  <c r="AX75" i="19" s="1"/>
  <c r="R75" i="19"/>
  <c r="AW75" i="19" s="1"/>
  <c r="Q75" i="19"/>
  <c r="AV75" i="19" s="1"/>
  <c r="P75" i="19"/>
  <c r="AU75" i="19" s="1"/>
  <c r="O75" i="19"/>
  <c r="AT75" i="19" s="1"/>
  <c r="N75" i="19"/>
  <c r="AS75" i="19" s="1"/>
  <c r="M75" i="19"/>
  <c r="AR75" i="19" s="1"/>
  <c r="L75" i="19"/>
  <c r="AQ75" i="19" s="1"/>
  <c r="K75" i="19"/>
  <c r="AP75" i="19" s="1"/>
  <c r="J75" i="19"/>
  <c r="AO75" i="19" s="1"/>
  <c r="I75" i="19"/>
  <c r="AN75" i="19" s="1"/>
  <c r="H75" i="19"/>
  <c r="AM75" i="19" s="1"/>
  <c r="G75" i="19"/>
  <c r="AL75" i="19" s="1"/>
  <c r="F75" i="19"/>
  <c r="AK75" i="19" s="1"/>
  <c r="E75" i="19"/>
  <c r="AJ75" i="19" s="1"/>
  <c r="D75" i="19"/>
  <c r="AI75" i="19" s="1"/>
  <c r="C75" i="19"/>
  <c r="AF75" i="19" s="1"/>
  <c r="B75" i="19"/>
  <c r="AE75" i="19" s="1"/>
  <c r="AA74" i="19"/>
  <c r="BF74" i="19" s="1"/>
  <c r="Z74" i="19"/>
  <c r="BE74" i="19" s="1"/>
  <c r="Y74" i="19"/>
  <c r="BD74" i="19" s="1"/>
  <c r="X74" i="19"/>
  <c r="BC74" i="19" s="1"/>
  <c r="W74" i="19"/>
  <c r="BB74" i="19" s="1"/>
  <c r="V74" i="19"/>
  <c r="BA74" i="19" s="1"/>
  <c r="U74" i="19"/>
  <c r="AZ74" i="19" s="1"/>
  <c r="T74" i="19"/>
  <c r="AY74" i="19" s="1"/>
  <c r="S74" i="19"/>
  <c r="AX74" i="19" s="1"/>
  <c r="R74" i="19"/>
  <c r="AW74" i="19" s="1"/>
  <c r="Q74" i="19"/>
  <c r="AV74" i="19" s="1"/>
  <c r="P74" i="19"/>
  <c r="AU74" i="19" s="1"/>
  <c r="O74" i="19"/>
  <c r="AT74" i="19" s="1"/>
  <c r="N74" i="19"/>
  <c r="AS74" i="19" s="1"/>
  <c r="M74" i="19"/>
  <c r="AR74" i="19" s="1"/>
  <c r="L74" i="19"/>
  <c r="AQ74" i="19" s="1"/>
  <c r="K74" i="19"/>
  <c r="AP74" i="19" s="1"/>
  <c r="J74" i="19"/>
  <c r="AO74" i="19" s="1"/>
  <c r="I74" i="19"/>
  <c r="AN74" i="19" s="1"/>
  <c r="H74" i="19"/>
  <c r="AM74" i="19" s="1"/>
  <c r="G74" i="19"/>
  <c r="AL74" i="19" s="1"/>
  <c r="F74" i="19"/>
  <c r="AK74" i="19" s="1"/>
  <c r="E74" i="19"/>
  <c r="AJ74" i="19" s="1"/>
  <c r="D74" i="19"/>
  <c r="AI74" i="19" s="1"/>
  <c r="C74" i="19"/>
  <c r="AF74" i="19" s="1"/>
  <c r="B74" i="19"/>
  <c r="AE74" i="19" s="1"/>
  <c r="AA73" i="19"/>
  <c r="BF73" i="19" s="1"/>
  <c r="Z73" i="19"/>
  <c r="BE73" i="19" s="1"/>
  <c r="Y73" i="19"/>
  <c r="BD73" i="19" s="1"/>
  <c r="X73" i="19"/>
  <c r="BC73" i="19" s="1"/>
  <c r="W73" i="19"/>
  <c r="BB73" i="19" s="1"/>
  <c r="V73" i="19"/>
  <c r="BA73" i="19" s="1"/>
  <c r="U73" i="19"/>
  <c r="AZ73" i="19" s="1"/>
  <c r="T73" i="19"/>
  <c r="AY73" i="19" s="1"/>
  <c r="S73" i="19"/>
  <c r="AX73" i="19" s="1"/>
  <c r="R73" i="19"/>
  <c r="AW73" i="19" s="1"/>
  <c r="Q73" i="19"/>
  <c r="AV73" i="19" s="1"/>
  <c r="P73" i="19"/>
  <c r="AU73" i="19" s="1"/>
  <c r="O73" i="19"/>
  <c r="AT73" i="19" s="1"/>
  <c r="N73" i="19"/>
  <c r="AS73" i="19" s="1"/>
  <c r="M73" i="19"/>
  <c r="AR73" i="19" s="1"/>
  <c r="L73" i="19"/>
  <c r="AQ73" i="19" s="1"/>
  <c r="K73" i="19"/>
  <c r="AP73" i="19" s="1"/>
  <c r="J73" i="19"/>
  <c r="AO73" i="19" s="1"/>
  <c r="I73" i="19"/>
  <c r="AN73" i="19" s="1"/>
  <c r="H73" i="19"/>
  <c r="AM73" i="19" s="1"/>
  <c r="G73" i="19"/>
  <c r="AL73" i="19" s="1"/>
  <c r="F73" i="19"/>
  <c r="AK73" i="19" s="1"/>
  <c r="E73" i="19"/>
  <c r="AJ73" i="19" s="1"/>
  <c r="D73" i="19"/>
  <c r="AI73" i="19" s="1"/>
  <c r="C73" i="19"/>
  <c r="AF73" i="19" s="1"/>
  <c r="B73" i="19"/>
  <c r="AE73" i="19" s="1"/>
  <c r="AA72" i="19"/>
  <c r="BF72" i="19" s="1"/>
  <c r="Z72" i="19"/>
  <c r="BE72" i="19" s="1"/>
  <c r="Y72" i="19"/>
  <c r="BD72" i="19" s="1"/>
  <c r="X72" i="19"/>
  <c r="BC72" i="19" s="1"/>
  <c r="W72" i="19"/>
  <c r="BB72" i="19" s="1"/>
  <c r="V72" i="19"/>
  <c r="BA72" i="19" s="1"/>
  <c r="U72" i="19"/>
  <c r="AZ72" i="19" s="1"/>
  <c r="T72" i="19"/>
  <c r="AY72" i="19" s="1"/>
  <c r="S72" i="19"/>
  <c r="AX72" i="19" s="1"/>
  <c r="R72" i="19"/>
  <c r="AW72" i="19" s="1"/>
  <c r="Q72" i="19"/>
  <c r="AV72" i="19" s="1"/>
  <c r="P72" i="19"/>
  <c r="AU72" i="19" s="1"/>
  <c r="O72" i="19"/>
  <c r="AT72" i="19" s="1"/>
  <c r="N72" i="19"/>
  <c r="AS72" i="19" s="1"/>
  <c r="M72" i="19"/>
  <c r="AR72" i="19" s="1"/>
  <c r="L72" i="19"/>
  <c r="AQ72" i="19" s="1"/>
  <c r="K72" i="19"/>
  <c r="AP72" i="19" s="1"/>
  <c r="J72" i="19"/>
  <c r="AO72" i="19" s="1"/>
  <c r="I72" i="19"/>
  <c r="AN72" i="19" s="1"/>
  <c r="H72" i="19"/>
  <c r="AM72" i="19" s="1"/>
  <c r="G72" i="19"/>
  <c r="AL72" i="19" s="1"/>
  <c r="F72" i="19"/>
  <c r="AK72" i="19" s="1"/>
  <c r="E72" i="19"/>
  <c r="AJ72" i="19" s="1"/>
  <c r="D72" i="19"/>
  <c r="AI72" i="19" s="1"/>
  <c r="C72" i="19"/>
  <c r="AF72" i="19" s="1"/>
  <c r="B72" i="19"/>
  <c r="AE72" i="19" s="1"/>
  <c r="AA71" i="19"/>
  <c r="BF71" i="19" s="1"/>
  <c r="Z71" i="19"/>
  <c r="BE71" i="19" s="1"/>
  <c r="Y71" i="19"/>
  <c r="BD71" i="19" s="1"/>
  <c r="X71" i="19"/>
  <c r="BC71" i="19" s="1"/>
  <c r="W71" i="19"/>
  <c r="BB71" i="19" s="1"/>
  <c r="V71" i="19"/>
  <c r="BA71" i="19" s="1"/>
  <c r="U71" i="19"/>
  <c r="AZ71" i="19" s="1"/>
  <c r="T71" i="19"/>
  <c r="AY71" i="19" s="1"/>
  <c r="S71" i="19"/>
  <c r="AX71" i="19" s="1"/>
  <c r="R71" i="19"/>
  <c r="AW71" i="19" s="1"/>
  <c r="Q71" i="19"/>
  <c r="AV71" i="19" s="1"/>
  <c r="P71" i="19"/>
  <c r="AU71" i="19" s="1"/>
  <c r="O71" i="19"/>
  <c r="AT71" i="19" s="1"/>
  <c r="N71" i="19"/>
  <c r="AS71" i="19" s="1"/>
  <c r="M71" i="19"/>
  <c r="AR71" i="19" s="1"/>
  <c r="L71" i="19"/>
  <c r="AQ71" i="19" s="1"/>
  <c r="K71" i="19"/>
  <c r="AP71" i="19" s="1"/>
  <c r="J71" i="19"/>
  <c r="AO71" i="19" s="1"/>
  <c r="I71" i="19"/>
  <c r="AN71" i="19" s="1"/>
  <c r="H71" i="19"/>
  <c r="AM71" i="19" s="1"/>
  <c r="G71" i="19"/>
  <c r="AL71" i="19" s="1"/>
  <c r="F71" i="19"/>
  <c r="AK71" i="19" s="1"/>
  <c r="E71" i="19"/>
  <c r="AJ71" i="19" s="1"/>
  <c r="D71" i="19"/>
  <c r="AI71" i="19" s="1"/>
  <c r="C71" i="19"/>
  <c r="AF71" i="19" s="1"/>
  <c r="B71" i="19"/>
  <c r="AE71" i="19" s="1"/>
  <c r="AA70" i="19"/>
  <c r="BF70" i="19" s="1"/>
  <c r="Z70" i="19"/>
  <c r="BE70" i="19" s="1"/>
  <c r="Y70" i="19"/>
  <c r="BD70" i="19" s="1"/>
  <c r="X70" i="19"/>
  <c r="BC70" i="19" s="1"/>
  <c r="W70" i="19"/>
  <c r="BB70" i="19" s="1"/>
  <c r="V70" i="19"/>
  <c r="BA70" i="19" s="1"/>
  <c r="U70" i="19"/>
  <c r="AZ70" i="19" s="1"/>
  <c r="T70" i="19"/>
  <c r="AY70" i="19" s="1"/>
  <c r="S70" i="19"/>
  <c r="AX70" i="19" s="1"/>
  <c r="R70" i="19"/>
  <c r="AW70" i="19" s="1"/>
  <c r="Q70" i="19"/>
  <c r="AV70" i="19" s="1"/>
  <c r="P70" i="19"/>
  <c r="AU70" i="19" s="1"/>
  <c r="O70" i="19"/>
  <c r="AT70" i="19" s="1"/>
  <c r="N70" i="19"/>
  <c r="AS70" i="19" s="1"/>
  <c r="M70" i="19"/>
  <c r="AR70" i="19" s="1"/>
  <c r="L70" i="19"/>
  <c r="AQ70" i="19" s="1"/>
  <c r="K70" i="19"/>
  <c r="AP70" i="19" s="1"/>
  <c r="J70" i="19"/>
  <c r="AO70" i="19" s="1"/>
  <c r="I70" i="19"/>
  <c r="AN70" i="19" s="1"/>
  <c r="H70" i="19"/>
  <c r="AM70" i="19" s="1"/>
  <c r="G70" i="19"/>
  <c r="AL70" i="19" s="1"/>
  <c r="F70" i="19"/>
  <c r="AK70" i="19" s="1"/>
  <c r="E70" i="19"/>
  <c r="AJ70" i="19" s="1"/>
  <c r="D70" i="19"/>
  <c r="AI70" i="19" s="1"/>
  <c r="C70" i="19"/>
  <c r="AF70" i="19" s="1"/>
  <c r="B70" i="19"/>
  <c r="AE70" i="19" s="1"/>
  <c r="AA69" i="19"/>
  <c r="BF69" i="19" s="1"/>
  <c r="Z69" i="19"/>
  <c r="BE69" i="19" s="1"/>
  <c r="Y69" i="19"/>
  <c r="BD69" i="19" s="1"/>
  <c r="X69" i="19"/>
  <c r="BC69" i="19" s="1"/>
  <c r="W69" i="19"/>
  <c r="BB69" i="19" s="1"/>
  <c r="V69" i="19"/>
  <c r="BA69" i="19" s="1"/>
  <c r="U69" i="19"/>
  <c r="AZ69" i="19" s="1"/>
  <c r="T69" i="19"/>
  <c r="AY69" i="19" s="1"/>
  <c r="S69" i="19"/>
  <c r="AX69" i="19" s="1"/>
  <c r="R69" i="19"/>
  <c r="AW69" i="19" s="1"/>
  <c r="Q69" i="19"/>
  <c r="AV69" i="19" s="1"/>
  <c r="P69" i="19"/>
  <c r="AU69" i="19" s="1"/>
  <c r="O69" i="19"/>
  <c r="AT69" i="19" s="1"/>
  <c r="N69" i="19"/>
  <c r="AS69" i="19" s="1"/>
  <c r="M69" i="19"/>
  <c r="AR69" i="19" s="1"/>
  <c r="L69" i="19"/>
  <c r="AQ69" i="19" s="1"/>
  <c r="K69" i="19"/>
  <c r="AP69" i="19" s="1"/>
  <c r="J69" i="19"/>
  <c r="AO69" i="19" s="1"/>
  <c r="I69" i="19"/>
  <c r="AN69" i="19" s="1"/>
  <c r="H69" i="19"/>
  <c r="AM69" i="19" s="1"/>
  <c r="G69" i="19"/>
  <c r="AL69" i="19" s="1"/>
  <c r="F69" i="19"/>
  <c r="AK69" i="19" s="1"/>
  <c r="E69" i="19"/>
  <c r="AJ69" i="19" s="1"/>
  <c r="D69" i="19"/>
  <c r="AI69" i="19" s="1"/>
  <c r="C69" i="19"/>
  <c r="AF69" i="19" s="1"/>
  <c r="B69" i="19"/>
  <c r="AE69" i="19" s="1"/>
  <c r="AA68" i="19"/>
  <c r="BF68" i="19" s="1"/>
  <c r="Z68" i="19"/>
  <c r="BE68" i="19" s="1"/>
  <c r="Y68" i="19"/>
  <c r="BD68" i="19" s="1"/>
  <c r="X68" i="19"/>
  <c r="BC68" i="19" s="1"/>
  <c r="W68" i="19"/>
  <c r="BB68" i="19" s="1"/>
  <c r="V68" i="19"/>
  <c r="BA68" i="19" s="1"/>
  <c r="U68" i="19"/>
  <c r="AZ68" i="19" s="1"/>
  <c r="T68" i="19"/>
  <c r="AY68" i="19" s="1"/>
  <c r="S68" i="19"/>
  <c r="AX68" i="19" s="1"/>
  <c r="R68" i="19"/>
  <c r="AW68" i="19" s="1"/>
  <c r="Q68" i="19"/>
  <c r="AV68" i="19" s="1"/>
  <c r="P68" i="19"/>
  <c r="AU68" i="19" s="1"/>
  <c r="O68" i="19"/>
  <c r="AT68" i="19" s="1"/>
  <c r="N68" i="19"/>
  <c r="AS68" i="19" s="1"/>
  <c r="M68" i="19"/>
  <c r="AR68" i="19" s="1"/>
  <c r="L68" i="19"/>
  <c r="AQ68" i="19" s="1"/>
  <c r="K68" i="19"/>
  <c r="AP68" i="19" s="1"/>
  <c r="J68" i="19"/>
  <c r="AO68" i="19" s="1"/>
  <c r="I68" i="19"/>
  <c r="AN68" i="19" s="1"/>
  <c r="H68" i="19"/>
  <c r="AM68" i="19" s="1"/>
  <c r="G68" i="19"/>
  <c r="AL68" i="19" s="1"/>
  <c r="F68" i="19"/>
  <c r="AK68" i="19" s="1"/>
  <c r="E68" i="19"/>
  <c r="AJ68" i="19" s="1"/>
  <c r="D68" i="19"/>
  <c r="AI68" i="19" s="1"/>
  <c r="C68" i="19"/>
  <c r="AF68" i="19" s="1"/>
  <c r="B68" i="19"/>
  <c r="AE68" i="19" s="1"/>
  <c r="AA67" i="19"/>
  <c r="BF67" i="19" s="1"/>
  <c r="Z67" i="19"/>
  <c r="BE67" i="19" s="1"/>
  <c r="Y67" i="19"/>
  <c r="BD67" i="19" s="1"/>
  <c r="X67" i="19"/>
  <c r="BC67" i="19" s="1"/>
  <c r="W67" i="19"/>
  <c r="BB67" i="19" s="1"/>
  <c r="V67" i="19"/>
  <c r="BA67" i="19" s="1"/>
  <c r="U67" i="19"/>
  <c r="AZ67" i="19" s="1"/>
  <c r="T67" i="19"/>
  <c r="AY67" i="19" s="1"/>
  <c r="S67" i="19"/>
  <c r="AX67" i="19" s="1"/>
  <c r="R67" i="19"/>
  <c r="AW67" i="19" s="1"/>
  <c r="Q67" i="19"/>
  <c r="AV67" i="19" s="1"/>
  <c r="P67" i="19"/>
  <c r="AU67" i="19" s="1"/>
  <c r="O67" i="19"/>
  <c r="AT67" i="19" s="1"/>
  <c r="N67" i="19"/>
  <c r="AS67" i="19" s="1"/>
  <c r="M67" i="19"/>
  <c r="AR67" i="19" s="1"/>
  <c r="L67" i="19"/>
  <c r="AQ67" i="19" s="1"/>
  <c r="K67" i="19"/>
  <c r="AP67" i="19" s="1"/>
  <c r="J67" i="19"/>
  <c r="AO67" i="19" s="1"/>
  <c r="I67" i="19"/>
  <c r="AN67" i="19" s="1"/>
  <c r="H67" i="19"/>
  <c r="AM67" i="19" s="1"/>
  <c r="G67" i="19"/>
  <c r="AL67" i="19" s="1"/>
  <c r="F67" i="19"/>
  <c r="AK67" i="19" s="1"/>
  <c r="E67" i="19"/>
  <c r="AJ67" i="19" s="1"/>
  <c r="D67" i="19"/>
  <c r="AI67" i="19" s="1"/>
  <c r="C67" i="19"/>
  <c r="AF67" i="19" s="1"/>
  <c r="B67" i="19"/>
  <c r="AE67" i="19" s="1"/>
  <c r="AA66" i="19"/>
  <c r="BF66" i="19" s="1"/>
  <c r="Z66" i="19"/>
  <c r="BE66" i="19" s="1"/>
  <c r="Y66" i="19"/>
  <c r="BD66" i="19" s="1"/>
  <c r="X66" i="19"/>
  <c r="BC66" i="19" s="1"/>
  <c r="W66" i="19"/>
  <c r="BB66" i="19" s="1"/>
  <c r="V66" i="19"/>
  <c r="BA66" i="19" s="1"/>
  <c r="U66" i="19"/>
  <c r="AZ66" i="19" s="1"/>
  <c r="T66" i="19"/>
  <c r="AY66" i="19" s="1"/>
  <c r="S66" i="19"/>
  <c r="AX66" i="19" s="1"/>
  <c r="R66" i="19"/>
  <c r="AW66" i="19" s="1"/>
  <c r="Q66" i="19"/>
  <c r="AV66" i="19" s="1"/>
  <c r="P66" i="19"/>
  <c r="AU66" i="19" s="1"/>
  <c r="O66" i="19"/>
  <c r="AT66" i="19" s="1"/>
  <c r="N66" i="19"/>
  <c r="AS66" i="19" s="1"/>
  <c r="M66" i="19"/>
  <c r="AR66" i="19" s="1"/>
  <c r="L66" i="19"/>
  <c r="AQ66" i="19" s="1"/>
  <c r="K66" i="19"/>
  <c r="AP66" i="19" s="1"/>
  <c r="J66" i="19"/>
  <c r="AO66" i="19" s="1"/>
  <c r="I66" i="19"/>
  <c r="AN66" i="19" s="1"/>
  <c r="H66" i="19"/>
  <c r="AM66" i="19" s="1"/>
  <c r="G66" i="19"/>
  <c r="AL66" i="19" s="1"/>
  <c r="F66" i="19"/>
  <c r="AK66" i="19" s="1"/>
  <c r="E66" i="19"/>
  <c r="AJ66" i="19" s="1"/>
  <c r="D66" i="19"/>
  <c r="AI66" i="19" s="1"/>
  <c r="C66" i="19"/>
  <c r="AF66" i="19" s="1"/>
  <c r="B66" i="19"/>
  <c r="AE66" i="19" s="1"/>
  <c r="AA65" i="19"/>
  <c r="BF65" i="19" s="1"/>
  <c r="Z65" i="19"/>
  <c r="BE65" i="19" s="1"/>
  <c r="Y65" i="19"/>
  <c r="BD65" i="19" s="1"/>
  <c r="X65" i="19"/>
  <c r="BC65" i="19" s="1"/>
  <c r="W65" i="19"/>
  <c r="BB65" i="19" s="1"/>
  <c r="V65" i="19"/>
  <c r="BA65" i="19" s="1"/>
  <c r="U65" i="19"/>
  <c r="AZ65" i="19" s="1"/>
  <c r="T65" i="19"/>
  <c r="AY65" i="19" s="1"/>
  <c r="S65" i="19"/>
  <c r="AX65" i="19" s="1"/>
  <c r="R65" i="19"/>
  <c r="AW65" i="19" s="1"/>
  <c r="Q65" i="19"/>
  <c r="AV65" i="19" s="1"/>
  <c r="P65" i="19"/>
  <c r="AU65" i="19" s="1"/>
  <c r="O65" i="19"/>
  <c r="AT65" i="19" s="1"/>
  <c r="N65" i="19"/>
  <c r="AS65" i="19" s="1"/>
  <c r="M65" i="19"/>
  <c r="AR65" i="19" s="1"/>
  <c r="L65" i="19"/>
  <c r="AQ65" i="19" s="1"/>
  <c r="K65" i="19"/>
  <c r="AP65" i="19" s="1"/>
  <c r="J65" i="19"/>
  <c r="AO65" i="19" s="1"/>
  <c r="I65" i="19"/>
  <c r="AN65" i="19" s="1"/>
  <c r="H65" i="19"/>
  <c r="AM65" i="19" s="1"/>
  <c r="G65" i="19"/>
  <c r="AL65" i="19" s="1"/>
  <c r="F65" i="19"/>
  <c r="AK65" i="19" s="1"/>
  <c r="E65" i="19"/>
  <c r="AJ65" i="19" s="1"/>
  <c r="D65" i="19"/>
  <c r="AI65" i="19" s="1"/>
  <c r="C65" i="19"/>
  <c r="AF65" i="19" s="1"/>
  <c r="B65" i="19"/>
  <c r="AE65" i="19" s="1"/>
  <c r="AA64" i="19"/>
  <c r="BF64" i="19" s="1"/>
  <c r="Z64" i="19"/>
  <c r="BE64" i="19" s="1"/>
  <c r="Y64" i="19"/>
  <c r="BD64" i="19" s="1"/>
  <c r="X64" i="19"/>
  <c r="BC64" i="19" s="1"/>
  <c r="W64" i="19"/>
  <c r="BB64" i="19" s="1"/>
  <c r="V64" i="19"/>
  <c r="BA64" i="19" s="1"/>
  <c r="U64" i="19"/>
  <c r="AZ64" i="19" s="1"/>
  <c r="T64" i="19"/>
  <c r="AY64" i="19" s="1"/>
  <c r="S64" i="19"/>
  <c r="AX64" i="19" s="1"/>
  <c r="R64" i="19"/>
  <c r="AW64" i="19" s="1"/>
  <c r="Q64" i="19"/>
  <c r="AV64" i="19" s="1"/>
  <c r="P64" i="19"/>
  <c r="AU64" i="19" s="1"/>
  <c r="O64" i="19"/>
  <c r="AT64" i="19" s="1"/>
  <c r="N64" i="19"/>
  <c r="AS64" i="19" s="1"/>
  <c r="M64" i="19"/>
  <c r="AR64" i="19" s="1"/>
  <c r="L64" i="19"/>
  <c r="AQ64" i="19" s="1"/>
  <c r="K64" i="19"/>
  <c r="AP64" i="19" s="1"/>
  <c r="J64" i="19"/>
  <c r="AO64" i="19" s="1"/>
  <c r="I64" i="19"/>
  <c r="AN64" i="19" s="1"/>
  <c r="H64" i="19"/>
  <c r="AM64" i="19" s="1"/>
  <c r="G64" i="19"/>
  <c r="AL64" i="19" s="1"/>
  <c r="F64" i="19"/>
  <c r="AK64" i="19" s="1"/>
  <c r="E64" i="19"/>
  <c r="AJ64" i="19" s="1"/>
  <c r="D64" i="19"/>
  <c r="AI64" i="19" s="1"/>
  <c r="C64" i="19"/>
  <c r="AF64" i="19" s="1"/>
  <c r="B64" i="19"/>
  <c r="AE64" i="19" s="1"/>
  <c r="AA63" i="19"/>
  <c r="BF63" i="19" s="1"/>
  <c r="Z63" i="19"/>
  <c r="BE63" i="19" s="1"/>
  <c r="Y63" i="19"/>
  <c r="BD63" i="19" s="1"/>
  <c r="X63" i="19"/>
  <c r="BC63" i="19" s="1"/>
  <c r="W63" i="19"/>
  <c r="BB63" i="19" s="1"/>
  <c r="V63" i="19"/>
  <c r="BA63" i="19" s="1"/>
  <c r="U63" i="19"/>
  <c r="AZ63" i="19" s="1"/>
  <c r="T63" i="19"/>
  <c r="AY63" i="19" s="1"/>
  <c r="S63" i="19"/>
  <c r="AX63" i="19" s="1"/>
  <c r="R63" i="19"/>
  <c r="AW63" i="19" s="1"/>
  <c r="Q63" i="19"/>
  <c r="AV63" i="19" s="1"/>
  <c r="P63" i="19"/>
  <c r="AU63" i="19" s="1"/>
  <c r="O63" i="19"/>
  <c r="AT63" i="19" s="1"/>
  <c r="N63" i="19"/>
  <c r="AS63" i="19" s="1"/>
  <c r="M63" i="19"/>
  <c r="AR63" i="19" s="1"/>
  <c r="L63" i="19"/>
  <c r="AQ63" i="19" s="1"/>
  <c r="K63" i="19"/>
  <c r="AP63" i="19" s="1"/>
  <c r="J63" i="19"/>
  <c r="AO63" i="19" s="1"/>
  <c r="I63" i="19"/>
  <c r="AN63" i="19" s="1"/>
  <c r="H63" i="19"/>
  <c r="AM63" i="19" s="1"/>
  <c r="G63" i="19"/>
  <c r="AL63" i="19" s="1"/>
  <c r="F63" i="19"/>
  <c r="AK63" i="19" s="1"/>
  <c r="E63" i="19"/>
  <c r="AJ63" i="19" s="1"/>
  <c r="D63" i="19"/>
  <c r="AI63" i="19" s="1"/>
  <c r="C63" i="19"/>
  <c r="AF63" i="19" s="1"/>
  <c r="B63" i="19"/>
  <c r="AE63" i="19" s="1"/>
  <c r="AA62" i="19"/>
  <c r="BF62" i="19" s="1"/>
  <c r="Z62" i="19"/>
  <c r="BE62" i="19" s="1"/>
  <c r="Y62" i="19"/>
  <c r="BD62" i="19" s="1"/>
  <c r="X62" i="19"/>
  <c r="BC62" i="19" s="1"/>
  <c r="W62" i="19"/>
  <c r="BB62" i="19" s="1"/>
  <c r="V62" i="19"/>
  <c r="BA62" i="19" s="1"/>
  <c r="U62" i="19"/>
  <c r="AZ62" i="19" s="1"/>
  <c r="T62" i="19"/>
  <c r="AY62" i="19" s="1"/>
  <c r="S62" i="19"/>
  <c r="AX62" i="19" s="1"/>
  <c r="R62" i="19"/>
  <c r="AW62" i="19" s="1"/>
  <c r="Q62" i="19"/>
  <c r="AV62" i="19" s="1"/>
  <c r="P62" i="19"/>
  <c r="AU62" i="19" s="1"/>
  <c r="O62" i="19"/>
  <c r="AT62" i="19" s="1"/>
  <c r="N62" i="19"/>
  <c r="AS62" i="19" s="1"/>
  <c r="M62" i="19"/>
  <c r="AR62" i="19" s="1"/>
  <c r="L62" i="19"/>
  <c r="AQ62" i="19" s="1"/>
  <c r="K62" i="19"/>
  <c r="AP62" i="19" s="1"/>
  <c r="J62" i="19"/>
  <c r="AO62" i="19" s="1"/>
  <c r="I62" i="19"/>
  <c r="AN62" i="19" s="1"/>
  <c r="H62" i="19"/>
  <c r="AM62" i="19" s="1"/>
  <c r="G62" i="19"/>
  <c r="AL62" i="19" s="1"/>
  <c r="F62" i="19"/>
  <c r="AK62" i="19" s="1"/>
  <c r="E62" i="19"/>
  <c r="AJ62" i="19" s="1"/>
  <c r="D62" i="19"/>
  <c r="AI62" i="19" s="1"/>
  <c r="C62" i="19"/>
  <c r="AF62" i="19" s="1"/>
  <c r="B62" i="19"/>
  <c r="AE62" i="19" s="1"/>
  <c r="AA61" i="19"/>
  <c r="BF61" i="19" s="1"/>
  <c r="Z61" i="19"/>
  <c r="BE61" i="19" s="1"/>
  <c r="Y61" i="19"/>
  <c r="BD61" i="19" s="1"/>
  <c r="X61" i="19"/>
  <c r="BC61" i="19" s="1"/>
  <c r="W61" i="19"/>
  <c r="BB61" i="19" s="1"/>
  <c r="V61" i="19"/>
  <c r="BA61" i="19" s="1"/>
  <c r="U61" i="19"/>
  <c r="AZ61" i="19" s="1"/>
  <c r="T61" i="19"/>
  <c r="AY61" i="19" s="1"/>
  <c r="S61" i="19"/>
  <c r="AX61" i="19" s="1"/>
  <c r="R61" i="19"/>
  <c r="AW61" i="19" s="1"/>
  <c r="Q61" i="19"/>
  <c r="AV61" i="19" s="1"/>
  <c r="P61" i="19"/>
  <c r="AU61" i="19" s="1"/>
  <c r="O61" i="19"/>
  <c r="AT61" i="19" s="1"/>
  <c r="N61" i="19"/>
  <c r="AS61" i="19" s="1"/>
  <c r="M61" i="19"/>
  <c r="AR61" i="19" s="1"/>
  <c r="L61" i="19"/>
  <c r="AQ61" i="19" s="1"/>
  <c r="K61" i="19"/>
  <c r="AP61" i="19" s="1"/>
  <c r="J61" i="19"/>
  <c r="AO61" i="19" s="1"/>
  <c r="I61" i="19"/>
  <c r="AN61" i="19" s="1"/>
  <c r="H61" i="19"/>
  <c r="AM61" i="19" s="1"/>
  <c r="G61" i="19"/>
  <c r="AL61" i="19" s="1"/>
  <c r="F61" i="19"/>
  <c r="AK61" i="19" s="1"/>
  <c r="E61" i="19"/>
  <c r="AJ61" i="19" s="1"/>
  <c r="D61" i="19"/>
  <c r="AI61" i="19" s="1"/>
  <c r="C61" i="19"/>
  <c r="AF61" i="19" s="1"/>
  <c r="B61" i="19"/>
  <c r="AE61" i="19" s="1"/>
  <c r="AA60" i="19"/>
  <c r="BF60" i="19" s="1"/>
  <c r="Z60" i="19"/>
  <c r="BE60" i="19" s="1"/>
  <c r="Y60" i="19"/>
  <c r="BD60" i="19" s="1"/>
  <c r="X60" i="19"/>
  <c r="BC60" i="19" s="1"/>
  <c r="W60" i="19"/>
  <c r="BB60" i="19" s="1"/>
  <c r="V60" i="19"/>
  <c r="BA60" i="19" s="1"/>
  <c r="U60" i="19"/>
  <c r="AZ60" i="19" s="1"/>
  <c r="T60" i="19"/>
  <c r="AY60" i="19" s="1"/>
  <c r="S60" i="19"/>
  <c r="AX60" i="19" s="1"/>
  <c r="R60" i="19"/>
  <c r="AW60" i="19" s="1"/>
  <c r="Q60" i="19"/>
  <c r="AV60" i="19" s="1"/>
  <c r="P60" i="19"/>
  <c r="AU60" i="19" s="1"/>
  <c r="O60" i="19"/>
  <c r="AT60" i="19" s="1"/>
  <c r="N60" i="19"/>
  <c r="AS60" i="19" s="1"/>
  <c r="M60" i="19"/>
  <c r="AR60" i="19" s="1"/>
  <c r="L60" i="19"/>
  <c r="AQ60" i="19" s="1"/>
  <c r="K60" i="19"/>
  <c r="AP60" i="19" s="1"/>
  <c r="J60" i="19"/>
  <c r="AO60" i="19" s="1"/>
  <c r="I60" i="19"/>
  <c r="AN60" i="19" s="1"/>
  <c r="H60" i="19"/>
  <c r="AM60" i="19" s="1"/>
  <c r="G60" i="19"/>
  <c r="AL60" i="19" s="1"/>
  <c r="F60" i="19"/>
  <c r="AK60" i="19" s="1"/>
  <c r="E60" i="19"/>
  <c r="AJ60" i="19" s="1"/>
  <c r="D60" i="19"/>
  <c r="AI60" i="19" s="1"/>
  <c r="C60" i="19"/>
  <c r="AF60" i="19" s="1"/>
  <c r="B60" i="19"/>
  <c r="AE60" i="19" s="1"/>
  <c r="AA59" i="19"/>
  <c r="BF59" i="19" s="1"/>
  <c r="Z59" i="19"/>
  <c r="BE59" i="19" s="1"/>
  <c r="Y59" i="19"/>
  <c r="BD59" i="19" s="1"/>
  <c r="X59" i="19"/>
  <c r="BC59" i="19" s="1"/>
  <c r="W59" i="19"/>
  <c r="BB59" i="19" s="1"/>
  <c r="V59" i="19"/>
  <c r="BA59" i="19" s="1"/>
  <c r="U59" i="19"/>
  <c r="AZ59" i="19" s="1"/>
  <c r="T59" i="19"/>
  <c r="AY59" i="19" s="1"/>
  <c r="S59" i="19"/>
  <c r="AX59" i="19" s="1"/>
  <c r="R59" i="19"/>
  <c r="AW59" i="19" s="1"/>
  <c r="Q59" i="19"/>
  <c r="AV59" i="19" s="1"/>
  <c r="P59" i="19"/>
  <c r="AU59" i="19" s="1"/>
  <c r="O59" i="19"/>
  <c r="AT59" i="19" s="1"/>
  <c r="N59" i="19"/>
  <c r="AS59" i="19" s="1"/>
  <c r="M59" i="19"/>
  <c r="AR59" i="19" s="1"/>
  <c r="L59" i="19"/>
  <c r="AQ59" i="19" s="1"/>
  <c r="K59" i="19"/>
  <c r="AP59" i="19" s="1"/>
  <c r="J59" i="19"/>
  <c r="AO59" i="19" s="1"/>
  <c r="I59" i="19"/>
  <c r="AN59" i="19" s="1"/>
  <c r="H59" i="19"/>
  <c r="AM59" i="19" s="1"/>
  <c r="G59" i="19"/>
  <c r="AL59" i="19" s="1"/>
  <c r="F59" i="19"/>
  <c r="AK59" i="19" s="1"/>
  <c r="E59" i="19"/>
  <c r="AJ59" i="19" s="1"/>
  <c r="D59" i="19"/>
  <c r="AI59" i="19" s="1"/>
  <c r="C59" i="19"/>
  <c r="AF59" i="19" s="1"/>
  <c r="B59" i="19"/>
  <c r="AE59" i="19" s="1"/>
  <c r="AA58" i="19"/>
  <c r="BF58" i="19" s="1"/>
  <c r="Z58" i="19"/>
  <c r="BE58" i="19" s="1"/>
  <c r="Y58" i="19"/>
  <c r="BD58" i="19" s="1"/>
  <c r="X58" i="19"/>
  <c r="BC58" i="19" s="1"/>
  <c r="W58" i="19"/>
  <c r="BB58" i="19" s="1"/>
  <c r="V58" i="19"/>
  <c r="BA58" i="19" s="1"/>
  <c r="U58" i="19"/>
  <c r="AZ58" i="19" s="1"/>
  <c r="T58" i="19"/>
  <c r="AY58" i="19" s="1"/>
  <c r="S58" i="19"/>
  <c r="AX58" i="19" s="1"/>
  <c r="R58" i="19"/>
  <c r="AW58" i="19" s="1"/>
  <c r="Q58" i="19"/>
  <c r="AV58" i="19" s="1"/>
  <c r="P58" i="19"/>
  <c r="AU58" i="19" s="1"/>
  <c r="O58" i="19"/>
  <c r="AT58" i="19" s="1"/>
  <c r="N58" i="19"/>
  <c r="AS58" i="19" s="1"/>
  <c r="M58" i="19"/>
  <c r="AR58" i="19" s="1"/>
  <c r="L58" i="19"/>
  <c r="AQ58" i="19" s="1"/>
  <c r="K58" i="19"/>
  <c r="AP58" i="19" s="1"/>
  <c r="J58" i="19"/>
  <c r="AO58" i="19" s="1"/>
  <c r="I58" i="19"/>
  <c r="AN58" i="19" s="1"/>
  <c r="H58" i="19"/>
  <c r="AM58" i="19" s="1"/>
  <c r="G58" i="19"/>
  <c r="AL58" i="19" s="1"/>
  <c r="F58" i="19"/>
  <c r="AK58" i="19" s="1"/>
  <c r="E58" i="19"/>
  <c r="AJ58" i="19" s="1"/>
  <c r="D58" i="19"/>
  <c r="AI58" i="19" s="1"/>
  <c r="C58" i="19"/>
  <c r="AF58" i="19" s="1"/>
  <c r="B58" i="19"/>
  <c r="AE58" i="19" s="1"/>
  <c r="AA57" i="19"/>
  <c r="BF57" i="19" s="1"/>
  <c r="Z57" i="19"/>
  <c r="BE57" i="19" s="1"/>
  <c r="Y57" i="19"/>
  <c r="BD57" i="19" s="1"/>
  <c r="X57" i="19"/>
  <c r="BC57" i="19" s="1"/>
  <c r="W57" i="19"/>
  <c r="BB57" i="19" s="1"/>
  <c r="V57" i="19"/>
  <c r="BA57" i="19" s="1"/>
  <c r="U57" i="19"/>
  <c r="AZ57" i="19" s="1"/>
  <c r="T57" i="19"/>
  <c r="AY57" i="19" s="1"/>
  <c r="S57" i="19"/>
  <c r="AX57" i="19" s="1"/>
  <c r="R57" i="19"/>
  <c r="AW57" i="19" s="1"/>
  <c r="Q57" i="19"/>
  <c r="AV57" i="19" s="1"/>
  <c r="P57" i="19"/>
  <c r="AU57" i="19" s="1"/>
  <c r="O57" i="19"/>
  <c r="AT57" i="19" s="1"/>
  <c r="N57" i="19"/>
  <c r="AS57" i="19" s="1"/>
  <c r="M57" i="19"/>
  <c r="AR57" i="19" s="1"/>
  <c r="L57" i="19"/>
  <c r="AQ57" i="19" s="1"/>
  <c r="K57" i="19"/>
  <c r="AP57" i="19" s="1"/>
  <c r="J57" i="19"/>
  <c r="AO57" i="19" s="1"/>
  <c r="I57" i="19"/>
  <c r="AN57" i="19" s="1"/>
  <c r="H57" i="19"/>
  <c r="AM57" i="19" s="1"/>
  <c r="G57" i="19"/>
  <c r="AL57" i="19" s="1"/>
  <c r="F57" i="19"/>
  <c r="AK57" i="19" s="1"/>
  <c r="E57" i="19"/>
  <c r="AJ57" i="19" s="1"/>
  <c r="D57" i="19"/>
  <c r="AI57" i="19" s="1"/>
  <c r="C57" i="19"/>
  <c r="AF57" i="19" s="1"/>
  <c r="B57" i="19"/>
  <c r="AE57" i="19" s="1"/>
  <c r="AA56" i="19"/>
  <c r="BF56" i="19" s="1"/>
  <c r="Z56" i="19"/>
  <c r="BE56" i="19" s="1"/>
  <c r="Y56" i="19"/>
  <c r="BD56" i="19" s="1"/>
  <c r="X56" i="19"/>
  <c r="BC56" i="19" s="1"/>
  <c r="W56" i="19"/>
  <c r="BB56" i="19" s="1"/>
  <c r="V56" i="19"/>
  <c r="BA56" i="19" s="1"/>
  <c r="U56" i="19"/>
  <c r="AZ56" i="19" s="1"/>
  <c r="T56" i="19"/>
  <c r="AY56" i="19" s="1"/>
  <c r="S56" i="19"/>
  <c r="AX56" i="19" s="1"/>
  <c r="R56" i="19"/>
  <c r="AW56" i="19" s="1"/>
  <c r="Q56" i="19"/>
  <c r="AV56" i="19" s="1"/>
  <c r="P56" i="19"/>
  <c r="AU56" i="19" s="1"/>
  <c r="O56" i="19"/>
  <c r="AT56" i="19" s="1"/>
  <c r="N56" i="19"/>
  <c r="AS56" i="19" s="1"/>
  <c r="M56" i="19"/>
  <c r="AR56" i="19" s="1"/>
  <c r="L56" i="19"/>
  <c r="AQ56" i="19" s="1"/>
  <c r="K56" i="19"/>
  <c r="AP56" i="19" s="1"/>
  <c r="J56" i="19"/>
  <c r="AO56" i="19" s="1"/>
  <c r="I56" i="19"/>
  <c r="AN56" i="19" s="1"/>
  <c r="H56" i="19"/>
  <c r="AM56" i="19" s="1"/>
  <c r="G56" i="19"/>
  <c r="AL56" i="19" s="1"/>
  <c r="F56" i="19"/>
  <c r="AK56" i="19" s="1"/>
  <c r="E56" i="19"/>
  <c r="AJ56" i="19" s="1"/>
  <c r="D56" i="19"/>
  <c r="AI56" i="19" s="1"/>
  <c r="C56" i="19"/>
  <c r="AF56" i="19" s="1"/>
  <c r="B56" i="19"/>
  <c r="AE56" i="19" s="1"/>
  <c r="AA55" i="19"/>
  <c r="BF55" i="19" s="1"/>
  <c r="Z55" i="19"/>
  <c r="BE55" i="19" s="1"/>
  <c r="Y55" i="19"/>
  <c r="BD55" i="19" s="1"/>
  <c r="X55" i="19"/>
  <c r="BC55" i="19" s="1"/>
  <c r="W55" i="19"/>
  <c r="BB55" i="19" s="1"/>
  <c r="V55" i="19"/>
  <c r="BA55" i="19" s="1"/>
  <c r="U55" i="19"/>
  <c r="AZ55" i="19" s="1"/>
  <c r="T55" i="19"/>
  <c r="AY55" i="19" s="1"/>
  <c r="S55" i="19"/>
  <c r="AX55" i="19" s="1"/>
  <c r="R55" i="19"/>
  <c r="AW55" i="19" s="1"/>
  <c r="Q55" i="19"/>
  <c r="AV55" i="19" s="1"/>
  <c r="P55" i="19"/>
  <c r="AU55" i="19" s="1"/>
  <c r="O55" i="19"/>
  <c r="AT55" i="19" s="1"/>
  <c r="N55" i="19"/>
  <c r="AS55" i="19" s="1"/>
  <c r="M55" i="19"/>
  <c r="AR55" i="19" s="1"/>
  <c r="L55" i="19"/>
  <c r="AQ55" i="19" s="1"/>
  <c r="K55" i="19"/>
  <c r="AP55" i="19" s="1"/>
  <c r="J55" i="19"/>
  <c r="AO55" i="19" s="1"/>
  <c r="I55" i="19"/>
  <c r="AN55" i="19" s="1"/>
  <c r="H55" i="19"/>
  <c r="AM55" i="19" s="1"/>
  <c r="G55" i="19"/>
  <c r="AL55" i="19" s="1"/>
  <c r="F55" i="19"/>
  <c r="AK55" i="19" s="1"/>
  <c r="E55" i="19"/>
  <c r="AJ55" i="19" s="1"/>
  <c r="D55" i="19"/>
  <c r="AI55" i="19" s="1"/>
  <c r="C55" i="19"/>
  <c r="AF55" i="19" s="1"/>
  <c r="BQ269" i="19" l="1"/>
  <c r="N273" i="15"/>
  <c r="AG273" i="11"/>
  <c r="G274" i="18"/>
  <c r="H274" i="18" s="1"/>
  <c r="G275" i="18"/>
  <c r="H275" i="18" s="1"/>
  <c r="G276" i="18"/>
  <c r="H276" i="18" s="1"/>
  <c r="G277" i="18"/>
  <c r="H277" i="18" s="1"/>
  <c r="G278" i="18"/>
  <c r="H278" i="18" s="1"/>
  <c r="G279" i="18"/>
  <c r="H279" i="18" s="1"/>
  <c r="G280" i="18"/>
  <c r="H280" i="18" s="1"/>
  <c r="G281" i="18"/>
  <c r="H281" i="18" s="1"/>
  <c r="G282" i="18"/>
  <c r="H282" i="18" s="1"/>
  <c r="G283" i="18"/>
  <c r="H283" i="18" s="1"/>
  <c r="G284" i="18"/>
  <c r="H284" i="18" s="1"/>
  <c r="G285" i="18"/>
  <c r="H285" i="18" s="1"/>
  <c r="G286" i="18"/>
  <c r="H286" i="18" s="1"/>
  <c r="G287" i="18"/>
  <c r="H287" i="18" s="1"/>
  <c r="G288" i="18"/>
  <c r="H288" i="18" s="1"/>
  <c r="G289" i="18"/>
  <c r="H289" i="18" s="1"/>
  <c r="G290" i="18"/>
  <c r="H290" i="18" s="1"/>
  <c r="G291" i="18"/>
  <c r="H291" i="18" s="1"/>
  <c r="G292" i="18"/>
  <c r="H292" i="18" s="1"/>
  <c r="G293" i="18"/>
  <c r="H293" i="18" s="1"/>
  <c r="G294" i="18"/>
  <c r="H294" i="18" s="1"/>
  <c r="G295" i="18"/>
  <c r="H295" i="18" s="1"/>
  <c r="G296" i="18"/>
  <c r="H296" i="18" s="1"/>
  <c r="G297" i="18"/>
  <c r="H297" i="18" s="1"/>
  <c r="G298" i="18"/>
  <c r="H298" i="18" s="1"/>
  <c r="G299" i="18"/>
  <c r="H299" i="18" s="1"/>
  <c r="G300" i="18"/>
  <c r="H300" i="18" s="1"/>
  <c r="G301" i="18"/>
  <c r="H301" i="18" s="1"/>
  <c r="G302" i="18"/>
  <c r="H302" i="18" s="1"/>
  <c r="G303" i="18"/>
  <c r="H303" i="18" s="1"/>
  <c r="G304" i="18"/>
  <c r="H304" i="18" s="1"/>
  <c r="G305" i="18"/>
  <c r="H305" i="18" s="1"/>
  <c r="G306" i="18"/>
  <c r="H306" i="18" s="1"/>
  <c r="G307" i="18"/>
  <c r="H307" i="18" s="1"/>
  <c r="G308" i="18"/>
  <c r="H308" i="18" s="1"/>
  <c r="G309" i="18"/>
  <c r="H309" i="18" s="1"/>
  <c r="G310" i="18"/>
  <c r="H310" i="18" s="1"/>
  <c r="G311" i="18"/>
  <c r="H311" i="18" s="1"/>
  <c r="G312" i="18"/>
  <c r="H312" i="18" s="1"/>
  <c r="G313" i="18"/>
  <c r="H313" i="18" s="1"/>
  <c r="G314" i="18"/>
  <c r="H314" i="18" s="1"/>
  <c r="G315" i="18"/>
  <c r="H315" i="18" s="1"/>
  <c r="G316" i="18"/>
  <c r="H316" i="18" s="1"/>
  <c r="G317" i="18"/>
  <c r="H317" i="18" s="1"/>
  <c r="G318" i="18"/>
  <c r="H318" i="18" s="1"/>
  <c r="G319" i="18"/>
  <c r="H319" i="18" s="1"/>
  <c r="G320" i="18"/>
  <c r="H320" i="18" s="1"/>
  <c r="G321" i="18"/>
  <c r="H321" i="18" s="1"/>
  <c r="G322" i="18"/>
  <c r="H322" i="18" s="1"/>
  <c r="G273" i="18"/>
  <c r="H273" i="18" s="1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K316" i="17"/>
  <c r="K273" i="17"/>
  <c r="I275" i="17"/>
  <c r="K275" i="17" s="1"/>
  <c r="I276" i="17"/>
  <c r="K276" i="17" s="1"/>
  <c r="I277" i="17"/>
  <c r="K277" i="17" s="1"/>
  <c r="I278" i="17"/>
  <c r="K278" i="17" s="1"/>
  <c r="I279" i="17"/>
  <c r="K279" i="17" s="1"/>
  <c r="I280" i="17"/>
  <c r="K280" i="17" s="1"/>
  <c r="I281" i="17"/>
  <c r="K281" i="17" s="1"/>
  <c r="I282" i="17"/>
  <c r="K282" i="17" s="1"/>
  <c r="I283" i="17"/>
  <c r="K283" i="17" s="1"/>
  <c r="I284" i="17"/>
  <c r="K284" i="17" s="1"/>
  <c r="I285" i="17"/>
  <c r="K285" i="17" s="1"/>
  <c r="I286" i="17"/>
  <c r="K286" i="17" s="1"/>
  <c r="I287" i="17"/>
  <c r="K287" i="17" s="1"/>
  <c r="I288" i="17"/>
  <c r="K288" i="17" s="1"/>
  <c r="I289" i="17"/>
  <c r="K289" i="17" s="1"/>
  <c r="I290" i="17"/>
  <c r="K290" i="17" s="1"/>
  <c r="I291" i="17"/>
  <c r="K291" i="17" s="1"/>
  <c r="I292" i="17"/>
  <c r="K292" i="17" s="1"/>
  <c r="I293" i="17"/>
  <c r="K293" i="17" s="1"/>
  <c r="I294" i="17"/>
  <c r="K294" i="17" s="1"/>
  <c r="I295" i="17"/>
  <c r="K295" i="17" s="1"/>
  <c r="I296" i="17"/>
  <c r="K296" i="17" s="1"/>
  <c r="I297" i="17"/>
  <c r="K297" i="17" s="1"/>
  <c r="I298" i="17"/>
  <c r="K298" i="17" s="1"/>
  <c r="I299" i="17"/>
  <c r="K299" i="17" s="1"/>
  <c r="I300" i="17"/>
  <c r="K300" i="17" s="1"/>
  <c r="I301" i="17"/>
  <c r="K301" i="17" s="1"/>
  <c r="I302" i="17"/>
  <c r="K302" i="17" s="1"/>
  <c r="I303" i="17"/>
  <c r="K303" i="17" s="1"/>
  <c r="I304" i="17"/>
  <c r="K304" i="17" s="1"/>
  <c r="I305" i="17"/>
  <c r="K305" i="17" s="1"/>
  <c r="I306" i="17"/>
  <c r="K306" i="17" s="1"/>
  <c r="I307" i="17"/>
  <c r="K307" i="17" s="1"/>
  <c r="I308" i="17"/>
  <c r="K308" i="17" s="1"/>
  <c r="I309" i="17"/>
  <c r="K309" i="17" s="1"/>
  <c r="I310" i="17"/>
  <c r="K310" i="17" s="1"/>
  <c r="I311" i="17"/>
  <c r="K311" i="17" s="1"/>
  <c r="I312" i="17"/>
  <c r="K312" i="17" s="1"/>
  <c r="I313" i="17"/>
  <c r="K313" i="17" s="1"/>
  <c r="I314" i="17"/>
  <c r="K314" i="17" s="1"/>
  <c r="I315" i="17"/>
  <c r="K315" i="17" s="1"/>
  <c r="I316" i="17"/>
  <c r="I317" i="17"/>
  <c r="K317" i="17" s="1"/>
  <c r="I318" i="17"/>
  <c r="K318" i="17" s="1"/>
  <c r="I319" i="17"/>
  <c r="K319" i="17" s="1"/>
  <c r="I320" i="17"/>
  <c r="K320" i="17" s="1"/>
  <c r="I321" i="17"/>
  <c r="K321" i="17" s="1"/>
  <c r="I322" i="17"/>
  <c r="K322" i="17" s="1"/>
  <c r="I274" i="17"/>
  <c r="K274" i="17" s="1"/>
  <c r="I273" i="17"/>
  <c r="D105" i="17"/>
  <c r="C105" i="17"/>
  <c r="B105" i="17"/>
  <c r="D104" i="17"/>
  <c r="C104" i="17"/>
  <c r="B104" i="17"/>
  <c r="D103" i="17"/>
  <c r="C103" i="17"/>
  <c r="B103" i="17"/>
  <c r="D102" i="17"/>
  <c r="C102" i="17"/>
  <c r="B102" i="17"/>
  <c r="D101" i="17"/>
  <c r="C101" i="17"/>
  <c r="B101" i="17"/>
  <c r="D100" i="17"/>
  <c r="C100" i="17"/>
  <c r="B100" i="17"/>
  <c r="D99" i="17"/>
  <c r="C99" i="17"/>
  <c r="B99" i="17"/>
  <c r="D98" i="17"/>
  <c r="C98" i="17"/>
  <c r="B98" i="17"/>
  <c r="D97" i="17"/>
  <c r="C97" i="17"/>
  <c r="B97" i="17"/>
  <c r="D96" i="17"/>
  <c r="C96" i="17"/>
  <c r="B96" i="17"/>
  <c r="D95" i="17"/>
  <c r="C95" i="17"/>
  <c r="B95" i="17"/>
  <c r="D94" i="17"/>
  <c r="C94" i="17"/>
  <c r="B94" i="17"/>
  <c r="D93" i="17"/>
  <c r="C93" i="17"/>
  <c r="B93" i="17"/>
  <c r="D92" i="17"/>
  <c r="C92" i="17"/>
  <c r="B92" i="17"/>
  <c r="D91" i="17"/>
  <c r="C91" i="17"/>
  <c r="B91" i="17"/>
  <c r="D90" i="17"/>
  <c r="C90" i="17"/>
  <c r="B90" i="17"/>
  <c r="D89" i="17"/>
  <c r="C89" i="17"/>
  <c r="B89" i="17"/>
  <c r="D88" i="17"/>
  <c r="C88" i="17"/>
  <c r="B88" i="17"/>
  <c r="D87" i="17"/>
  <c r="C87" i="17"/>
  <c r="B87" i="17"/>
  <c r="D86" i="17"/>
  <c r="C86" i="17"/>
  <c r="B86" i="17"/>
  <c r="D85" i="17"/>
  <c r="C85" i="17"/>
  <c r="B85" i="17"/>
  <c r="D84" i="17"/>
  <c r="C84" i="17"/>
  <c r="B84" i="17"/>
  <c r="D83" i="17"/>
  <c r="C83" i="17"/>
  <c r="B83" i="17"/>
  <c r="D82" i="17"/>
  <c r="C82" i="17"/>
  <c r="B82" i="17"/>
  <c r="D81" i="17"/>
  <c r="C81" i="17"/>
  <c r="B81" i="17"/>
  <c r="D80" i="17"/>
  <c r="C80" i="17"/>
  <c r="B80" i="17"/>
  <c r="D79" i="17"/>
  <c r="C79" i="17"/>
  <c r="B79" i="17"/>
  <c r="D78" i="17"/>
  <c r="C78" i="17"/>
  <c r="B78" i="17"/>
  <c r="D77" i="17"/>
  <c r="C77" i="17"/>
  <c r="B77" i="17"/>
  <c r="D76" i="17"/>
  <c r="C76" i="17"/>
  <c r="B76" i="17"/>
  <c r="D75" i="17"/>
  <c r="C75" i="17"/>
  <c r="B75" i="17"/>
  <c r="D74" i="17"/>
  <c r="C74" i="17"/>
  <c r="B74" i="17"/>
  <c r="D73" i="17"/>
  <c r="C73" i="17"/>
  <c r="B73" i="17"/>
  <c r="D72" i="17"/>
  <c r="C72" i="17"/>
  <c r="B72" i="17"/>
  <c r="D71" i="17"/>
  <c r="C71" i="17"/>
  <c r="B71" i="17"/>
  <c r="D70" i="17"/>
  <c r="C70" i="17"/>
  <c r="B70" i="17"/>
  <c r="D69" i="17"/>
  <c r="C69" i="17"/>
  <c r="B69" i="17"/>
  <c r="D68" i="17"/>
  <c r="C68" i="17"/>
  <c r="B68" i="17"/>
  <c r="D67" i="17"/>
  <c r="C67" i="17"/>
  <c r="B67" i="17"/>
  <c r="D66" i="17"/>
  <c r="C66" i="17"/>
  <c r="B66" i="17"/>
  <c r="D65" i="17"/>
  <c r="C65" i="17"/>
  <c r="B65" i="17"/>
  <c r="D64" i="17"/>
  <c r="C64" i="17"/>
  <c r="B64" i="17"/>
  <c r="D63" i="17"/>
  <c r="C63" i="17"/>
  <c r="B63" i="17"/>
  <c r="D62" i="17"/>
  <c r="C62" i="17"/>
  <c r="B62" i="17"/>
  <c r="D61" i="17"/>
  <c r="C61" i="17"/>
  <c r="B61" i="17"/>
  <c r="D60" i="17"/>
  <c r="C60" i="17"/>
  <c r="B60" i="17"/>
  <c r="D59" i="17"/>
  <c r="C59" i="17"/>
  <c r="B59" i="17"/>
  <c r="D58" i="17"/>
  <c r="C58" i="17"/>
  <c r="B58" i="17"/>
  <c r="D57" i="17"/>
  <c r="C57" i="17"/>
  <c r="B57" i="17"/>
  <c r="D56" i="17"/>
  <c r="C56" i="17"/>
  <c r="B56" i="17"/>
  <c r="O318" i="15"/>
  <c r="N322" i="15"/>
  <c r="O322" i="15" s="1"/>
  <c r="N321" i="15"/>
  <c r="O321" i="15" s="1"/>
  <c r="N320" i="15"/>
  <c r="O320" i="15" s="1"/>
  <c r="N319" i="15"/>
  <c r="O319" i="15" s="1"/>
  <c r="N318" i="15"/>
  <c r="N317" i="15"/>
  <c r="O317" i="15" s="1"/>
  <c r="N316" i="15"/>
  <c r="O316" i="15" s="1"/>
  <c r="N315" i="15"/>
  <c r="O315" i="15" s="1"/>
  <c r="N314" i="15"/>
  <c r="O314" i="15" s="1"/>
  <c r="N313" i="15"/>
  <c r="O313" i="15" s="1"/>
  <c r="N312" i="15"/>
  <c r="O312" i="15" s="1"/>
  <c r="N311" i="15"/>
  <c r="O311" i="15" s="1"/>
  <c r="N310" i="15"/>
  <c r="O310" i="15" s="1"/>
  <c r="N309" i="15"/>
  <c r="O309" i="15" s="1"/>
  <c r="N308" i="15"/>
  <c r="O308" i="15" s="1"/>
  <c r="N307" i="15"/>
  <c r="O307" i="15" s="1"/>
  <c r="N306" i="15"/>
  <c r="O306" i="15" s="1"/>
  <c r="N305" i="15"/>
  <c r="O305" i="15" s="1"/>
  <c r="N304" i="15"/>
  <c r="O304" i="15" s="1"/>
  <c r="N303" i="15"/>
  <c r="O303" i="15" s="1"/>
  <c r="N302" i="15"/>
  <c r="O302" i="15" s="1"/>
  <c r="N301" i="15"/>
  <c r="O301" i="15" s="1"/>
  <c r="N300" i="15"/>
  <c r="O300" i="15" s="1"/>
  <c r="N299" i="15"/>
  <c r="O299" i="15" s="1"/>
  <c r="N298" i="15"/>
  <c r="O298" i="15" s="1"/>
  <c r="N297" i="15"/>
  <c r="O297" i="15" s="1"/>
  <c r="N296" i="15"/>
  <c r="O296" i="15" s="1"/>
  <c r="N295" i="15"/>
  <c r="O295" i="15" s="1"/>
  <c r="N294" i="15"/>
  <c r="O294" i="15" s="1"/>
  <c r="N293" i="15"/>
  <c r="O293" i="15" s="1"/>
  <c r="N292" i="15"/>
  <c r="O292" i="15" s="1"/>
  <c r="N291" i="15"/>
  <c r="O291" i="15" s="1"/>
  <c r="N290" i="15"/>
  <c r="O290" i="15" s="1"/>
  <c r="N289" i="15"/>
  <c r="O289" i="15" s="1"/>
  <c r="N288" i="15"/>
  <c r="O288" i="15" s="1"/>
  <c r="N287" i="15"/>
  <c r="O287" i="15" s="1"/>
  <c r="N286" i="15"/>
  <c r="O286" i="15" s="1"/>
  <c r="N285" i="15"/>
  <c r="O285" i="15" s="1"/>
  <c r="N284" i="15"/>
  <c r="O284" i="15" s="1"/>
  <c r="N283" i="15"/>
  <c r="O283" i="15" s="1"/>
  <c r="N282" i="15"/>
  <c r="O282" i="15" s="1"/>
  <c r="N281" i="15"/>
  <c r="O281" i="15" s="1"/>
  <c r="N280" i="15"/>
  <c r="O280" i="15" s="1"/>
  <c r="N279" i="15"/>
  <c r="O279" i="15" s="1"/>
  <c r="N278" i="15"/>
  <c r="O278" i="15" s="1"/>
  <c r="N277" i="15"/>
  <c r="O277" i="15" s="1"/>
  <c r="N276" i="15"/>
  <c r="O276" i="15" s="1"/>
  <c r="N275" i="15"/>
  <c r="O275" i="15" s="1"/>
  <c r="N274" i="15"/>
  <c r="O274" i="15" s="1"/>
  <c r="AH273" i="11"/>
  <c r="O273" i="15"/>
  <c r="I105" i="15"/>
  <c r="H105" i="15"/>
  <c r="G105" i="15"/>
  <c r="F105" i="15"/>
  <c r="E105" i="15"/>
  <c r="D105" i="15"/>
  <c r="C105" i="15"/>
  <c r="B105" i="15"/>
  <c r="I104" i="15"/>
  <c r="H104" i="15"/>
  <c r="G104" i="15"/>
  <c r="F104" i="15"/>
  <c r="E104" i="15"/>
  <c r="D104" i="15"/>
  <c r="C104" i="15"/>
  <c r="B104" i="15"/>
  <c r="I103" i="15"/>
  <c r="H103" i="15"/>
  <c r="G103" i="15"/>
  <c r="F103" i="15"/>
  <c r="E103" i="15"/>
  <c r="D103" i="15"/>
  <c r="C103" i="15"/>
  <c r="B103" i="15"/>
  <c r="I102" i="15"/>
  <c r="H102" i="15"/>
  <c r="G102" i="15"/>
  <c r="F102" i="15"/>
  <c r="E102" i="15"/>
  <c r="D102" i="15"/>
  <c r="C102" i="15"/>
  <c r="B102" i="15"/>
  <c r="I101" i="15"/>
  <c r="H101" i="15"/>
  <c r="G101" i="15"/>
  <c r="F101" i="15"/>
  <c r="E101" i="15"/>
  <c r="D101" i="15"/>
  <c r="C101" i="15"/>
  <c r="B101" i="15"/>
  <c r="I100" i="15"/>
  <c r="H100" i="15"/>
  <c r="G100" i="15"/>
  <c r="F100" i="15"/>
  <c r="E100" i="15"/>
  <c r="D100" i="15"/>
  <c r="C100" i="15"/>
  <c r="B100" i="15"/>
  <c r="I99" i="15"/>
  <c r="H99" i="15"/>
  <c r="G99" i="15"/>
  <c r="F99" i="15"/>
  <c r="E99" i="15"/>
  <c r="D99" i="15"/>
  <c r="C99" i="15"/>
  <c r="B99" i="15"/>
  <c r="I98" i="15"/>
  <c r="H98" i="15"/>
  <c r="G98" i="15"/>
  <c r="F98" i="15"/>
  <c r="E98" i="15"/>
  <c r="D98" i="15"/>
  <c r="C98" i="15"/>
  <c r="B98" i="15"/>
  <c r="I97" i="15"/>
  <c r="H97" i="15"/>
  <c r="G97" i="15"/>
  <c r="F97" i="15"/>
  <c r="E97" i="15"/>
  <c r="D97" i="15"/>
  <c r="C97" i="15"/>
  <c r="B97" i="15"/>
  <c r="I96" i="15"/>
  <c r="H96" i="15"/>
  <c r="G96" i="15"/>
  <c r="F96" i="15"/>
  <c r="E96" i="15"/>
  <c r="D96" i="15"/>
  <c r="C96" i="15"/>
  <c r="B96" i="15"/>
  <c r="I95" i="15"/>
  <c r="H95" i="15"/>
  <c r="G95" i="15"/>
  <c r="F95" i="15"/>
  <c r="E95" i="15"/>
  <c r="D95" i="15"/>
  <c r="C95" i="15"/>
  <c r="B95" i="15"/>
  <c r="I94" i="15"/>
  <c r="H94" i="15"/>
  <c r="G94" i="15"/>
  <c r="F94" i="15"/>
  <c r="E94" i="15"/>
  <c r="D94" i="15"/>
  <c r="C94" i="15"/>
  <c r="B94" i="15"/>
  <c r="I93" i="15"/>
  <c r="H93" i="15"/>
  <c r="G93" i="15"/>
  <c r="F93" i="15"/>
  <c r="E93" i="15"/>
  <c r="D93" i="15"/>
  <c r="C93" i="15"/>
  <c r="B93" i="15"/>
  <c r="I92" i="15"/>
  <c r="H92" i="15"/>
  <c r="G92" i="15"/>
  <c r="F92" i="15"/>
  <c r="E92" i="15"/>
  <c r="D92" i="15"/>
  <c r="C92" i="15"/>
  <c r="B92" i="15"/>
  <c r="I91" i="15"/>
  <c r="H91" i="15"/>
  <c r="G91" i="15"/>
  <c r="F91" i="15"/>
  <c r="E91" i="15"/>
  <c r="D91" i="15"/>
  <c r="C91" i="15"/>
  <c r="B91" i="15"/>
  <c r="I90" i="15"/>
  <c r="H90" i="15"/>
  <c r="G90" i="15"/>
  <c r="F90" i="15"/>
  <c r="E90" i="15"/>
  <c r="D90" i="15"/>
  <c r="C90" i="15"/>
  <c r="B90" i="15"/>
  <c r="I89" i="15"/>
  <c r="H89" i="15"/>
  <c r="G89" i="15"/>
  <c r="F89" i="15"/>
  <c r="E89" i="15"/>
  <c r="D89" i="15"/>
  <c r="C89" i="15"/>
  <c r="B89" i="15"/>
  <c r="I88" i="15"/>
  <c r="H88" i="15"/>
  <c r="G88" i="15"/>
  <c r="F88" i="15"/>
  <c r="E88" i="15"/>
  <c r="D88" i="15"/>
  <c r="C88" i="15"/>
  <c r="B88" i="15"/>
  <c r="I87" i="15"/>
  <c r="H87" i="15"/>
  <c r="G87" i="15"/>
  <c r="F87" i="15"/>
  <c r="E87" i="15"/>
  <c r="D87" i="15"/>
  <c r="C87" i="15"/>
  <c r="B87" i="15"/>
  <c r="I86" i="15"/>
  <c r="H86" i="15"/>
  <c r="G86" i="15"/>
  <c r="F86" i="15"/>
  <c r="E86" i="15"/>
  <c r="D86" i="15"/>
  <c r="C86" i="15"/>
  <c r="B86" i="15"/>
  <c r="I85" i="15"/>
  <c r="H85" i="15"/>
  <c r="G85" i="15"/>
  <c r="F85" i="15"/>
  <c r="E85" i="15"/>
  <c r="D85" i="15"/>
  <c r="C85" i="15"/>
  <c r="B85" i="15"/>
  <c r="I84" i="15"/>
  <c r="H84" i="15"/>
  <c r="G84" i="15"/>
  <c r="F84" i="15"/>
  <c r="E84" i="15"/>
  <c r="D84" i="15"/>
  <c r="C84" i="15"/>
  <c r="B84" i="15"/>
  <c r="I83" i="15"/>
  <c r="H83" i="15"/>
  <c r="G83" i="15"/>
  <c r="F83" i="15"/>
  <c r="E83" i="15"/>
  <c r="D83" i="15"/>
  <c r="C83" i="15"/>
  <c r="B83" i="15"/>
  <c r="I82" i="15"/>
  <c r="H82" i="15"/>
  <c r="G82" i="15"/>
  <c r="F82" i="15"/>
  <c r="E82" i="15"/>
  <c r="D82" i="15"/>
  <c r="C82" i="15"/>
  <c r="B82" i="15"/>
  <c r="I81" i="15"/>
  <c r="H81" i="15"/>
  <c r="G81" i="15"/>
  <c r="F81" i="15"/>
  <c r="E81" i="15"/>
  <c r="D81" i="15"/>
  <c r="C81" i="15"/>
  <c r="B81" i="15"/>
  <c r="I80" i="15"/>
  <c r="H80" i="15"/>
  <c r="G80" i="15"/>
  <c r="F80" i="15"/>
  <c r="E80" i="15"/>
  <c r="D80" i="15"/>
  <c r="C80" i="15"/>
  <c r="B80" i="15"/>
  <c r="I79" i="15"/>
  <c r="H79" i="15"/>
  <c r="G79" i="15"/>
  <c r="F79" i="15"/>
  <c r="E79" i="15"/>
  <c r="D79" i="15"/>
  <c r="C79" i="15"/>
  <c r="B79" i="15"/>
  <c r="I78" i="15"/>
  <c r="H78" i="15"/>
  <c r="G78" i="15"/>
  <c r="F78" i="15"/>
  <c r="E78" i="15"/>
  <c r="D78" i="15"/>
  <c r="C78" i="15"/>
  <c r="B78" i="15"/>
  <c r="I77" i="15"/>
  <c r="H77" i="15"/>
  <c r="G77" i="15"/>
  <c r="F77" i="15"/>
  <c r="E77" i="15"/>
  <c r="D77" i="15"/>
  <c r="C77" i="15"/>
  <c r="B77" i="15"/>
  <c r="I76" i="15"/>
  <c r="H76" i="15"/>
  <c r="G76" i="15"/>
  <c r="F76" i="15"/>
  <c r="E76" i="15"/>
  <c r="D76" i="15"/>
  <c r="C76" i="15"/>
  <c r="B76" i="15"/>
  <c r="I75" i="15"/>
  <c r="H75" i="15"/>
  <c r="G75" i="15"/>
  <c r="F75" i="15"/>
  <c r="E75" i="15"/>
  <c r="D75" i="15"/>
  <c r="C75" i="15"/>
  <c r="B75" i="15"/>
  <c r="I74" i="15"/>
  <c r="H74" i="15"/>
  <c r="G74" i="15"/>
  <c r="F74" i="15"/>
  <c r="E74" i="15"/>
  <c r="D74" i="15"/>
  <c r="C74" i="15"/>
  <c r="B74" i="15"/>
  <c r="I73" i="15"/>
  <c r="H73" i="15"/>
  <c r="G73" i="15"/>
  <c r="F73" i="15"/>
  <c r="E73" i="15"/>
  <c r="D73" i="15"/>
  <c r="C73" i="15"/>
  <c r="B73" i="15"/>
  <c r="I72" i="15"/>
  <c r="H72" i="15"/>
  <c r="G72" i="15"/>
  <c r="F72" i="15"/>
  <c r="E72" i="15"/>
  <c r="D72" i="15"/>
  <c r="C72" i="15"/>
  <c r="B72" i="15"/>
  <c r="I71" i="15"/>
  <c r="H71" i="15"/>
  <c r="G71" i="15"/>
  <c r="F71" i="15"/>
  <c r="E71" i="15"/>
  <c r="D71" i="15"/>
  <c r="C71" i="15"/>
  <c r="B71" i="15"/>
  <c r="I70" i="15"/>
  <c r="H70" i="15"/>
  <c r="G70" i="15"/>
  <c r="F70" i="15"/>
  <c r="E70" i="15"/>
  <c r="D70" i="15"/>
  <c r="C70" i="15"/>
  <c r="B70" i="15"/>
  <c r="I69" i="15"/>
  <c r="H69" i="15"/>
  <c r="G69" i="15"/>
  <c r="F69" i="15"/>
  <c r="E69" i="15"/>
  <c r="D69" i="15"/>
  <c r="C69" i="15"/>
  <c r="B69" i="15"/>
  <c r="I68" i="15"/>
  <c r="H68" i="15"/>
  <c r="G68" i="15"/>
  <c r="F68" i="15"/>
  <c r="E68" i="15"/>
  <c r="D68" i="15"/>
  <c r="C68" i="15"/>
  <c r="B68" i="15"/>
  <c r="I67" i="15"/>
  <c r="H67" i="15"/>
  <c r="G67" i="15"/>
  <c r="F67" i="15"/>
  <c r="E67" i="15"/>
  <c r="D67" i="15"/>
  <c r="C67" i="15"/>
  <c r="B67" i="15"/>
  <c r="I66" i="15"/>
  <c r="H66" i="15"/>
  <c r="G66" i="15"/>
  <c r="F66" i="15"/>
  <c r="E66" i="15"/>
  <c r="D66" i="15"/>
  <c r="C66" i="15"/>
  <c r="B66" i="15"/>
  <c r="I65" i="15"/>
  <c r="H65" i="15"/>
  <c r="G65" i="15"/>
  <c r="F65" i="15"/>
  <c r="E65" i="15"/>
  <c r="D65" i="15"/>
  <c r="C65" i="15"/>
  <c r="B65" i="15"/>
  <c r="I64" i="15"/>
  <c r="H64" i="15"/>
  <c r="G64" i="15"/>
  <c r="F64" i="15"/>
  <c r="E64" i="15"/>
  <c r="D64" i="15"/>
  <c r="C64" i="15"/>
  <c r="B64" i="15"/>
  <c r="I63" i="15"/>
  <c r="H63" i="15"/>
  <c r="G63" i="15"/>
  <c r="F63" i="15"/>
  <c r="E63" i="15"/>
  <c r="D63" i="15"/>
  <c r="C63" i="15"/>
  <c r="B63" i="15"/>
  <c r="I62" i="15"/>
  <c r="H62" i="15"/>
  <c r="G62" i="15"/>
  <c r="F62" i="15"/>
  <c r="E62" i="15"/>
  <c r="D62" i="15"/>
  <c r="C62" i="15"/>
  <c r="B62" i="15"/>
  <c r="I61" i="15"/>
  <c r="H61" i="15"/>
  <c r="G61" i="15"/>
  <c r="F61" i="15"/>
  <c r="E61" i="15"/>
  <c r="D61" i="15"/>
  <c r="C61" i="15"/>
  <c r="B61" i="15"/>
  <c r="I60" i="15"/>
  <c r="H60" i="15"/>
  <c r="G60" i="15"/>
  <c r="F60" i="15"/>
  <c r="E60" i="15"/>
  <c r="D60" i="15"/>
  <c r="C60" i="15"/>
  <c r="B60" i="15"/>
  <c r="I59" i="15"/>
  <c r="H59" i="15"/>
  <c r="G59" i="15"/>
  <c r="F59" i="15"/>
  <c r="E59" i="15"/>
  <c r="D59" i="15"/>
  <c r="C59" i="15"/>
  <c r="B59" i="15"/>
  <c r="I58" i="15"/>
  <c r="H58" i="15"/>
  <c r="G58" i="15"/>
  <c r="F58" i="15"/>
  <c r="E58" i="15"/>
  <c r="D58" i="15"/>
  <c r="C58" i="15"/>
  <c r="B58" i="15"/>
  <c r="I57" i="15"/>
  <c r="H57" i="15"/>
  <c r="G57" i="15"/>
  <c r="F57" i="15"/>
  <c r="E57" i="15"/>
  <c r="D57" i="15"/>
  <c r="C57" i="15"/>
  <c r="B57" i="15"/>
  <c r="I56" i="15"/>
  <c r="H56" i="15"/>
  <c r="G56" i="15"/>
  <c r="F56" i="15"/>
  <c r="E56" i="15"/>
  <c r="D56" i="15"/>
  <c r="C56" i="15"/>
  <c r="B56" i="15"/>
  <c r="C338" i="11"/>
  <c r="D338" i="11"/>
  <c r="E338" i="11"/>
  <c r="F338" i="11"/>
  <c r="G338" i="11"/>
  <c r="H338" i="11"/>
  <c r="I338" i="11"/>
  <c r="J338" i="11"/>
  <c r="K338" i="11"/>
  <c r="L338" i="11"/>
  <c r="M338" i="11"/>
  <c r="N338" i="11"/>
  <c r="O338" i="11"/>
  <c r="P338" i="11"/>
  <c r="Q338" i="11"/>
  <c r="R338" i="11"/>
  <c r="S338" i="11"/>
  <c r="T338" i="11"/>
  <c r="U338" i="11"/>
  <c r="V338" i="11"/>
  <c r="W338" i="11"/>
  <c r="X338" i="11"/>
  <c r="Y338" i="11"/>
  <c r="Z338" i="11"/>
  <c r="AA338" i="11"/>
  <c r="B338" i="11"/>
  <c r="AH316" i="11"/>
  <c r="AG274" i="11"/>
  <c r="AH274" i="11" s="1"/>
  <c r="AG275" i="11"/>
  <c r="AH275" i="11" s="1"/>
  <c r="AG276" i="11"/>
  <c r="AH276" i="11" s="1"/>
  <c r="AG277" i="11"/>
  <c r="AH277" i="11" s="1"/>
  <c r="AG278" i="11"/>
  <c r="AH278" i="11" s="1"/>
  <c r="AG279" i="11"/>
  <c r="AH279" i="11" s="1"/>
  <c r="AG280" i="11"/>
  <c r="AH280" i="11" s="1"/>
  <c r="AG281" i="11"/>
  <c r="AH281" i="11" s="1"/>
  <c r="AG282" i="11"/>
  <c r="AH282" i="11" s="1"/>
  <c r="AG283" i="11"/>
  <c r="AH283" i="11" s="1"/>
  <c r="AG284" i="11"/>
  <c r="AH284" i="11" s="1"/>
  <c r="AG285" i="11"/>
  <c r="AH285" i="11" s="1"/>
  <c r="AG286" i="11"/>
  <c r="AH286" i="11" s="1"/>
  <c r="AG287" i="11"/>
  <c r="AH287" i="11" s="1"/>
  <c r="AG288" i="11"/>
  <c r="AH288" i="11" s="1"/>
  <c r="AG289" i="11"/>
  <c r="AH289" i="11" s="1"/>
  <c r="AG290" i="11"/>
  <c r="AH290" i="11" s="1"/>
  <c r="AG291" i="11"/>
  <c r="AH291" i="11" s="1"/>
  <c r="AG292" i="11"/>
  <c r="AH292" i="11" s="1"/>
  <c r="AG293" i="11"/>
  <c r="AH293" i="11" s="1"/>
  <c r="AG294" i="11"/>
  <c r="AH294" i="11" s="1"/>
  <c r="AG295" i="11"/>
  <c r="AH295" i="11" s="1"/>
  <c r="AG296" i="11"/>
  <c r="AH296" i="11" s="1"/>
  <c r="AG297" i="11"/>
  <c r="AH297" i="11" s="1"/>
  <c r="AG298" i="11"/>
  <c r="AH298" i="11" s="1"/>
  <c r="AG299" i="11"/>
  <c r="AH299" i="11" s="1"/>
  <c r="AG300" i="11"/>
  <c r="AH300" i="11" s="1"/>
  <c r="AG301" i="11"/>
  <c r="AH301" i="11" s="1"/>
  <c r="AG302" i="11"/>
  <c r="AH302" i="11" s="1"/>
  <c r="AG303" i="11"/>
  <c r="AH303" i="11" s="1"/>
  <c r="AG304" i="11"/>
  <c r="AH304" i="11" s="1"/>
  <c r="AG305" i="11"/>
  <c r="AH305" i="11" s="1"/>
  <c r="AG306" i="11"/>
  <c r="AH306" i="11" s="1"/>
  <c r="AG307" i="11"/>
  <c r="AH307" i="11" s="1"/>
  <c r="AG308" i="11"/>
  <c r="AH308" i="11" s="1"/>
  <c r="AG309" i="11"/>
  <c r="AH309" i="11" s="1"/>
  <c r="AG310" i="11"/>
  <c r="AH310" i="11" s="1"/>
  <c r="AG311" i="11"/>
  <c r="AH311" i="11" s="1"/>
  <c r="AG312" i="11"/>
  <c r="AH312" i="11" s="1"/>
  <c r="AG313" i="11"/>
  <c r="AH313" i="11" s="1"/>
  <c r="AG314" i="11"/>
  <c r="AH314" i="11" s="1"/>
  <c r="AG315" i="11"/>
  <c r="AH315" i="11" s="1"/>
  <c r="AG316" i="11"/>
  <c r="AG317" i="11"/>
  <c r="AH317" i="11" s="1"/>
  <c r="AG318" i="11"/>
  <c r="AH318" i="11" s="1"/>
  <c r="AG319" i="11"/>
  <c r="AH319" i="11" s="1"/>
  <c r="AG320" i="11"/>
  <c r="AH320" i="11" s="1"/>
  <c r="AG321" i="11"/>
  <c r="AH321" i="11" s="1"/>
  <c r="AG322" i="11"/>
  <c r="AH322" i="11" s="1"/>
  <c r="AG4" i="14" l="1"/>
  <c r="AG5" i="14"/>
  <c r="AG6" i="14"/>
  <c r="AG7" i="14"/>
  <c r="AG8" i="14"/>
  <c r="AG9" i="14"/>
  <c r="AG10" i="14"/>
  <c r="AG11" i="14"/>
  <c r="AH11" i="14" s="1"/>
  <c r="AG12" i="14"/>
  <c r="AG13" i="14"/>
  <c r="AG14" i="14"/>
  <c r="AG15" i="14"/>
  <c r="AG16" i="14"/>
  <c r="AG17" i="14"/>
  <c r="AG18" i="14"/>
  <c r="AG19" i="14"/>
  <c r="AH19" i="14" s="1"/>
  <c r="AG20" i="14"/>
  <c r="AG21" i="14"/>
  <c r="AG22" i="14"/>
  <c r="AG23" i="14"/>
  <c r="AG24" i="14"/>
  <c r="AG25" i="14"/>
  <c r="AG26" i="14"/>
  <c r="AG27" i="14"/>
  <c r="AH27" i="14" s="1"/>
  <c r="AG28" i="14"/>
  <c r="AG29" i="14"/>
  <c r="AG30" i="14"/>
  <c r="AG31" i="14"/>
  <c r="AG32" i="14"/>
  <c r="AG33" i="14"/>
  <c r="AG34" i="14"/>
  <c r="AG35" i="14"/>
  <c r="AH35" i="14" s="1"/>
  <c r="AG36" i="14"/>
  <c r="AG37" i="14"/>
  <c r="AG38" i="14"/>
  <c r="AG39" i="14"/>
  <c r="AG40" i="14"/>
  <c r="AG41" i="14"/>
  <c r="AG42" i="14"/>
  <c r="AG43" i="14"/>
  <c r="AH43" i="14" s="1"/>
  <c r="AG44" i="14"/>
  <c r="AG45" i="14"/>
  <c r="AG46" i="14"/>
  <c r="AG47" i="14"/>
  <c r="AG48" i="14"/>
  <c r="AG49" i="14"/>
  <c r="AG50" i="14"/>
  <c r="AG51" i="14"/>
  <c r="AH51" i="14" s="1"/>
  <c r="AG52" i="14"/>
  <c r="AH17" i="14"/>
  <c r="AG3" i="14"/>
  <c r="AF3" i="14"/>
  <c r="AF4" i="14"/>
  <c r="AH4" i="14" s="1"/>
  <c r="AF5" i="14"/>
  <c r="AH5" i="14" s="1"/>
  <c r="AF6" i="14"/>
  <c r="AH6" i="14" s="1"/>
  <c r="AF7" i="14"/>
  <c r="AF8" i="14"/>
  <c r="AH8" i="14" s="1"/>
  <c r="AF9" i="14"/>
  <c r="AH9" i="14" s="1"/>
  <c r="AF10" i="14"/>
  <c r="AH10" i="14" s="1"/>
  <c r="AF11" i="14"/>
  <c r="AF12" i="14"/>
  <c r="AH12" i="14" s="1"/>
  <c r="AF13" i="14"/>
  <c r="AH13" i="14" s="1"/>
  <c r="AF14" i="14"/>
  <c r="AH14" i="14" s="1"/>
  <c r="AF15" i="14"/>
  <c r="AF16" i="14"/>
  <c r="AH16" i="14" s="1"/>
  <c r="AF17" i="14"/>
  <c r="AF18" i="14"/>
  <c r="AH18" i="14" s="1"/>
  <c r="AF19" i="14"/>
  <c r="AF20" i="14"/>
  <c r="AH20" i="14" s="1"/>
  <c r="AF21" i="14"/>
  <c r="AH21" i="14" s="1"/>
  <c r="AF22" i="14"/>
  <c r="AH22" i="14" s="1"/>
  <c r="AF23" i="14"/>
  <c r="AF24" i="14"/>
  <c r="AH24" i="14" s="1"/>
  <c r="AF25" i="14"/>
  <c r="AH25" i="14" s="1"/>
  <c r="AF26" i="14"/>
  <c r="AH26" i="14" s="1"/>
  <c r="AF27" i="14"/>
  <c r="AF28" i="14"/>
  <c r="AH28" i="14" s="1"/>
  <c r="AF29" i="14"/>
  <c r="AH29" i="14" s="1"/>
  <c r="AF30" i="14"/>
  <c r="AH30" i="14" s="1"/>
  <c r="AF31" i="14"/>
  <c r="AF32" i="14"/>
  <c r="AH32" i="14" s="1"/>
  <c r="AF33" i="14"/>
  <c r="AH33" i="14" s="1"/>
  <c r="AF34" i="14"/>
  <c r="AH34" i="14" s="1"/>
  <c r="AF35" i="14"/>
  <c r="AF36" i="14"/>
  <c r="AH36" i="14" s="1"/>
  <c r="AF37" i="14"/>
  <c r="AH37" i="14" s="1"/>
  <c r="AF38" i="14"/>
  <c r="AH38" i="14" s="1"/>
  <c r="AF39" i="14"/>
  <c r="AF40" i="14"/>
  <c r="AH40" i="14" s="1"/>
  <c r="AF41" i="14"/>
  <c r="AH41" i="14" s="1"/>
  <c r="AF42" i="14"/>
  <c r="AH42" i="14" s="1"/>
  <c r="AF43" i="14"/>
  <c r="AF44" i="14"/>
  <c r="AH44" i="14" s="1"/>
  <c r="AF45" i="14"/>
  <c r="AH45" i="14" s="1"/>
  <c r="AF46" i="14"/>
  <c r="AH46" i="14" s="1"/>
  <c r="AF47" i="14"/>
  <c r="AF48" i="14"/>
  <c r="AH48" i="14" s="1"/>
  <c r="AF49" i="14"/>
  <c r="AH49" i="14" s="1"/>
  <c r="AF50" i="14"/>
  <c r="AH50" i="14" s="1"/>
  <c r="AF51" i="14"/>
  <c r="AF52" i="14"/>
  <c r="AH52" i="14" s="1"/>
  <c r="AH47" i="14" l="1"/>
  <c r="AH39" i="14"/>
  <c r="AH31" i="14"/>
  <c r="AH23" i="14"/>
  <c r="AH15" i="14"/>
  <c r="AH7" i="14"/>
  <c r="AH3" i="14"/>
  <c r="AF322" i="11"/>
  <c r="AF321" i="11"/>
  <c r="AF320" i="11"/>
  <c r="AF319" i="11"/>
  <c r="AF318" i="11"/>
  <c r="AF317" i="11"/>
  <c r="AF316" i="11"/>
  <c r="AF315" i="11"/>
  <c r="AF314" i="11"/>
  <c r="AF313" i="11"/>
  <c r="AF312" i="11"/>
  <c r="AF311" i="11"/>
  <c r="AF310" i="11"/>
  <c r="AF309" i="11"/>
  <c r="AF308" i="11"/>
  <c r="AF307" i="11"/>
  <c r="AF306" i="11"/>
  <c r="AF305" i="11"/>
  <c r="AF304" i="11"/>
  <c r="AF303" i="11"/>
  <c r="AF302" i="11"/>
  <c r="AF301" i="11"/>
  <c r="AF300" i="11"/>
  <c r="AF299" i="11"/>
  <c r="AF298" i="11"/>
  <c r="AF297" i="11"/>
  <c r="AF296" i="11"/>
  <c r="AF295" i="11"/>
  <c r="AF294" i="11"/>
  <c r="AF293" i="11"/>
  <c r="AF292" i="11"/>
  <c r="AF291" i="11"/>
  <c r="AF290" i="11"/>
  <c r="AF289" i="11"/>
  <c r="AF288" i="11"/>
  <c r="AF287" i="11"/>
  <c r="AF286" i="11"/>
  <c r="AF285" i="11"/>
  <c r="AF284" i="11"/>
  <c r="AF283" i="11"/>
  <c r="AF282" i="11"/>
  <c r="AF281" i="11"/>
  <c r="AF280" i="11"/>
  <c r="AF279" i="11"/>
  <c r="AF278" i="11"/>
  <c r="AF277" i="11"/>
  <c r="AF276" i="11"/>
  <c r="AF275" i="11"/>
  <c r="AF274" i="11"/>
  <c r="AF273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Z59" i="11"/>
  <c r="AA59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Z60" i="11"/>
  <c r="AA60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Z62" i="11"/>
  <c r="AA62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Z63" i="11"/>
  <c r="AA63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Z64" i="11"/>
  <c r="AA64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Z65" i="11"/>
  <c r="AA65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Z66" i="11"/>
  <c r="AA66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Z67" i="11"/>
  <c r="AA67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Z69" i="11"/>
  <c r="AA69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Z82" i="11"/>
  <c r="AA82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Z85" i="11"/>
  <c r="AA85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Z86" i="11"/>
  <c r="AA86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Z88" i="11"/>
  <c r="AA88" i="11"/>
  <c r="C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Z89" i="11"/>
  <c r="AA89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Z90" i="11"/>
  <c r="AA90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Z92" i="11"/>
  <c r="AA92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Z93" i="11"/>
  <c r="AA93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Z94" i="11"/>
  <c r="AA94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Z95" i="11"/>
  <c r="AA95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C99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Y99" i="11"/>
  <c r="Z99" i="11"/>
  <c r="AA99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Y104" i="11"/>
  <c r="Z104" i="11"/>
  <c r="AA104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56" i="11"/>
  <c r="AK108" i="10" l="1"/>
  <c r="AK109" i="10"/>
  <c r="AK110" i="10"/>
  <c r="AK111" i="10"/>
  <c r="AK112" i="10"/>
  <c r="AK113" i="10"/>
  <c r="AK114" i="10"/>
  <c r="AK115" i="10"/>
  <c r="AK116" i="10"/>
  <c r="AK117" i="10"/>
  <c r="AK118" i="10"/>
  <c r="AK119" i="10"/>
  <c r="AK120" i="10"/>
  <c r="AK121" i="10"/>
  <c r="AK122" i="10"/>
  <c r="AK123" i="10"/>
  <c r="AK124" i="10"/>
  <c r="AK125" i="10"/>
  <c r="AK126" i="10"/>
  <c r="AK127" i="10"/>
  <c r="AK128" i="10"/>
  <c r="AK129" i="10"/>
  <c r="AK130" i="10"/>
  <c r="AK131" i="10"/>
  <c r="AK132" i="10"/>
  <c r="AK133" i="10"/>
  <c r="AK134" i="10"/>
  <c r="AK135" i="10"/>
  <c r="AK136" i="10"/>
  <c r="AK137" i="10"/>
  <c r="AK138" i="10"/>
  <c r="AK139" i="10"/>
  <c r="AK140" i="10"/>
  <c r="AK141" i="10"/>
  <c r="AK142" i="10"/>
  <c r="AK143" i="10"/>
  <c r="AK144" i="10"/>
  <c r="AK145" i="10"/>
  <c r="AK146" i="10"/>
  <c r="AK147" i="10"/>
  <c r="AK148" i="10"/>
  <c r="AK149" i="10"/>
  <c r="AK150" i="10"/>
  <c r="AK151" i="10"/>
  <c r="AK152" i="10"/>
  <c r="AK153" i="10"/>
  <c r="AK154" i="10"/>
  <c r="AK155" i="10"/>
  <c r="AK156" i="10"/>
  <c r="AK157" i="10"/>
  <c r="AK158" i="10"/>
  <c r="AK159" i="10"/>
  <c r="AK160" i="10"/>
  <c r="AK161" i="10"/>
  <c r="AK162" i="10"/>
  <c r="AK163" i="10"/>
  <c r="AK164" i="10"/>
  <c r="AK165" i="10"/>
  <c r="AK166" i="10"/>
  <c r="AK167" i="10"/>
  <c r="AK168" i="10"/>
  <c r="AK169" i="10"/>
  <c r="AK170" i="10"/>
  <c r="AK171" i="10"/>
  <c r="AK172" i="10"/>
  <c r="AK173" i="10"/>
  <c r="AK174" i="10"/>
  <c r="AK175" i="10"/>
  <c r="AK176" i="10"/>
  <c r="AK177" i="10"/>
  <c r="AK178" i="10"/>
  <c r="AK179" i="10"/>
  <c r="AK180" i="10"/>
  <c r="AK181" i="10"/>
  <c r="AK182" i="10"/>
  <c r="AK183" i="10"/>
  <c r="AK184" i="10"/>
  <c r="AK185" i="10"/>
  <c r="AK186" i="10"/>
  <c r="AK187" i="10"/>
  <c r="AK188" i="10"/>
  <c r="AK189" i="10"/>
  <c r="AK190" i="10"/>
  <c r="AK191" i="10"/>
  <c r="AK192" i="10"/>
  <c r="AK193" i="10"/>
  <c r="AK194" i="10"/>
  <c r="AK195" i="10"/>
  <c r="AK196" i="10"/>
  <c r="AK197" i="10"/>
  <c r="AK198" i="10"/>
  <c r="AK199" i="10"/>
  <c r="AK200" i="10"/>
  <c r="AK201" i="10"/>
  <c r="AK202" i="10"/>
  <c r="AK203" i="10"/>
  <c r="AK204" i="10"/>
  <c r="AK205" i="10"/>
  <c r="AK206" i="10"/>
  <c r="AK207" i="10"/>
  <c r="AK208" i="10"/>
  <c r="AK209" i="10"/>
  <c r="AK210" i="10"/>
  <c r="AK211" i="10"/>
  <c r="AK212" i="10"/>
  <c r="AK213" i="10"/>
  <c r="AK214" i="10"/>
  <c r="AK215" i="10"/>
  <c r="AK216" i="10"/>
  <c r="AK217" i="10"/>
  <c r="AK218" i="10"/>
  <c r="AK219" i="10"/>
  <c r="AK220" i="10"/>
  <c r="AK221" i="10"/>
  <c r="AK222" i="10"/>
  <c r="AK223" i="10"/>
  <c r="AK224" i="10"/>
  <c r="AK225" i="10"/>
  <c r="AK226" i="10"/>
  <c r="AK227" i="10"/>
  <c r="AK228" i="10"/>
  <c r="AK229" i="10"/>
  <c r="AK230" i="10"/>
  <c r="AK231" i="10"/>
  <c r="AK232" i="10"/>
  <c r="AK233" i="10"/>
  <c r="AK234" i="10"/>
  <c r="AK235" i="10"/>
  <c r="AK236" i="10"/>
  <c r="AK237" i="10"/>
  <c r="AK238" i="10"/>
  <c r="AK239" i="10"/>
  <c r="AK240" i="10"/>
  <c r="AK241" i="10"/>
  <c r="AK242" i="10"/>
  <c r="AK243" i="10"/>
  <c r="AK244" i="10"/>
  <c r="AK245" i="10"/>
  <c r="AK246" i="10"/>
  <c r="AK247" i="10"/>
  <c r="AK248" i="10"/>
  <c r="AK249" i="10"/>
  <c r="AK250" i="10"/>
  <c r="AK251" i="10"/>
  <c r="AK252" i="10"/>
  <c r="AK253" i="10"/>
  <c r="AK254" i="10"/>
  <c r="AK255" i="10"/>
  <c r="AK256" i="10"/>
  <c r="AK257" i="10"/>
  <c r="AK258" i="10"/>
  <c r="AK259" i="10"/>
  <c r="AK260" i="10"/>
  <c r="AK261" i="10"/>
  <c r="AK262" i="10"/>
  <c r="AK263" i="10"/>
  <c r="CA107" i="10"/>
  <c r="BZ107" i="10"/>
  <c r="BY107" i="10"/>
  <c r="BS107" i="10"/>
  <c r="BR107" i="10"/>
  <c r="CA106" i="10"/>
  <c r="BZ106" i="10"/>
  <c r="BY106" i="10"/>
  <c r="BS106" i="10"/>
  <c r="BR106" i="10"/>
  <c r="CA105" i="10"/>
  <c r="BZ105" i="10"/>
  <c r="BY105" i="10"/>
  <c r="BS105" i="10"/>
  <c r="BR105" i="10"/>
  <c r="CA104" i="10"/>
  <c r="BZ104" i="10"/>
  <c r="BY104" i="10"/>
  <c r="BS104" i="10"/>
  <c r="BR104" i="10"/>
  <c r="CA103" i="10"/>
  <c r="BZ103" i="10"/>
  <c r="BY103" i="10"/>
  <c r="BS103" i="10"/>
  <c r="BR103" i="10"/>
  <c r="CA102" i="10"/>
  <c r="BZ102" i="10"/>
  <c r="BY102" i="10"/>
  <c r="BS102" i="10"/>
  <c r="BR102" i="10"/>
  <c r="CA101" i="10"/>
  <c r="BZ101" i="10"/>
  <c r="BY101" i="10"/>
  <c r="BS101" i="10"/>
  <c r="BR101" i="10"/>
  <c r="CA100" i="10"/>
  <c r="BZ100" i="10"/>
  <c r="BY100" i="10"/>
  <c r="BS100" i="10"/>
  <c r="BR100" i="10"/>
  <c r="CA99" i="10"/>
  <c r="BZ99" i="10"/>
  <c r="BY99" i="10"/>
  <c r="BS99" i="10"/>
  <c r="BR99" i="10"/>
  <c r="CA98" i="10"/>
  <c r="BZ98" i="10"/>
  <c r="BY98" i="10"/>
  <c r="BS98" i="10"/>
  <c r="BR98" i="10"/>
  <c r="CA97" i="10"/>
  <c r="BZ97" i="10"/>
  <c r="BY97" i="10"/>
  <c r="BS97" i="10"/>
  <c r="BR97" i="10"/>
  <c r="CA96" i="10"/>
  <c r="BZ96" i="10"/>
  <c r="BY96" i="10"/>
  <c r="BS96" i="10"/>
  <c r="BR96" i="10"/>
  <c r="CA95" i="10"/>
  <c r="BZ95" i="10"/>
  <c r="BY95" i="10"/>
  <c r="BS95" i="10"/>
  <c r="BR95" i="10"/>
  <c r="CA94" i="10"/>
  <c r="BZ94" i="10"/>
  <c r="BY94" i="10"/>
  <c r="BS94" i="10"/>
  <c r="BR94" i="10"/>
  <c r="CA93" i="10"/>
  <c r="BZ93" i="10"/>
  <c r="BY93" i="10"/>
  <c r="BS93" i="10"/>
  <c r="BR93" i="10"/>
  <c r="CA92" i="10"/>
  <c r="BZ92" i="10"/>
  <c r="BY92" i="10"/>
  <c r="BS92" i="10"/>
  <c r="BR92" i="10"/>
  <c r="CA91" i="10"/>
  <c r="BZ91" i="10"/>
  <c r="BY91" i="10"/>
  <c r="BS91" i="10"/>
  <c r="BR91" i="10"/>
  <c r="CA90" i="10"/>
  <c r="BZ90" i="10"/>
  <c r="BY90" i="10"/>
  <c r="BS90" i="10"/>
  <c r="BR90" i="10"/>
  <c r="CA89" i="10"/>
  <c r="BZ89" i="10"/>
  <c r="BY89" i="10"/>
  <c r="BS89" i="10"/>
  <c r="BR89" i="10"/>
  <c r="CA88" i="10"/>
  <c r="BZ88" i="10"/>
  <c r="BY88" i="10"/>
  <c r="BS88" i="10"/>
  <c r="BR88" i="10"/>
  <c r="CA87" i="10"/>
  <c r="BZ87" i="10"/>
  <c r="BY87" i="10"/>
  <c r="BS87" i="10"/>
  <c r="BR87" i="10"/>
  <c r="CA86" i="10"/>
  <c r="BZ86" i="10"/>
  <c r="BY86" i="10"/>
  <c r="BS86" i="10"/>
  <c r="BR86" i="10"/>
  <c r="CA85" i="10"/>
  <c r="BZ85" i="10"/>
  <c r="BY85" i="10"/>
  <c r="BS85" i="10"/>
  <c r="BR85" i="10"/>
  <c r="CA84" i="10"/>
  <c r="BZ84" i="10"/>
  <c r="BY84" i="10"/>
  <c r="BS84" i="10"/>
  <c r="BR84" i="10"/>
  <c r="CA83" i="10"/>
  <c r="BZ83" i="10"/>
  <c r="BY83" i="10"/>
  <c r="BS83" i="10"/>
  <c r="BR83" i="10"/>
  <c r="CA82" i="10"/>
  <c r="BZ82" i="10"/>
  <c r="BY82" i="10"/>
  <c r="BS82" i="10"/>
  <c r="BR82" i="10"/>
  <c r="CA81" i="10"/>
  <c r="BZ81" i="10"/>
  <c r="BY81" i="10"/>
  <c r="BS81" i="10"/>
  <c r="BR81" i="10"/>
  <c r="CA80" i="10"/>
  <c r="BZ80" i="10"/>
  <c r="BY80" i="10"/>
  <c r="BS80" i="10"/>
  <c r="BR80" i="10"/>
  <c r="CA79" i="10"/>
  <c r="BZ79" i="10"/>
  <c r="BY79" i="10"/>
  <c r="BS79" i="10"/>
  <c r="BR79" i="10"/>
  <c r="CA78" i="10"/>
  <c r="BZ78" i="10"/>
  <c r="BY78" i="10"/>
  <c r="BS78" i="10"/>
  <c r="BR78" i="10"/>
  <c r="CA77" i="10"/>
  <c r="BZ77" i="10"/>
  <c r="BY77" i="10"/>
  <c r="BS77" i="10"/>
  <c r="BR77" i="10"/>
  <c r="CA76" i="10"/>
  <c r="BZ76" i="10"/>
  <c r="BY76" i="10"/>
  <c r="BS76" i="10"/>
  <c r="BR76" i="10"/>
  <c r="CA75" i="10"/>
  <c r="BZ75" i="10"/>
  <c r="BY75" i="10"/>
  <c r="BS75" i="10"/>
  <c r="BR75" i="10"/>
  <c r="CA74" i="10"/>
  <c r="BZ74" i="10"/>
  <c r="BY74" i="10"/>
  <c r="BS74" i="10"/>
  <c r="BR74" i="10"/>
  <c r="CA73" i="10"/>
  <c r="BZ73" i="10"/>
  <c r="BY73" i="10"/>
  <c r="BS73" i="10"/>
  <c r="BR73" i="10"/>
  <c r="CA72" i="10"/>
  <c r="BZ72" i="10"/>
  <c r="BY72" i="10"/>
  <c r="BS72" i="10"/>
  <c r="BR72" i="10"/>
  <c r="CA71" i="10"/>
  <c r="BZ71" i="10"/>
  <c r="BY71" i="10"/>
  <c r="BS71" i="10"/>
  <c r="BR71" i="10"/>
  <c r="CA70" i="10"/>
  <c r="BZ70" i="10"/>
  <c r="BY70" i="10"/>
  <c r="BS70" i="10"/>
  <c r="BR70" i="10"/>
  <c r="CA69" i="10"/>
  <c r="BZ69" i="10"/>
  <c r="BY69" i="10"/>
  <c r="BS69" i="10"/>
  <c r="BR69" i="10"/>
  <c r="CA68" i="10"/>
  <c r="BZ68" i="10"/>
  <c r="BY68" i="10"/>
  <c r="BS68" i="10"/>
  <c r="BR68" i="10"/>
  <c r="CA67" i="10"/>
  <c r="BZ67" i="10"/>
  <c r="BY67" i="10"/>
  <c r="BS67" i="10"/>
  <c r="BR67" i="10"/>
  <c r="CA66" i="10"/>
  <c r="BZ66" i="10"/>
  <c r="BY66" i="10"/>
  <c r="BS66" i="10"/>
  <c r="BR66" i="10"/>
  <c r="CA65" i="10"/>
  <c r="BZ65" i="10"/>
  <c r="BY65" i="10"/>
  <c r="BS65" i="10"/>
  <c r="BR65" i="10"/>
  <c r="CA64" i="10"/>
  <c r="BZ64" i="10"/>
  <c r="BY64" i="10"/>
  <c r="BS64" i="10"/>
  <c r="BR64" i="10"/>
  <c r="CA63" i="10"/>
  <c r="BZ63" i="10"/>
  <c r="BY63" i="10"/>
  <c r="BS63" i="10"/>
  <c r="BR63" i="10"/>
  <c r="CA62" i="10"/>
  <c r="BZ62" i="10"/>
  <c r="BY62" i="10"/>
  <c r="BS62" i="10"/>
  <c r="BR62" i="10"/>
  <c r="CA61" i="10"/>
  <c r="BZ61" i="10"/>
  <c r="BY61" i="10"/>
  <c r="BS61" i="10"/>
  <c r="BR61" i="10"/>
  <c r="CA60" i="10"/>
  <c r="BZ60" i="10"/>
  <c r="BY60" i="10"/>
  <c r="BS60" i="10"/>
  <c r="BR60" i="10"/>
  <c r="CA59" i="10"/>
  <c r="BZ59" i="10"/>
  <c r="BY59" i="10"/>
  <c r="BS59" i="10"/>
  <c r="BR59" i="10"/>
  <c r="BZ58" i="10"/>
  <c r="BY58" i="10"/>
  <c r="BS58" i="10"/>
  <c r="BR58" i="10"/>
  <c r="CI54" i="10"/>
  <c r="CI55" i="10" s="1"/>
  <c r="CH54" i="10"/>
  <c r="CH55" i="10" s="1"/>
  <c r="CH60" i="10" s="1"/>
  <c r="CG54" i="10"/>
  <c r="CG55" i="10" s="1"/>
  <c r="CF54" i="10"/>
  <c r="CF55" i="10" s="1"/>
  <c r="CE54" i="10"/>
  <c r="CE55" i="10" s="1"/>
  <c r="CD54" i="10"/>
  <c r="CC54" i="10"/>
  <c r="CC55" i="10" s="1"/>
  <c r="CB54" i="10"/>
  <c r="CB55" i="10" s="1"/>
  <c r="BX54" i="10"/>
  <c r="BX55" i="10" s="1"/>
  <c r="BW54" i="10"/>
  <c r="BV54" i="10"/>
  <c r="BV55" i="10" s="1"/>
  <c r="BU54" i="10"/>
  <c r="BU55" i="10" s="1"/>
  <c r="BT54" i="10"/>
  <c r="BT55" i="10" s="1"/>
  <c r="BQ54" i="10"/>
  <c r="BQ55" i="10" s="1"/>
  <c r="BQ69" i="10" s="1"/>
  <c r="BP54" i="10"/>
  <c r="BP55" i="10" s="1"/>
  <c r="BO54" i="10"/>
  <c r="BO55" i="10" s="1"/>
  <c r="BN54" i="10"/>
  <c r="BN55" i="10" s="1"/>
  <c r="BM54" i="10"/>
  <c r="BM55" i="10" s="1"/>
  <c r="BM63" i="10" s="1"/>
  <c r="BL54" i="10"/>
  <c r="BL55" i="10" s="1"/>
  <c r="BK54" i="10"/>
  <c r="BK55" i="10" s="1"/>
  <c r="BJ54" i="10"/>
  <c r="BJ55" i="10" s="1"/>
  <c r="BI54" i="10"/>
  <c r="BI55" i="10" s="1"/>
  <c r="BI69" i="10" s="1"/>
  <c r="BH54" i="10"/>
  <c r="BH55" i="10" s="1"/>
  <c r="BG54" i="10"/>
  <c r="BG55" i="10" s="1"/>
  <c r="BF54" i="10"/>
  <c r="BF55" i="10" s="1"/>
  <c r="BE54" i="10"/>
  <c r="BE55" i="10" s="1"/>
  <c r="BE63" i="10" s="1"/>
  <c r="BD54" i="10"/>
  <c r="BD55" i="10" s="1"/>
  <c r="BC54" i="10"/>
  <c r="BC55" i="10" s="1"/>
  <c r="BB54" i="10"/>
  <c r="BB55" i="10" s="1"/>
  <c r="BB58" i="10" s="1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/>
  <c r="AJ185" i="10"/>
  <c r="AJ184" i="10"/>
  <c r="AJ183" i="10"/>
  <c r="AJ182" i="10"/>
  <c r="AJ181" i="10"/>
  <c r="AJ180" i="10"/>
  <c r="AJ179" i="10"/>
  <c r="AJ178" i="10"/>
  <c r="AJ177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263" i="10"/>
  <c r="AJ262" i="10"/>
  <c r="AJ261" i="10"/>
  <c r="AJ260" i="10"/>
  <c r="AJ259" i="10"/>
  <c r="AJ258" i="10"/>
  <c r="AJ257" i="10"/>
  <c r="AJ256" i="10"/>
  <c r="AJ255" i="10"/>
  <c r="AJ254" i="10"/>
  <c r="AJ253" i="10"/>
  <c r="AJ252" i="10"/>
  <c r="AJ251" i="10"/>
  <c r="AJ250" i="10"/>
  <c r="AJ249" i="10"/>
  <c r="AJ248" i="10"/>
  <c r="AJ247" i="10"/>
  <c r="AJ246" i="10"/>
  <c r="AJ245" i="10"/>
  <c r="AJ244" i="10"/>
  <c r="AJ243" i="10"/>
  <c r="AJ242" i="10"/>
  <c r="AJ241" i="10"/>
  <c r="AJ240" i="10"/>
  <c r="AJ239" i="10"/>
  <c r="AJ238" i="10"/>
  <c r="AJ237" i="10"/>
  <c r="AJ236" i="10"/>
  <c r="AJ235" i="10"/>
  <c r="AJ234" i="10"/>
  <c r="AJ233" i="10"/>
  <c r="AJ232" i="10"/>
  <c r="AJ231" i="10"/>
  <c r="AJ230" i="10"/>
  <c r="AJ229" i="10"/>
  <c r="AJ228" i="10"/>
  <c r="AJ227" i="10"/>
  <c r="AJ226" i="10"/>
  <c r="AJ225" i="10"/>
  <c r="AJ224" i="10"/>
  <c r="AJ223" i="10"/>
  <c r="AJ222" i="10"/>
  <c r="AJ221" i="10"/>
  <c r="AJ220" i="10"/>
  <c r="AJ219" i="10"/>
  <c r="AJ218" i="10"/>
  <c r="AJ217" i="10"/>
  <c r="AJ216" i="10"/>
  <c r="AJ215" i="10"/>
  <c r="AJ214" i="10"/>
  <c r="AJ111" i="10"/>
  <c r="AJ113" i="10"/>
  <c r="AJ114" i="10"/>
  <c r="AJ115" i="10"/>
  <c r="AJ117" i="10"/>
  <c r="AJ118" i="10"/>
  <c r="AJ119" i="10"/>
  <c r="AJ121" i="10"/>
  <c r="AJ122" i="10"/>
  <c r="AJ123" i="10"/>
  <c r="AJ125" i="10"/>
  <c r="AJ126" i="10"/>
  <c r="AJ127" i="10"/>
  <c r="AJ129" i="10"/>
  <c r="AJ130" i="10"/>
  <c r="AJ131" i="10"/>
  <c r="AJ133" i="10"/>
  <c r="AJ134" i="10"/>
  <c r="AJ135" i="10"/>
  <c r="AJ137" i="10"/>
  <c r="AJ138" i="10"/>
  <c r="AJ139" i="10"/>
  <c r="AJ141" i="10"/>
  <c r="AJ142" i="10"/>
  <c r="AJ143" i="10"/>
  <c r="AJ145" i="10"/>
  <c r="AJ146" i="10"/>
  <c r="AJ147" i="10"/>
  <c r="AJ149" i="10"/>
  <c r="AJ150" i="10"/>
  <c r="AJ151" i="10"/>
  <c r="AJ153" i="10"/>
  <c r="AJ154" i="10"/>
  <c r="AJ155" i="10"/>
  <c r="AJ157" i="10"/>
  <c r="AJ158" i="10"/>
  <c r="AJ159" i="10"/>
  <c r="AJ110" i="10"/>
  <c r="AJ156" i="10"/>
  <c r="AJ152" i="10"/>
  <c r="AJ148" i="10"/>
  <c r="AJ144" i="10"/>
  <c r="AJ140" i="10"/>
  <c r="AJ136" i="10"/>
  <c r="AJ132" i="10"/>
  <c r="AJ128" i="10"/>
  <c r="AJ124" i="10"/>
  <c r="AJ120" i="10"/>
  <c r="AJ116" i="10"/>
  <c r="AJ112" i="10"/>
  <c r="R59" i="10"/>
  <c r="S59" i="10"/>
  <c r="Y59" i="10"/>
  <c r="Z59" i="10"/>
  <c r="AA59" i="10"/>
  <c r="R60" i="10"/>
  <c r="S60" i="10"/>
  <c r="Y60" i="10"/>
  <c r="Z60" i="10"/>
  <c r="AA60" i="10"/>
  <c r="R61" i="10"/>
  <c r="S61" i="10"/>
  <c r="Y61" i="10"/>
  <c r="Z61" i="10"/>
  <c r="AA61" i="10"/>
  <c r="R62" i="10"/>
  <c r="S62" i="10"/>
  <c r="Y62" i="10"/>
  <c r="Z62" i="10"/>
  <c r="AA62" i="10"/>
  <c r="R63" i="10"/>
  <c r="S63" i="10"/>
  <c r="Y63" i="10"/>
  <c r="Z63" i="10"/>
  <c r="AA63" i="10"/>
  <c r="R64" i="10"/>
  <c r="S64" i="10"/>
  <c r="Y64" i="10"/>
  <c r="Z64" i="10"/>
  <c r="AA64" i="10"/>
  <c r="R65" i="10"/>
  <c r="S65" i="10"/>
  <c r="Y65" i="10"/>
  <c r="Z65" i="10"/>
  <c r="AA65" i="10"/>
  <c r="R66" i="10"/>
  <c r="S66" i="10"/>
  <c r="Y66" i="10"/>
  <c r="Z66" i="10"/>
  <c r="AA66" i="10"/>
  <c r="R67" i="10"/>
  <c r="S67" i="10"/>
  <c r="Y67" i="10"/>
  <c r="Z67" i="10"/>
  <c r="AA67" i="10"/>
  <c r="R68" i="10"/>
  <c r="S68" i="10"/>
  <c r="Y68" i="10"/>
  <c r="Z68" i="10"/>
  <c r="AA68" i="10"/>
  <c r="R69" i="10"/>
  <c r="S69" i="10"/>
  <c r="Y69" i="10"/>
  <c r="Z69" i="10"/>
  <c r="AA69" i="10"/>
  <c r="R70" i="10"/>
  <c r="S70" i="10"/>
  <c r="Y70" i="10"/>
  <c r="Z70" i="10"/>
  <c r="AA70" i="10"/>
  <c r="R71" i="10"/>
  <c r="S71" i="10"/>
  <c r="Y71" i="10"/>
  <c r="Z71" i="10"/>
  <c r="AA71" i="10"/>
  <c r="R72" i="10"/>
  <c r="S72" i="10"/>
  <c r="Y72" i="10"/>
  <c r="Z72" i="10"/>
  <c r="AA72" i="10"/>
  <c r="R73" i="10"/>
  <c r="S73" i="10"/>
  <c r="Y73" i="10"/>
  <c r="Z73" i="10"/>
  <c r="AA73" i="10"/>
  <c r="R74" i="10"/>
  <c r="S74" i="10"/>
  <c r="Y74" i="10"/>
  <c r="Z74" i="10"/>
  <c r="AA74" i="10"/>
  <c r="R75" i="10"/>
  <c r="S75" i="10"/>
  <c r="Y75" i="10"/>
  <c r="Z75" i="10"/>
  <c r="AA75" i="10"/>
  <c r="R76" i="10"/>
  <c r="S76" i="10"/>
  <c r="Y76" i="10"/>
  <c r="Z76" i="10"/>
  <c r="AA76" i="10"/>
  <c r="R77" i="10"/>
  <c r="S77" i="10"/>
  <c r="Y77" i="10"/>
  <c r="Z77" i="10"/>
  <c r="AA77" i="10"/>
  <c r="R78" i="10"/>
  <c r="S78" i="10"/>
  <c r="Y78" i="10"/>
  <c r="Z78" i="10"/>
  <c r="AA78" i="10"/>
  <c r="R79" i="10"/>
  <c r="S79" i="10"/>
  <c r="Y79" i="10"/>
  <c r="Z79" i="10"/>
  <c r="AA79" i="10"/>
  <c r="R80" i="10"/>
  <c r="S80" i="10"/>
  <c r="Y80" i="10"/>
  <c r="Z80" i="10"/>
  <c r="AA80" i="10"/>
  <c r="R81" i="10"/>
  <c r="S81" i="10"/>
  <c r="Y81" i="10"/>
  <c r="Z81" i="10"/>
  <c r="AA81" i="10"/>
  <c r="R82" i="10"/>
  <c r="S82" i="10"/>
  <c r="Y82" i="10"/>
  <c r="Z82" i="10"/>
  <c r="AA82" i="10"/>
  <c r="R83" i="10"/>
  <c r="S83" i="10"/>
  <c r="Y83" i="10"/>
  <c r="Z83" i="10"/>
  <c r="AA83" i="10"/>
  <c r="R84" i="10"/>
  <c r="S84" i="10"/>
  <c r="Y84" i="10"/>
  <c r="Z84" i="10"/>
  <c r="AA84" i="10"/>
  <c r="R85" i="10"/>
  <c r="S85" i="10"/>
  <c r="Y85" i="10"/>
  <c r="Z85" i="10"/>
  <c r="AA85" i="10"/>
  <c r="R86" i="10"/>
  <c r="S86" i="10"/>
  <c r="Y86" i="10"/>
  <c r="Z86" i="10"/>
  <c r="AA86" i="10"/>
  <c r="R87" i="10"/>
  <c r="S87" i="10"/>
  <c r="Y87" i="10"/>
  <c r="Z87" i="10"/>
  <c r="AA87" i="10"/>
  <c r="R88" i="10"/>
  <c r="S88" i="10"/>
  <c r="Y88" i="10"/>
  <c r="Z88" i="10"/>
  <c r="AA88" i="10"/>
  <c r="R89" i="10"/>
  <c r="S89" i="10"/>
  <c r="Y89" i="10"/>
  <c r="Z89" i="10"/>
  <c r="AA89" i="10"/>
  <c r="R90" i="10"/>
  <c r="S90" i="10"/>
  <c r="Y90" i="10"/>
  <c r="Z90" i="10"/>
  <c r="AA90" i="10"/>
  <c r="R91" i="10"/>
  <c r="S91" i="10"/>
  <c r="Y91" i="10"/>
  <c r="Z91" i="10"/>
  <c r="AA91" i="10"/>
  <c r="R92" i="10"/>
  <c r="S92" i="10"/>
  <c r="Y92" i="10"/>
  <c r="Z92" i="10"/>
  <c r="AA92" i="10"/>
  <c r="R93" i="10"/>
  <c r="S93" i="10"/>
  <c r="Y93" i="10"/>
  <c r="Z93" i="10"/>
  <c r="AA93" i="10"/>
  <c r="R94" i="10"/>
  <c r="S94" i="10"/>
  <c r="Y94" i="10"/>
  <c r="Z94" i="10"/>
  <c r="AA94" i="10"/>
  <c r="R95" i="10"/>
  <c r="S95" i="10"/>
  <c r="Y95" i="10"/>
  <c r="Z95" i="10"/>
  <c r="AA95" i="10"/>
  <c r="R96" i="10"/>
  <c r="S96" i="10"/>
  <c r="Y96" i="10"/>
  <c r="Z96" i="10"/>
  <c r="AA96" i="10"/>
  <c r="R97" i="10"/>
  <c r="S97" i="10"/>
  <c r="Y97" i="10"/>
  <c r="Z97" i="10"/>
  <c r="AA97" i="10"/>
  <c r="R98" i="10"/>
  <c r="S98" i="10"/>
  <c r="Y98" i="10"/>
  <c r="Z98" i="10"/>
  <c r="AA98" i="10"/>
  <c r="R99" i="10"/>
  <c r="S99" i="10"/>
  <c r="Y99" i="10"/>
  <c r="Z99" i="10"/>
  <c r="AA99" i="10"/>
  <c r="R100" i="10"/>
  <c r="S100" i="10"/>
  <c r="Y100" i="10"/>
  <c r="Z100" i="10"/>
  <c r="AA100" i="10"/>
  <c r="R101" i="10"/>
  <c r="S101" i="10"/>
  <c r="Y101" i="10"/>
  <c r="Z101" i="10"/>
  <c r="AA101" i="10"/>
  <c r="R102" i="10"/>
  <c r="S102" i="10"/>
  <c r="Y102" i="10"/>
  <c r="Z102" i="10"/>
  <c r="AA102" i="10"/>
  <c r="R103" i="10"/>
  <c r="S103" i="10"/>
  <c r="Y103" i="10"/>
  <c r="Z103" i="10"/>
  <c r="AA103" i="10"/>
  <c r="R104" i="10"/>
  <c r="S104" i="10"/>
  <c r="Y104" i="10"/>
  <c r="Z104" i="10"/>
  <c r="AA104" i="10"/>
  <c r="R105" i="10"/>
  <c r="S105" i="10"/>
  <c r="Y105" i="10"/>
  <c r="Z105" i="10"/>
  <c r="AA105" i="10"/>
  <c r="R106" i="10"/>
  <c r="S106" i="10"/>
  <c r="Y106" i="10"/>
  <c r="Z106" i="10"/>
  <c r="AA106" i="10"/>
  <c r="R107" i="10"/>
  <c r="S107" i="10"/>
  <c r="Y107" i="10"/>
  <c r="Z107" i="10"/>
  <c r="AA107" i="10"/>
  <c r="R58" i="10"/>
  <c r="S58" i="10"/>
  <c r="Y58" i="10"/>
  <c r="Z58" i="10"/>
  <c r="AI54" i="10"/>
  <c r="AI55" i="10" s="1"/>
  <c r="AI99" i="10" s="1"/>
  <c r="AH54" i="10"/>
  <c r="AH55" i="10" s="1"/>
  <c r="AG54" i="10"/>
  <c r="AG55" i="10" s="1"/>
  <c r="AG101" i="10" s="1"/>
  <c r="AF54" i="10"/>
  <c r="AF55" i="10" s="1"/>
  <c r="AE54" i="10"/>
  <c r="AE55" i="10" s="1"/>
  <c r="AE100" i="10" s="1"/>
  <c r="AD54" i="10"/>
  <c r="AD55" i="10" s="1"/>
  <c r="AD71" i="10" s="1"/>
  <c r="AC54" i="10"/>
  <c r="AC55" i="10" s="1"/>
  <c r="AC76" i="10" s="1"/>
  <c r="AB54" i="10"/>
  <c r="AB55" i="10" s="1"/>
  <c r="X54" i="10"/>
  <c r="X55" i="10" s="1"/>
  <c r="X58" i="10" s="1"/>
  <c r="W54" i="10"/>
  <c r="W55" i="10" s="1"/>
  <c r="V54" i="10"/>
  <c r="V55" i="10" s="1"/>
  <c r="V83" i="10" s="1"/>
  <c r="U54" i="10"/>
  <c r="U55" i="10" s="1"/>
  <c r="T54" i="10"/>
  <c r="T55" i="10" s="1"/>
  <c r="T84" i="10" s="1"/>
  <c r="Q54" i="10"/>
  <c r="Q55" i="10" s="1"/>
  <c r="Q100" i="10" s="1"/>
  <c r="P54" i="10"/>
  <c r="P55" i="10" s="1"/>
  <c r="P82" i="10" s="1"/>
  <c r="O54" i="10"/>
  <c r="O55" i="10" s="1"/>
  <c r="N54" i="10"/>
  <c r="N55" i="10" s="1"/>
  <c r="M54" i="10"/>
  <c r="M55" i="10" s="1"/>
  <c r="L54" i="10"/>
  <c r="L55" i="10" s="1"/>
  <c r="L105" i="10" s="1"/>
  <c r="K54" i="10"/>
  <c r="K55" i="10" s="1"/>
  <c r="J54" i="10"/>
  <c r="J55" i="10" s="1"/>
  <c r="J107" i="10" s="1"/>
  <c r="I54" i="10"/>
  <c r="I55" i="10" s="1"/>
  <c r="I100" i="10" s="1"/>
  <c r="H54" i="10"/>
  <c r="H55" i="10" s="1"/>
  <c r="H85" i="10" s="1"/>
  <c r="G54" i="10"/>
  <c r="G55" i="10" s="1"/>
  <c r="F54" i="10"/>
  <c r="F55" i="10" s="1"/>
  <c r="F107" i="10" s="1"/>
  <c r="E54" i="10"/>
  <c r="E55" i="10" s="1"/>
  <c r="D54" i="10"/>
  <c r="D55" i="10" s="1"/>
  <c r="D106" i="10" s="1"/>
  <c r="C54" i="10"/>
  <c r="C55" i="10" s="1"/>
  <c r="B54" i="10"/>
  <c r="B55" i="10" s="1"/>
  <c r="B107" i="10" s="1"/>
  <c r="BR139" i="9"/>
  <c r="BS139" i="9"/>
  <c r="BY139" i="9"/>
  <c r="BZ139" i="9"/>
  <c r="CA139" i="9"/>
  <c r="BR140" i="9"/>
  <c r="BS140" i="9"/>
  <c r="BY140" i="9"/>
  <c r="BZ140" i="9"/>
  <c r="CA140" i="9"/>
  <c r="BR141" i="9"/>
  <c r="BS141" i="9"/>
  <c r="BY141" i="9"/>
  <c r="BZ141" i="9"/>
  <c r="CA141" i="9"/>
  <c r="BN142" i="9"/>
  <c r="BR142" i="9"/>
  <c r="BS142" i="9"/>
  <c r="BY142" i="9"/>
  <c r="BZ142" i="9"/>
  <c r="CA142" i="9"/>
  <c r="BR143" i="9"/>
  <c r="BS143" i="9"/>
  <c r="BY143" i="9"/>
  <c r="BZ143" i="9"/>
  <c r="CA143" i="9"/>
  <c r="BR144" i="9"/>
  <c r="BS144" i="9"/>
  <c r="BY144" i="9"/>
  <c r="BZ144" i="9"/>
  <c r="CA144" i="9"/>
  <c r="CD144" i="9"/>
  <c r="BR145" i="9"/>
  <c r="BS145" i="9"/>
  <c r="BY145" i="9"/>
  <c r="BZ145" i="9"/>
  <c r="CA145" i="9"/>
  <c r="BR146" i="9"/>
  <c r="BS146" i="9"/>
  <c r="BY146" i="9"/>
  <c r="BZ146" i="9"/>
  <c r="CA146" i="9"/>
  <c r="BR147" i="9"/>
  <c r="BS147" i="9"/>
  <c r="BT147" i="9"/>
  <c r="BY147" i="9"/>
  <c r="BZ147" i="9"/>
  <c r="CA147" i="9"/>
  <c r="BR148" i="9"/>
  <c r="BS148" i="9"/>
  <c r="BY148" i="9"/>
  <c r="BZ148" i="9"/>
  <c r="CA148" i="9"/>
  <c r="BR149" i="9"/>
  <c r="BS149" i="9"/>
  <c r="BY149" i="9"/>
  <c r="BZ149" i="9"/>
  <c r="CA149" i="9"/>
  <c r="BR150" i="9"/>
  <c r="BS150" i="9"/>
  <c r="BY150" i="9"/>
  <c r="BZ150" i="9"/>
  <c r="CA150" i="9"/>
  <c r="BR151" i="9"/>
  <c r="BS151" i="9"/>
  <c r="BY151" i="9"/>
  <c r="BZ151" i="9"/>
  <c r="CA151" i="9"/>
  <c r="BR152" i="9"/>
  <c r="BS152" i="9"/>
  <c r="BY152" i="9"/>
  <c r="BZ152" i="9"/>
  <c r="CA152" i="9"/>
  <c r="BN153" i="9"/>
  <c r="BR153" i="9"/>
  <c r="BS153" i="9"/>
  <c r="BY153" i="9"/>
  <c r="BZ153" i="9"/>
  <c r="CA153" i="9"/>
  <c r="BR154" i="9"/>
  <c r="BS154" i="9"/>
  <c r="BY154" i="9"/>
  <c r="BZ154" i="9"/>
  <c r="CA154" i="9"/>
  <c r="BR155" i="9"/>
  <c r="BS155" i="9"/>
  <c r="BY155" i="9"/>
  <c r="BZ155" i="9"/>
  <c r="CA155" i="9"/>
  <c r="BN156" i="9"/>
  <c r="BR156" i="9"/>
  <c r="BS156" i="9"/>
  <c r="BY156" i="9"/>
  <c r="BZ156" i="9"/>
  <c r="CA156" i="9"/>
  <c r="BR157" i="9"/>
  <c r="BS157" i="9"/>
  <c r="BY157" i="9"/>
  <c r="BZ157" i="9"/>
  <c r="CA157" i="9"/>
  <c r="BR158" i="9"/>
  <c r="BS158" i="9"/>
  <c r="BY158" i="9"/>
  <c r="BZ158" i="9"/>
  <c r="CA158" i="9"/>
  <c r="BR159" i="9"/>
  <c r="BS159" i="9"/>
  <c r="BT159" i="9"/>
  <c r="BY159" i="9"/>
  <c r="BZ159" i="9"/>
  <c r="CA159" i="9"/>
  <c r="BR160" i="9"/>
  <c r="BS160" i="9"/>
  <c r="BY160" i="9"/>
  <c r="BZ160" i="9"/>
  <c r="CA160" i="9"/>
  <c r="BF161" i="9"/>
  <c r="BR161" i="9"/>
  <c r="BS161" i="9"/>
  <c r="BY161" i="9"/>
  <c r="BZ161" i="9"/>
  <c r="CA161" i="9"/>
  <c r="BF162" i="9"/>
  <c r="BR162" i="9"/>
  <c r="BS162" i="9"/>
  <c r="BY162" i="9"/>
  <c r="BZ162" i="9"/>
  <c r="CA162" i="9"/>
  <c r="BR163" i="9"/>
  <c r="BS163" i="9"/>
  <c r="BY163" i="9"/>
  <c r="BZ163" i="9"/>
  <c r="CA163" i="9"/>
  <c r="BR164" i="9"/>
  <c r="BS164" i="9"/>
  <c r="BY164" i="9"/>
  <c r="BZ164" i="9"/>
  <c r="CA164" i="9"/>
  <c r="BF165" i="9"/>
  <c r="BR165" i="9"/>
  <c r="BS165" i="9"/>
  <c r="BY165" i="9"/>
  <c r="BZ165" i="9"/>
  <c r="CA165" i="9"/>
  <c r="BF166" i="9"/>
  <c r="BR166" i="9"/>
  <c r="BS166" i="9"/>
  <c r="BY166" i="9"/>
  <c r="BZ166" i="9"/>
  <c r="CA166" i="9"/>
  <c r="BR167" i="9"/>
  <c r="BS167" i="9"/>
  <c r="BY167" i="9"/>
  <c r="BZ167" i="9"/>
  <c r="CA167" i="9"/>
  <c r="BR168" i="9"/>
  <c r="BS168" i="9"/>
  <c r="BY168" i="9"/>
  <c r="BZ168" i="9"/>
  <c r="CA168" i="9"/>
  <c r="BR169" i="9"/>
  <c r="BS169" i="9"/>
  <c r="BY169" i="9"/>
  <c r="BZ169" i="9"/>
  <c r="CA169" i="9"/>
  <c r="BR170" i="9"/>
  <c r="BS170" i="9"/>
  <c r="BY170" i="9"/>
  <c r="BZ170" i="9"/>
  <c r="CA170" i="9"/>
  <c r="CH170" i="9"/>
  <c r="BR171" i="9"/>
  <c r="BS171" i="9"/>
  <c r="BY171" i="9"/>
  <c r="BZ171" i="9"/>
  <c r="CA171" i="9"/>
  <c r="CH171" i="9"/>
  <c r="BR172" i="9"/>
  <c r="BS172" i="9"/>
  <c r="BY172" i="9"/>
  <c r="BZ172" i="9"/>
  <c r="CA172" i="9"/>
  <c r="BP173" i="9"/>
  <c r="BR173" i="9"/>
  <c r="BS173" i="9"/>
  <c r="BY173" i="9"/>
  <c r="BZ173" i="9"/>
  <c r="CA173" i="9"/>
  <c r="BR174" i="9"/>
  <c r="BS174" i="9"/>
  <c r="BY174" i="9"/>
  <c r="BZ174" i="9"/>
  <c r="CA174" i="9"/>
  <c r="CH174" i="9"/>
  <c r="BR175" i="9"/>
  <c r="BS175" i="9"/>
  <c r="BY175" i="9"/>
  <c r="BZ175" i="9"/>
  <c r="CA175" i="9"/>
  <c r="CH175" i="9"/>
  <c r="BR176" i="9"/>
  <c r="BS176" i="9"/>
  <c r="BT176" i="9"/>
  <c r="BY176" i="9"/>
  <c r="BZ176" i="9"/>
  <c r="CA176" i="9"/>
  <c r="BP177" i="9"/>
  <c r="BR177" i="9"/>
  <c r="BS177" i="9"/>
  <c r="BY177" i="9"/>
  <c r="BZ177" i="9"/>
  <c r="CA177" i="9"/>
  <c r="BR178" i="9"/>
  <c r="BS178" i="9"/>
  <c r="BY178" i="9"/>
  <c r="BZ178" i="9"/>
  <c r="CA178" i="9"/>
  <c r="BR179" i="9"/>
  <c r="BS179" i="9"/>
  <c r="BY179" i="9"/>
  <c r="BZ179" i="9"/>
  <c r="CA179" i="9"/>
  <c r="BN180" i="9"/>
  <c r="BR180" i="9"/>
  <c r="BS180" i="9"/>
  <c r="BT180" i="9"/>
  <c r="BY180" i="9"/>
  <c r="BZ180" i="9"/>
  <c r="CA180" i="9"/>
  <c r="BR181" i="9"/>
  <c r="BS181" i="9"/>
  <c r="BY181" i="9"/>
  <c r="BZ181" i="9"/>
  <c r="CA181" i="9"/>
  <c r="BP182" i="9"/>
  <c r="BR182" i="9"/>
  <c r="BS182" i="9"/>
  <c r="BY182" i="9"/>
  <c r="BZ182" i="9"/>
  <c r="CA182" i="9"/>
  <c r="CH182" i="9"/>
  <c r="BR183" i="9"/>
  <c r="BS183" i="9"/>
  <c r="BX183" i="9"/>
  <c r="BY183" i="9"/>
  <c r="BZ183" i="9"/>
  <c r="CA183" i="9"/>
  <c r="BR184" i="9"/>
  <c r="BS184" i="9"/>
  <c r="BY184" i="9"/>
  <c r="BZ184" i="9"/>
  <c r="CA184" i="9"/>
  <c r="BP185" i="9"/>
  <c r="BR185" i="9"/>
  <c r="BS185" i="9"/>
  <c r="BY185" i="9"/>
  <c r="BZ185" i="9"/>
  <c r="CA185" i="9"/>
  <c r="BP186" i="9"/>
  <c r="BR186" i="9"/>
  <c r="BS186" i="9"/>
  <c r="BX186" i="9"/>
  <c r="BY186" i="9"/>
  <c r="BZ186" i="9"/>
  <c r="CA186" i="9"/>
  <c r="BJ187" i="9"/>
  <c r="BR187" i="9"/>
  <c r="BS187" i="9"/>
  <c r="BX187" i="9"/>
  <c r="BY187" i="9"/>
  <c r="BZ187" i="9"/>
  <c r="CA187" i="9"/>
  <c r="BR138" i="9"/>
  <c r="BS138" i="9"/>
  <c r="BY138" i="9"/>
  <c r="BZ138" i="9"/>
  <c r="CA138" i="9"/>
  <c r="CC135" i="9"/>
  <c r="BC134" i="9"/>
  <c r="BC135" i="9" s="1"/>
  <c r="BD134" i="9"/>
  <c r="BD135" i="9" s="1"/>
  <c r="BD183" i="9" s="1"/>
  <c r="BE134" i="9"/>
  <c r="BE135" i="9" s="1"/>
  <c r="BE184" i="9" s="1"/>
  <c r="BF134" i="9"/>
  <c r="BF135" i="9" s="1"/>
  <c r="BF169" i="9" s="1"/>
  <c r="BG134" i="9"/>
  <c r="BG135" i="9" s="1"/>
  <c r="BG143" i="9" s="1"/>
  <c r="BH134" i="9"/>
  <c r="BH135" i="9" s="1"/>
  <c r="BH140" i="9" s="1"/>
  <c r="BI134" i="9"/>
  <c r="BI135" i="9" s="1"/>
  <c r="BI185" i="9" s="1"/>
  <c r="BJ134" i="9"/>
  <c r="BJ135" i="9" s="1"/>
  <c r="BJ183" i="9" s="1"/>
  <c r="BK134" i="9"/>
  <c r="BK135" i="9" s="1"/>
  <c r="BL134" i="9"/>
  <c r="BL135" i="9" s="1"/>
  <c r="BL141" i="9" s="1"/>
  <c r="BM134" i="9"/>
  <c r="BM135" i="9" s="1"/>
  <c r="BM139" i="9" s="1"/>
  <c r="BN134" i="9"/>
  <c r="BN135" i="9" s="1"/>
  <c r="BN184" i="9" s="1"/>
  <c r="BO134" i="9"/>
  <c r="BO135" i="9" s="1"/>
  <c r="BO185" i="9" s="1"/>
  <c r="BP134" i="9"/>
  <c r="BP135" i="9" s="1"/>
  <c r="BP159" i="9" s="1"/>
  <c r="BQ134" i="9"/>
  <c r="BQ135" i="9" s="1"/>
  <c r="BQ187" i="9" s="1"/>
  <c r="BT134" i="9"/>
  <c r="BT135" i="9" s="1"/>
  <c r="BT163" i="9" s="1"/>
  <c r="BU134" i="9"/>
  <c r="BU135" i="9" s="1"/>
  <c r="BV134" i="9"/>
  <c r="BV135" i="9" s="1"/>
  <c r="BV154" i="9" s="1"/>
  <c r="BW134" i="9"/>
  <c r="BW135" i="9" s="1"/>
  <c r="BW184" i="9" s="1"/>
  <c r="BX134" i="9"/>
  <c r="BX135" i="9" s="1"/>
  <c r="BX185" i="9" s="1"/>
  <c r="CB134" i="9"/>
  <c r="CB135" i="9" s="1"/>
  <c r="CB180" i="9" s="1"/>
  <c r="CC134" i="9"/>
  <c r="CD134" i="9"/>
  <c r="CD135" i="9" s="1"/>
  <c r="CD181" i="9" s="1"/>
  <c r="CE134" i="9"/>
  <c r="CE135" i="9" s="1"/>
  <c r="CE138" i="9" s="1"/>
  <c r="CF134" i="9"/>
  <c r="CF135" i="9" s="1"/>
  <c r="CG134" i="9"/>
  <c r="CG135" i="9" s="1"/>
  <c r="CH134" i="9"/>
  <c r="CH135" i="9" s="1"/>
  <c r="CH156" i="9" s="1"/>
  <c r="CI134" i="9"/>
  <c r="CI135" i="9" s="1"/>
  <c r="BB134" i="9"/>
  <c r="BB135" i="9" s="1"/>
  <c r="BB151" i="9" s="1"/>
  <c r="A1" i="7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4" i="5"/>
  <c r="CB78" i="5"/>
  <c r="BX78" i="5"/>
  <c r="BV78" i="5"/>
  <c r="BT78" i="5"/>
  <c r="BR78" i="5"/>
  <c r="BJ78" i="5"/>
  <c r="BA78" i="5"/>
  <c r="AW78" i="5"/>
  <c r="AU78" i="5"/>
  <c r="AN78" i="5"/>
  <c r="AJ78" i="5"/>
  <c r="AH78" i="5"/>
  <c r="Z78" i="5"/>
  <c r="P78" i="5"/>
  <c r="I78" i="5"/>
  <c r="CB77" i="5"/>
  <c r="BX77" i="5"/>
  <c r="BV77" i="5"/>
  <c r="BT77" i="5"/>
  <c r="BR77" i="5"/>
  <c r="BJ77" i="5"/>
  <c r="BA77" i="5"/>
  <c r="AW77" i="5"/>
  <c r="AU77" i="5"/>
  <c r="AN77" i="5"/>
  <c r="AJ77" i="5"/>
  <c r="AH77" i="5"/>
  <c r="Z77" i="5"/>
  <c r="P77" i="5"/>
  <c r="I77" i="5"/>
  <c r="CB76" i="5"/>
  <c r="BX76" i="5"/>
  <c r="BV76" i="5"/>
  <c r="BT76" i="5"/>
  <c r="BR76" i="5"/>
  <c r="BJ76" i="5"/>
  <c r="BA76" i="5"/>
  <c r="AW76" i="5"/>
  <c r="AU76" i="5"/>
  <c r="AN76" i="5"/>
  <c r="AJ76" i="5"/>
  <c r="AH76" i="5"/>
  <c r="Z76" i="5"/>
  <c r="P76" i="5"/>
  <c r="I76" i="5"/>
  <c r="CB75" i="5"/>
  <c r="BX75" i="5"/>
  <c r="BV75" i="5"/>
  <c r="BT75" i="5"/>
  <c r="BR75" i="5"/>
  <c r="BJ75" i="5"/>
  <c r="BA75" i="5"/>
  <c r="AW75" i="5"/>
  <c r="AU75" i="5"/>
  <c r="AN75" i="5"/>
  <c r="AJ75" i="5"/>
  <c r="AH75" i="5"/>
  <c r="Z75" i="5"/>
  <c r="P75" i="5"/>
  <c r="I75" i="5"/>
  <c r="CB74" i="5"/>
  <c r="BX74" i="5"/>
  <c r="BV74" i="5"/>
  <c r="BT74" i="5"/>
  <c r="BR74" i="5"/>
  <c r="BJ74" i="5"/>
  <c r="BA74" i="5"/>
  <c r="AW74" i="5"/>
  <c r="AU74" i="5"/>
  <c r="AN74" i="5"/>
  <c r="AJ74" i="5"/>
  <c r="AH74" i="5"/>
  <c r="Z74" i="5"/>
  <c r="P74" i="5"/>
  <c r="I74" i="5"/>
  <c r="CB73" i="5"/>
  <c r="BX73" i="5"/>
  <c r="BV73" i="5"/>
  <c r="BT73" i="5"/>
  <c r="BR73" i="5"/>
  <c r="BJ73" i="5"/>
  <c r="BA73" i="5"/>
  <c r="AW73" i="5"/>
  <c r="AU73" i="5"/>
  <c r="AN73" i="5"/>
  <c r="AJ73" i="5"/>
  <c r="AH73" i="5"/>
  <c r="Z73" i="5"/>
  <c r="P73" i="5"/>
  <c r="I73" i="5"/>
  <c r="CB72" i="5"/>
  <c r="BX72" i="5"/>
  <c r="BV72" i="5"/>
  <c r="BT72" i="5"/>
  <c r="BR72" i="5"/>
  <c r="BJ72" i="5"/>
  <c r="BA72" i="5"/>
  <c r="AW72" i="5"/>
  <c r="AU72" i="5"/>
  <c r="AN72" i="5"/>
  <c r="AJ72" i="5"/>
  <c r="AH72" i="5"/>
  <c r="Z72" i="5"/>
  <c r="P72" i="5"/>
  <c r="I72" i="5"/>
  <c r="CB71" i="5"/>
  <c r="BX71" i="5"/>
  <c r="BV71" i="5"/>
  <c r="BT71" i="5"/>
  <c r="BR71" i="5"/>
  <c r="BJ71" i="5"/>
  <c r="BA71" i="5"/>
  <c r="AW71" i="5"/>
  <c r="AU71" i="5"/>
  <c r="AN71" i="5"/>
  <c r="AJ71" i="5"/>
  <c r="AH71" i="5"/>
  <c r="Z71" i="5"/>
  <c r="P71" i="5"/>
  <c r="I71" i="5"/>
  <c r="CB70" i="5"/>
  <c r="BX70" i="5"/>
  <c r="BV70" i="5"/>
  <c r="BT70" i="5"/>
  <c r="BR70" i="5"/>
  <c r="BJ70" i="5"/>
  <c r="BA70" i="5"/>
  <c r="AW70" i="5"/>
  <c r="AU70" i="5"/>
  <c r="AN70" i="5"/>
  <c r="AJ70" i="5"/>
  <c r="AH70" i="5"/>
  <c r="Z70" i="5"/>
  <c r="P70" i="5"/>
  <c r="I70" i="5"/>
  <c r="CB69" i="5"/>
  <c r="BX69" i="5"/>
  <c r="BV69" i="5"/>
  <c r="BT69" i="5"/>
  <c r="BR69" i="5"/>
  <c r="BJ69" i="5"/>
  <c r="BA69" i="5"/>
  <c r="AW69" i="5"/>
  <c r="AU69" i="5"/>
  <c r="AN69" i="5"/>
  <c r="AJ69" i="5"/>
  <c r="AH69" i="5"/>
  <c r="Z69" i="5"/>
  <c r="P69" i="5"/>
  <c r="I69" i="5"/>
  <c r="CB68" i="5"/>
  <c r="BX68" i="5"/>
  <c r="BV68" i="5"/>
  <c r="BT68" i="5"/>
  <c r="BR68" i="5"/>
  <c r="BJ68" i="5"/>
  <c r="BA68" i="5"/>
  <c r="AW68" i="5"/>
  <c r="AU68" i="5"/>
  <c r="AN68" i="5"/>
  <c r="AJ68" i="5"/>
  <c r="AH68" i="5"/>
  <c r="Z68" i="5"/>
  <c r="P68" i="5"/>
  <c r="I68" i="5"/>
  <c r="CB67" i="5"/>
  <c r="BX67" i="5"/>
  <c r="BV67" i="5"/>
  <c r="BT67" i="5"/>
  <c r="BR67" i="5"/>
  <c r="BJ67" i="5"/>
  <c r="BA67" i="5"/>
  <c r="AW67" i="5"/>
  <c r="AU67" i="5"/>
  <c r="AN67" i="5"/>
  <c r="AJ67" i="5"/>
  <c r="AH67" i="5"/>
  <c r="Z67" i="5"/>
  <c r="P67" i="5"/>
  <c r="I67" i="5"/>
  <c r="CB66" i="5"/>
  <c r="BX66" i="5"/>
  <c r="BV66" i="5"/>
  <c r="BT66" i="5"/>
  <c r="BR66" i="5"/>
  <c r="BJ66" i="5"/>
  <c r="BA66" i="5"/>
  <c r="AW66" i="5"/>
  <c r="AU66" i="5"/>
  <c r="AN66" i="5"/>
  <c r="AJ66" i="5"/>
  <c r="AH66" i="5"/>
  <c r="Z66" i="5"/>
  <c r="P66" i="5"/>
  <c r="I66" i="5"/>
  <c r="CB65" i="5"/>
  <c r="BX65" i="5"/>
  <c r="BV65" i="5"/>
  <c r="BT65" i="5"/>
  <c r="BR65" i="5"/>
  <c r="BJ65" i="5"/>
  <c r="BA65" i="5"/>
  <c r="AW65" i="5"/>
  <c r="AU65" i="5"/>
  <c r="AN65" i="5"/>
  <c r="AJ65" i="5"/>
  <c r="AH65" i="5"/>
  <c r="Z65" i="5"/>
  <c r="P65" i="5"/>
  <c r="I65" i="5"/>
  <c r="CB64" i="5"/>
  <c r="BX64" i="5"/>
  <c r="BV64" i="5"/>
  <c r="BT64" i="5"/>
  <c r="BR64" i="5"/>
  <c r="BJ64" i="5"/>
  <c r="BA64" i="5"/>
  <c r="AW64" i="5"/>
  <c r="AU64" i="5"/>
  <c r="AN64" i="5"/>
  <c r="AJ64" i="5"/>
  <c r="AH64" i="5"/>
  <c r="Z64" i="5"/>
  <c r="P64" i="5"/>
  <c r="I64" i="5"/>
  <c r="CB63" i="5"/>
  <c r="BX63" i="5"/>
  <c r="BV63" i="5"/>
  <c r="BT63" i="5"/>
  <c r="BR63" i="5"/>
  <c r="BJ63" i="5"/>
  <c r="BA63" i="5"/>
  <c r="AW63" i="5"/>
  <c r="AU63" i="5"/>
  <c r="AN63" i="5"/>
  <c r="AJ63" i="5"/>
  <c r="AH63" i="5"/>
  <c r="Z63" i="5"/>
  <c r="P63" i="5"/>
  <c r="I63" i="5"/>
  <c r="CB62" i="5"/>
  <c r="BX62" i="5"/>
  <c r="BV62" i="5"/>
  <c r="BT62" i="5"/>
  <c r="BR62" i="5"/>
  <c r="BJ62" i="5"/>
  <c r="BA62" i="5"/>
  <c r="AW62" i="5"/>
  <c r="AU62" i="5"/>
  <c r="AN62" i="5"/>
  <c r="AJ62" i="5"/>
  <c r="AH62" i="5"/>
  <c r="Z62" i="5"/>
  <c r="P62" i="5"/>
  <c r="I62" i="5"/>
  <c r="CB61" i="5"/>
  <c r="BX61" i="5"/>
  <c r="BV61" i="5"/>
  <c r="BT61" i="5"/>
  <c r="BR61" i="5"/>
  <c r="BJ61" i="5"/>
  <c r="BA61" i="5"/>
  <c r="AW61" i="5"/>
  <c r="AU61" i="5"/>
  <c r="AN61" i="5"/>
  <c r="AJ61" i="5"/>
  <c r="AH61" i="5"/>
  <c r="Z61" i="5"/>
  <c r="P61" i="5"/>
  <c r="I61" i="5"/>
  <c r="CB60" i="5"/>
  <c r="BX60" i="5"/>
  <c r="BV60" i="5"/>
  <c r="BT60" i="5"/>
  <c r="BR60" i="5"/>
  <c r="BJ60" i="5"/>
  <c r="BA60" i="5"/>
  <c r="AW60" i="5"/>
  <c r="AU60" i="5"/>
  <c r="AN60" i="5"/>
  <c r="AJ60" i="5"/>
  <c r="AH60" i="5"/>
  <c r="Z60" i="5"/>
  <c r="P60" i="5"/>
  <c r="I60" i="5"/>
  <c r="CB59" i="5"/>
  <c r="BX59" i="5"/>
  <c r="BV59" i="5"/>
  <c r="BT59" i="5"/>
  <c r="BR59" i="5"/>
  <c r="BJ59" i="5"/>
  <c r="BA59" i="5"/>
  <c r="AW59" i="5"/>
  <c r="AU59" i="5"/>
  <c r="AN59" i="5"/>
  <c r="AJ59" i="5"/>
  <c r="AH59" i="5"/>
  <c r="Z59" i="5"/>
  <c r="P59" i="5"/>
  <c r="I59" i="5"/>
  <c r="CB58" i="5"/>
  <c r="BX58" i="5"/>
  <c r="BV58" i="5"/>
  <c r="BT58" i="5"/>
  <c r="BR58" i="5"/>
  <c r="BJ58" i="5"/>
  <c r="BA58" i="5"/>
  <c r="AW58" i="5"/>
  <c r="AU58" i="5"/>
  <c r="AN58" i="5"/>
  <c r="AJ58" i="5"/>
  <c r="AH58" i="5"/>
  <c r="Z58" i="5"/>
  <c r="P58" i="5"/>
  <c r="I58" i="5"/>
  <c r="CB57" i="5"/>
  <c r="BX57" i="5"/>
  <c r="BV57" i="5"/>
  <c r="BT57" i="5"/>
  <c r="BR57" i="5"/>
  <c r="BJ57" i="5"/>
  <c r="BA57" i="5"/>
  <c r="AW57" i="5"/>
  <c r="AU57" i="5"/>
  <c r="AN57" i="5"/>
  <c r="AJ57" i="5"/>
  <c r="AH57" i="5"/>
  <c r="Z57" i="5"/>
  <c r="P57" i="5"/>
  <c r="I57" i="5"/>
  <c r="CB56" i="5"/>
  <c r="BX56" i="5"/>
  <c r="BV56" i="5"/>
  <c r="BT56" i="5"/>
  <c r="BR56" i="5"/>
  <c r="BJ56" i="5"/>
  <c r="BA56" i="5"/>
  <c r="AW56" i="5"/>
  <c r="AU56" i="5"/>
  <c r="AN56" i="5"/>
  <c r="AJ56" i="5"/>
  <c r="AH56" i="5"/>
  <c r="Z56" i="5"/>
  <c r="P56" i="5"/>
  <c r="I56" i="5"/>
  <c r="CB55" i="5"/>
  <c r="BX55" i="5"/>
  <c r="BV55" i="5"/>
  <c r="BT55" i="5"/>
  <c r="BR55" i="5"/>
  <c r="BJ55" i="5"/>
  <c r="BA55" i="5"/>
  <c r="AW55" i="5"/>
  <c r="AU55" i="5"/>
  <c r="AN55" i="5"/>
  <c r="AJ55" i="5"/>
  <c r="AH55" i="5"/>
  <c r="Z55" i="5"/>
  <c r="P55" i="5"/>
  <c r="I55" i="5"/>
  <c r="CB54" i="5"/>
  <c r="BX54" i="5"/>
  <c r="BV54" i="5"/>
  <c r="BT54" i="5"/>
  <c r="BR54" i="5"/>
  <c r="BJ54" i="5"/>
  <c r="BA54" i="5"/>
  <c r="AW54" i="5"/>
  <c r="AU54" i="5"/>
  <c r="AN54" i="5"/>
  <c r="AJ54" i="5"/>
  <c r="AH54" i="5"/>
  <c r="Z54" i="5"/>
  <c r="P54" i="5"/>
  <c r="I54" i="5"/>
  <c r="CB53" i="5"/>
  <c r="BX53" i="5"/>
  <c r="BV53" i="5"/>
  <c r="BT53" i="5"/>
  <c r="BR53" i="5"/>
  <c r="BJ53" i="5"/>
  <c r="BA53" i="5"/>
  <c r="AW53" i="5"/>
  <c r="AU53" i="5"/>
  <c r="AN53" i="5"/>
  <c r="AJ53" i="5"/>
  <c r="AH53" i="5"/>
  <c r="Z53" i="5"/>
  <c r="P53" i="5"/>
  <c r="I53" i="5"/>
  <c r="CB52" i="5"/>
  <c r="BX52" i="5"/>
  <c r="BV52" i="5"/>
  <c r="BT52" i="5"/>
  <c r="BR52" i="5"/>
  <c r="BJ52" i="5"/>
  <c r="BA52" i="5"/>
  <c r="AW52" i="5"/>
  <c r="AU52" i="5"/>
  <c r="AN52" i="5"/>
  <c r="AJ52" i="5"/>
  <c r="AH52" i="5"/>
  <c r="Z52" i="5"/>
  <c r="P52" i="5"/>
  <c r="I52" i="5"/>
  <c r="CB51" i="5"/>
  <c r="BX51" i="5"/>
  <c r="BV51" i="5"/>
  <c r="BT51" i="5"/>
  <c r="BR51" i="5"/>
  <c r="BJ51" i="5"/>
  <c r="BA51" i="5"/>
  <c r="AW51" i="5"/>
  <c r="AU51" i="5"/>
  <c r="AN51" i="5"/>
  <c r="AJ51" i="5"/>
  <c r="AH51" i="5"/>
  <c r="Z51" i="5"/>
  <c r="P51" i="5"/>
  <c r="I51" i="5"/>
  <c r="CB50" i="5"/>
  <c r="BX50" i="5"/>
  <c r="BV50" i="5"/>
  <c r="BT50" i="5"/>
  <c r="BR50" i="5"/>
  <c r="BJ50" i="5"/>
  <c r="BA50" i="5"/>
  <c r="AW50" i="5"/>
  <c r="AU50" i="5"/>
  <c r="AN50" i="5"/>
  <c r="AJ50" i="5"/>
  <c r="AH50" i="5"/>
  <c r="Z50" i="5"/>
  <c r="P50" i="5"/>
  <c r="I50" i="5"/>
  <c r="CB49" i="5"/>
  <c r="BX49" i="5"/>
  <c r="BV49" i="5"/>
  <c r="BT49" i="5"/>
  <c r="BR49" i="5"/>
  <c r="BJ49" i="5"/>
  <c r="BA49" i="5"/>
  <c r="AW49" i="5"/>
  <c r="AU49" i="5"/>
  <c r="AN49" i="5"/>
  <c r="AJ49" i="5"/>
  <c r="AH49" i="5"/>
  <c r="Z49" i="5"/>
  <c r="P49" i="5"/>
  <c r="I49" i="5"/>
  <c r="CB48" i="5"/>
  <c r="BX48" i="5"/>
  <c r="BV48" i="5"/>
  <c r="BT48" i="5"/>
  <c r="BR48" i="5"/>
  <c r="BJ48" i="5"/>
  <c r="BA48" i="5"/>
  <c r="AW48" i="5"/>
  <c r="AU48" i="5"/>
  <c r="AN48" i="5"/>
  <c r="AJ48" i="5"/>
  <c r="AH48" i="5"/>
  <c r="Z48" i="5"/>
  <c r="P48" i="5"/>
  <c r="I48" i="5"/>
  <c r="CB47" i="5"/>
  <c r="BX47" i="5"/>
  <c r="BV47" i="5"/>
  <c r="BT47" i="5"/>
  <c r="BR47" i="5"/>
  <c r="BJ47" i="5"/>
  <c r="BA47" i="5"/>
  <c r="AW47" i="5"/>
  <c r="AU47" i="5"/>
  <c r="AN47" i="5"/>
  <c r="AJ47" i="5"/>
  <c r="AH47" i="5"/>
  <c r="Z47" i="5"/>
  <c r="P47" i="5"/>
  <c r="I47" i="5"/>
  <c r="CB46" i="5"/>
  <c r="BX46" i="5"/>
  <c r="BV46" i="5"/>
  <c r="BT46" i="5"/>
  <c r="BR46" i="5"/>
  <c r="BJ46" i="5"/>
  <c r="BA46" i="5"/>
  <c r="AW46" i="5"/>
  <c r="AU46" i="5"/>
  <c r="AN46" i="5"/>
  <c r="AJ46" i="5"/>
  <c r="AH46" i="5"/>
  <c r="Z46" i="5"/>
  <c r="P46" i="5"/>
  <c r="I46" i="5"/>
  <c r="CB45" i="5"/>
  <c r="BX45" i="5"/>
  <c r="BV45" i="5"/>
  <c r="BT45" i="5"/>
  <c r="BR45" i="5"/>
  <c r="BJ45" i="5"/>
  <c r="BA45" i="5"/>
  <c r="AW45" i="5"/>
  <c r="AU45" i="5"/>
  <c r="AN45" i="5"/>
  <c r="AJ45" i="5"/>
  <c r="AH45" i="5"/>
  <c r="Z45" i="5"/>
  <c r="P45" i="5"/>
  <c r="I45" i="5"/>
  <c r="CB44" i="5"/>
  <c r="BX44" i="5"/>
  <c r="BV44" i="5"/>
  <c r="BT44" i="5"/>
  <c r="BR44" i="5"/>
  <c r="BJ44" i="5"/>
  <c r="BA44" i="5"/>
  <c r="AW44" i="5"/>
  <c r="AU44" i="5"/>
  <c r="AN44" i="5"/>
  <c r="AJ44" i="5"/>
  <c r="AH44" i="5"/>
  <c r="Z44" i="5"/>
  <c r="P44" i="5"/>
  <c r="I44" i="5"/>
  <c r="CB43" i="5"/>
  <c r="BX43" i="5"/>
  <c r="BV43" i="5"/>
  <c r="BT43" i="5"/>
  <c r="BR43" i="5"/>
  <c r="BJ43" i="5"/>
  <c r="BA43" i="5"/>
  <c r="AW43" i="5"/>
  <c r="AU43" i="5"/>
  <c r="AN43" i="5"/>
  <c r="AJ43" i="5"/>
  <c r="AH43" i="5"/>
  <c r="Z43" i="5"/>
  <c r="P43" i="5"/>
  <c r="I43" i="5"/>
  <c r="CB42" i="5"/>
  <c r="BX42" i="5"/>
  <c r="BV42" i="5"/>
  <c r="BT42" i="5"/>
  <c r="BR42" i="5"/>
  <c r="BJ42" i="5"/>
  <c r="BA42" i="5"/>
  <c r="AW42" i="5"/>
  <c r="AU42" i="5"/>
  <c r="AN42" i="5"/>
  <c r="AJ42" i="5"/>
  <c r="AH42" i="5"/>
  <c r="Z42" i="5"/>
  <c r="P42" i="5"/>
  <c r="I42" i="5"/>
  <c r="CB41" i="5"/>
  <c r="BX41" i="5"/>
  <c r="BV41" i="5"/>
  <c r="BT41" i="5"/>
  <c r="BR41" i="5"/>
  <c r="BJ41" i="5"/>
  <c r="BA41" i="5"/>
  <c r="AW41" i="5"/>
  <c r="AU41" i="5"/>
  <c r="AN41" i="5"/>
  <c r="AJ41" i="5"/>
  <c r="AH41" i="5"/>
  <c r="Z41" i="5"/>
  <c r="P41" i="5"/>
  <c r="I41" i="5"/>
  <c r="CB40" i="5"/>
  <c r="BX40" i="5"/>
  <c r="BV40" i="5"/>
  <c r="BT40" i="5"/>
  <c r="BR40" i="5"/>
  <c r="BJ40" i="5"/>
  <c r="BA40" i="5"/>
  <c r="AW40" i="5"/>
  <c r="AU40" i="5"/>
  <c r="AN40" i="5"/>
  <c r="AJ40" i="5"/>
  <c r="AH40" i="5"/>
  <c r="Z40" i="5"/>
  <c r="P40" i="5"/>
  <c r="I40" i="5"/>
  <c r="CB39" i="5"/>
  <c r="BX39" i="5"/>
  <c r="BV39" i="5"/>
  <c r="BT39" i="5"/>
  <c r="BR39" i="5"/>
  <c r="BJ39" i="5"/>
  <c r="BA39" i="5"/>
  <c r="AW39" i="5"/>
  <c r="AU39" i="5"/>
  <c r="AN39" i="5"/>
  <c r="AJ39" i="5"/>
  <c r="AH39" i="5"/>
  <c r="Z39" i="5"/>
  <c r="P39" i="5"/>
  <c r="I39" i="5"/>
  <c r="CB38" i="5"/>
  <c r="BX38" i="5"/>
  <c r="BV38" i="5"/>
  <c r="BT38" i="5"/>
  <c r="BR38" i="5"/>
  <c r="BJ38" i="5"/>
  <c r="BA38" i="5"/>
  <c r="AW38" i="5"/>
  <c r="AU38" i="5"/>
  <c r="AN38" i="5"/>
  <c r="AJ38" i="5"/>
  <c r="AH38" i="5"/>
  <c r="Z38" i="5"/>
  <c r="P38" i="5"/>
  <c r="I38" i="5"/>
  <c r="CB37" i="5"/>
  <c r="BX37" i="5"/>
  <c r="BV37" i="5"/>
  <c r="BT37" i="5"/>
  <c r="BR37" i="5"/>
  <c r="BJ37" i="5"/>
  <c r="BA37" i="5"/>
  <c r="AW37" i="5"/>
  <c r="AU37" i="5"/>
  <c r="AN37" i="5"/>
  <c r="AJ37" i="5"/>
  <c r="AH37" i="5"/>
  <c r="Z37" i="5"/>
  <c r="P37" i="5"/>
  <c r="I37" i="5"/>
  <c r="CB36" i="5"/>
  <c r="BX36" i="5"/>
  <c r="BV36" i="5"/>
  <c r="BT36" i="5"/>
  <c r="BR36" i="5"/>
  <c r="BJ36" i="5"/>
  <c r="BA36" i="5"/>
  <c r="AW36" i="5"/>
  <c r="AU36" i="5"/>
  <c r="AN36" i="5"/>
  <c r="AJ36" i="5"/>
  <c r="AH36" i="5"/>
  <c r="Z36" i="5"/>
  <c r="P36" i="5"/>
  <c r="I36" i="5"/>
  <c r="CB35" i="5"/>
  <c r="BX35" i="5"/>
  <c r="BV35" i="5"/>
  <c r="BT35" i="5"/>
  <c r="BR35" i="5"/>
  <c r="BJ35" i="5"/>
  <c r="BA35" i="5"/>
  <c r="AW35" i="5"/>
  <c r="AU35" i="5"/>
  <c r="AN35" i="5"/>
  <c r="AJ35" i="5"/>
  <c r="AH35" i="5"/>
  <c r="Z35" i="5"/>
  <c r="P35" i="5"/>
  <c r="I35" i="5"/>
  <c r="CB34" i="5"/>
  <c r="BX34" i="5"/>
  <c r="BV34" i="5"/>
  <c r="BT34" i="5"/>
  <c r="BR34" i="5"/>
  <c r="BJ34" i="5"/>
  <c r="BA34" i="5"/>
  <c r="AW34" i="5"/>
  <c r="AU34" i="5"/>
  <c r="AN34" i="5"/>
  <c r="AJ34" i="5"/>
  <c r="AH34" i="5"/>
  <c r="Z34" i="5"/>
  <c r="P34" i="5"/>
  <c r="I34" i="5"/>
  <c r="CB33" i="5"/>
  <c r="BX33" i="5"/>
  <c r="BV33" i="5"/>
  <c r="BT33" i="5"/>
  <c r="BR33" i="5"/>
  <c r="BJ33" i="5"/>
  <c r="BA33" i="5"/>
  <c r="AW33" i="5"/>
  <c r="AU33" i="5"/>
  <c r="AN33" i="5"/>
  <c r="AJ33" i="5"/>
  <c r="AH33" i="5"/>
  <c r="Z33" i="5"/>
  <c r="P33" i="5"/>
  <c r="I33" i="5"/>
  <c r="CB32" i="5"/>
  <c r="BX32" i="5"/>
  <c r="BV32" i="5"/>
  <c r="BT32" i="5"/>
  <c r="BR32" i="5"/>
  <c r="BJ32" i="5"/>
  <c r="BA32" i="5"/>
  <c r="AW32" i="5"/>
  <c r="AU32" i="5"/>
  <c r="AN32" i="5"/>
  <c r="AJ32" i="5"/>
  <c r="AH32" i="5"/>
  <c r="Z32" i="5"/>
  <c r="P32" i="5"/>
  <c r="I32" i="5"/>
  <c r="CB31" i="5"/>
  <c r="BX31" i="5"/>
  <c r="BV31" i="5"/>
  <c r="BT31" i="5"/>
  <c r="BR31" i="5"/>
  <c r="BJ31" i="5"/>
  <c r="BA31" i="5"/>
  <c r="AW31" i="5"/>
  <c r="AU31" i="5"/>
  <c r="AN31" i="5"/>
  <c r="AJ31" i="5"/>
  <c r="AH31" i="5"/>
  <c r="Z31" i="5"/>
  <c r="P31" i="5"/>
  <c r="I31" i="5"/>
  <c r="CB30" i="5"/>
  <c r="BX30" i="5"/>
  <c r="BV30" i="5"/>
  <c r="BT30" i="5"/>
  <c r="BR30" i="5"/>
  <c r="BJ30" i="5"/>
  <c r="BA30" i="5"/>
  <c r="AW30" i="5"/>
  <c r="AU30" i="5"/>
  <c r="AN30" i="5"/>
  <c r="AJ30" i="5"/>
  <c r="AH30" i="5"/>
  <c r="Z30" i="5"/>
  <c r="P30" i="5"/>
  <c r="I30" i="5"/>
  <c r="CB29" i="5"/>
  <c r="BX29" i="5"/>
  <c r="BV29" i="5"/>
  <c r="BT29" i="5"/>
  <c r="BR29" i="5"/>
  <c r="BJ29" i="5"/>
  <c r="BA29" i="5"/>
  <c r="AW29" i="5"/>
  <c r="AU29" i="5"/>
  <c r="AN29" i="5"/>
  <c r="AJ29" i="5"/>
  <c r="AH29" i="5"/>
  <c r="Z29" i="5"/>
  <c r="P29" i="5"/>
  <c r="I29" i="5"/>
  <c r="CB28" i="5"/>
  <c r="BX28" i="5"/>
  <c r="BV28" i="5"/>
  <c r="BT28" i="5"/>
  <c r="BR28" i="5"/>
  <c r="BJ28" i="5"/>
  <c r="BA28" i="5"/>
  <c r="AW28" i="5"/>
  <c r="AU28" i="5"/>
  <c r="AN28" i="5"/>
  <c r="AJ28" i="5"/>
  <c r="AH28" i="5"/>
  <c r="Z28" i="5"/>
  <c r="P28" i="5"/>
  <c r="I28" i="5"/>
  <c r="CB27" i="5"/>
  <c r="BX27" i="5"/>
  <c r="BV27" i="5"/>
  <c r="BT27" i="5"/>
  <c r="BR27" i="5"/>
  <c r="BJ27" i="5"/>
  <c r="BA27" i="5"/>
  <c r="AW27" i="5"/>
  <c r="AU27" i="5"/>
  <c r="AN27" i="5"/>
  <c r="AJ27" i="5"/>
  <c r="AH27" i="5"/>
  <c r="Z27" i="5"/>
  <c r="P27" i="5"/>
  <c r="I27" i="5"/>
  <c r="CB26" i="5"/>
  <c r="BX26" i="5"/>
  <c r="BV26" i="5"/>
  <c r="BT26" i="5"/>
  <c r="BR26" i="5"/>
  <c r="BJ26" i="5"/>
  <c r="BA26" i="5"/>
  <c r="AW26" i="5"/>
  <c r="AU26" i="5"/>
  <c r="AN26" i="5"/>
  <c r="AJ26" i="5"/>
  <c r="AH26" i="5"/>
  <c r="Z26" i="5"/>
  <c r="P26" i="5"/>
  <c r="I26" i="5"/>
  <c r="CB25" i="5"/>
  <c r="BX25" i="5"/>
  <c r="BV25" i="5"/>
  <c r="BT25" i="5"/>
  <c r="BR25" i="5"/>
  <c r="BJ25" i="5"/>
  <c r="BA25" i="5"/>
  <c r="AW25" i="5"/>
  <c r="AU25" i="5"/>
  <c r="AN25" i="5"/>
  <c r="AJ25" i="5"/>
  <c r="AH25" i="5"/>
  <c r="Z25" i="5"/>
  <c r="P25" i="5"/>
  <c r="I25" i="5"/>
  <c r="CB24" i="5"/>
  <c r="BX24" i="5"/>
  <c r="BV24" i="5"/>
  <c r="BT24" i="5"/>
  <c r="BR24" i="5"/>
  <c r="BJ24" i="5"/>
  <c r="BA24" i="5"/>
  <c r="AW24" i="5"/>
  <c r="AU24" i="5"/>
  <c r="AN24" i="5"/>
  <c r="AJ24" i="5"/>
  <c r="AH24" i="5"/>
  <c r="Z24" i="5"/>
  <c r="P24" i="5"/>
  <c r="I24" i="5"/>
  <c r="CB23" i="5"/>
  <c r="BX23" i="5"/>
  <c r="BV23" i="5"/>
  <c r="BT23" i="5"/>
  <c r="BR23" i="5"/>
  <c r="BJ23" i="5"/>
  <c r="BA23" i="5"/>
  <c r="AW23" i="5"/>
  <c r="AU23" i="5"/>
  <c r="AN23" i="5"/>
  <c r="AJ23" i="5"/>
  <c r="AH23" i="5"/>
  <c r="Z23" i="5"/>
  <c r="P23" i="5"/>
  <c r="I23" i="5"/>
  <c r="CB22" i="5"/>
  <c r="BX22" i="5"/>
  <c r="BV22" i="5"/>
  <c r="BT22" i="5"/>
  <c r="BR22" i="5"/>
  <c r="BJ22" i="5"/>
  <c r="BA22" i="5"/>
  <c r="AW22" i="5"/>
  <c r="AU22" i="5"/>
  <c r="AN22" i="5"/>
  <c r="AJ22" i="5"/>
  <c r="AH22" i="5"/>
  <c r="Z22" i="5"/>
  <c r="P22" i="5"/>
  <c r="I22" i="5"/>
  <c r="CB21" i="5"/>
  <c r="BX21" i="5"/>
  <c r="BV21" i="5"/>
  <c r="BT21" i="5"/>
  <c r="BR21" i="5"/>
  <c r="BJ21" i="5"/>
  <c r="BA21" i="5"/>
  <c r="AW21" i="5"/>
  <c r="AU21" i="5"/>
  <c r="AN21" i="5"/>
  <c r="AJ21" i="5"/>
  <c r="AH21" i="5"/>
  <c r="Z21" i="5"/>
  <c r="P21" i="5"/>
  <c r="I21" i="5"/>
  <c r="CB20" i="5"/>
  <c r="BX20" i="5"/>
  <c r="BV20" i="5"/>
  <c r="BT20" i="5"/>
  <c r="BR20" i="5"/>
  <c r="BJ20" i="5"/>
  <c r="BA20" i="5"/>
  <c r="AW20" i="5"/>
  <c r="AU20" i="5"/>
  <c r="AN20" i="5"/>
  <c r="AJ20" i="5"/>
  <c r="AH20" i="5"/>
  <c r="Z20" i="5"/>
  <c r="P20" i="5"/>
  <c r="I20" i="5"/>
  <c r="CB19" i="5"/>
  <c r="BX19" i="5"/>
  <c r="BV19" i="5"/>
  <c r="BT19" i="5"/>
  <c r="BR19" i="5"/>
  <c r="BJ19" i="5"/>
  <c r="BA19" i="5"/>
  <c r="AW19" i="5"/>
  <c r="AU19" i="5"/>
  <c r="AN19" i="5"/>
  <c r="AJ19" i="5"/>
  <c r="AH19" i="5"/>
  <c r="Z19" i="5"/>
  <c r="P19" i="5"/>
  <c r="I19" i="5"/>
  <c r="CB18" i="5"/>
  <c r="BX18" i="5"/>
  <c r="BV18" i="5"/>
  <c r="BT18" i="5"/>
  <c r="BR18" i="5"/>
  <c r="BJ18" i="5"/>
  <c r="BA18" i="5"/>
  <c r="AW18" i="5"/>
  <c r="AU18" i="5"/>
  <c r="AN18" i="5"/>
  <c r="AJ18" i="5"/>
  <c r="AH18" i="5"/>
  <c r="Z18" i="5"/>
  <c r="P18" i="5"/>
  <c r="I18" i="5"/>
  <c r="CB17" i="5"/>
  <c r="BX17" i="5"/>
  <c r="BV17" i="5"/>
  <c r="BT17" i="5"/>
  <c r="BR17" i="5"/>
  <c r="BJ17" i="5"/>
  <c r="BA17" i="5"/>
  <c r="AW17" i="5"/>
  <c r="AU17" i="5"/>
  <c r="AN17" i="5"/>
  <c r="AJ17" i="5"/>
  <c r="AH17" i="5"/>
  <c r="Z17" i="5"/>
  <c r="P17" i="5"/>
  <c r="I17" i="5"/>
  <c r="CB16" i="5"/>
  <c r="BX16" i="5"/>
  <c r="BV16" i="5"/>
  <c r="BT16" i="5"/>
  <c r="BR16" i="5"/>
  <c r="BJ16" i="5"/>
  <c r="BA16" i="5"/>
  <c r="AW16" i="5"/>
  <c r="AU16" i="5"/>
  <c r="AN16" i="5"/>
  <c r="AJ16" i="5"/>
  <c r="AH16" i="5"/>
  <c r="Z16" i="5"/>
  <c r="P16" i="5"/>
  <c r="I16" i="5"/>
  <c r="CB15" i="5"/>
  <c r="BX15" i="5"/>
  <c r="BV15" i="5"/>
  <c r="BT15" i="5"/>
  <c r="BR15" i="5"/>
  <c r="BJ15" i="5"/>
  <c r="BA15" i="5"/>
  <c r="AW15" i="5"/>
  <c r="AU15" i="5"/>
  <c r="AN15" i="5"/>
  <c r="AJ15" i="5"/>
  <c r="AH15" i="5"/>
  <c r="Z15" i="5"/>
  <c r="P15" i="5"/>
  <c r="I15" i="5"/>
  <c r="CB14" i="5"/>
  <c r="BX14" i="5"/>
  <c r="BV14" i="5"/>
  <c r="BT14" i="5"/>
  <c r="BR14" i="5"/>
  <c r="BJ14" i="5"/>
  <c r="BA14" i="5"/>
  <c r="AW14" i="5"/>
  <c r="AU14" i="5"/>
  <c r="AN14" i="5"/>
  <c r="AJ14" i="5"/>
  <c r="AH14" i="5"/>
  <c r="Z14" i="5"/>
  <c r="P14" i="5"/>
  <c r="I14" i="5"/>
  <c r="BX13" i="5"/>
  <c r="BV13" i="5"/>
  <c r="BT13" i="5"/>
  <c r="BR13" i="5"/>
  <c r="BJ13" i="5"/>
  <c r="BA13" i="5"/>
  <c r="AW13" i="5"/>
  <c r="AU13" i="5"/>
  <c r="AN13" i="5"/>
  <c r="AJ13" i="5"/>
  <c r="AH13" i="5"/>
  <c r="Z13" i="5"/>
  <c r="P13" i="5"/>
  <c r="I13" i="5"/>
  <c r="CB12" i="5"/>
  <c r="BX12" i="5"/>
  <c r="BV12" i="5"/>
  <c r="BT12" i="5"/>
  <c r="BR12" i="5"/>
  <c r="BJ12" i="5"/>
  <c r="BA12" i="5"/>
  <c r="AW12" i="5"/>
  <c r="AU12" i="5"/>
  <c r="AN12" i="5"/>
  <c r="AJ12" i="5"/>
  <c r="AH12" i="5"/>
  <c r="Z12" i="5"/>
  <c r="P12" i="5"/>
  <c r="I12" i="5"/>
  <c r="CB11" i="5"/>
  <c r="BX11" i="5"/>
  <c r="BV11" i="5"/>
  <c r="BT11" i="5"/>
  <c r="BR11" i="5"/>
  <c r="BJ11" i="5"/>
  <c r="BA11" i="5"/>
  <c r="AW11" i="5"/>
  <c r="AU11" i="5"/>
  <c r="AN11" i="5"/>
  <c r="AJ11" i="5"/>
  <c r="AH11" i="5"/>
  <c r="Z11" i="5"/>
  <c r="P11" i="5"/>
  <c r="I11" i="5"/>
  <c r="CB10" i="5"/>
  <c r="BX10" i="5"/>
  <c r="BV10" i="5"/>
  <c r="BT10" i="5"/>
  <c r="BR10" i="5"/>
  <c r="BJ10" i="5"/>
  <c r="BA10" i="5"/>
  <c r="AW10" i="5"/>
  <c r="AU10" i="5"/>
  <c r="AN10" i="5"/>
  <c r="AJ10" i="5"/>
  <c r="AH10" i="5"/>
  <c r="Z10" i="5"/>
  <c r="P10" i="5"/>
  <c r="I10" i="5"/>
  <c r="CB9" i="5"/>
  <c r="BX9" i="5"/>
  <c r="BV9" i="5"/>
  <c r="BT9" i="5"/>
  <c r="BR9" i="5"/>
  <c r="BJ9" i="5"/>
  <c r="BA9" i="5"/>
  <c r="AW9" i="5"/>
  <c r="AU9" i="5"/>
  <c r="AN9" i="5"/>
  <c r="AJ9" i="5"/>
  <c r="AH9" i="5"/>
  <c r="Z9" i="5"/>
  <c r="P9" i="5"/>
  <c r="I9" i="5"/>
  <c r="CB8" i="5"/>
  <c r="BX8" i="5"/>
  <c r="BV8" i="5"/>
  <c r="BT8" i="5"/>
  <c r="BR8" i="5"/>
  <c r="BJ8" i="5"/>
  <c r="BA8" i="5"/>
  <c r="AW8" i="5"/>
  <c r="AU8" i="5"/>
  <c r="AN8" i="5"/>
  <c r="AJ8" i="5"/>
  <c r="AH8" i="5"/>
  <c r="Z8" i="5"/>
  <c r="P8" i="5"/>
  <c r="I8" i="5"/>
  <c r="CB7" i="5"/>
  <c r="BX7" i="5"/>
  <c r="BV7" i="5"/>
  <c r="BT7" i="5"/>
  <c r="BR7" i="5"/>
  <c r="BJ7" i="5"/>
  <c r="BA7" i="5"/>
  <c r="AW7" i="5"/>
  <c r="AU7" i="5"/>
  <c r="AN7" i="5"/>
  <c r="AJ7" i="5"/>
  <c r="AH7" i="5"/>
  <c r="Z7" i="5"/>
  <c r="P7" i="5"/>
  <c r="I7" i="5"/>
  <c r="CB6" i="5"/>
  <c r="BX6" i="5"/>
  <c r="BV6" i="5"/>
  <c r="BT6" i="5"/>
  <c r="BR6" i="5"/>
  <c r="BJ6" i="5"/>
  <c r="BA6" i="5"/>
  <c r="AW6" i="5"/>
  <c r="AU6" i="5"/>
  <c r="AN6" i="5"/>
  <c r="AJ6" i="5"/>
  <c r="AH6" i="5"/>
  <c r="Z6" i="5"/>
  <c r="P6" i="5"/>
  <c r="I6" i="5"/>
  <c r="CB5" i="5"/>
  <c r="BX5" i="5"/>
  <c r="BV5" i="5"/>
  <c r="BT5" i="5"/>
  <c r="BR5" i="5"/>
  <c r="BJ5" i="5"/>
  <c r="BA5" i="5"/>
  <c r="AW5" i="5"/>
  <c r="AU5" i="5"/>
  <c r="AN5" i="5"/>
  <c r="AJ5" i="5"/>
  <c r="AH5" i="5"/>
  <c r="Z5" i="5"/>
  <c r="P5" i="5"/>
  <c r="I5" i="5"/>
  <c r="CB4" i="5"/>
  <c r="BX4" i="5"/>
  <c r="BV4" i="5"/>
  <c r="BT4" i="5"/>
  <c r="BR4" i="5"/>
  <c r="BJ4" i="5"/>
  <c r="BA4" i="5"/>
  <c r="AW4" i="5"/>
  <c r="AU4" i="5"/>
  <c r="AN4" i="5"/>
  <c r="AJ4" i="5"/>
  <c r="AH4" i="5"/>
  <c r="Z4" i="5"/>
  <c r="P4" i="5"/>
  <c r="I4" i="5"/>
  <c r="CM5" i="3"/>
  <c r="CM6" i="3"/>
  <c r="CM7" i="3"/>
  <c r="CM8" i="3"/>
  <c r="CM9" i="3"/>
  <c r="CM10" i="3"/>
  <c r="CM11" i="3"/>
  <c r="CM12" i="3"/>
  <c r="CM13" i="3"/>
  <c r="CM14" i="3"/>
  <c r="CM15" i="3"/>
  <c r="CM16" i="3"/>
  <c r="CM17" i="3"/>
  <c r="CM18" i="3"/>
  <c r="CM19" i="3"/>
  <c r="CM20" i="3"/>
  <c r="CM21" i="3"/>
  <c r="CM22" i="3"/>
  <c r="CM23" i="3"/>
  <c r="CM24" i="3"/>
  <c r="CM25" i="3"/>
  <c r="CM26" i="3"/>
  <c r="CM27" i="3"/>
  <c r="CM28" i="3"/>
  <c r="CM29" i="3"/>
  <c r="CM30" i="3"/>
  <c r="CM31" i="3"/>
  <c r="CM32" i="3"/>
  <c r="CM33" i="3"/>
  <c r="CM34" i="3"/>
  <c r="CM35" i="3"/>
  <c r="CM36" i="3"/>
  <c r="CM37" i="3"/>
  <c r="CM38" i="3"/>
  <c r="CM39" i="3"/>
  <c r="CM40" i="3"/>
  <c r="CM41" i="3"/>
  <c r="CM42" i="3"/>
  <c r="CM43" i="3"/>
  <c r="CM44" i="3"/>
  <c r="CM45" i="3"/>
  <c r="CM46" i="3"/>
  <c r="CM47" i="3"/>
  <c r="CM48" i="3"/>
  <c r="CM49" i="3"/>
  <c r="CM50" i="3"/>
  <c r="CM51" i="3"/>
  <c r="CM52" i="3"/>
  <c r="CM53" i="3"/>
  <c r="CM54" i="3"/>
  <c r="CM55" i="3"/>
  <c r="CM56" i="3"/>
  <c r="CM57" i="3"/>
  <c r="CM58" i="3"/>
  <c r="CM59" i="3"/>
  <c r="CM60" i="3"/>
  <c r="CM61" i="3"/>
  <c r="CM62" i="3"/>
  <c r="CM63" i="3"/>
  <c r="CM64" i="3"/>
  <c r="CM65" i="3"/>
  <c r="CM66" i="3"/>
  <c r="CM67" i="3"/>
  <c r="CM68" i="3"/>
  <c r="CM69" i="3"/>
  <c r="CM70" i="3"/>
  <c r="CM71" i="3"/>
  <c r="CM72" i="3"/>
  <c r="CM73" i="3"/>
  <c r="CM74" i="3"/>
  <c r="CM75" i="3"/>
  <c r="CM76" i="3"/>
  <c r="CM77" i="3"/>
  <c r="CM78" i="3"/>
  <c r="CM4" i="3"/>
  <c r="DZ5" i="3"/>
  <c r="DZ6" i="3"/>
  <c r="DZ7" i="3"/>
  <c r="DZ8" i="3"/>
  <c r="DZ9" i="3"/>
  <c r="DZ10" i="3"/>
  <c r="DZ11" i="3"/>
  <c r="DZ12" i="3"/>
  <c r="DZ13" i="3"/>
  <c r="DZ14" i="3"/>
  <c r="DZ15" i="3"/>
  <c r="DZ16" i="3"/>
  <c r="DZ17" i="3"/>
  <c r="DZ18" i="3"/>
  <c r="DZ19" i="3"/>
  <c r="DZ20" i="3"/>
  <c r="DZ21" i="3"/>
  <c r="DZ22" i="3"/>
  <c r="DZ23" i="3"/>
  <c r="DZ24" i="3"/>
  <c r="DZ25" i="3"/>
  <c r="DZ26" i="3"/>
  <c r="DZ27" i="3"/>
  <c r="DZ28" i="3"/>
  <c r="DZ29" i="3"/>
  <c r="DZ30" i="3"/>
  <c r="DZ31" i="3"/>
  <c r="DZ32" i="3"/>
  <c r="DZ33" i="3"/>
  <c r="DZ34" i="3"/>
  <c r="DZ35" i="3"/>
  <c r="DZ36" i="3"/>
  <c r="DZ37" i="3"/>
  <c r="DZ38" i="3"/>
  <c r="DZ39" i="3"/>
  <c r="DZ40" i="3"/>
  <c r="DZ41" i="3"/>
  <c r="DZ42" i="3"/>
  <c r="DZ43" i="3"/>
  <c r="DZ44" i="3"/>
  <c r="DZ45" i="3"/>
  <c r="DZ46" i="3"/>
  <c r="DZ47" i="3"/>
  <c r="DZ48" i="3"/>
  <c r="DZ49" i="3"/>
  <c r="DZ50" i="3"/>
  <c r="DZ51" i="3"/>
  <c r="DZ52" i="3"/>
  <c r="DZ53" i="3"/>
  <c r="DZ54" i="3"/>
  <c r="DZ55" i="3"/>
  <c r="DZ56" i="3"/>
  <c r="DZ57" i="3"/>
  <c r="DZ58" i="3"/>
  <c r="DZ59" i="3"/>
  <c r="DZ60" i="3"/>
  <c r="DZ61" i="3"/>
  <c r="DZ62" i="3"/>
  <c r="DZ63" i="3"/>
  <c r="DZ64" i="3"/>
  <c r="DZ65" i="3"/>
  <c r="DZ66" i="3"/>
  <c r="DZ67" i="3"/>
  <c r="DZ68" i="3"/>
  <c r="DZ69" i="3"/>
  <c r="DZ70" i="3"/>
  <c r="DZ71" i="3"/>
  <c r="DZ72" i="3"/>
  <c r="DZ73" i="3"/>
  <c r="DZ74" i="3"/>
  <c r="DZ75" i="3"/>
  <c r="DZ76" i="3"/>
  <c r="DZ77" i="3"/>
  <c r="DZ78" i="3"/>
  <c r="DZ4" i="3"/>
  <c r="DX5" i="3"/>
  <c r="DX6" i="3"/>
  <c r="DX7" i="3"/>
  <c r="DX8" i="3"/>
  <c r="DX9" i="3"/>
  <c r="DX10" i="3"/>
  <c r="DX11" i="3"/>
  <c r="DX12" i="3"/>
  <c r="DX13" i="3"/>
  <c r="DX14" i="3"/>
  <c r="DX15" i="3"/>
  <c r="DX16" i="3"/>
  <c r="DX17" i="3"/>
  <c r="DX18" i="3"/>
  <c r="DX19" i="3"/>
  <c r="DX20" i="3"/>
  <c r="DX21" i="3"/>
  <c r="DX22" i="3"/>
  <c r="DX23" i="3"/>
  <c r="DX24" i="3"/>
  <c r="DX25" i="3"/>
  <c r="DX26" i="3"/>
  <c r="DX27" i="3"/>
  <c r="DX28" i="3"/>
  <c r="DX29" i="3"/>
  <c r="DX30" i="3"/>
  <c r="DX31" i="3"/>
  <c r="DX32" i="3"/>
  <c r="DX33" i="3"/>
  <c r="DX34" i="3"/>
  <c r="DX35" i="3"/>
  <c r="DX36" i="3"/>
  <c r="DX37" i="3"/>
  <c r="DX38" i="3"/>
  <c r="DX39" i="3"/>
  <c r="DX40" i="3"/>
  <c r="DX41" i="3"/>
  <c r="DX42" i="3"/>
  <c r="DX43" i="3"/>
  <c r="DX44" i="3"/>
  <c r="DX45" i="3"/>
  <c r="DX46" i="3"/>
  <c r="DX47" i="3"/>
  <c r="DX48" i="3"/>
  <c r="DX49" i="3"/>
  <c r="DX50" i="3"/>
  <c r="DX51" i="3"/>
  <c r="DX52" i="3"/>
  <c r="DX53" i="3"/>
  <c r="DX54" i="3"/>
  <c r="DX55" i="3"/>
  <c r="DX56" i="3"/>
  <c r="DX57" i="3"/>
  <c r="DX58" i="3"/>
  <c r="DX59" i="3"/>
  <c r="DX60" i="3"/>
  <c r="DX61" i="3"/>
  <c r="DX62" i="3"/>
  <c r="DX63" i="3"/>
  <c r="DX64" i="3"/>
  <c r="DX65" i="3"/>
  <c r="DX66" i="3"/>
  <c r="DX67" i="3"/>
  <c r="DX68" i="3"/>
  <c r="DX69" i="3"/>
  <c r="DX70" i="3"/>
  <c r="DX71" i="3"/>
  <c r="DX72" i="3"/>
  <c r="DX73" i="3"/>
  <c r="DX74" i="3"/>
  <c r="DX75" i="3"/>
  <c r="DX76" i="3"/>
  <c r="DX77" i="3"/>
  <c r="DX78" i="3"/>
  <c r="DX4" i="3"/>
  <c r="DV5" i="3"/>
  <c r="DV6" i="3"/>
  <c r="DV7" i="3"/>
  <c r="DV8" i="3"/>
  <c r="DV9" i="3"/>
  <c r="DV10" i="3"/>
  <c r="DV11" i="3"/>
  <c r="DV12" i="3"/>
  <c r="DV13" i="3"/>
  <c r="DV14" i="3"/>
  <c r="DV15" i="3"/>
  <c r="DV16" i="3"/>
  <c r="DV17" i="3"/>
  <c r="DV18" i="3"/>
  <c r="DV19" i="3"/>
  <c r="DV20" i="3"/>
  <c r="DV21" i="3"/>
  <c r="DV22" i="3"/>
  <c r="DV23" i="3"/>
  <c r="DV24" i="3"/>
  <c r="DV25" i="3"/>
  <c r="DV26" i="3"/>
  <c r="DV27" i="3"/>
  <c r="DV28" i="3"/>
  <c r="DV29" i="3"/>
  <c r="DV30" i="3"/>
  <c r="DV31" i="3"/>
  <c r="DV32" i="3"/>
  <c r="DV33" i="3"/>
  <c r="DV34" i="3"/>
  <c r="DV35" i="3"/>
  <c r="DV36" i="3"/>
  <c r="DV37" i="3"/>
  <c r="DV38" i="3"/>
  <c r="DV39" i="3"/>
  <c r="DV40" i="3"/>
  <c r="DV41" i="3"/>
  <c r="DV42" i="3"/>
  <c r="DV43" i="3"/>
  <c r="DV44" i="3"/>
  <c r="DV45" i="3"/>
  <c r="DV46" i="3"/>
  <c r="DV47" i="3"/>
  <c r="DV48" i="3"/>
  <c r="DV49" i="3"/>
  <c r="DV50" i="3"/>
  <c r="DV51" i="3"/>
  <c r="DV52" i="3"/>
  <c r="DV53" i="3"/>
  <c r="DV54" i="3"/>
  <c r="DV55" i="3"/>
  <c r="DV56" i="3"/>
  <c r="DV57" i="3"/>
  <c r="DV58" i="3"/>
  <c r="DV59" i="3"/>
  <c r="DV60" i="3"/>
  <c r="DV61" i="3"/>
  <c r="DV62" i="3"/>
  <c r="DV63" i="3"/>
  <c r="DV64" i="3"/>
  <c r="DV65" i="3"/>
  <c r="DV66" i="3"/>
  <c r="DV67" i="3"/>
  <c r="DV68" i="3"/>
  <c r="DV69" i="3"/>
  <c r="DV70" i="3"/>
  <c r="DV71" i="3"/>
  <c r="DV72" i="3"/>
  <c r="DV73" i="3"/>
  <c r="DV74" i="3"/>
  <c r="DV75" i="3"/>
  <c r="DV76" i="3"/>
  <c r="DV77" i="3"/>
  <c r="DV78" i="3"/>
  <c r="DV4" i="3"/>
  <c r="DT5" i="3"/>
  <c r="DT6" i="3"/>
  <c r="DT7" i="3"/>
  <c r="DT8" i="3"/>
  <c r="DT9" i="3"/>
  <c r="DT10" i="3"/>
  <c r="DT11" i="3"/>
  <c r="DT12" i="3"/>
  <c r="DT13" i="3"/>
  <c r="DT14" i="3"/>
  <c r="DT15" i="3"/>
  <c r="DT16" i="3"/>
  <c r="DT17" i="3"/>
  <c r="DT18" i="3"/>
  <c r="DT19" i="3"/>
  <c r="DT20" i="3"/>
  <c r="DT21" i="3"/>
  <c r="DT22" i="3"/>
  <c r="DT23" i="3"/>
  <c r="DT24" i="3"/>
  <c r="DT25" i="3"/>
  <c r="DT26" i="3"/>
  <c r="DT27" i="3"/>
  <c r="DT28" i="3"/>
  <c r="DT29" i="3"/>
  <c r="DT30" i="3"/>
  <c r="DT31" i="3"/>
  <c r="DT32" i="3"/>
  <c r="DT33" i="3"/>
  <c r="DT34" i="3"/>
  <c r="DT35" i="3"/>
  <c r="DT36" i="3"/>
  <c r="DT37" i="3"/>
  <c r="DT38" i="3"/>
  <c r="DT39" i="3"/>
  <c r="DT40" i="3"/>
  <c r="DT41" i="3"/>
  <c r="DT42" i="3"/>
  <c r="DT43" i="3"/>
  <c r="DT44" i="3"/>
  <c r="DT45" i="3"/>
  <c r="DT46" i="3"/>
  <c r="DT47" i="3"/>
  <c r="DT48" i="3"/>
  <c r="DT49" i="3"/>
  <c r="DT50" i="3"/>
  <c r="DT51" i="3"/>
  <c r="DT52" i="3"/>
  <c r="DT53" i="3"/>
  <c r="DT54" i="3"/>
  <c r="DT55" i="3"/>
  <c r="DT56" i="3"/>
  <c r="DT57" i="3"/>
  <c r="DT58" i="3"/>
  <c r="DT59" i="3"/>
  <c r="DT60" i="3"/>
  <c r="DT61" i="3"/>
  <c r="DT62" i="3"/>
  <c r="DT63" i="3"/>
  <c r="DT64" i="3"/>
  <c r="DT65" i="3"/>
  <c r="DT66" i="3"/>
  <c r="DT67" i="3"/>
  <c r="DT68" i="3"/>
  <c r="DT69" i="3"/>
  <c r="DT70" i="3"/>
  <c r="DT71" i="3"/>
  <c r="DT72" i="3"/>
  <c r="DT73" i="3"/>
  <c r="DT74" i="3"/>
  <c r="DT75" i="3"/>
  <c r="DT76" i="3"/>
  <c r="DT77" i="3"/>
  <c r="DT78" i="3"/>
  <c r="DT4" i="3"/>
  <c r="DF5" i="3"/>
  <c r="DF6" i="3"/>
  <c r="DF7" i="3"/>
  <c r="DF8" i="3"/>
  <c r="DF9" i="3"/>
  <c r="DF10" i="3"/>
  <c r="DF11" i="3"/>
  <c r="DF12" i="3"/>
  <c r="DF13" i="3"/>
  <c r="DF14" i="3"/>
  <c r="DF15" i="3"/>
  <c r="DF16" i="3"/>
  <c r="DF17" i="3"/>
  <c r="DF18" i="3"/>
  <c r="DF19" i="3"/>
  <c r="DF20" i="3"/>
  <c r="DF21" i="3"/>
  <c r="DF22" i="3"/>
  <c r="DF23" i="3"/>
  <c r="DF24" i="3"/>
  <c r="DF25" i="3"/>
  <c r="DF26" i="3"/>
  <c r="DF27" i="3"/>
  <c r="DF28" i="3"/>
  <c r="DF29" i="3"/>
  <c r="DF30" i="3"/>
  <c r="DF31" i="3"/>
  <c r="DF32" i="3"/>
  <c r="DF33" i="3"/>
  <c r="DF34" i="3"/>
  <c r="DF35" i="3"/>
  <c r="DF36" i="3"/>
  <c r="DF37" i="3"/>
  <c r="DF38" i="3"/>
  <c r="DF39" i="3"/>
  <c r="DF40" i="3"/>
  <c r="DF41" i="3"/>
  <c r="DF42" i="3"/>
  <c r="DF43" i="3"/>
  <c r="DF44" i="3"/>
  <c r="DF45" i="3"/>
  <c r="DF46" i="3"/>
  <c r="DF47" i="3"/>
  <c r="DF48" i="3"/>
  <c r="DF49" i="3"/>
  <c r="DF50" i="3"/>
  <c r="DF51" i="3"/>
  <c r="DF52" i="3"/>
  <c r="DF53" i="3"/>
  <c r="DF54" i="3"/>
  <c r="DF55" i="3"/>
  <c r="DF56" i="3"/>
  <c r="DF57" i="3"/>
  <c r="DF58" i="3"/>
  <c r="DF59" i="3"/>
  <c r="DF60" i="3"/>
  <c r="DF61" i="3"/>
  <c r="DF62" i="3"/>
  <c r="DF63" i="3"/>
  <c r="DF64" i="3"/>
  <c r="DF65" i="3"/>
  <c r="DF66" i="3"/>
  <c r="DF67" i="3"/>
  <c r="DF68" i="3"/>
  <c r="DF69" i="3"/>
  <c r="DF70" i="3"/>
  <c r="DF71" i="3"/>
  <c r="DF72" i="3"/>
  <c r="DF73" i="3"/>
  <c r="DF74" i="3"/>
  <c r="DF75" i="3"/>
  <c r="DF76" i="3"/>
  <c r="DF77" i="3"/>
  <c r="DF78" i="3"/>
  <c r="DF4" i="3"/>
  <c r="BF187" i="9" l="1"/>
  <c r="BQ186" i="9"/>
  <c r="BT185" i="9"/>
  <c r="CD183" i="9"/>
  <c r="BH183" i="9"/>
  <c r="BT175" i="9"/>
  <c r="BH171" i="9"/>
  <c r="BV165" i="9"/>
  <c r="BT164" i="9"/>
  <c r="BP161" i="9"/>
  <c r="CH159" i="9"/>
  <c r="CH158" i="9"/>
  <c r="BT187" i="9"/>
  <c r="BJ186" i="9"/>
  <c r="BX184" i="9"/>
  <c r="BF182" i="9"/>
  <c r="BN181" i="9"/>
  <c r="BX179" i="9"/>
  <c r="BF174" i="9"/>
  <c r="BF173" i="9"/>
  <c r="BT167" i="9"/>
  <c r="BH163" i="9"/>
  <c r="BV157" i="9"/>
  <c r="BF149" i="9"/>
  <c r="BF186" i="9"/>
  <c r="BQ185" i="9"/>
  <c r="BT184" i="9"/>
  <c r="CH181" i="9"/>
  <c r="BF181" i="9"/>
  <c r="BH175" i="9"/>
  <c r="BV169" i="9"/>
  <c r="BT168" i="9"/>
  <c r="BP165" i="9"/>
  <c r="CH163" i="9"/>
  <c r="CH162" i="9"/>
  <c r="CD148" i="9"/>
  <c r="BQ138" i="9"/>
  <c r="BD181" i="9"/>
  <c r="BI150" i="9"/>
  <c r="BV177" i="9"/>
  <c r="CH138" i="9"/>
  <c r="BN138" i="9"/>
  <c r="BT186" i="9"/>
  <c r="BJ185" i="9"/>
  <c r="BX182" i="9"/>
  <c r="CD180" i="9"/>
  <c r="BJ180" i="9"/>
  <c r="BJ179" i="9"/>
  <c r="BF178" i="9"/>
  <c r="BF177" i="9"/>
  <c r="BT171" i="9"/>
  <c r="BH167" i="9"/>
  <c r="BV161" i="9"/>
  <c r="BT160" i="9"/>
  <c r="BP157" i="9"/>
  <c r="CD138" i="9"/>
  <c r="BP187" i="9"/>
  <c r="BF185" i="9"/>
  <c r="BV182" i="9"/>
  <c r="CD179" i="9"/>
  <c r="BH179" i="9"/>
  <c r="BV173" i="9"/>
  <c r="BT172" i="9"/>
  <c r="BP169" i="9"/>
  <c r="CH167" i="9"/>
  <c r="CH166" i="9"/>
  <c r="BF158" i="9"/>
  <c r="BF157" i="9"/>
  <c r="BF184" i="9"/>
  <c r="BT181" i="9"/>
  <c r="CH178" i="9"/>
  <c r="BF170" i="9"/>
  <c r="BH159" i="9"/>
  <c r="CG141" i="9"/>
  <c r="CG142" i="9"/>
  <c r="CG143" i="9"/>
  <c r="CG144" i="9"/>
  <c r="CG145" i="9"/>
  <c r="CG146" i="9"/>
  <c r="CG147" i="9"/>
  <c r="CG148" i="9"/>
  <c r="CG149" i="9"/>
  <c r="CG150" i="9"/>
  <c r="CG151" i="9"/>
  <c r="CG139" i="9"/>
  <c r="CG140" i="9"/>
  <c r="CG152" i="9"/>
  <c r="CG154" i="9"/>
  <c r="CG153" i="9"/>
  <c r="CG157" i="9"/>
  <c r="CG159" i="9"/>
  <c r="CG161" i="9"/>
  <c r="CG163" i="9"/>
  <c r="CG165" i="9"/>
  <c r="CG167" i="9"/>
  <c r="CG169" i="9"/>
  <c r="CG171" i="9"/>
  <c r="CG173" i="9"/>
  <c r="CG175" i="9"/>
  <c r="CG177" i="9"/>
  <c r="CG179" i="9"/>
  <c r="CG180" i="9"/>
  <c r="CG181" i="9"/>
  <c r="CG182" i="9"/>
  <c r="CG183" i="9"/>
  <c r="CG156" i="9"/>
  <c r="CG158" i="9"/>
  <c r="CG160" i="9"/>
  <c r="CG162" i="9"/>
  <c r="CG164" i="9"/>
  <c r="CG166" i="9"/>
  <c r="CG168" i="9"/>
  <c r="CG170" i="9"/>
  <c r="CG172" i="9"/>
  <c r="CG174" i="9"/>
  <c r="CG176" i="9"/>
  <c r="CG178" i="9"/>
  <c r="CG184" i="9"/>
  <c r="CG185" i="9"/>
  <c r="CG186" i="9"/>
  <c r="CG187" i="9"/>
  <c r="CG155" i="9"/>
  <c r="CG138" i="9"/>
  <c r="CI139" i="9"/>
  <c r="CI140" i="9"/>
  <c r="CI141" i="9"/>
  <c r="CI145" i="9"/>
  <c r="CI149" i="9"/>
  <c r="CI152" i="9"/>
  <c r="CI153" i="9"/>
  <c r="CI154" i="9"/>
  <c r="CI155" i="9"/>
  <c r="CI144" i="9"/>
  <c r="CI146" i="9"/>
  <c r="CI150" i="9"/>
  <c r="CI142" i="9"/>
  <c r="CI143" i="9"/>
  <c r="CI147" i="9"/>
  <c r="CI148" i="9"/>
  <c r="CI151" i="9"/>
  <c r="CI156" i="9"/>
  <c r="CI157" i="9"/>
  <c r="CI158" i="9"/>
  <c r="CI159" i="9"/>
  <c r="CI160" i="9"/>
  <c r="CI161" i="9"/>
  <c r="CI162" i="9"/>
  <c r="CI163" i="9"/>
  <c r="CI164" i="9"/>
  <c r="CI165" i="9"/>
  <c r="CI166" i="9"/>
  <c r="CI167" i="9"/>
  <c r="CI168" i="9"/>
  <c r="CI169" i="9"/>
  <c r="CI170" i="9"/>
  <c r="CI171" i="9"/>
  <c r="CI172" i="9"/>
  <c r="CI173" i="9"/>
  <c r="CI174" i="9"/>
  <c r="CI175" i="9"/>
  <c r="CI176" i="9"/>
  <c r="CI177" i="9"/>
  <c r="CI178" i="9"/>
  <c r="CI179" i="9"/>
  <c r="CI180" i="9"/>
  <c r="CI181" i="9"/>
  <c r="CI182" i="9"/>
  <c r="CI138" i="9"/>
  <c r="CI184" i="9"/>
  <c r="CI185" i="9"/>
  <c r="CI186" i="9"/>
  <c r="CI187" i="9"/>
  <c r="CI183" i="9"/>
  <c r="CF139" i="9"/>
  <c r="CF140" i="9"/>
  <c r="CF141" i="9"/>
  <c r="CF142" i="9"/>
  <c r="CF143" i="9"/>
  <c r="CF144" i="9"/>
  <c r="CF145" i="9"/>
  <c r="CF147" i="9"/>
  <c r="CF151" i="9"/>
  <c r="CF148" i="9"/>
  <c r="CF152" i="9"/>
  <c r="CF153" i="9"/>
  <c r="CF154" i="9"/>
  <c r="CF155" i="9"/>
  <c r="CF146" i="9"/>
  <c r="CF150" i="9"/>
  <c r="BU140" i="9"/>
  <c r="BU146" i="9"/>
  <c r="BU147" i="9"/>
  <c r="BU148" i="9"/>
  <c r="BU149" i="9"/>
  <c r="BU150" i="9"/>
  <c r="BU151" i="9"/>
  <c r="BU152" i="9"/>
  <c r="BU144" i="9"/>
  <c r="BU139" i="9"/>
  <c r="BU143" i="9"/>
  <c r="BU154" i="9"/>
  <c r="BU153" i="9"/>
  <c r="BU158" i="9"/>
  <c r="BU160" i="9"/>
  <c r="BU162" i="9"/>
  <c r="BU164" i="9"/>
  <c r="BU166" i="9"/>
  <c r="BU168" i="9"/>
  <c r="BU170" i="9"/>
  <c r="BU172" i="9"/>
  <c r="BU174" i="9"/>
  <c r="BU176" i="9"/>
  <c r="BU178" i="9"/>
  <c r="BU179" i="9"/>
  <c r="BU180" i="9"/>
  <c r="BU181" i="9"/>
  <c r="BU182" i="9"/>
  <c r="BU183" i="9"/>
  <c r="BU184" i="9"/>
  <c r="BU157" i="9"/>
  <c r="BU159" i="9"/>
  <c r="BU161" i="9"/>
  <c r="BU163" i="9"/>
  <c r="BU165" i="9"/>
  <c r="BU167" i="9"/>
  <c r="BU169" i="9"/>
  <c r="BU171" i="9"/>
  <c r="BU173" i="9"/>
  <c r="BU175" i="9"/>
  <c r="BU177" i="9"/>
  <c r="BK146" i="9"/>
  <c r="BK147" i="9"/>
  <c r="BK148" i="9"/>
  <c r="BK149" i="9"/>
  <c r="BK150" i="9"/>
  <c r="BK151" i="9"/>
  <c r="BK152" i="9"/>
  <c r="BK139" i="9"/>
  <c r="BK140" i="9"/>
  <c r="BK143" i="9"/>
  <c r="BK142" i="9"/>
  <c r="BK156" i="9"/>
  <c r="BK144" i="9"/>
  <c r="BK154" i="9"/>
  <c r="BK153" i="9"/>
  <c r="BK179" i="9"/>
  <c r="BK180" i="9"/>
  <c r="BK181" i="9"/>
  <c r="BK182" i="9"/>
  <c r="BK183" i="9"/>
  <c r="BK184" i="9"/>
  <c r="BC146" i="9"/>
  <c r="BC147" i="9"/>
  <c r="BC148" i="9"/>
  <c r="BC149" i="9"/>
  <c r="BC150" i="9"/>
  <c r="BC151" i="9"/>
  <c r="BC152" i="9"/>
  <c r="BC143" i="9"/>
  <c r="BC139" i="9"/>
  <c r="BC140" i="9"/>
  <c r="BC142" i="9"/>
  <c r="BC141" i="9"/>
  <c r="BC145" i="9"/>
  <c r="BC154" i="9"/>
  <c r="BC156" i="9"/>
  <c r="BC144" i="9"/>
  <c r="BC180" i="9"/>
  <c r="BC181" i="9"/>
  <c r="BC182" i="9"/>
  <c r="BC183" i="9"/>
  <c r="BC184" i="9"/>
  <c r="BC153" i="9"/>
  <c r="CC146" i="9"/>
  <c r="CC147" i="9"/>
  <c r="CC148" i="9"/>
  <c r="CC149" i="9"/>
  <c r="CC150" i="9"/>
  <c r="CC151" i="9"/>
  <c r="CC152" i="9"/>
  <c r="CC140" i="9"/>
  <c r="CC141" i="9"/>
  <c r="CC145" i="9"/>
  <c r="CC144" i="9"/>
  <c r="CC153" i="9"/>
  <c r="CC155" i="9"/>
  <c r="CC139" i="9"/>
  <c r="CC179" i="9"/>
  <c r="CC180" i="9"/>
  <c r="CC181" i="9"/>
  <c r="CC182" i="9"/>
  <c r="CC183" i="9"/>
  <c r="CC142" i="9"/>
  <c r="CC138" i="9"/>
  <c r="BG138" i="9"/>
  <c r="CF187" i="9"/>
  <c r="CF186" i="9"/>
  <c r="CF185" i="9"/>
  <c r="BB185" i="9"/>
  <c r="CF184" i="9"/>
  <c r="CB184" i="9"/>
  <c r="CF181" i="9"/>
  <c r="BB180" i="9"/>
  <c r="CB179" i="9"/>
  <c r="CC177" i="9"/>
  <c r="BC177" i="9"/>
  <c r="BK176" i="9"/>
  <c r="CF174" i="9"/>
  <c r="CC173" i="9"/>
  <c r="BC173" i="9"/>
  <c r="BK172" i="9"/>
  <c r="CF170" i="9"/>
  <c r="CC169" i="9"/>
  <c r="BC169" i="9"/>
  <c r="BK168" i="9"/>
  <c r="CF166" i="9"/>
  <c r="CC165" i="9"/>
  <c r="BC165" i="9"/>
  <c r="BK164" i="9"/>
  <c r="CF162" i="9"/>
  <c r="CC161" i="9"/>
  <c r="BC161" i="9"/>
  <c r="BK160" i="9"/>
  <c r="CF158" i="9"/>
  <c r="CC157" i="9"/>
  <c r="BC157" i="9"/>
  <c r="BG156" i="9"/>
  <c r="BK155" i="9"/>
  <c r="BO152" i="9"/>
  <c r="BO151" i="9"/>
  <c r="BK141" i="9"/>
  <c r="BG139" i="9"/>
  <c r="BX139" i="9"/>
  <c r="BX140" i="9"/>
  <c r="BX141" i="9"/>
  <c r="BX142" i="9"/>
  <c r="BX143" i="9"/>
  <c r="BX144" i="9"/>
  <c r="BX145" i="9"/>
  <c r="BX146" i="9"/>
  <c r="BX150" i="9"/>
  <c r="BX147" i="9"/>
  <c r="BX151" i="9"/>
  <c r="BX153" i="9"/>
  <c r="BX154" i="9"/>
  <c r="BX155" i="9"/>
  <c r="BX149" i="9"/>
  <c r="BX148" i="9"/>
  <c r="BX152" i="9"/>
  <c r="BX157" i="9"/>
  <c r="BX159" i="9"/>
  <c r="BX161" i="9"/>
  <c r="BX163" i="9"/>
  <c r="BX165" i="9"/>
  <c r="BX167" i="9"/>
  <c r="BX169" i="9"/>
  <c r="BX171" i="9"/>
  <c r="BX173" i="9"/>
  <c r="BX175" i="9"/>
  <c r="BX177" i="9"/>
  <c r="BX156" i="9"/>
  <c r="BX158" i="9"/>
  <c r="BX160" i="9"/>
  <c r="BX162" i="9"/>
  <c r="BX164" i="9"/>
  <c r="BX166" i="9"/>
  <c r="BX168" i="9"/>
  <c r="BX170" i="9"/>
  <c r="BX172" i="9"/>
  <c r="BX174" i="9"/>
  <c r="BX176" i="9"/>
  <c r="BX178" i="9"/>
  <c r="BT139" i="9"/>
  <c r="BT140" i="9"/>
  <c r="BT141" i="9"/>
  <c r="BT142" i="9"/>
  <c r="BT143" i="9"/>
  <c r="BT144" i="9"/>
  <c r="BT145" i="9"/>
  <c r="BT149" i="9"/>
  <c r="BT146" i="9"/>
  <c r="BT150" i="9"/>
  <c r="BT153" i="9"/>
  <c r="BT154" i="9"/>
  <c r="BT155" i="9"/>
  <c r="BT148" i="9"/>
  <c r="BT152" i="9"/>
  <c r="BT156" i="9"/>
  <c r="BN140" i="9"/>
  <c r="BN144" i="9"/>
  <c r="BN146" i="9"/>
  <c r="BN150" i="9"/>
  <c r="BN139" i="9"/>
  <c r="BN143" i="9"/>
  <c r="BN147" i="9"/>
  <c r="BN151" i="9"/>
  <c r="BN148" i="9"/>
  <c r="BN149" i="9"/>
  <c r="BN152" i="9"/>
  <c r="BN154" i="9"/>
  <c r="BN141" i="9"/>
  <c r="BN155" i="9"/>
  <c r="BN157" i="9"/>
  <c r="BN159" i="9"/>
  <c r="BN161" i="9"/>
  <c r="BN163" i="9"/>
  <c r="BN165" i="9"/>
  <c r="BN167" i="9"/>
  <c r="BN169" i="9"/>
  <c r="BN171" i="9"/>
  <c r="BN173" i="9"/>
  <c r="BN175" i="9"/>
  <c r="BN177" i="9"/>
  <c r="BN145" i="9"/>
  <c r="BN158" i="9"/>
  <c r="BN160" i="9"/>
  <c r="BN162" i="9"/>
  <c r="BN164" i="9"/>
  <c r="BN166" i="9"/>
  <c r="BN168" i="9"/>
  <c r="BN170" i="9"/>
  <c r="BN172" i="9"/>
  <c r="BN174" i="9"/>
  <c r="BN176" i="9"/>
  <c r="BN178" i="9"/>
  <c r="BJ139" i="9"/>
  <c r="BJ140" i="9"/>
  <c r="BJ141" i="9"/>
  <c r="BJ142" i="9"/>
  <c r="BJ143" i="9"/>
  <c r="BJ144" i="9"/>
  <c r="BJ145" i="9"/>
  <c r="BJ147" i="9"/>
  <c r="BJ151" i="9"/>
  <c r="BJ148" i="9"/>
  <c r="BJ152" i="9"/>
  <c r="BJ153" i="9"/>
  <c r="BJ154" i="9"/>
  <c r="BJ155" i="9"/>
  <c r="BJ149" i="9"/>
  <c r="BJ156" i="9"/>
  <c r="BJ146" i="9"/>
  <c r="BJ150" i="9"/>
  <c r="BJ158" i="9"/>
  <c r="BJ160" i="9"/>
  <c r="BJ162" i="9"/>
  <c r="BJ164" i="9"/>
  <c r="BJ166" i="9"/>
  <c r="BJ168" i="9"/>
  <c r="BJ170" i="9"/>
  <c r="BJ172" i="9"/>
  <c r="BJ174" i="9"/>
  <c r="BJ176" i="9"/>
  <c r="BJ178" i="9"/>
  <c r="BJ157" i="9"/>
  <c r="BJ159" i="9"/>
  <c r="BJ161" i="9"/>
  <c r="BJ163" i="9"/>
  <c r="BJ165" i="9"/>
  <c r="BJ167" i="9"/>
  <c r="BJ169" i="9"/>
  <c r="BJ171" i="9"/>
  <c r="BJ173" i="9"/>
  <c r="BJ175" i="9"/>
  <c r="BJ177" i="9"/>
  <c r="BF139" i="9"/>
  <c r="BF140" i="9"/>
  <c r="BF141" i="9"/>
  <c r="BF142" i="9"/>
  <c r="BF143" i="9"/>
  <c r="BF144" i="9"/>
  <c r="BF145" i="9"/>
  <c r="BF146" i="9"/>
  <c r="BF150" i="9"/>
  <c r="BF147" i="9"/>
  <c r="BF151" i="9"/>
  <c r="BF153" i="9"/>
  <c r="BF154" i="9"/>
  <c r="BF155" i="9"/>
  <c r="BF156" i="9"/>
  <c r="BF148" i="9"/>
  <c r="BF152" i="9"/>
  <c r="BB138" i="9"/>
  <c r="CF138" i="9"/>
  <c r="CB138" i="9"/>
  <c r="BX138" i="9"/>
  <c r="BT138" i="9"/>
  <c r="BP138" i="9"/>
  <c r="BJ138" i="9"/>
  <c r="BF138" i="9"/>
  <c r="CE187" i="9"/>
  <c r="BW187" i="9"/>
  <c r="BO187" i="9"/>
  <c r="BI187" i="9"/>
  <c r="BE187" i="9"/>
  <c r="CE186" i="9"/>
  <c r="BW186" i="9"/>
  <c r="BO186" i="9"/>
  <c r="BI186" i="9"/>
  <c r="BE186" i="9"/>
  <c r="CE185" i="9"/>
  <c r="BW185" i="9"/>
  <c r="BE185" i="9"/>
  <c r="CE184" i="9"/>
  <c r="BJ184" i="9"/>
  <c r="CH183" i="9"/>
  <c r="BV183" i="9"/>
  <c r="BP183" i="9"/>
  <c r="BF183" i="9"/>
  <c r="CF182" i="9"/>
  <c r="BT182" i="9"/>
  <c r="BN182" i="9"/>
  <c r="BD182" i="9"/>
  <c r="BJ181" i="9"/>
  <c r="BB181" i="9"/>
  <c r="BX180" i="9"/>
  <c r="BH180" i="9"/>
  <c r="CH179" i="9"/>
  <c r="BV179" i="9"/>
  <c r="BP179" i="9"/>
  <c r="BF179" i="9"/>
  <c r="CC178" i="9"/>
  <c r="BV178" i="9"/>
  <c r="BP178" i="9"/>
  <c r="BC178" i="9"/>
  <c r="BT177" i="9"/>
  <c r="BK177" i="9"/>
  <c r="CH176" i="9"/>
  <c r="BH176" i="9"/>
  <c r="CF175" i="9"/>
  <c r="BF175" i="9"/>
  <c r="CC174" i="9"/>
  <c r="BV174" i="9"/>
  <c r="BP174" i="9"/>
  <c r="BC174" i="9"/>
  <c r="BT173" i="9"/>
  <c r="BK173" i="9"/>
  <c r="CH172" i="9"/>
  <c r="BH172" i="9"/>
  <c r="CF171" i="9"/>
  <c r="BF171" i="9"/>
  <c r="CC170" i="9"/>
  <c r="BV170" i="9"/>
  <c r="BP170" i="9"/>
  <c r="BC170" i="9"/>
  <c r="BT169" i="9"/>
  <c r="BK169" i="9"/>
  <c r="CH168" i="9"/>
  <c r="BH168" i="9"/>
  <c r="CF167" i="9"/>
  <c r="BF167" i="9"/>
  <c r="CC166" i="9"/>
  <c r="BV166" i="9"/>
  <c r="BP166" i="9"/>
  <c r="BC166" i="9"/>
  <c r="BT165" i="9"/>
  <c r="BK165" i="9"/>
  <c r="CH164" i="9"/>
  <c r="BH164" i="9"/>
  <c r="CF163" i="9"/>
  <c r="BF163" i="9"/>
  <c r="CC162" i="9"/>
  <c r="BV162" i="9"/>
  <c r="BP162" i="9"/>
  <c r="BC162" i="9"/>
  <c r="BT161" i="9"/>
  <c r="BK161" i="9"/>
  <c r="CH160" i="9"/>
  <c r="BH160" i="9"/>
  <c r="CF159" i="9"/>
  <c r="BF159" i="9"/>
  <c r="CC158" i="9"/>
  <c r="BV158" i="9"/>
  <c r="BP158" i="9"/>
  <c r="BC158" i="9"/>
  <c r="BT157" i="9"/>
  <c r="BK157" i="9"/>
  <c r="BU155" i="9"/>
  <c r="BC155" i="9"/>
  <c r="BH154" i="9"/>
  <c r="BD153" i="9"/>
  <c r="BB152" i="9"/>
  <c r="BT151" i="9"/>
  <c r="BV150" i="9"/>
  <c r="CF149" i="9"/>
  <c r="BH144" i="9"/>
  <c r="BU142" i="9"/>
  <c r="CE141" i="9"/>
  <c r="BU141" i="9"/>
  <c r="BB139" i="9"/>
  <c r="BB140" i="9"/>
  <c r="BB141" i="9"/>
  <c r="BB142" i="9"/>
  <c r="BB143" i="9"/>
  <c r="BB144" i="9"/>
  <c r="BB145" i="9"/>
  <c r="BB149" i="9"/>
  <c r="BB146" i="9"/>
  <c r="BB150" i="9"/>
  <c r="BB153" i="9"/>
  <c r="BB154" i="9"/>
  <c r="BB155" i="9"/>
  <c r="BB156" i="9"/>
  <c r="BB157" i="9"/>
  <c r="BB159" i="9"/>
  <c r="BB161" i="9"/>
  <c r="BB163" i="9"/>
  <c r="BB165" i="9"/>
  <c r="BB167" i="9"/>
  <c r="BB169" i="9"/>
  <c r="BB171" i="9"/>
  <c r="BB173" i="9"/>
  <c r="BB175" i="9"/>
  <c r="BB177" i="9"/>
  <c r="BB179" i="9"/>
  <c r="BB158" i="9"/>
  <c r="BB160" i="9"/>
  <c r="BB162" i="9"/>
  <c r="BB164" i="9"/>
  <c r="BB166" i="9"/>
  <c r="BB168" i="9"/>
  <c r="BB170" i="9"/>
  <c r="BB172" i="9"/>
  <c r="BB174" i="9"/>
  <c r="BB176" i="9"/>
  <c r="BB178" i="9"/>
  <c r="CB139" i="9"/>
  <c r="CB140" i="9"/>
  <c r="CB141" i="9"/>
  <c r="CB142" i="9"/>
  <c r="CB143" i="9"/>
  <c r="CB144" i="9"/>
  <c r="CB145" i="9"/>
  <c r="CB146" i="9"/>
  <c r="CB150" i="9"/>
  <c r="CB147" i="9"/>
  <c r="CB151" i="9"/>
  <c r="CB153" i="9"/>
  <c r="CB154" i="9"/>
  <c r="CB155" i="9"/>
  <c r="CB149" i="9"/>
  <c r="CB148" i="9"/>
  <c r="CB152" i="9"/>
  <c r="CB157" i="9"/>
  <c r="CB159" i="9"/>
  <c r="CB161" i="9"/>
  <c r="CB163" i="9"/>
  <c r="CB165" i="9"/>
  <c r="CB167" i="9"/>
  <c r="CB169" i="9"/>
  <c r="CB171" i="9"/>
  <c r="CB173" i="9"/>
  <c r="CB175" i="9"/>
  <c r="CB177" i="9"/>
  <c r="CB156" i="9"/>
  <c r="CB158" i="9"/>
  <c r="CB160" i="9"/>
  <c r="CB162" i="9"/>
  <c r="CB164" i="9"/>
  <c r="CB166" i="9"/>
  <c r="CB168" i="9"/>
  <c r="CB170" i="9"/>
  <c r="CB172" i="9"/>
  <c r="CB174" i="9"/>
  <c r="CB176" i="9"/>
  <c r="CB178" i="9"/>
  <c r="BO139" i="9"/>
  <c r="BO140" i="9"/>
  <c r="BO141" i="9"/>
  <c r="BO145" i="9"/>
  <c r="BO149" i="9"/>
  <c r="BO153" i="9"/>
  <c r="BO154" i="9"/>
  <c r="BO155" i="9"/>
  <c r="BO156" i="9"/>
  <c r="BO144" i="9"/>
  <c r="BO146" i="9"/>
  <c r="BO150" i="9"/>
  <c r="BO157" i="9"/>
  <c r="BO158" i="9"/>
  <c r="BO159" i="9"/>
  <c r="BO160" i="9"/>
  <c r="BO161" i="9"/>
  <c r="BO162" i="9"/>
  <c r="BO163" i="9"/>
  <c r="BO164" i="9"/>
  <c r="BO165" i="9"/>
  <c r="BO166" i="9"/>
  <c r="BO167" i="9"/>
  <c r="BO168" i="9"/>
  <c r="BO169" i="9"/>
  <c r="BO170" i="9"/>
  <c r="BO171" i="9"/>
  <c r="BO172" i="9"/>
  <c r="BO173" i="9"/>
  <c r="BO174" i="9"/>
  <c r="BO175" i="9"/>
  <c r="BO176" i="9"/>
  <c r="BO177" i="9"/>
  <c r="BO178" i="9"/>
  <c r="BO143" i="9"/>
  <c r="BO142" i="9"/>
  <c r="BO179" i="9"/>
  <c r="BO180" i="9"/>
  <c r="BO181" i="9"/>
  <c r="BO182" i="9"/>
  <c r="BO183" i="9"/>
  <c r="BG146" i="9"/>
  <c r="BG147" i="9"/>
  <c r="BG148" i="9"/>
  <c r="BG149" i="9"/>
  <c r="BG150" i="9"/>
  <c r="BG151" i="9"/>
  <c r="BG152" i="9"/>
  <c r="BG145" i="9"/>
  <c r="BG141" i="9"/>
  <c r="BG144" i="9"/>
  <c r="BG140" i="9"/>
  <c r="BG142" i="9"/>
  <c r="BG153" i="9"/>
  <c r="BG155" i="9"/>
  <c r="BG157" i="9"/>
  <c r="BG159" i="9"/>
  <c r="BG161" i="9"/>
  <c r="BG163" i="9"/>
  <c r="BG165" i="9"/>
  <c r="BG167" i="9"/>
  <c r="BG169" i="9"/>
  <c r="BG171" i="9"/>
  <c r="BG173" i="9"/>
  <c r="BG175" i="9"/>
  <c r="BG177" i="9"/>
  <c r="BG179" i="9"/>
  <c r="BG180" i="9"/>
  <c r="BG181" i="9"/>
  <c r="BG182" i="9"/>
  <c r="BG183" i="9"/>
  <c r="BG184" i="9"/>
  <c r="BG154" i="9"/>
  <c r="BG158" i="9"/>
  <c r="BG160" i="9"/>
  <c r="BG162" i="9"/>
  <c r="BG164" i="9"/>
  <c r="BG166" i="9"/>
  <c r="BG168" i="9"/>
  <c r="BG170" i="9"/>
  <c r="BG172" i="9"/>
  <c r="BG174" i="9"/>
  <c r="BG176" i="9"/>
  <c r="BG178" i="9"/>
  <c r="BU138" i="9"/>
  <c r="BK138" i="9"/>
  <c r="BC138" i="9"/>
  <c r="CB187" i="9"/>
  <c r="BB187" i="9"/>
  <c r="CB186" i="9"/>
  <c r="BB186" i="9"/>
  <c r="CB185" i="9"/>
  <c r="CB183" i="9"/>
  <c r="CF178" i="9"/>
  <c r="CH140" i="9"/>
  <c r="CH139" i="9"/>
  <c r="CH144" i="9"/>
  <c r="CH146" i="9"/>
  <c r="CH150" i="9"/>
  <c r="CH143" i="9"/>
  <c r="CH147" i="9"/>
  <c r="CH151" i="9"/>
  <c r="CH152" i="9"/>
  <c r="CH154" i="9"/>
  <c r="CH142" i="9"/>
  <c r="CH148" i="9"/>
  <c r="CH141" i="9"/>
  <c r="CH155" i="9"/>
  <c r="CH145" i="9"/>
  <c r="CH149" i="9"/>
  <c r="CD139" i="9"/>
  <c r="CD142" i="9"/>
  <c r="CD149" i="9"/>
  <c r="CD140" i="9"/>
  <c r="CD141" i="9"/>
  <c r="CD145" i="9"/>
  <c r="CD146" i="9"/>
  <c r="CD150" i="9"/>
  <c r="CD153" i="9"/>
  <c r="CD155" i="9"/>
  <c r="CD143" i="9"/>
  <c r="CD154" i="9"/>
  <c r="CD156" i="9"/>
  <c r="CD158" i="9"/>
  <c r="CD160" i="9"/>
  <c r="CD162" i="9"/>
  <c r="CD164" i="9"/>
  <c r="CD166" i="9"/>
  <c r="CD168" i="9"/>
  <c r="CD170" i="9"/>
  <c r="CD172" i="9"/>
  <c r="CD174" i="9"/>
  <c r="CD176" i="9"/>
  <c r="CD178" i="9"/>
  <c r="CD147" i="9"/>
  <c r="CD151" i="9"/>
  <c r="CD157" i="9"/>
  <c r="CD159" i="9"/>
  <c r="CD161" i="9"/>
  <c r="CD163" i="9"/>
  <c r="CD165" i="9"/>
  <c r="CD167" i="9"/>
  <c r="CD169" i="9"/>
  <c r="CD171" i="9"/>
  <c r="CD173" i="9"/>
  <c r="CD175" i="9"/>
  <c r="CD177" i="9"/>
  <c r="BW139" i="9"/>
  <c r="BW140" i="9"/>
  <c r="BW141" i="9"/>
  <c r="BW145" i="9"/>
  <c r="BW147" i="9"/>
  <c r="BW151" i="9"/>
  <c r="BW153" i="9"/>
  <c r="BW154" i="9"/>
  <c r="BW155" i="9"/>
  <c r="BW156" i="9"/>
  <c r="BW144" i="9"/>
  <c r="BW148" i="9"/>
  <c r="BW152" i="9"/>
  <c r="BW157" i="9"/>
  <c r="BW158" i="9"/>
  <c r="BW159" i="9"/>
  <c r="BW160" i="9"/>
  <c r="BW161" i="9"/>
  <c r="BW162" i="9"/>
  <c r="BW163" i="9"/>
  <c r="BW164" i="9"/>
  <c r="BW165" i="9"/>
  <c r="BW166" i="9"/>
  <c r="BW167" i="9"/>
  <c r="BW168" i="9"/>
  <c r="BW169" i="9"/>
  <c r="BW170" i="9"/>
  <c r="BW171" i="9"/>
  <c r="BW172" i="9"/>
  <c r="BW173" i="9"/>
  <c r="BW174" i="9"/>
  <c r="BW175" i="9"/>
  <c r="BW176" i="9"/>
  <c r="BW177" i="9"/>
  <c r="BW178" i="9"/>
  <c r="BW146" i="9"/>
  <c r="BW149" i="9"/>
  <c r="BW150" i="9"/>
  <c r="BW142" i="9"/>
  <c r="BW179" i="9"/>
  <c r="BW180" i="9"/>
  <c r="BW181" i="9"/>
  <c r="BW182" i="9"/>
  <c r="BW183" i="9"/>
  <c r="BQ141" i="9"/>
  <c r="BQ142" i="9"/>
  <c r="BQ143" i="9"/>
  <c r="BQ144" i="9"/>
  <c r="BQ145" i="9"/>
  <c r="BQ146" i="9"/>
  <c r="BQ147" i="9"/>
  <c r="BQ148" i="9"/>
  <c r="BQ149" i="9"/>
  <c r="BQ150" i="9"/>
  <c r="BQ151" i="9"/>
  <c r="BQ152" i="9"/>
  <c r="BQ140" i="9"/>
  <c r="BQ139" i="9"/>
  <c r="BQ153" i="9"/>
  <c r="BQ155" i="9"/>
  <c r="BQ154" i="9"/>
  <c r="BQ158" i="9"/>
  <c r="BQ160" i="9"/>
  <c r="BQ162" i="9"/>
  <c r="BQ164" i="9"/>
  <c r="BQ166" i="9"/>
  <c r="BQ168" i="9"/>
  <c r="BQ170" i="9"/>
  <c r="BQ172" i="9"/>
  <c r="BQ174" i="9"/>
  <c r="BQ176" i="9"/>
  <c r="BQ178" i="9"/>
  <c r="BQ179" i="9"/>
  <c r="BQ180" i="9"/>
  <c r="BQ181" i="9"/>
  <c r="BQ182" i="9"/>
  <c r="BQ183" i="9"/>
  <c r="BQ184" i="9"/>
  <c r="BQ157" i="9"/>
  <c r="BQ159" i="9"/>
  <c r="BQ161" i="9"/>
  <c r="BQ163" i="9"/>
  <c r="BQ165" i="9"/>
  <c r="BQ167" i="9"/>
  <c r="BQ169" i="9"/>
  <c r="BQ171" i="9"/>
  <c r="BQ173" i="9"/>
  <c r="BQ175" i="9"/>
  <c r="BQ177" i="9"/>
  <c r="BI139" i="9"/>
  <c r="BI140" i="9"/>
  <c r="BI141" i="9"/>
  <c r="BI142" i="9"/>
  <c r="BI143" i="9"/>
  <c r="BI144" i="9"/>
  <c r="BI145" i="9"/>
  <c r="BI148" i="9"/>
  <c r="BI152" i="9"/>
  <c r="BI153" i="9"/>
  <c r="BI154" i="9"/>
  <c r="BI155" i="9"/>
  <c r="BI156" i="9"/>
  <c r="BI149" i="9"/>
  <c r="BI147" i="9"/>
  <c r="BI151" i="9"/>
  <c r="BI157" i="9"/>
  <c r="BI158" i="9"/>
  <c r="BI159" i="9"/>
  <c r="BI160" i="9"/>
  <c r="BI161" i="9"/>
  <c r="BI162" i="9"/>
  <c r="BI163" i="9"/>
  <c r="BI164" i="9"/>
  <c r="BI165" i="9"/>
  <c r="BI166" i="9"/>
  <c r="BI167" i="9"/>
  <c r="BI168" i="9"/>
  <c r="BI169" i="9"/>
  <c r="BI170" i="9"/>
  <c r="BI171" i="9"/>
  <c r="BI172" i="9"/>
  <c r="BI173" i="9"/>
  <c r="BI174" i="9"/>
  <c r="BI175" i="9"/>
  <c r="BI176" i="9"/>
  <c r="BI177" i="9"/>
  <c r="BI178" i="9"/>
  <c r="BI179" i="9"/>
  <c r="BI180" i="9"/>
  <c r="BI181" i="9"/>
  <c r="BI182" i="9"/>
  <c r="BI183" i="9"/>
  <c r="BE139" i="9"/>
  <c r="BE140" i="9"/>
  <c r="BE141" i="9"/>
  <c r="BE144" i="9"/>
  <c r="BE147" i="9"/>
  <c r="BE151" i="9"/>
  <c r="BE153" i="9"/>
  <c r="BE154" i="9"/>
  <c r="BE155" i="9"/>
  <c r="BE156" i="9"/>
  <c r="BE143" i="9"/>
  <c r="BE148" i="9"/>
  <c r="BE152" i="9"/>
  <c r="BE145" i="9"/>
  <c r="BE146" i="9"/>
  <c r="BE150" i="9"/>
  <c r="BE157" i="9"/>
  <c r="BE158" i="9"/>
  <c r="BE159" i="9"/>
  <c r="BE160" i="9"/>
  <c r="BE161" i="9"/>
  <c r="BE162" i="9"/>
  <c r="BE163" i="9"/>
  <c r="BE164" i="9"/>
  <c r="BE165" i="9"/>
  <c r="BE166" i="9"/>
  <c r="BE167" i="9"/>
  <c r="BE168" i="9"/>
  <c r="BE169" i="9"/>
  <c r="BE170" i="9"/>
  <c r="BE171" i="9"/>
  <c r="BE172" i="9"/>
  <c r="BE173" i="9"/>
  <c r="BE174" i="9"/>
  <c r="BE175" i="9"/>
  <c r="BE176" i="9"/>
  <c r="BE177" i="9"/>
  <c r="BE178" i="9"/>
  <c r="BE179" i="9"/>
  <c r="BE142" i="9"/>
  <c r="BE149" i="9"/>
  <c r="BE180" i="9"/>
  <c r="BE181" i="9"/>
  <c r="BE182" i="9"/>
  <c r="BE183" i="9"/>
  <c r="BW138" i="9"/>
  <c r="BO138" i="9"/>
  <c r="BI138" i="9"/>
  <c r="BE138" i="9"/>
  <c r="CH187" i="9"/>
  <c r="CD187" i="9"/>
  <c r="BV187" i="9"/>
  <c r="BN187" i="9"/>
  <c r="BH187" i="9"/>
  <c r="BD187" i="9"/>
  <c r="CH186" i="9"/>
  <c r="CD186" i="9"/>
  <c r="BV186" i="9"/>
  <c r="BN186" i="9"/>
  <c r="BH186" i="9"/>
  <c r="BD186" i="9"/>
  <c r="CH185" i="9"/>
  <c r="CD185" i="9"/>
  <c r="BV185" i="9"/>
  <c r="BN185" i="9"/>
  <c r="BH185" i="9"/>
  <c r="BD185" i="9"/>
  <c r="CH184" i="9"/>
  <c r="CD184" i="9"/>
  <c r="BV184" i="9"/>
  <c r="BP184" i="9"/>
  <c r="BI184" i="9"/>
  <c r="BD184" i="9"/>
  <c r="CF183" i="9"/>
  <c r="BT183" i="9"/>
  <c r="BN183" i="9"/>
  <c r="CD182" i="9"/>
  <c r="BJ182" i="9"/>
  <c r="BB182" i="9"/>
  <c r="CB181" i="9"/>
  <c r="BX181" i="9"/>
  <c r="BH181" i="9"/>
  <c r="CH180" i="9"/>
  <c r="BV180" i="9"/>
  <c r="BP180" i="9"/>
  <c r="BF180" i="9"/>
  <c r="CF179" i="9"/>
  <c r="BT179" i="9"/>
  <c r="BN179" i="9"/>
  <c r="BC179" i="9"/>
  <c r="BT178" i="9"/>
  <c r="BK178" i="9"/>
  <c r="CH177" i="9"/>
  <c r="BH177" i="9"/>
  <c r="CF176" i="9"/>
  <c r="BF176" i="9"/>
  <c r="CC175" i="9"/>
  <c r="BV175" i="9"/>
  <c r="BP175" i="9"/>
  <c r="BC175" i="9"/>
  <c r="BT174" i="9"/>
  <c r="BK174" i="9"/>
  <c r="CH173" i="9"/>
  <c r="BH173" i="9"/>
  <c r="CF172" i="9"/>
  <c r="BF172" i="9"/>
  <c r="CC171" i="9"/>
  <c r="BV171" i="9"/>
  <c r="BP171" i="9"/>
  <c r="BC171" i="9"/>
  <c r="BT170" i="9"/>
  <c r="BK170" i="9"/>
  <c r="CH169" i="9"/>
  <c r="BH169" i="9"/>
  <c r="CF168" i="9"/>
  <c r="BF168" i="9"/>
  <c r="CC167" i="9"/>
  <c r="BV167" i="9"/>
  <c r="BP167" i="9"/>
  <c r="BC167" i="9"/>
  <c r="BT166" i="9"/>
  <c r="BK166" i="9"/>
  <c r="CH165" i="9"/>
  <c r="BH165" i="9"/>
  <c r="CF164" i="9"/>
  <c r="BF164" i="9"/>
  <c r="CC163" i="9"/>
  <c r="BV163" i="9"/>
  <c r="BP163" i="9"/>
  <c r="BC163" i="9"/>
  <c r="BT162" i="9"/>
  <c r="BK162" i="9"/>
  <c r="CH161" i="9"/>
  <c r="BH161" i="9"/>
  <c r="CF160" i="9"/>
  <c r="BF160" i="9"/>
  <c r="CC159" i="9"/>
  <c r="BV159" i="9"/>
  <c r="BC159" i="9"/>
  <c r="BT158" i="9"/>
  <c r="BK158" i="9"/>
  <c r="CH157" i="9"/>
  <c r="BH157" i="9"/>
  <c r="CF156" i="9"/>
  <c r="BQ156" i="9"/>
  <c r="CC154" i="9"/>
  <c r="CH153" i="9"/>
  <c r="CD152" i="9"/>
  <c r="BO148" i="9"/>
  <c r="BO147" i="9"/>
  <c r="BI146" i="9"/>
  <c r="BK145" i="9"/>
  <c r="CC143" i="9"/>
  <c r="BW143" i="9"/>
  <c r="BV141" i="9"/>
  <c r="BV142" i="9"/>
  <c r="BV143" i="9"/>
  <c r="BV144" i="9"/>
  <c r="BV145" i="9"/>
  <c r="BV140" i="9"/>
  <c r="BV148" i="9"/>
  <c r="BV152" i="9"/>
  <c r="BV149" i="9"/>
  <c r="BV156" i="9"/>
  <c r="BV153" i="9"/>
  <c r="BV155" i="9"/>
  <c r="BV139" i="9"/>
  <c r="BV147" i="9"/>
  <c r="BV151" i="9"/>
  <c r="BP139" i="9"/>
  <c r="BP140" i="9"/>
  <c r="BP141" i="9"/>
  <c r="BP142" i="9"/>
  <c r="BP143" i="9"/>
  <c r="BP144" i="9"/>
  <c r="BP145" i="9"/>
  <c r="BP148" i="9"/>
  <c r="BP152" i="9"/>
  <c r="BP149" i="9"/>
  <c r="BP153" i="9"/>
  <c r="BP154" i="9"/>
  <c r="BP155" i="9"/>
  <c r="BP146" i="9"/>
  <c r="BP150" i="9"/>
  <c r="BP156" i="9"/>
  <c r="BP147" i="9"/>
  <c r="BP151" i="9"/>
  <c r="BH139" i="9"/>
  <c r="BH141" i="9"/>
  <c r="BH142" i="9"/>
  <c r="BH149" i="9"/>
  <c r="BH145" i="9"/>
  <c r="BH146" i="9"/>
  <c r="BH150" i="9"/>
  <c r="BH153" i="9"/>
  <c r="BH155" i="9"/>
  <c r="BH147" i="9"/>
  <c r="BH148" i="9"/>
  <c r="BH151" i="9"/>
  <c r="BH152" i="9"/>
  <c r="BH143" i="9"/>
  <c r="BH156" i="9"/>
  <c r="BD140" i="9"/>
  <c r="BD142" i="9"/>
  <c r="BD143" i="9"/>
  <c r="BD144" i="9"/>
  <c r="BD145" i="9"/>
  <c r="BD141" i="9"/>
  <c r="BD148" i="9"/>
  <c r="BD152" i="9"/>
  <c r="BD149" i="9"/>
  <c r="BD154" i="9"/>
  <c r="BD156" i="9"/>
  <c r="BD146" i="9"/>
  <c r="BD150" i="9"/>
  <c r="BD139" i="9"/>
  <c r="BD147" i="9"/>
  <c r="BD151" i="9"/>
  <c r="BD158" i="9"/>
  <c r="BD160" i="9"/>
  <c r="BD162" i="9"/>
  <c r="BD164" i="9"/>
  <c r="BD166" i="9"/>
  <c r="BD168" i="9"/>
  <c r="BD170" i="9"/>
  <c r="BD172" i="9"/>
  <c r="BD174" i="9"/>
  <c r="BD176" i="9"/>
  <c r="BD178" i="9"/>
  <c r="BD155" i="9"/>
  <c r="BD157" i="9"/>
  <c r="BD159" i="9"/>
  <c r="BD161" i="9"/>
  <c r="BD163" i="9"/>
  <c r="BD165" i="9"/>
  <c r="BD167" i="9"/>
  <c r="BD169" i="9"/>
  <c r="BD171" i="9"/>
  <c r="BD173" i="9"/>
  <c r="BD175" i="9"/>
  <c r="BD177" i="9"/>
  <c r="BD179" i="9"/>
  <c r="CE139" i="9"/>
  <c r="CE140" i="9"/>
  <c r="CE143" i="9"/>
  <c r="CE148" i="9"/>
  <c r="CE152" i="9"/>
  <c r="CE153" i="9"/>
  <c r="CE154" i="9"/>
  <c r="CE155" i="9"/>
  <c r="CE142" i="9"/>
  <c r="CE149" i="9"/>
  <c r="CE156" i="9"/>
  <c r="CE157" i="9"/>
  <c r="CE158" i="9"/>
  <c r="CE159" i="9"/>
  <c r="CE160" i="9"/>
  <c r="CE161" i="9"/>
  <c r="CE162" i="9"/>
  <c r="CE163" i="9"/>
  <c r="CE164" i="9"/>
  <c r="CE165" i="9"/>
  <c r="CE166" i="9"/>
  <c r="CE167" i="9"/>
  <c r="CE168" i="9"/>
  <c r="CE169" i="9"/>
  <c r="CE170" i="9"/>
  <c r="CE171" i="9"/>
  <c r="CE172" i="9"/>
  <c r="CE173" i="9"/>
  <c r="CE174" i="9"/>
  <c r="CE175" i="9"/>
  <c r="CE176" i="9"/>
  <c r="CE177" i="9"/>
  <c r="CE178" i="9"/>
  <c r="CE146" i="9"/>
  <c r="CE147" i="9"/>
  <c r="CE150" i="9"/>
  <c r="CE151" i="9"/>
  <c r="CE144" i="9"/>
  <c r="CE179" i="9"/>
  <c r="CE180" i="9"/>
  <c r="CE181" i="9"/>
  <c r="CE182" i="9"/>
  <c r="CE183" i="9"/>
  <c r="BV138" i="9"/>
  <c r="BH138" i="9"/>
  <c r="BD138" i="9"/>
  <c r="CC187" i="9"/>
  <c r="BU187" i="9"/>
  <c r="BK187" i="9"/>
  <c r="BG187" i="9"/>
  <c r="BC187" i="9"/>
  <c r="CC186" i="9"/>
  <c r="BU186" i="9"/>
  <c r="BK186" i="9"/>
  <c r="BG186" i="9"/>
  <c r="BC186" i="9"/>
  <c r="CC185" i="9"/>
  <c r="BU185" i="9"/>
  <c r="BK185" i="9"/>
  <c r="BG185" i="9"/>
  <c r="BC185" i="9"/>
  <c r="CC184" i="9"/>
  <c r="BO184" i="9"/>
  <c r="BH184" i="9"/>
  <c r="BB184" i="9"/>
  <c r="BB183" i="9"/>
  <c r="CB182" i="9"/>
  <c r="BH182" i="9"/>
  <c r="BV181" i="9"/>
  <c r="BP181" i="9"/>
  <c r="CF180" i="9"/>
  <c r="BD180" i="9"/>
  <c r="BH178" i="9"/>
  <c r="CF177" i="9"/>
  <c r="CC176" i="9"/>
  <c r="BV176" i="9"/>
  <c r="BP176" i="9"/>
  <c r="BC176" i="9"/>
  <c r="BK175" i="9"/>
  <c r="BH174" i="9"/>
  <c r="CF173" i="9"/>
  <c r="CC172" i="9"/>
  <c r="BV172" i="9"/>
  <c r="BP172" i="9"/>
  <c r="BC172" i="9"/>
  <c r="BK171" i="9"/>
  <c r="BH170" i="9"/>
  <c r="CF169" i="9"/>
  <c r="CC168" i="9"/>
  <c r="BV168" i="9"/>
  <c r="BP168" i="9"/>
  <c r="BC168" i="9"/>
  <c r="BK167" i="9"/>
  <c r="BH166" i="9"/>
  <c r="CF165" i="9"/>
  <c r="CC164" i="9"/>
  <c r="BV164" i="9"/>
  <c r="BP164" i="9"/>
  <c r="BC164" i="9"/>
  <c r="BK163" i="9"/>
  <c r="BH162" i="9"/>
  <c r="CF161" i="9"/>
  <c r="CC160" i="9"/>
  <c r="BV160" i="9"/>
  <c r="BP160" i="9"/>
  <c r="BC160" i="9"/>
  <c r="BK159" i="9"/>
  <c r="BH158" i="9"/>
  <c r="CF157" i="9"/>
  <c r="CC156" i="9"/>
  <c r="BU156" i="9"/>
  <c r="BB148" i="9"/>
  <c r="BB147" i="9"/>
  <c r="BV146" i="9"/>
  <c r="CE145" i="9"/>
  <c r="BU145" i="9"/>
  <c r="BW61" i="10"/>
  <c r="CD55" i="10"/>
  <c r="CD60" i="10" s="1"/>
  <c r="BW55" i="10"/>
  <c r="BW58" i="10" s="1"/>
  <c r="P107" i="10"/>
  <c r="AG106" i="10"/>
  <c r="AG104" i="10"/>
  <c r="AC98" i="10"/>
  <c r="P106" i="10"/>
  <c r="AC103" i="10"/>
  <c r="H107" i="10"/>
  <c r="AC90" i="10"/>
  <c r="L84" i="10"/>
  <c r="V107" i="10"/>
  <c r="L107" i="10"/>
  <c r="AC106" i="10"/>
  <c r="V106" i="10"/>
  <c r="L106" i="10"/>
  <c r="AG100" i="10"/>
  <c r="AC92" i="10"/>
  <c r="H106" i="10"/>
  <c r="AC102" i="10"/>
  <c r="AC94" i="10"/>
  <c r="AC86" i="10"/>
  <c r="AC79" i="10"/>
  <c r="V58" i="10"/>
  <c r="D107" i="10"/>
  <c r="AC96" i="10"/>
  <c r="AC88" i="10"/>
  <c r="V85" i="10"/>
  <c r="BC106" i="10"/>
  <c r="BC102" i="10"/>
  <c r="BC107" i="10"/>
  <c r="BC103" i="10"/>
  <c r="BC99" i="10"/>
  <c r="BC104" i="10"/>
  <c r="BC100" i="10"/>
  <c r="BC97" i="10"/>
  <c r="BC95" i="10"/>
  <c r="BC91" i="10"/>
  <c r="BC105" i="10"/>
  <c r="BC98" i="10"/>
  <c r="BC96" i="10"/>
  <c r="BC92" i="10"/>
  <c r="BC93" i="10"/>
  <c r="BC101" i="10"/>
  <c r="BC94" i="10"/>
  <c r="BC90" i="10"/>
  <c r="BC87" i="10"/>
  <c r="BC83" i="10"/>
  <c r="BC88" i="10"/>
  <c r="BC84" i="10"/>
  <c r="BC80" i="10"/>
  <c r="BC89" i="10"/>
  <c r="BC85" i="10"/>
  <c r="BC86" i="10"/>
  <c r="BC82" i="10"/>
  <c r="BC78" i="10"/>
  <c r="BC74" i="10"/>
  <c r="BC70" i="10"/>
  <c r="BC75" i="10"/>
  <c r="BC71" i="10"/>
  <c r="BC76" i="10"/>
  <c r="BC72" i="10"/>
  <c r="BC68" i="10"/>
  <c r="BC81" i="10"/>
  <c r="BC79" i="10"/>
  <c r="BC77" i="10"/>
  <c r="BC73" i="10"/>
  <c r="BC69" i="10"/>
  <c r="BC65" i="10"/>
  <c r="BC63" i="10"/>
  <c r="BC59" i="10"/>
  <c r="BC66" i="10"/>
  <c r="BC64" i="10"/>
  <c r="BC60" i="10"/>
  <c r="BC61" i="10"/>
  <c r="BC58" i="10"/>
  <c r="BC67" i="10"/>
  <c r="BC62" i="10"/>
  <c r="BG106" i="10"/>
  <c r="BG102" i="10"/>
  <c r="BG107" i="10"/>
  <c r="BG103" i="10"/>
  <c r="BG99" i="10"/>
  <c r="BG104" i="10"/>
  <c r="BG100" i="10"/>
  <c r="BG105" i="10"/>
  <c r="BG95" i="10"/>
  <c r="BG91" i="10"/>
  <c r="BG97" i="10"/>
  <c r="BG96" i="10"/>
  <c r="BG92" i="10"/>
  <c r="BG101" i="10"/>
  <c r="BG93" i="10"/>
  <c r="BG98" i="10"/>
  <c r="BG94" i="10"/>
  <c r="BG90" i="10"/>
  <c r="BG87" i="10"/>
  <c r="BG83" i="10"/>
  <c r="BG88" i="10"/>
  <c r="BG84" i="10"/>
  <c r="BG80" i="10"/>
  <c r="BG89" i="10"/>
  <c r="BG85" i="10"/>
  <c r="BG86" i="10"/>
  <c r="BG82" i="10"/>
  <c r="BG79" i="10"/>
  <c r="BG78" i="10"/>
  <c r="BG74" i="10"/>
  <c r="BG70" i="10"/>
  <c r="BG81" i="10"/>
  <c r="BG75" i="10"/>
  <c r="BG71" i="10"/>
  <c r="BG76" i="10"/>
  <c r="BG72" i="10"/>
  <c r="BG68" i="10"/>
  <c r="BG77" i="10"/>
  <c r="BG73" i="10"/>
  <c r="BG69" i="10"/>
  <c r="BG65" i="10"/>
  <c r="BG63" i="10"/>
  <c r="BG59" i="10"/>
  <c r="BG67" i="10"/>
  <c r="BG64" i="10"/>
  <c r="BG60" i="10"/>
  <c r="BG61" i="10"/>
  <c r="BG58" i="10"/>
  <c r="BG66" i="10"/>
  <c r="BG62" i="10"/>
  <c r="BK106" i="10"/>
  <c r="BK102" i="10"/>
  <c r="BK107" i="10"/>
  <c r="BK103" i="10"/>
  <c r="BK99" i="10"/>
  <c r="BK104" i="10"/>
  <c r="BK100" i="10"/>
  <c r="BK95" i="10"/>
  <c r="BK91" i="10"/>
  <c r="BK101" i="10"/>
  <c r="BK98" i="10"/>
  <c r="BK96" i="10"/>
  <c r="BK92" i="10"/>
  <c r="BK97" i="10"/>
  <c r="BK93" i="10"/>
  <c r="BK105" i="10"/>
  <c r="BK94" i="10"/>
  <c r="BK90" i="10"/>
  <c r="BK87" i="10"/>
  <c r="BK83" i="10"/>
  <c r="BK88" i="10"/>
  <c r="BK84" i="10"/>
  <c r="BK80" i="10"/>
  <c r="BK85" i="10"/>
  <c r="BK89" i="10"/>
  <c r="BK86" i="10"/>
  <c r="BK82" i="10"/>
  <c r="BK78" i="10"/>
  <c r="BK74" i="10"/>
  <c r="BK70" i="10"/>
  <c r="BK79" i="10"/>
  <c r="BK75" i="10"/>
  <c r="BK71" i="10"/>
  <c r="BK76" i="10"/>
  <c r="BK72" i="10"/>
  <c r="BK68" i="10"/>
  <c r="BK81" i="10"/>
  <c r="BK77" i="10"/>
  <c r="BK73" i="10"/>
  <c r="BK69" i="10"/>
  <c r="BK65" i="10"/>
  <c r="BK63" i="10"/>
  <c r="BK59" i="10"/>
  <c r="BK66" i="10"/>
  <c r="BK64" i="10"/>
  <c r="BK60" i="10"/>
  <c r="BK61" i="10"/>
  <c r="BK58" i="10"/>
  <c r="BK67" i="10"/>
  <c r="BK62" i="10"/>
  <c r="BO106" i="10"/>
  <c r="BO102" i="10"/>
  <c r="BO107" i="10"/>
  <c r="BO103" i="10"/>
  <c r="BO99" i="10"/>
  <c r="BO104" i="10"/>
  <c r="BO100" i="10"/>
  <c r="BO101" i="10"/>
  <c r="BO95" i="10"/>
  <c r="BO91" i="10"/>
  <c r="BO96" i="10"/>
  <c r="BO92" i="10"/>
  <c r="BO105" i="10"/>
  <c r="BO93" i="10"/>
  <c r="BO98" i="10"/>
  <c r="BO97" i="10"/>
  <c r="BO94" i="10"/>
  <c r="BO90" i="10"/>
  <c r="BO89" i="10"/>
  <c r="BO87" i="10"/>
  <c r="BO83" i="10"/>
  <c r="BO88" i="10"/>
  <c r="BO84" i="10"/>
  <c r="BO80" i="10"/>
  <c r="BO85" i="10"/>
  <c r="BO86" i="10"/>
  <c r="BO82" i="10"/>
  <c r="BO78" i="10"/>
  <c r="BO74" i="10"/>
  <c r="BO70" i="10"/>
  <c r="BO81" i="10"/>
  <c r="BO75" i="10"/>
  <c r="BO71" i="10"/>
  <c r="BO79" i="10"/>
  <c r="BO76" i="10"/>
  <c r="BO72" i="10"/>
  <c r="BO68" i="10"/>
  <c r="BO64" i="10"/>
  <c r="BO77" i="10"/>
  <c r="BO73" i="10"/>
  <c r="BO69" i="10"/>
  <c r="BO65" i="10"/>
  <c r="BO63" i="10"/>
  <c r="BO59" i="10"/>
  <c r="BO67" i="10"/>
  <c r="BO60" i="10"/>
  <c r="BO61" i="10"/>
  <c r="BO58" i="10"/>
  <c r="BO66" i="10"/>
  <c r="BO62" i="10"/>
  <c r="BU104" i="10"/>
  <c r="BU100" i="10"/>
  <c r="BU105" i="10"/>
  <c r="BU101" i="10"/>
  <c r="BU106" i="10"/>
  <c r="BU102" i="10"/>
  <c r="BU98" i="10"/>
  <c r="BU93" i="10"/>
  <c r="BU107" i="10"/>
  <c r="BU99" i="10"/>
  <c r="BU94" i="10"/>
  <c r="BU90" i="10"/>
  <c r="BU95" i="10"/>
  <c r="BU91" i="10"/>
  <c r="BU103" i="10"/>
  <c r="BU97" i="10"/>
  <c r="BU96" i="10"/>
  <c r="BU92" i="10"/>
  <c r="BU89" i="10"/>
  <c r="BU85" i="10"/>
  <c r="BU86" i="10"/>
  <c r="BU82" i="10"/>
  <c r="BU87" i="10"/>
  <c r="BU88" i="10"/>
  <c r="BU84" i="10"/>
  <c r="BU80" i="10"/>
  <c r="BU76" i="10"/>
  <c r="BU72" i="10"/>
  <c r="BU81" i="10"/>
  <c r="BU77" i="10"/>
  <c r="BU73" i="10"/>
  <c r="BU79" i="10"/>
  <c r="BU78" i="10"/>
  <c r="BU74" i="10"/>
  <c r="BU70" i="10"/>
  <c r="BU66" i="10"/>
  <c r="BU83" i="10"/>
  <c r="BU75" i="10"/>
  <c r="BU71" i="10"/>
  <c r="BU67" i="10"/>
  <c r="BU64" i="10"/>
  <c r="BU61" i="10"/>
  <c r="BU58" i="10"/>
  <c r="BU62" i="10"/>
  <c r="BU63" i="10"/>
  <c r="BU59" i="10"/>
  <c r="BU69" i="10"/>
  <c r="BU68" i="10"/>
  <c r="BU65" i="10"/>
  <c r="BU60" i="10"/>
  <c r="CB107" i="10"/>
  <c r="CB103" i="10"/>
  <c r="CB99" i="10"/>
  <c r="CB104" i="10"/>
  <c r="CB100" i="10"/>
  <c r="CB105" i="10"/>
  <c r="CB101" i="10"/>
  <c r="CB97" i="10"/>
  <c r="CB102" i="10"/>
  <c r="CB96" i="10"/>
  <c r="CB92" i="10"/>
  <c r="CB93" i="10"/>
  <c r="CB89" i="10"/>
  <c r="CB106" i="10"/>
  <c r="CB98" i="10"/>
  <c r="CB94" i="10"/>
  <c r="CB90" i="10"/>
  <c r="CB95" i="10"/>
  <c r="CB91" i="10"/>
  <c r="CB88" i="10"/>
  <c r="CB84" i="10"/>
  <c r="CB85" i="10"/>
  <c r="CB81" i="10"/>
  <c r="CB86" i="10"/>
  <c r="CB87" i="10"/>
  <c r="CB83" i="10"/>
  <c r="CB79" i="10"/>
  <c r="CB82" i="10"/>
  <c r="CB80" i="10"/>
  <c r="CB75" i="10"/>
  <c r="CB71" i="10"/>
  <c r="CB76" i="10"/>
  <c r="CB72" i="10"/>
  <c r="CB77" i="10"/>
  <c r="CB73" i="10"/>
  <c r="CB69" i="10"/>
  <c r="CB65" i="10"/>
  <c r="CB78" i="10"/>
  <c r="CB74" i="10"/>
  <c r="CB70" i="10"/>
  <c r="CB66" i="10"/>
  <c r="CB60" i="10"/>
  <c r="CB61" i="10"/>
  <c r="CB68" i="10"/>
  <c r="CB64" i="10"/>
  <c r="CB62" i="10"/>
  <c r="CB58" i="10"/>
  <c r="CB67" i="10"/>
  <c r="CB63" i="10"/>
  <c r="CB59" i="10"/>
  <c r="CF107" i="10"/>
  <c r="CF103" i="10"/>
  <c r="CF99" i="10"/>
  <c r="CF104" i="10"/>
  <c r="CF100" i="10"/>
  <c r="CF105" i="10"/>
  <c r="CF101" i="10"/>
  <c r="CF97" i="10"/>
  <c r="CF92" i="10"/>
  <c r="CF106" i="10"/>
  <c r="CF98" i="10"/>
  <c r="CF96" i="10"/>
  <c r="CF93" i="10"/>
  <c r="CF89" i="10"/>
  <c r="CF94" i="10"/>
  <c r="CF90" i="10"/>
  <c r="CF102" i="10"/>
  <c r="CF95" i="10"/>
  <c r="CF91" i="10"/>
  <c r="CF88" i="10"/>
  <c r="CF84" i="10"/>
  <c r="CF85" i="10"/>
  <c r="CF81" i="10"/>
  <c r="CF86" i="10"/>
  <c r="CF87" i="10"/>
  <c r="CF83" i="10"/>
  <c r="CF79" i="10"/>
  <c r="CF78" i="10"/>
  <c r="CF75" i="10"/>
  <c r="CF71" i="10"/>
  <c r="CF76" i="10"/>
  <c r="CF72" i="10"/>
  <c r="CF80" i="10"/>
  <c r="CF77" i="10"/>
  <c r="CF73" i="10"/>
  <c r="CF69" i="10"/>
  <c r="CF65" i="10"/>
  <c r="CF82" i="10"/>
  <c r="CF74" i="10"/>
  <c r="CF70" i="10"/>
  <c r="CF66" i="10"/>
  <c r="CF68" i="10"/>
  <c r="CF64" i="10"/>
  <c r="CF60" i="10"/>
  <c r="CF67" i="10"/>
  <c r="CF61" i="10"/>
  <c r="CF62" i="10"/>
  <c r="CF58" i="10"/>
  <c r="CF63" i="10"/>
  <c r="CF59" i="10"/>
  <c r="BD107" i="10"/>
  <c r="BD103" i="10"/>
  <c r="BD99" i="10"/>
  <c r="BD104" i="10"/>
  <c r="BD100" i="10"/>
  <c r="BD105" i="10"/>
  <c r="BD101" i="10"/>
  <c r="BD97" i="10"/>
  <c r="BD98" i="10"/>
  <c r="BD96" i="10"/>
  <c r="BD92" i="10"/>
  <c r="BD106" i="10"/>
  <c r="BD93" i="10"/>
  <c r="BD94" i="10"/>
  <c r="BD102" i="10"/>
  <c r="BD95" i="10"/>
  <c r="BD91" i="10"/>
  <c r="BD88" i="10"/>
  <c r="BD84" i="10"/>
  <c r="BD90" i="10"/>
  <c r="BD89" i="10"/>
  <c r="BD85" i="10"/>
  <c r="BD81" i="10"/>
  <c r="BD86" i="10"/>
  <c r="BD87" i="10"/>
  <c r="BD83" i="10"/>
  <c r="BD79" i="10"/>
  <c r="BD75" i="10"/>
  <c r="BD71" i="10"/>
  <c r="BD76" i="10"/>
  <c r="BD72" i="10"/>
  <c r="BD77" i="10"/>
  <c r="BD73" i="10"/>
  <c r="BD69" i="10"/>
  <c r="BD65" i="10"/>
  <c r="BD82" i="10"/>
  <c r="BD80" i="10"/>
  <c r="BD78" i="10"/>
  <c r="BD74" i="10"/>
  <c r="BD70" i="10"/>
  <c r="BD66" i="10"/>
  <c r="BD64" i="10"/>
  <c r="BD60" i="10"/>
  <c r="BD61" i="10"/>
  <c r="BD58" i="10"/>
  <c r="BD68" i="10"/>
  <c r="BD67" i="10"/>
  <c r="BD62" i="10"/>
  <c r="BD63" i="10"/>
  <c r="BD59" i="10"/>
  <c r="BH107" i="10"/>
  <c r="BH103" i="10"/>
  <c r="BH99" i="10"/>
  <c r="BH104" i="10"/>
  <c r="BH100" i="10"/>
  <c r="BH105" i="10"/>
  <c r="BH101" i="10"/>
  <c r="BH97" i="10"/>
  <c r="BH106" i="10"/>
  <c r="BH96" i="10"/>
  <c r="BH92" i="10"/>
  <c r="BH93" i="10"/>
  <c r="BH89" i="10"/>
  <c r="BH102" i="10"/>
  <c r="BH98" i="10"/>
  <c r="BH94" i="10"/>
  <c r="BH90" i="10"/>
  <c r="BH95" i="10"/>
  <c r="BH91" i="10"/>
  <c r="BH88" i="10"/>
  <c r="BH84" i="10"/>
  <c r="BH85" i="10"/>
  <c r="BH81" i="10"/>
  <c r="BH86" i="10"/>
  <c r="BH87" i="10"/>
  <c r="BH83" i="10"/>
  <c r="BH79" i="10"/>
  <c r="BH75" i="10"/>
  <c r="BH71" i="10"/>
  <c r="BH82" i="10"/>
  <c r="BH80" i="10"/>
  <c r="BH76" i="10"/>
  <c r="BH72" i="10"/>
  <c r="BH77" i="10"/>
  <c r="BH73" i="10"/>
  <c r="BH69" i="10"/>
  <c r="BH65" i="10"/>
  <c r="BH78" i="10"/>
  <c r="BH74" i="10"/>
  <c r="BH70" i="10"/>
  <c r="BH66" i="10"/>
  <c r="BH68" i="10"/>
  <c r="BH67" i="10"/>
  <c r="BH64" i="10"/>
  <c r="BH60" i="10"/>
  <c r="BH61" i="10"/>
  <c r="BH58" i="10"/>
  <c r="BH62" i="10"/>
  <c r="BH63" i="10"/>
  <c r="BH59" i="10"/>
  <c r="BL107" i="10"/>
  <c r="BL103" i="10"/>
  <c r="BL99" i="10"/>
  <c r="BL104" i="10"/>
  <c r="BL100" i="10"/>
  <c r="BL105" i="10"/>
  <c r="BL101" i="10"/>
  <c r="BL97" i="10"/>
  <c r="BL98" i="10"/>
  <c r="BL96" i="10"/>
  <c r="BL92" i="10"/>
  <c r="BL102" i="10"/>
  <c r="BL93" i="10"/>
  <c r="BL89" i="10"/>
  <c r="BL94" i="10"/>
  <c r="BL90" i="10"/>
  <c r="BL106" i="10"/>
  <c r="BL95" i="10"/>
  <c r="BL91" i="10"/>
  <c r="BL88" i="10"/>
  <c r="BL84" i="10"/>
  <c r="BL85" i="10"/>
  <c r="BL81" i="10"/>
  <c r="BL86" i="10"/>
  <c r="BL87" i="10"/>
  <c r="BL83" i="10"/>
  <c r="BL79" i="10"/>
  <c r="BL75" i="10"/>
  <c r="BL71" i="10"/>
  <c r="BL76" i="10"/>
  <c r="BL72" i="10"/>
  <c r="BL77" i="10"/>
  <c r="BL73" i="10"/>
  <c r="BL69" i="10"/>
  <c r="BL65" i="10"/>
  <c r="BL82" i="10"/>
  <c r="BL80" i="10"/>
  <c r="BL78" i="10"/>
  <c r="BL74" i="10"/>
  <c r="BL70" i="10"/>
  <c r="BL66" i="10"/>
  <c r="BL64" i="10"/>
  <c r="BL60" i="10"/>
  <c r="BL61" i="10"/>
  <c r="BL58" i="10"/>
  <c r="BL68" i="10"/>
  <c r="BL67" i="10"/>
  <c r="BL62" i="10"/>
  <c r="BL63" i="10"/>
  <c r="BL59" i="10"/>
  <c r="BP107" i="10"/>
  <c r="BP103" i="10"/>
  <c r="BP99" i="10"/>
  <c r="BP104" i="10"/>
  <c r="BP100" i="10"/>
  <c r="BP105" i="10"/>
  <c r="BP101" i="10"/>
  <c r="BP97" i="10"/>
  <c r="BP102" i="10"/>
  <c r="BP96" i="10"/>
  <c r="BP92" i="10"/>
  <c r="BP93" i="10"/>
  <c r="BP89" i="10"/>
  <c r="BP106" i="10"/>
  <c r="BP98" i="10"/>
  <c r="BP94" i="10"/>
  <c r="BP90" i="10"/>
  <c r="BP95" i="10"/>
  <c r="BP91" i="10"/>
  <c r="BP88" i="10"/>
  <c r="BP84" i="10"/>
  <c r="BP85" i="10"/>
  <c r="BP81" i="10"/>
  <c r="BP86" i="10"/>
  <c r="BP87" i="10"/>
  <c r="BP83" i="10"/>
  <c r="BP79" i="10"/>
  <c r="BP75" i="10"/>
  <c r="BP71" i="10"/>
  <c r="BP82" i="10"/>
  <c r="BP80" i="10"/>
  <c r="BP76" i="10"/>
  <c r="BP72" i="10"/>
  <c r="BP77" i="10"/>
  <c r="BP73" i="10"/>
  <c r="BP69" i="10"/>
  <c r="BP65" i="10"/>
  <c r="BP78" i="10"/>
  <c r="BP74" i="10"/>
  <c r="BP70" i="10"/>
  <c r="BP66" i="10"/>
  <c r="BP68" i="10"/>
  <c r="BP67" i="10"/>
  <c r="BP60" i="10"/>
  <c r="BP64" i="10"/>
  <c r="BP61" i="10"/>
  <c r="BP58" i="10"/>
  <c r="BP62" i="10"/>
  <c r="BP63" i="10"/>
  <c r="BP59" i="10"/>
  <c r="BV105" i="10"/>
  <c r="BV101" i="10"/>
  <c r="BV106" i="10"/>
  <c r="BV102" i="10"/>
  <c r="BV98" i="10"/>
  <c r="BV107" i="10"/>
  <c r="BV103" i="10"/>
  <c r="BV99" i="10"/>
  <c r="BV94" i="10"/>
  <c r="BV90" i="10"/>
  <c r="BV100" i="10"/>
  <c r="BV95" i="10"/>
  <c r="BV91" i="10"/>
  <c r="BV97" i="10"/>
  <c r="BV96" i="10"/>
  <c r="BV92" i="10"/>
  <c r="BV104" i="10"/>
  <c r="BV93" i="10"/>
  <c r="BV86" i="10"/>
  <c r="BV87" i="10"/>
  <c r="BV83" i="10"/>
  <c r="BV88" i="10"/>
  <c r="BV84" i="10"/>
  <c r="BV89" i="10"/>
  <c r="BV85" i="10"/>
  <c r="BV81" i="10"/>
  <c r="BV77" i="10"/>
  <c r="BV73" i="10"/>
  <c r="BV82" i="10"/>
  <c r="BV80" i="10"/>
  <c r="BV79" i="10"/>
  <c r="BV78" i="10"/>
  <c r="BV74" i="10"/>
  <c r="BV75" i="10"/>
  <c r="BV71" i="10"/>
  <c r="BV67" i="10"/>
  <c r="BV76" i="10"/>
  <c r="BV72" i="10"/>
  <c r="BV68" i="10"/>
  <c r="BV70" i="10"/>
  <c r="BV66" i="10"/>
  <c r="BV62" i="10"/>
  <c r="BV63" i="10"/>
  <c r="BV59" i="10"/>
  <c r="BV69" i="10"/>
  <c r="BV65" i="10"/>
  <c r="BV60" i="10"/>
  <c r="BV64" i="10"/>
  <c r="BV61" i="10"/>
  <c r="BV58" i="10"/>
  <c r="CC104" i="10"/>
  <c r="CC100" i="10"/>
  <c r="CC105" i="10"/>
  <c r="CC101" i="10"/>
  <c r="CC97" i="10"/>
  <c r="CC106" i="10"/>
  <c r="CC102" i="10"/>
  <c r="CC98" i="10"/>
  <c r="CC93" i="10"/>
  <c r="CC107" i="10"/>
  <c r="CC99" i="10"/>
  <c r="CC94" i="10"/>
  <c r="CC90" i="10"/>
  <c r="CC95" i="10"/>
  <c r="CC91" i="10"/>
  <c r="CC103" i="10"/>
  <c r="CC96" i="10"/>
  <c r="CC92" i="10"/>
  <c r="CC85" i="10"/>
  <c r="CC86" i="10"/>
  <c r="CC82" i="10"/>
  <c r="CC89" i="10"/>
  <c r="CC87" i="10"/>
  <c r="CC83" i="10"/>
  <c r="CC88" i="10"/>
  <c r="CC84" i="10"/>
  <c r="CC80" i="10"/>
  <c r="CC81" i="10"/>
  <c r="CC79" i="10"/>
  <c r="CC76" i="10"/>
  <c r="CC72" i="10"/>
  <c r="CC77" i="10"/>
  <c r="CC73" i="10"/>
  <c r="CC78" i="10"/>
  <c r="CC74" i="10"/>
  <c r="CC70" i="10"/>
  <c r="CC66" i="10"/>
  <c r="CC75" i="10"/>
  <c r="CC71" i="10"/>
  <c r="CC67" i="10"/>
  <c r="CC61" i="10"/>
  <c r="CC68" i="10"/>
  <c r="CC64" i="10"/>
  <c r="CC62" i="10"/>
  <c r="CC58" i="10"/>
  <c r="CC69" i="10"/>
  <c r="CC65" i="10"/>
  <c r="CC63" i="10"/>
  <c r="CC59" i="10"/>
  <c r="CC60" i="10"/>
  <c r="CG104" i="10"/>
  <c r="CG100" i="10"/>
  <c r="CG105" i="10"/>
  <c r="CG101" i="10"/>
  <c r="CG97" i="10"/>
  <c r="CG106" i="10"/>
  <c r="CG102" i="10"/>
  <c r="CG98" i="10"/>
  <c r="CG107" i="10"/>
  <c r="CG99" i="10"/>
  <c r="CG96" i="10"/>
  <c r="CG93" i="10"/>
  <c r="CG94" i="10"/>
  <c r="CG90" i="10"/>
  <c r="CG103" i="10"/>
  <c r="CG95" i="10"/>
  <c r="CG91" i="10"/>
  <c r="CG92" i="10"/>
  <c r="CG89" i="10"/>
  <c r="CG85" i="10"/>
  <c r="CG86" i="10"/>
  <c r="CG82" i="10"/>
  <c r="CG87" i="10"/>
  <c r="CG83" i="10"/>
  <c r="CG88" i="10"/>
  <c r="CG84" i="10"/>
  <c r="CG80" i="10"/>
  <c r="CG76" i="10"/>
  <c r="CG72" i="10"/>
  <c r="CG77" i="10"/>
  <c r="CG73" i="10"/>
  <c r="CG81" i="10"/>
  <c r="CG79" i="10"/>
  <c r="CG74" i="10"/>
  <c r="CG70" i="10"/>
  <c r="CG66" i="10"/>
  <c r="CG78" i="10"/>
  <c r="CG75" i="10"/>
  <c r="CG71" i="10"/>
  <c r="CG67" i="10"/>
  <c r="CG69" i="10"/>
  <c r="CG65" i="10"/>
  <c r="CG61" i="10"/>
  <c r="CG62" i="10"/>
  <c r="CG58" i="10"/>
  <c r="CG63" i="10"/>
  <c r="CG59" i="10"/>
  <c r="CG68" i="10"/>
  <c r="CG64" i="10"/>
  <c r="CG60" i="10"/>
  <c r="BB105" i="10"/>
  <c r="BB101" i="10"/>
  <c r="BB106" i="10"/>
  <c r="BB102" i="10"/>
  <c r="BB98" i="10"/>
  <c r="BB107" i="10"/>
  <c r="BB103" i="10"/>
  <c r="BB99" i="10"/>
  <c r="BB94" i="10"/>
  <c r="BB104" i="10"/>
  <c r="BB97" i="10"/>
  <c r="BB95" i="10"/>
  <c r="BB91" i="10"/>
  <c r="BB96" i="10"/>
  <c r="BB92" i="10"/>
  <c r="BB100" i="10"/>
  <c r="BB93" i="10"/>
  <c r="BB86" i="10"/>
  <c r="BB87" i="10"/>
  <c r="BB83" i="10"/>
  <c r="BB90" i="10"/>
  <c r="BB88" i="10"/>
  <c r="BB84" i="10"/>
  <c r="BB89" i="10"/>
  <c r="BB85" i="10"/>
  <c r="BB81" i="10"/>
  <c r="BB82" i="10"/>
  <c r="BB80" i="10"/>
  <c r="BB79" i="10"/>
  <c r="BB77" i="10"/>
  <c r="BB73" i="10"/>
  <c r="BB78" i="10"/>
  <c r="BB74" i="10"/>
  <c r="BB75" i="10"/>
  <c r="BB71" i="10"/>
  <c r="BB67" i="10"/>
  <c r="BB76" i="10"/>
  <c r="BB72" i="10"/>
  <c r="BB68" i="10"/>
  <c r="BB62" i="10"/>
  <c r="BB69" i="10"/>
  <c r="BB65" i="10"/>
  <c r="BB63" i="10"/>
  <c r="BB59" i="10"/>
  <c r="BB70" i="10"/>
  <c r="BB66" i="10"/>
  <c r="BB64" i="10"/>
  <c r="BB60" i="10"/>
  <c r="BB61" i="10"/>
  <c r="BF105" i="10"/>
  <c r="BF101" i="10"/>
  <c r="BF106" i="10"/>
  <c r="BF102" i="10"/>
  <c r="BF98" i="10"/>
  <c r="BF107" i="10"/>
  <c r="BF103" i="10"/>
  <c r="BF99" i="10"/>
  <c r="BF104" i="10"/>
  <c r="BF94" i="10"/>
  <c r="BF95" i="10"/>
  <c r="BF91" i="10"/>
  <c r="BF100" i="10"/>
  <c r="BF97" i="10"/>
  <c r="BF96" i="10"/>
  <c r="BF92" i="10"/>
  <c r="BF93" i="10"/>
  <c r="BF90" i="10"/>
  <c r="BF86" i="10"/>
  <c r="BF87" i="10"/>
  <c r="BF83" i="10"/>
  <c r="BF88" i="10"/>
  <c r="BF84" i="10"/>
  <c r="BF89" i="10"/>
  <c r="BF85" i="10"/>
  <c r="BF81" i="10"/>
  <c r="BF77" i="10"/>
  <c r="BF73" i="10"/>
  <c r="BF79" i="10"/>
  <c r="BF78" i="10"/>
  <c r="BF74" i="10"/>
  <c r="BF82" i="10"/>
  <c r="BF80" i="10"/>
  <c r="BF75" i="10"/>
  <c r="BF71" i="10"/>
  <c r="BF67" i="10"/>
  <c r="BF76" i="10"/>
  <c r="BF72" i="10"/>
  <c r="BF68" i="10"/>
  <c r="BF66" i="10"/>
  <c r="BF62" i="10"/>
  <c r="BF70" i="10"/>
  <c r="BF63" i="10"/>
  <c r="BF59" i="10"/>
  <c r="BF64" i="10"/>
  <c r="BF60" i="10"/>
  <c r="BF69" i="10"/>
  <c r="BF65" i="10"/>
  <c r="BF61" i="10"/>
  <c r="BF58" i="10"/>
  <c r="BJ105" i="10"/>
  <c r="BJ101" i="10"/>
  <c r="BJ106" i="10"/>
  <c r="BJ102" i="10"/>
  <c r="BJ98" i="10"/>
  <c r="BJ107" i="10"/>
  <c r="BJ103" i="10"/>
  <c r="BJ99" i="10"/>
  <c r="BJ94" i="10"/>
  <c r="BJ100" i="10"/>
  <c r="BJ95" i="10"/>
  <c r="BJ91" i="10"/>
  <c r="BJ96" i="10"/>
  <c r="BJ92" i="10"/>
  <c r="BJ104" i="10"/>
  <c r="BJ97" i="10"/>
  <c r="BJ93" i="10"/>
  <c r="BJ89" i="10"/>
  <c r="BJ86" i="10"/>
  <c r="BJ87" i="10"/>
  <c r="BJ83" i="10"/>
  <c r="BJ88" i="10"/>
  <c r="BJ84" i="10"/>
  <c r="BJ90" i="10"/>
  <c r="BJ85" i="10"/>
  <c r="BJ81" i="10"/>
  <c r="BJ82" i="10"/>
  <c r="BJ80" i="10"/>
  <c r="BJ77" i="10"/>
  <c r="BJ73" i="10"/>
  <c r="BJ78" i="10"/>
  <c r="BJ74" i="10"/>
  <c r="BJ79" i="10"/>
  <c r="BJ75" i="10"/>
  <c r="BJ71" i="10"/>
  <c r="BJ67" i="10"/>
  <c r="BJ76" i="10"/>
  <c r="BJ72" i="10"/>
  <c r="BJ68" i="10"/>
  <c r="BJ70" i="10"/>
  <c r="BJ62" i="10"/>
  <c r="BJ69" i="10"/>
  <c r="BJ65" i="10"/>
  <c r="BJ63" i="10"/>
  <c r="BJ59" i="10"/>
  <c r="BJ66" i="10"/>
  <c r="BJ64" i="10"/>
  <c r="BJ60" i="10"/>
  <c r="BJ61" i="10"/>
  <c r="BJ58" i="10"/>
  <c r="BN105" i="10"/>
  <c r="BN101" i="10"/>
  <c r="BN106" i="10"/>
  <c r="BN102" i="10"/>
  <c r="BN98" i="10"/>
  <c r="BN107" i="10"/>
  <c r="BN103" i="10"/>
  <c r="BN99" i="10"/>
  <c r="BN100" i="10"/>
  <c r="BN97" i="10"/>
  <c r="BN94" i="10"/>
  <c r="BN95" i="10"/>
  <c r="BN91" i="10"/>
  <c r="BN104" i="10"/>
  <c r="BN96" i="10"/>
  <c r="BN92" i="10"/>
  <c r="BN93" i="10"/>
  <c r="BN86" i="10"/>
  <c r="BN89" i="10"/>
  <c r="BN87" i="10"/>
  <c r="BN83" i="10"/>
  <c r="BN90" i="10"/>
  <c r="BN88" i="10"/>
  <c r="BN84" i="10"/>
  <c r="BN85" i="10"/>
  <c r="BN81" i="10"/>
  <c r="BN77" i="10"/>
  <c r="BN73" i="10"/>
  <c r="BN78" i="10"/>
  <c r="BN74" i="10"/>
  <c r="BN82" i="10"/>
  <c r="BN80" i="10"/>
  <c r="BN75" i="10"/>
  <c r="BN71" i="10"/>
  <c r="BN67" i="10"/>
  <c r="BN79" i="10"/>
  <c r="BN76" i="10"/>
  <c r="BN72" i="10"/>
  <c r="BN68" i="10"/>
  <c r="BN66" i="10"/>
  <c r="BN62" i="10"/>
  <c r="BN63" i="10"/>
  <c r="BN59" i="10"/>
  <c r="BN64" i="10"/>
  <c r="BN60" i="10"/>
  <c r="BN70" i="10"/>
  <c r="BN69" i="10"/>
  <c r="BN65" i="10"/>
  <c r="BN61" i="10"/>
  <c r="BN58" i="10"/>
  <c r="BT107" i="10"/>
  <c r="BT103" i="10"/>
  <c r="BT99" i="10"/>
  <c r="BT104" i="10"/>
  <c r="BT100" i="10"/>
  <c r="BT105" i="10"/>
  <c r="BT101" i="10"/>
  <c r="BT97" i="10"/>
  <c r="BT96" i="10"/>
  <c r="BT92" i="10"/>
  <c r="BT102" i="10"/>
  <c r="BT93" i="10"/>
  <c r="BT89" i="10"/>
  <c r="BT94" i="10"/>
  <c r="BT90" i="10"/>
  <c r="BT106" i="10"/>
  <c r="BT98" i="10"/>
  <c r="BT95" i="10"/>
  <c r="BT91" i="10"/>
  <c r="BT88" i="10"/>
  <c r="BT84" i="10"/>
  <c r="BT85" i="10"/>
  <c r="BT81" i="10"/>
  <c r="BT86" i="10"/>
  <c r="BT87" i="10"/>
  <c r="BT83" i="10"/>
  <c r="BT79" i="10"/>
  <c r="BT75" i="10"/>
  <c r="BT71" i="10"/>
  <c r="BT76" i="10"/>
  <c r="BT72" i="10"/>
  <c r="BT82" i="10"/>
  <c r="BT80" i="10"/>
  <c r="BT77" i="10"/>
  <c r="BT73" i="10"/>
  <c r="BT69" i="10"/>
  <c r="BT65" i="10"/>
  <c r="BT78" i="10"/>
  <c r="BT74" i="10"/>
  <c r="BT70" i="10"/>
  <c r="BT66" i="10"/>
  <c r="BT68" i="10"/>
  <c r="BT60" i="10"/>
  <c r="BT67" i="10"/>
  <c r="BT64" i="10"/>
  <c r="BT61" i="10"/>
  <c r="BT58" i="10"/>
  <c r="BT62" i="10"/>
  <c r="BT63" i="10"/>
  <c r="BT59" i="10"/>
  <c r="BX107" i="10"/>
  <c r="BX103" i="10"/>
  <c r="BX99" i="10"/>
  <c r="BX104" i="10"/>
  <c r="BX100" i="10"/>
  <c r="BX105" i="10"/>
  <c r="BX101" i="10"/>
  <c r="BX97" i="10"/>
  <c r="BX102" i="10"/>
  <c r="BX96" i="10"/>
  <c r="BX92" i="10"/>
  <c r="BX93" i="10"/>
  <c r="BX89" i="10"/>
  <c r="BX106" i="10"/>
  <c r="BX98" i="10"/>
  <c r="BX94" i="10"/>
  <c r="BX90" i="10"/>
  <c r="BX95" i="10"/>
  <c r="BX91" i="10"/>
  <c r="BX88" i="10"/>
  <c r="BX84" i="10"/>
  <c r="BX85" i="10"/>
  <c r="BX81" i="10"/>
  <c r="BX86" i="10"/>
  <c r="BX87" i="10"/>
  <c r="BX83" i="10"/>
  <c r="BX79" i="10"/>
  <c r="BX82" i="10"/>
  <c r="BX80" i="10"/>
  <c r="BX75" i="10"/>
  <c r="BX71" i="10"/>
  <c r="BX76" i="10"/>
  <c r="BX72" i="10"/>
  <c r="BX77" i="10"/>
  <c r="BX73" i="10"/>
  <c r="BX69" i="10"/>
  <c r="BX65" i="10"/>
  <c r="BX78" i="10"/>
  <c r="BX74" i="10"/>
  <c r="BX70" i="10"/>
  <c r="BX66" i="10"/>
  <c r="BX60" i="10"/>
  <c r="BX61" i="10"/>
  <c r="BX58" i="10"/>
  <c r="BX68" i="10"/>
  <c r="BX64" i="10"/>
  <c r="BX62" i="10"/>
  <c r="BX67" i="10"/>
  <c r="BX63" i="10"/>
  <c r="BX59" i="10"/>
  <c r="CE106" i="10"/>
  <c r="CE102" i="10"/>
  <c r="CE98" i="10"/>
  <c r="CE107" i="10"/>
  <c r="CE103" i="10"/>
  <c r="CE99" i="10"/>
  <c r="CE104" i="10"/>
  <c r="CE100" i="10"/>
  <c r="CE96" i="10"/>
  <c r="CE97" i="10"/>
  <c r="CE95" i="10"/>
  <c r="CE91" i="10"/>
  <c r="CE101" i="10"/>
  <c r="CE92" i="10"/>
  <c r="CE93" i="10"/>
  <c r="CE105" i="10"/>
  <c r="CE94" i="10"/>
  <c r="CE90" i="10"/>
  <c r="CE87" i="10"/>
  <c r="CE83" i="10"/>
  <c r="CE89" i="10"/>
  <c r="CE88" i="10"/>
  <c r="CE84" i="10"/>
  <c r="CE80" i="10"/>
  <c r="CE85" i="10"/>
  <c r="CE86" i="10"/>
  <c r="CE82" i="10"/>
  <c r="CE78" i="10"/>
  <c r="CE74" i="10"/>
  <c r="CE70" i="10"/>
  <c r="CE75" i="10"/>
  <c r="CE71" i="10"/>
  <c r="CE76" i="10"/>
  <c r="CE72" i="10"/>
  <c r="CE68" i="10"/>
  <c r="CE64" i="10"/>
  <c r="CE81" i="10"/>
  <c r="CE79" i="10"/>
  <c r="CE77" i="10"/>
  <c r="CE73" i="10"/>
  <c r="CE69" i="10"/>
  <c r="CE65" i="10"/>
  <c r="CE63" i="10"/>
  <c r="CE59" i="10"/>
  <c r="CE60" i="10"/>
  <c r="CE67" i="10"/>
  <c r="CE66" i="10"/>
  <c r="CE61" i="10"/>
  <c r="CE62" i="10"/>
  <c r="CE58" i="10"/>
  <c r="CI106" i="10"/>
  <c r="CI102" i="10"/>
  <c r="CI98" i="10"/>
  <c r="CI107" i="10"/>
  <c r="CI103" i="10"/>
  <c r="CI99" i="10"/>
  <c r="CI104" i="10"/>
  <c r="CI100" i="10"/>
  <c r="CI96" i="10"/>
  <c r="CI101" i="10"/>
  <c r="CI95" i="10"/>
  <c r="CI91" i="10"/>
  <c r="CI92" i="10"/>
  <c r="CI105" i="10"/>
  <c r="CI97" i="10"/>
  <c r="CI93" i="10"/>
  <c r="CI94" i="10"/>
  <c r="CI90" i="10"/>
  <c r="CI87" i="10"/>
  <c r="CI83" i="10"/>
  <c r="CI88" i="10"/>
  <c r="CI84" i="10"/>
  <c r="CI80" i="10"/>
  <c r="CI85" i="10"/>
  <c r="CI89" i="10"/>
  <c r="CI86" i="10"/>
  <c r="CI82" i="10"/>
  <c r="CI78" i="10"/>
  <c r="CI74" i="10"/>
  <c r="CI70" i="10"/>
  <c r="CI81" i="10"/>
  <c r="CI79" i="10"/>
  <c r="CI75" i="10"/>
  <c r="CI71" i="10"/>
  <c r="CI76" i="10"/>
  <c r="CI72" i="10"/>
  <c r="CI68" i="10"/>
  <c r="CI64" i="10"/>
  <c r="CI77" i="10"/>
  <c r="CI73" i="10"/>
  <c r="CI69" i="10"/>
  <c r="CI65" i="10"/>
  <c r="CI67" i="10"/>
  <c r="CI66" i="10"/>
  <c r="CI63" i="10"/>
  <c r="CI59" i="10"/>
  <c r="CI60" i="10"/>
  <c r="CI61" i="10"/>
  <c r="CI62" i="10"/>
  <c r="CI58" i="10"/>
  <c r="BE60" i="10"/>
  <c r="BI60" i="10"/>
  <c r="BM60" i="10"/>
  <c r="BQ60" i="10"/>
  <c r="CD61" i="10"/>
  <c r="CH61" i="10"/>
  <c r="BW62" i="10"/>
  <c r="BE64" i="10"/>
  <c r="BI64" i="10"/>
  <c r="BM64" i="10"/>
  <c r="CH65" i="10"/>
  <c r="BW66" i="10"/>
  <c r="CD66" i="10"/>
  <c r="BI68" i="10"/>
  <c r="BQ68" i="10"/>
  <c r="CH69" i="10"/>
  <c r="BE59" i="10"/>
  <c r="BI59" i="10"/>
  <c r="BM59" i="10"/>
  <c r="BQ59" i="10"/>
  <c r="BI63" i="10"/>
  <c r="BQ63" i="10"/>
  <c r="BI65" i="10"/>
  <c r="BQ65" i="10"/>
  <c r="BE104" i="10"/>
  <c r="BE100" i="10"/>
  <c r="BE105" i="10"/>
  <c r="BE101" i="10"/>
  <c r="BE106" i="10"/>
  <c r="BE102" i="10"/>
  <c r="BE98" i="10"/>
  <c r="BE93" i="10"/>
  <c r="BE103" i="10"/>
  <c r="BE94" i="10"/>
  <c r="BE90" i="10"/>
  <c r="BE95" i="10"/>
  <c r="BE91" i="10"/>
  <c r="BE107" i="10"/>
  <c r="BE99" i="10"/>
  <c r="BE97" i="10"/>
  <c r="BE96" i="10"/>
  <c r="BE92" i="10"/>
  <c r="BE89" i="10"/>
  <c r="BE85" i="10"/>
  <c r="BE86" i="10"/>
  <c r="BE82" i="10"/>
  <c r="BE87" i="10"/>
  <c r="BE88" i="10"/>
  <c r="BE84" i="10"/>
  <c r="BE80" i="10"/>
  <c r="BE76" i="10"/>
  <c r="BE72" i="10"/>
  <c r="BE83" i="10"/>
  <c r="BE77" i="10"/>
  <c r="BE73" i="10"/>
  <c r="BE81" i="10"/>
  <c r="BE79" i="10"/>
  <c r="BE78" i="10"/>
  <c r="BE74" i="10"/>
  <c r="BE70" i="10"/>
  <c r="BE66" i="10"/>
  <c r="BE75" i="10"/>
  <c r="BE71" i="10"/>
  <c r="BE67" i="10"/>
  <c r="BI104" i="10"/>
  <c r="BI100" i="10"/>
  <c r="BI105" i="10"/>
  <c r="BI101" i="10"/>
  <c r="BI106" i="10"/>
  <c r="BI102" i="10"/>
  <c r="BI98" i="10"/>
  <c r="BI103" i="10"/>
  <c r="BI97" i="10"/>
  <c r="BI93" i="10"/>
  <c r="BI94" i="10"/>
  <c r="BI90" i="10"/>
  <c r="BI107" i="10"/>
  <c r="BI99" i="10"/>
  <c r="BI95" i="10"/>
  <c r="BI91" i="10"/>
  <c r="BI96" i="10"/>
  <c r="BI92" i="10"/>
  <c r="BI85" i="10"/>
  <c r="BI89" i="10"/>
  <c r="BI86" i="10"/>
  <c r="BI82" i="10"/>
  <c r="BI87" i="10"/>
  <c r="BI88" i="10"/>
  <c r="BI84" i="10"/>
  <c r="BI80" i="10"/>
  <c r="BI83" i="10"/>
  <c r="BI81" i="10"/>
  <c r="BI76" i="10"/>
  <c r="BI72" i="10"/>
  <c r="BI77" i="10"/>
  <c r="BI73" i="10"/>
  <c r="BI78" i="10"/>
  <c r="BI74" i="10"/>
  <c r="BI70" i="10"/>
  <c r="BI66" i="10"/>
  <c r="BI79" i="10"/>
  <c r="BI75" i="10"/>
  <c r="BI71" i="10"/>
  <c r="BI67" i="10"/>
  <c r="BM104" i="10"/>
  <c r="BM100" i="10"/>
  <c r="BM105" i="10"/>
  <c r="BM101" i="10"/>
  <c r="BM106" i="10"/>
  <c r="BM102" i="10"/>
  <c r="BM98" i="10"/>
  <c r="BM93" i="10"/>
  <c r="BM107" i="10"/>
  <c r="BM99" i="10"/>
  <c r="BM97" i="10"/>
  <c r="BM94" i="10"/>
  <c r="BM90" i="10"/>
  <c r="BM95" i="10"/>
  <c r="BM91" i="10"/>
  <c r="BM103" i="10"/>
  <c r="BM96" i="10"/>
  <c r="BM92" i="10"/>
  <c r="BM85" i="10"/>
  <c r="BM86" i="10"/>
  <c r="BM82" i="10"/>
  <c r="BM89" i="10"/>
  <c r="BM87" i="10"/>
  <c r="BM88" i="10"/>
  <c r="BM84" i="10"/>
  <c r="BM80" i="10"/>
  <c r="BM79" i="10"/>
  <c r="BM76" i="10"/>
  <c r="BM72" i="10"/>
  <c r="BM77" i="10"/>
  <c r="BM73" i="10"/>
  <c r="BM81" i="10"/>
  <c r="BM78" i="10"/>
  <c r="BM74" i="10"/>
  <c r="BM70" i="10"/>
  <c r="BM66" i="10"/>
  <c r="BM83" i="10"/>
  <c r="BM75" i="10"/>
  <c r="BM71" i="10"/>
  <c r="BM67" i="10"/>
  <c r="BQ104" i="10"/>
  <c r="BQ100" i="10"/>
  <c r="BQ105" i="10"/>
  <c r="BQ101" i="10"/>
  <c r="BQ106" i="10"/>
  <c r="BQ102" i="10"/>
  <c r="BQ98" i="10"/>
  <c r="BQ107" i="10"/>
  <c r="BQ99" i="10"/>
  <c r="BQ93" i="10"/>
  <c r="BQ94" i="10"/>
  <c r="BQ90" i="10"/>
  <c r="BQ103" i="10"/>
  <c r="BQ97" i="10"/>
  <c r="BQ95" i="10"/>
  <c r="BQ91" i="10"/>
  <c r="BQ96" i="10"/>
  <c r="BQ92" i="10"/>
  <c r="BQ85" i="10"/>
  <c r="BQ86" i="10"/>
  <c r="BQ82" i="10"/>
  <c r="BQ87" i="10"/>
  <c r="BQ89" i="10"/>
  <c r="BQ88" i="10"/>
  <c r="BQ84" i="10"/>
  <c r="BQ80" i="10"/>
  <c r="BQ81" i="10"/>
  <c r="BQ76" i="10"/>
  <c r="BQ72" i="10"/>
  <c r="BQ79" i="10"/>
  <c r="BQ77" i="10"/>
  <c r="BQ73" i="10"/>
  <c r="BQ83" i="10"/>
  <c r="BQ78" i="10"/>
  <c r="BQ74" i="10"/>
  <c r="BQ70" i="10"/>
  <c r="BQ66" i="10"/>
  <c r="BQ75" i="10"/>
  <c r="BQ71" i="10"/>
  <c r="BQ67" i="10"/>
  <c r="BW102" i="10"/>
  <c r="BW98" i="10"/>
  <c r="BW99" i="10"/>
  <c r="BW104" i="10"/>
  <c r="BW91" i="10"/>
  <c r="BW101" i="10"/>
  <c r="BW92" i="10"/>
  <c r="BW93" i="10"/>
  <c r="BW90" i="10"/>
  <c r="BW87" i="10"/>
  <c r="BW84" i="10"/>
  <c r="BW80" i="10"/>
  <c r="BW86" i="10"/>
  <c r="BW82" i="10"/>
  <c r="BW78" i="10"/>
  <c r="BW74" i="10"/>
  <c r="BW71" i="10"/>
  <c r="BW76" i="10"/>
  <c r="BW64" i="10"/>
  <c r="BW77" i="10"/>
  <c r="BW65" i="10"/>
  <c r="CD105" i="10"/>
  <c r="CD101" i="10"/>
  <c r="CD106" i="10"/>
  <c r="CD102" i="10"/>
  <c r="CD98" i="10"/>
  <c r="CD107" i="10"/>
  <c r="CD103" i="10"/>
  <c r="CD99" i="10"/>
  <c r="CD94" i="10"/>
  <c r="CD90" i="10"/>
  <c r="CD100" i="10"/>
  <c r="CD97" i="10"/>
  <c r="CD95" i="10"/>
  <c r="CD91" i="10"/>
  <c r="CD96" i="10"/>
  <c r="CD92" i="10"/>
  <c r="CD104" i="10"/>
  <c r="CD93" i="10"/>
  <c r="CD89" i="10"/>
  <c r="CD86" i="10"/>
  <c r="CD82" i="10"/>
  <c r="CD87" i="10"/>
  <c r="CD83" i="10"/>
  <c r="CD79" i="10"/>
  <c r="CD88" i="10"/>
  <c r="CD84" i="10"/>
  <c r="CD85" i="10"/>
  <c r="CD81" i="10"/>
  <c r="CD77" i="10"/>
  <c r="CD73" i="10"/>
  <c r="CD78" i="10"/>
  <c r="CD74" i="10"/>
  <c r="CD70" i="10"/>
  <c r="CD75" i="10"/>
  <c r="CD71" i="10"/>
  <c r="CD67" i="10"/>
  <c r="CD80" i="10"/>
  <c r="CD76" i="10"/>
  <c r="CD72" i="10"/>
  <c r="CD68" i="10"/>
  <c r="CD64" i="10"/>
  <c r="CH105" i="10"/>
  <c r="CH101" i="10"/>
  <c r="CH106" i="10"/>
  <c r="CH102" i="10"/>
  <c r="CH98" i="10"/>
  <c r="CH107" i="10"/>
  <c r="CH103" i="10"/>
  <c r="CH99" i="10"/>
  <c r="CH100" i="10"/>
  <c r="CH94" i="10"/>
  <c r="CH90" i="10"/>
  <c r="CH95" i="10"/>
  <c r="CH91" i="10"/>
  <c r="CH104" i="10"/>
  <c r="CH92" i="10"/>
  <c r="CH97" i="10"/>
  <c r="CH96" i="10"/>
  <c r="CH93" i="10"/>
  <c r="CH89" i="10"/>
  <c r="CH86" i="10"/>
  <c r="CH82" i="10"/>
  <c r="CH87" i="10"/>
  <c r="CH83" i="10"/>
  <c r="CH79" i="10"/>
  <c r="CH88" i="10"/>
  <c r="CH84" i="10"/>
  <c r="CH85" i="10"/>
  <c r="CH81" i="10"/>
  <c r="CH77" i="10"/>
  <c r="CH73" i="10"/>
  <c r="CH80" i="10"/>
  <c r="CH74" i="10"/>
  <c r="CH70" i="10"/>
  <c r="CH78" i="10"/>
  <c r="CH75" i="10"/>
  <c r="CH71" i="10"/>
  <c r="CH67" i="10"/>
  <c r="CH76" i="10"/>
  <c r="CH72" i="10"/>
  <c r="CH68" i="10"/>
  <c r="CH64" i="10"/>
  <c r="CD59" i="10"/>
  <c r="CH59" i="10"/>
  <c r="BW60" i="10"/>
  <c r="BE62" i="10"/>
  <c r="BI62" i="10"/>
  <c r="BM62" i="10"/>
  <c r="BQ62" i="10"/>
  <c r="CD63" i="10"/>
  <c r="CH63" i="10"/>
  <c r="CD65" i="10"/>
  <c r="CH66" i="10"/>
  <c r="BE68" i="10"/>
  <c r="BM68" i="10"/>
  <c r="CD69" i="10"/>
  <c r="BE58" i="10"/>
  <c r="BI58" i="10"/>
  <c r="BM58" i="10"/>
  <c r="BQ58" i="10"/>
  <c r="CD58" i="10"/>
  <c r="CH58" i="10"/>
  <c r="BE61" i="10"/>
  <c r="BI61" i="10"/>
  <c r="BM61" i="10"/>
  <c r="BQ61" i="10"/>
  <c r="CD62" i="10"/>
  <c r="CH62" i="10"/>
  <c r="BQ64" i="10"/>
  <c r="BE65" i="10"/>
  <c r="BM65" i="10"/>
  <c r="BE69" i="10"/>
  <c r="BM69" i="10"/>
  <c r="E59" i="10"/>
  <c r="E61" i="10"/>
  <c r="E63" i="10"/>
  <c r="E65" i="10"/>
  <c r="E60" i="10"/>
  <c r="E62" i="10"/>
  <c r="E64" i="10"/>
  <c r="E70" i="10"/>
  <c r="E72" i="10"/>
  <c r="E74" i="10"/>
  <c r="E76" i="10"/>
  <c r="E68" i="10"/>
  <c r="E67" i="10"/>
  <c r="E69" i="10"/>
  <c r="E71" i="10"/>
  <c r="E73" i="10"/>
  <c r="E75" i="10"/>
  <c r="E77" i="10"/>
  <c r="E66" i="10"/>
  <c r="E78" i="10"/>
  <c r="E82" i="10"/>
  <c r="E84" i="10"/>
  <c r="E80" i="10"/>
  <c r="E81" i="10"/>
  <c r="E83" i="10"/>
  <c r="E85" i="10"/>
  <c r="E79" i="10"/>
  <c r="E87" i="10"/>
  <c r="E89" i="10"/>
  <c r="E91" i="10"/>
  <c r="E93" i="10"/>
  <c r="E95" i="10"/>
  <c r="E97" i="10"/>
  <c r="E99" i="10"/>
  <c r="E103" i="10"/>
  <c r="E104" i="10"/>
  <c r="E86" i="10"/>
  <c r="E88" i="10"/>
  <c r="E90" i="10"/>
  <c r="E92" i="10"/>
  <c r="E94" i="10"/>
  <c r="E96" i="10"/>
  <c r="E98" i="10"/>
  <c r="E102" i="10"/>
  <c r="E107" i="10"/>
  <c r="E106" i="10"/>
  <c r="E101" i="10"/>
  <c r="E105" i="10"/>
  <c r="E58" i="10"/>
  <c r="E100" i="10"/>
  <c r="W60" i="10"/>
  <c r="W62" i="10"/>
  <c r="W64" i="10"/>
  <c r="W67" i="10"/>
  <c r="W69" i="10"/>
  <c r="W71" i="10"/>
  <c r="W73" i="10"/>
  <c r="W75" i="10"/>
  <c r="W66" i="10"/>
  <c r="W59" i="10"/>
  <c r="W61" i="10"/>
  <c r="W63" i="10"/>
  <c r="W65" i="10"/>
  <c r="W70" i="10"/>
  <c r="W72" i="10"/>
  <c r="W74" i="10"/>
  <c r="W76" i="10"/>
  <c r="W81" i="10"/>
  <c r="W83" i="10"/>
  <c r="W85" i="10"/>
  <c r="W79" i="10"/>
  <c r="W68" i="10"/>
  <c r="W82" i="10"/>
  <c r="W84" i="10"/>
  <c r="W77" i="10"/>
  <c r="W86" i="10"/>
  <c r="W88" i="10"/>
  <c r="W90" i="10"/>
  <c r="W92" i="10"/>
  <c r="W94" i="10"/>
  <c r="W96" i="10"/>
  <c r="W98" i="10"/>
  <c r="W101" i="10"/>
  <c r="W58" i="10"/>
  <c r="W87" i="10"/>
  <c r="W93" i="10"/>
  <c r="W95" i="10"/>
  <c r="W105" i="10"/>
  <c r="W107" i="10"/>
  <c r="W100" i="10"/>
  <c r="W104" i="10"/>
  <c r="W106" i="10"/>
  <c r="W78" i="10"/>
  <c r="W80" i="10"/>
  <c r="W89" i="10"/>
  <c r="W91" i="10"/>
  <c r="W97" i="10"/>
  <c r="W102" i="10"/>
  <c r="W99" i="10"/>
  <c r="W103" i="10"/>
  <c r="AH60" i="10"/>
  <c r="AH62" i="10"/>
  <c r="AH64" i="10"/>
  <c r="AH66" i="10"/>
  <c r="AH59" i="10"/>
  <c r="AH61" i="10"/>
  <c r="AH63" i="10"/>
  <c r="AH65" i="10"/>
  <c r="AH67" i="10"/>
  <c r="AH68" i="10"/>
  <c r="AH70" i="10"/>
  <c r="AH72" i="10"/>
  <c r="AH74" i="10"/>
  <c r="AH71" i="10"/>
  <c r="AH77" i="10"/>
  <c r="AH79" i="10"/>
  <c r="AH73" i="10"/>
  <c r="AH80" i="10"/>
  <c r="AH82" i="10"/>
  <c r="AH75" i="10"/>
  <c r="AH76" i="10"/>
  <c r="AH78" i="10"/>
  <c r="AH83" i="10"/>
  <c r="AH86" i="10"/>
  <c r="AH88" i="10"/>
  <c r="AH90" i="10"/>
  <c r="AH92" i="10"/>
  <c r="AH94" i="10"/>
  <c r="AH96" i="10"/>
  <c r="AH98" i="10"/>
  <c r="AH100" i="10"/>
  <c r="AH102" i="10"/>
  <c r="AH104" i="10"/>
  <c r="AH85" i="10"/>
  <c r="AH87" i="10"/>
  <c r="AH89" i="10"/>
  <c r="AH91" i="10"/>
  <c r="AH93" i="10"/>
  <c r="AH95" i="10"/>
  <c r="AH97" i="10"/>
  <c r="AH99" i="10"/>
  <c r="AH101" i="10"/>
  <c r="AH103" i="10"/>
  <c r="AH106" i="10"/>
  <c r="AH81" i="10"/>
  <c r="AH84" i="10"/>
  <c r="AH105" i="10"/>
  <c r="AH107" i="10"/>
  <c r="AH58" i="10"/>
  <c r="AH69" i="10"/>
  <c r="M59" i="10"/>
  <c r="M61" i="10"/>
  <c r="M63" i="10"/>
  <c r="M65" i="10"/>
  <c r="M70" i="10"/>
  <c r="M72" i="10"/>
  <c r="M74" i="10"/>
  <c r="M76" i="10"/>
  <c r="M60" i="10"/>
  <c r="M62" i="10"/>
  <c r="M64" i="10"/>
  <c r="M67" i="10"/>
  <c r="M69" i="10"/>
  <c r="M71" i="10"/>
  <c r="M73" i="10"/>
  <c r="M75" i="10"/>
  <c r="M77" i="10"/>
  <c r="M82" i="10"/>
  <c r="M84" i="10"/>
  <c r="M66" i="10"/>
  <c r="M80" i="10"/>
  <c r="M78" i="10"/>
  <c r="M81" i="10"/>
  <c r="M83" i="10"/>
  <c r="M85" i="10"/>
  <c r="M87" i="10"/>
  <c r="M89" i="10"/>
  <c r="M91" i="10"/>
  <c r="M93" i="10"/>
  <c r="M95" i="10"/>
  <c r="M97" i="10"/>
  <c r="M68" i="10"/>
  <c r="M79" i="10"/>
  <c r="M99" i="10"/>
  <c r="M103" i="10"/>
  <c r="M88" i="10"/>
  <c r="M94" i="10"/>
  <c r="M104" i="10"/>
  <c r="M105" i="10"/>
  <c r="M102" i="10"/>
  <c r="M107" i="10"/>
  <c r="M86" i="10"/>
  <c r="M90" i="10"/>
  <c r="M96" i="10"/>
  <c r="M100" i="10"/>
  <c r="M101" i="10"/>
  <c r="M58" i="10"/>
  <c r="M92" i="10"/>
  <c r="M98" i="10"/>
  <c r="M106" i="10"/>
  <c r="C60" i="10"/>
  <c r="C62" i="10"/>
  <c r="C64" i="10"/>
  <c r="C59" i="10"/>
  <c r="C61" i="10"/>
  <c r="C63" i="10"/>
  <c r="C65" i="10"/>
  <c r="C68" i="10"/>
  <c r="C69" i="10"/>
  <c r="C71" i="10"/>
  <c r="C73" i="10"/>
  <c r="C75" i="10"/>
  <c r="C67" i="10"/>
  <c r="C66" i="10"/>
  <c r="C70" i="10"/>
  <c r="C72" i="10"/>
  <c r="C74" i="10"/>
  <c r="C76" i="10"/>
  <c r="C78" i="10"/>
  <c r="C77" i="10"/>
  <c r="C81" i="10"/>
  <c r="C83" i="10"/>
  <c r="C85" i="10"/>
  <c r="C79" i="10"/>
  <c r="C82" i="10"/>
  <c r="C84" i="10"/>
  <c r="C80" i="10"/>
  <c r="C86" i="10"/>
  <c r="C88" i="10"/>
  <c r="C90" i="10"/>
  <c r="C92" i="10"/>
  <c r="C94" i="10"/>
  <c r="C96" i="10"/>
  <c r="C98" i="10"/>
  <c r="C102" i="10"/>
  <c r="C58" i="10"/>
  <c r="C99" i="10"/>
  <c r="C87" i="10"/>
  <c r="C89" i="10"/>
  <c r="C91" i="10"/>
  <c r="C93" i="10"/>
  <c r="C95" i="10"/>
  <c r="C97" i="10"/>
  <c r="C101" i="10"/>
  <c r="C105" i="10"/>
  <c r="C106" i="10"/>
  <c r="C103" i="10"/>
  <c r="C107" i="10"/>
  <c r="C100" i="10"/>
  <c r="C104" i="10"/>
  <c r="G60" i="10"/>
  <c r="G62" i="10"/>
  <c r="G64" i="10"/>
  <c r="G66" i="10"/>
  <c r="G69" i="10"/>
  <c r="G71" i="10"/>
  <c r="G73" i="10"/>
  <c r="G75" i="10"/>
  <c r="G59" i="10"/>
  <c r="G61" i="10"/>
  <c r="G63" i="10"/>
  <c r="G65" i="10"/>
  <c r="G70" i="10"/>
  <c r="G72" i="10"/>
  <c r="G74" i="10"/>
  <c r="G76" i="10"/>
  <c r="G78" i="10"/>
  <c r="G67" i="10"/>
  <c r="G81" i="10"/>
  <c r="G83" i="10"/>
  <c r="G85" i="10"/>
  <c r="G79" i="10"/>
  <c r="G68" i="10"/>
  <c r="G82" i="10"/>
  <c r="G84" i="10"/>
  <c r="G77" i="10"/>
  <c r="G86" i="10"/>
  <c r="G88" i="10"/>
  <c r="G90" i="10"/>
  <c r="G92" i="10"/>
  <c r="G94" i="10"/>
  <c r="G96" i="10"/>
  <c r="G98" i="10"/>
  <c r="G80" i="10"/>
  <c r="G100" i="10"/>
  <c r="G104" i="10"/>
  <c r="G58" i="10"/>
  <c r="G105" i="10"/>
  <c r="G99" i="10"/>
  <c r="G103" i="10"/>
  <c r="G106" i="10"/>
  <c r="G107" i="10"/>
  <c r="G87" i="10"/>
  <c r="G89" i="10"/>
  <c r="G91" i="10"/>
  <c r="G93" i="10"/>
  <c r="G95" i="10"/>
  <c r="G97" i="10"/>
  <c r="G102" i="10"/>
  <c r="G101" i="10"/>
  <c r="K60" i="10"/>
  <c r="K62" i="10"/>
  <c r="K64" i="10"/>
  <c r="K69" i="10"/>
  <c r="K71" i="10"/>
  <c r="K73" i="10"/>
  <c r="K75" i="10"/>
  <c r="K67" i="10"/>
  <c r="K59" i="10"/>
  <c r="K61" i="10"/>
  <c r="K63" i="10"/>
  <c r="K65" i="10"/>
  <c r="K66" i="10"/>
  <c r="K68" i="10"/>
  <c r="K70" i="10"/>
  <c r="K72" i="10"/>
  <c r="K74" i="10"/>
  <c r="K76" i="10"/>
  <c r="K78" i="10"/>
  <c r="K81" i="10"/>
  <c r="K83" i="10"/>
  <c r="K85" i="10"/>
  <c r="K79" i="10"/>
  <c r="K77" i="10"/>
  <c r="K82" i="10"/>
  <c r="K84" i="10"/>
  <c r="K86" i="10"/>
  <c r="K88" i="10"/>
  <c r="K90" i="10"/>
  <c r="K92" i="10"/>
  <c r="K94" i="10"/>
  <c r="K96" i="10"/>
  <c r="K98" i="10"/>
  <c r="K80" i="10"/>
  <c r="K102" i="10"/>
  <c r="K58" i="10"/>
  <c r="K91" i="10"/>
  <c r="K97" i="10"/>
  <c r="K101" i="10"/>
  <c r="K105" i="10"/>
  <c r="K106" i="10"/>
  <c r="K87" i="10"/>
  <c r="K89" i="10"/>
  <c r="K93" i="10"/>
  <c r="K95" i="10"/>
  <c r="K99" i="10"/>
  <c r="K103" i="10"/>
  <c r="K107" i="10"/>
  <c r="K100" i="10"/>
  <c r="K104" i="10"/>
  <c r="O60" i="10"/>
  <c r="O62" i="10"/>
  <c r="O64" i="10"/>
  <c r="O66" i="10"/>
  <c r="O69" i="10"/>
  <c r="O71" i="10"/>
  <c r="O73" i="10"/>
  <c r="O75" i="10"/>
  <c r="O68" i="10"/>
  <c r="O70" i="10"/>
  <c r="O72" i="10"/>
  <c r="O74" i="10"/>
  <c r="O76" i="10"/>
  <c r="O78" i="10"/>
  <c r="O81" i="10"/>
  <c r="O83" i="10"/>
  <c r="O85" i="10"/>
  <c r="O61" i="10"/>
  <c r="O65" i="10"/>
  <c r="O67" i="10"/>
  <c r="O77" i="10"/>
  <c r="O79" i="10"/>
  <c r="O82" i="10"/>
  <c r="O84" i="10"/>
  <c r="O59" i="10"/>
  <c r="O80" i="10"/>
  <c r="O86" i="10"/>
  <c r="O88" i="10"/>
  <c r="O90" i="10"/>
  <c r="O92" i="10"/>
  <c r="O94" i="10"/>
  <c r="O96" i="10"/>
  <c r="O98" i="10"/>
  <c r="O63" i="10"/>
  <c r="O87" i="10"/>
  <c r="O89" i="10"/>
  <c r="O91" i="10"/>
  <c r="O93" i="10"/>
  <c r="O95" i="10"/>
  <c r="O97" i="10"/>
  <c r="O100" i="10"/>
  <c r="O104" i="10"/>
  <c r="O105" i="10"/>
  <c r="O58" i="10"/>
  <c r="O99" i="10"/>
  <c r="O103" i="10"/>
  <c r="O106" i="10"/>
  <c r="O107" i="10"/>
  <c r="O102" i="10"/>
  <c r="O101" i="10"/>
  <c r="U59" i="10"/>
  <c r="U61" i="10"/>
  <c r="U63" i="10"/>
  <c r="U65" i="10"/>
  <c r="U66" i="10"/>
  <c r="U70" i="10"/>
  <c r="U72" i="10"/>
  <c r="U74" i="10"/>
  <c r="U76" i="10"/>
  <c r="U68" i="10"/>
  <c r="U60" i="10"/>
  <c r="U62" i="10"/>
  <c r="U64" i="10"/>
  <c r="U69" i="10"/>
  <c r="U71" i="10"/>
  <c r="U73" i="10"/>
  <c r="U75" i="10"/>
  <c r="U77" i="10"/>
  <c r="U67" i="10"/>
  <c r="U82" i="10"/>
  <c r="U84" i="10"/>
  <c r="U78" i="10"/>
  <c r="U80" i="10"/>
  <c r="U81" i="10"/>
  <c r="U83" i="10"/>
  <c r="U85" i="10"/>
  <c r="U87" i="10"/>
  <c r="U89" i="10"/>
  <c r="U91" i="10"/>
  <c r="U93" i="10"/>
  <c r="U95" i="10"/>
  <c r="U97" i="10"/>
  <c r="U100" i="10"/>
  <c r="U104" i="10"/>
  <c r="U86" i="10"/>
  <c r="U90" i="10"/>
  <c r="U96" i="10"/>
  <c r="U98" i="10"/>
  <c r="U99" i="10"/>
  <c r="U103" i="10"/>
  <c r="U107" i="10"/>
  <c r="U79" i="10"/>
  <c r="U88" i="10"/>
  <c r="U92" i="10"/>
  <c r="U94" i="10"/>
  <c r="U101" i="10"/>
  <c r="U106" i="10"/>
  <c r="U102" i="10"/>
  <c r="U105" i="10"/>
  <c r="U58" i="10"/>
  <c r="AB59" i="10"/>
  <c r="AB61" i="10"/>
  <c r="AB63" i="10"/>
  <c r="AB65" i="10"/>
  <c r="AB60" i="10"/>
  <c r="AB62" i="10"/>
  <c r="AB64" i="10"/>
  <c r="AB66" i="10"/>
  <c r="AB67" i="10"/>
  <c r="AB69" i="10"/>
  <c r="AB71" i="10"/>
  <c r="AB73" i="10"/>
  <c r="AB75" i="10"/>
  <c r="AB72" i="10"/>
  <c r="AB77" i="10"/>
  <c r="AB78" i="10"/>
  <c r="AB80" i="10"/>
  <c r="AB74" i="10"/>
  <c r="AB81" i="10"/>
  <c r="AB83" i="10"/>
  <c r="AB68" i="10"/>
  <c r="AB76" i="10"/>
  <c r="AB79" i="10"/>
  <c r="AB84" i="10"/>
  <c r="AB85" i="10"/>
  <c r="AB87" i="10"/>
  <c r="AB89" i="10"/>
  <c r="AB91" i="10"/>
  <c r="AB93" i="10"/>
  <c r="AB95" i="10"/>
  <c r="AB97" i="10"/>
  <c r="AB99" i="10"/>
  <c r="AB101" i="10"/>
  <c r="AB103" i="10"/>
  <c r="AB86" i="10"/>
  <c r="AB88" i="10"/>
  <c r="AB90" i="10"/>
  <c r="AB92" i="10"/>
  <c r="AB94" i="10"/>
  <c r="AB96" i="10"/>
  <c r="AB98" i="10"/>
  <c r="AB100" i="10"/>
  <c r="AB102" i="10"/>
  <c r="AB104" i="10"/>
  <c r="AB105" i="10"/>
  <c r="AB107" i="10"/>
  <c r="AB58" i="10"/>
  <c r="AB70" i="10"/>
  <c r="AB82" i="10"/>
  <c r="AB106" i="10"/>
  <c r="AF80" i="10"/>
  <c r="AF59" i="10"/>
  <c r="AF61" i="10"/>
  <c r="AF63" i="10"/>
  <c r="AF65" i="10"/>
  <c r="AF60" i="10"/>
  <c r="AF62" i="10"/>
  <c r="AF64" i="10"/>
  <c r="AF66" i="10"/>
  <c r="AF67" i="10"/>
  <c r="AF69" i="10"/>
  <c r="AF71" i="10"/>
  <c r="AF73" i="10"/>
  <c r="AF75" i="10"/>
  <c r="AF70" i="10"/>
  <c r="AF76" i="10"/>
  <c r="AF78" i="10"/>
  <c r="AF72" i="10"/>
  <c r="AF81" i="10"/>
  <c r="AF83" i="10"/>
  <c r="AF74" i="10"/>
  <c r="AF79" i="10"/>
  <c r="AF68" i="10"/>
  <c r="AF82" i="10"/>
  <c r="AF85" i="10"/>
  <c r="AF87" i="10"/>
  <c r="AF89" i="10"/>
  <c r="AF91" i="10"/>
  <c r="AF93" i="10"/>
  <c r="AF95" i="10"/>
  <c r="AF97" i="10"/>
  <c r="AF99" i="10"/>
  <c r="AF101" i="10"/>
  <c r="AF103" i="10"/>
  <c r="AF77" i="10"/>
  <c r="AF84" i="10"/>
  <c r="AF86" i="10"/>
  <c r="AF88" i="10"/>
  <c r="AF90" i="10"/>
  <c r="AF92" i="10"/>
  <c r="AF94" i="10"/>
  <c r="AF96" i="10"/>
  <c r="AF98" i="10"/>
  <c r="AF100" i="10"/>
  <c r="AF102" i="10"/>
  <c r="AF104" i="10"/>
  <c r="AF105" i="10"/>
  <c r="AF107" i="10"/>
  <c r="AF58" i="10"/>
  <c r="AF106" i="10"/>
  <c r="N60" i="10"/>
  <c r="N62" i="10"/>
  <c r="N64" i="10"/>
  <c r="N66" i="10"/>
  <c r="N59" i="10"/>
  <c r="N61" i="10"/>
  <c r="N63" i="10"/>
  <c r="N65" i="10"/>
  <c r="N67" i="10"/>
  <c r="N68" i="10"/>
  <c r="N70" i="10"/>
  <c r="N72" i="10"/>
  <c r="N74" i="10"/>
  <c r="N76" i="10"/>
  <c r="N71" i="10"/>
  <c r="N77" i="10"/>
  <c r="N79" i="10"/>
  <c r="N73" i="10"/>
  <c r="N82" i="10"/>
  <c r="N84" i="10"/>
  <c r="N75" i="10"/>
  <c r="N80" i="10"/>
  <c r="N78" i="10"/>
  <c r="N83" i="10"/>
  <c r="N86" i="10"/>
  <c r="N88" i="10"/>
  <c r="N90" i="10"/>
  <c r="N92" i="10"/>
  <c r="N94" i="10"/>
  <c r="N96" i="10"/>
  <c r="N98" i="10"/>
  <c r="N100" i="10"/>
  <c r="N102" i="10"/>
  <c r="N104" i="10"/>
  <c r="N69" i="10"/>
  <c r="N85" i="10"/>
  <c r="N87" i="10"/>
  <c r="N89" i="10"/>
  <c r="N91" i="10"/>
  <c r="N93" i="10"/>
  <c r="N95" i="10"/>
  <c r="N97" i="10"/>
  <c r="N99" i="10"/>
  <c r="N101" i="10"/>
  <c r="N103" i="10"/>
  <c r="N105" i="10"/>
  <c r="Q106" i="10"/>
  <c r="I106" i="10"/>
  <c r="AI105" i="10"/>
  <c r="AE105" i="10"/>
  <c r="AD58" i="10"/>
  <c r="Q58" i="10"/>
  <c r="I58" i="10"/>
  <c r="AD107" i="10"/>
  <c r="N107" i="10"/>
  <c r="X106" i="10"/>
  <c r="T106" i="10"/>
  <c r="AD105" i="10"/>
  <c r="Q105" i="10"/>
  <c r="AE104" i="10"/>
  <c r="Q103" i="10"/>
  <c r="I103" i="10"/>
  <c r="AI102" i="10"/>
  <c r="AC99" i="10"/>
  <c r="Q99" i="10"/>
  <c r="I99" i="10"/>
  <c r="AI98" i="10"/>
  <c r="I98" i="10"/>
  <c r="I96" i="10"/>
  <c r="I94" i="10"/>
  <c r="I92" i="10"/>
  <c r="I90" i="10"/>
  <c r="I88" i="10"/>
  <c r="I86" i="10"/>
  <c r="AD83" i="10"/>
  <c r="X82" i="10"/>
  <c r="X70" i="10"/>
  <c r="B60" i="10"/>
  <c r="B62" i="10"/>
  <c r="B64" i="10"/>
  <c r="B66" i="10"/>
  <c r="B59" i="10"/>
  <c r="B61" i="10"/>
  <c r="B63" i="10"/>
  <c r="B65" i="10"/>
  <c r="B67" i="10"/>
  <c r="B70" i="10"/>
  <c r="B72" i="10"/>
  <c r="B74" i="10"/>
  <c r="B76" i="10"/>
  <c r="B69" i="10"/>
  <c r="B79" i="10"/>
  <c r="B68" i="10"/>
  <c r="B71" i="10"/>
  <c r="B82" i="10"/>
  <c r="B84" i="10"/>
  <c r="B73" i="10"/>
  <c r="B78" i="10"/>
  <c r="B80" i="10"/>
  <c r="B77" i="10"/>
  <c r="B81" i="10"/>
  <c r="B85" i="10"/>
  <c r="B86" i="10"/>
  <c r="B88" i="10"/>
  <c r="B90" i="10"/>
  <c r="B92" i="10"/>
  <c r="B94" i="10"/>
  <c r="B96" i="10"/>
  <c r="B98" i="10"/>
  <c r="B100" i="10"/>
  <c r="B102" i="10"/>
  <c r="B104" i="10"/>
  <c r="B83" i="10"/>
  <c r="B87" i="10"/>
  <c r="B89" i="10"/>
  <c r="B91" i="10"/>
  <c r="B93" i="10"/>
  <c r="B95" i="10"/>
  <c r="B97" i="10"/>
  <c r="B99" i="10"/>
  <c r="B101" i="10"/>
  <c r="B103" i="10"/>
  <c r="B105" i="10"/>
  <c r="F60" i="10"/>
  <c r="F62" i="10"/>
  <c r="F64" i="10"/>
  <c r="F66" i="10"/>
  <c r="F59" i="10"/>
  <c r="F61" i="10"/>
  <c r="F63" i="10"/>
  <c r="F65" i="10"/>
  <c r="F67" i="10"/>
  <c r="F70" i="10"/>
  <c r="F72" i="10"/>
  <c r="F74" i="10"/>
  <c r="F76" i="10"/>
  <c r="F68" i="10"/>
  <c r="F75" i="10"/>
  <c r="F79" i="10"/>
  <c r="F69" i="10"/>
  <c r="F78" i="10"/>
  <c r="F82" i="10"/>
  <c r="F84" i="10"/>
  <c r="F71" i="10"/>
  <c r="F77" i="10"/>
  <c r="F80" i="10"/>
  <c r="F86" i="10"/>
  <c r="F88" i="10"/>
  <c r="F90" i="10"/>
  <c r="F92" i="10"/>
  <c r="F94" i="10"/>
  <c r="F96" i="10"/>
  <c r="F98" i="10"/>
  <c r="F100" i="10"/>
  <c r="F102" i="10"/>
  <c r="F104" i="10"/>
  <c r="F81" i="10"/>
  <c r="F83" i="10"/>
  <c r="F85" i="10"/>
  <c r="F87" i="10"/>
  <c r="F89" i="10"/>
  <c r="F91" i="10"/>
  <c r="F93" i="10"/>
  <c r="F95" i="10"/>
  <c r="F97" i="10"/>
  <c r="F99" i="10"/>
  <c r="F101" i="10"/>
  <c r="F103" i="10"/>
  <c r="F105" i="10"/>
  <c r="T59" i="10"/>
  <c r="T61" i="10"/>
  <c r="T63" i="10"/>
  <c r="T65" i="10"/>
  <c r="T67" i="10"/>
  <c r="T60" i="10"/>
  <c r="T62" i="10"/>
  <c r="T64" i="10"/>
  <c r="T66" i="10"/>
  <c r="T68" i="10"/>
  <c r="T69" i="10"/>
  <c r="T71" i="10"/>
  <c r="T73" i="10"/>
  <c r="T75" i="10"/>
  <c r="T74" i="10"/>
  <c r="T78" i="10"/>
  <c r="T80" i="10"/>
  <c r="T76" i="10"/>
  <c r="T77" i="10"/>
  <c r="T81" i="10"/>
  <c r="T83" i="10"/>
  <c r="T70" i="10"/>
  <c r="T79" i="10"/>
  <c r="T87" i="10"/>
  <c r="T89" i="10"/>
  <c r="T91" i="10"/>
  <c r="T93" i="10"/>
  <c r="T95" i="10"/>
  <c r="T97" i="10"/>
  <c r="T99" i="10"/>
  <c r="T101" i="10"/>
  <c r="T103" i="10"/>
  <c r="T82" i="10"/>
  <c r="T85" i="10"/>
  <c r="T86" i="10"/>
  <c r="T88" i="10"/>
  <c r="T90" i="10"/>
  <c r="T92" i="10"/>
  <c r="T94" i="10"/>
  <c r="T96" i="10"/>
  <c r="T98" i="10"/>
  <c r="T100" i="10"/>
  <c r="T102" i="10"/>
  <c r="T104" i="10"/>
  <c r="AE60" i="10"/>
  <c r="AE62" i="10"/>
  <c r="AE64" i="10"/>
  <c r="AE69" i="10"/>
  <c r="AE71" i="10"/>
  <c r="AE73" i="10"/>
  <c r="AE75" i="10"/>
  <c r="AE59" i="10"/>
  <c r="AE61" i="10"/>
  <c r="AE63" i="10"/>
  <c r="AE66" i="10"/>
  <c r="AE68" i="10"/>
  <c r="AE70" i="10"/>
  <c r="AE72" i="10"/>
  <c r="AE74" i="10"/>
  <c r="AE76" i="10"/>
  <c r="AE67" i="10"/>
  <c r="AE81" i="10"/>
  <c r="AE83" i="10"/>
  <c r="AE79" i="10"/>
  <c r="AE77" i="10"/>
  <c r="AE82" i="10"/>
  <c r="AE84" i="10"/>
  <c r="AE86" i="10"/>
  <c r="AE88" i="10"/>
  <c r="AE90" i="10"/>
  <c r="AE92" i="10"/>
  <c r="AE94" i="10"/>
  <c r="AE96" i="10"/>
  <c r="AE65" i="10"/>
  <c r="Q102" i="10"/>
  <c r="I102" i="10"/>
  <c r="AI101" i="10"/>
  <c r="AE99" i="10"/>
  <c r="AE95" i="10"/>
  <c r="AE93" i="10"/>
  <c r="AE87" i="10"/>
  <c r="AE78" i="10"/>
  <c r="B75" i="10"/>
  <c r="D59" i="10"/>
  <c r="D61" i="10"/>
  <c r="D63" i="10"/>
  <c r="D65" i="10"/>
  <c r="D67" i="10"/>
  <c r="D60" i="10"/>
  <c r="D62" i="10"/>
  <c r="D64" i="10"/>
  <c r="D66" i="10"/>
  <c r="D68" i="10"/>
  <c r="D69" i="10"/>
  <c r="D71" i="10"/>
  <c r="D73" i="10"/>
  <c r="D75" i="10"/>
  <c r="D70" i="10"/>
  <c r="D80" i="10"/>
  <c r="D72" i="10"/>
  <c r="D77" i="10"/>
  <c r="D81" i="10"/>
  <c r="D83" i="10"/>
  <c r="D74" i="10"/>
  <c r="D79" i="10"/>
  <c r="D82" i="10"/>
  <c r="D87" i="10"/>
  <c r="D89" i="10"/>
  <c r="D91" i="10"/>
  <c r="D93" i="10"/>
  <c r="D95" i="10"/>
  <c r="D97" i="10"/>
  <c r="D99" i="10"/>
  <c r="D101" i="10"/>
  <c r="D103" i="10"/>
  <c r="D105" i="10"/>
  <c r="D76" i="10"/>
  <c r="D84" i="10"/>
  <c r="D85" i="10"/>
  <c r="D78" i="10"/>
  <c r="D86" i="10"/>
  <c r="D88" i="10"/>
  <c r="D90" i="10"/>
  <c r="D92" i="10"/>
  <c r="D94" i="10"/>
  <c r="D96" i="10"/>
  <c r="D98" i="10"/>
  <c r="D100" i="10"/>
  <c r="D102" i="10"/>
  <c r="D104" i="10"/>
  <c r="H59" i="10"/>
  <c r="H61" i="10"/>
  <c r="H63" i="10"/>
  <c r="H65" i="10"/>
  <c r="H67" i="10"/>
  <c r="H60" i="10"/>
  <c r="H62" i="10"/>
  <c r="H64" i="10"/>
  <c r="H66" i="10"/>
  <c r="H68" i="10"/>
  <c r="H69" i="10"/>
  <c r="H71" i="10"/>
  <c r="H73" i="10"/>
  <c r="H75" i="10"/>
  <c r="H76" i="10"/>
  <c r="H77" i="10"/>
  <c r="H80" i="10"/>
  <c r="H70" i="10"/>
  <c r="H81" i="10"/>
  <c r="H83" i="10"/>
  <c r="H72" i="10"/>
  <c r="H78" i="10"/>
  <c r="H79" i="10"/>
  <c r="H87" i="10"/>
  <c r="H89" i="10"/>
  <c r="H91" i="10"/>
  <c r="H93" i="10"/>
  <c r="H95" i="10"/>
  <c r="H97" i="10"/>
  <c r="H99" i="10"/>
  <c r="H101" i="10"/>
  <c r="H103" i="10"/>
  <c r="H105" i="10"/>
  <c r="H74" i="10"/>
  <c r="H82" i="10"/>
  <c r="H84" i="10"/>
  <c r="H86" i="10"/>
  <c r="H88" i="10"/>
  <c r="H90" i="10"/>
  <c r="H92" i="10"/>
  <c r="H94" i="10"/>
  <c r="H96" i="10"/>
  <c r="H98" i="10"/>
  <c r="H100" i="10"/>
  <c r="H102" i="10"/>
  <c r="H104" i="10"/>
  <c r="L59" i="10"/>
  <c r="L61" i="10"/>
  <c r="L63" i="10"/>
  <c r="L65" i="10"/>
  <c r="L67" i="10"/>
  <c r="L60" i="10"/>
  <c r="L62" i="10"/>
  <c r="L64" i="10"/>
  <c r="L66" i="10"/>
  <c r="L68" i="10"/>
  <c r="L69" i="10"/>
  <c r="L71" i="10"/>
  <c r="L73" i="10"/>
  <c r="L75" i="10"/>
  <c r="L74" i="10"/>
  <c r="L80" i="10"/>
  <c r="L76" i="10"/>
  <c r="L78" i="10"/>
  <c r="L81" i="10"/>
  <c r="L83" i="10"/>
  <c r="L70" i="10"/>
  <c r="L79" i="10"/>
  <c r="L72" i="10"/>
  <c r="L87" i="10"/>
  <c r="L89" i="10"/>
  <c r="L91" i="10"/>
  <c r="L93" i="10"/>
  <c r="L95" i="10"/>
  <c r="L97" i="10"/>
  <c r="L99" i="10"/>
  <c r="L101" i="10"/>
  <c r="L103" i="10"/>
  <c r="L85" i="10"/>
  <c r="L77" i="10"/>
  <c r="L82" i="10"/>
  <c r="L86" i="10"/>
  <c r="L88" i="10"/>
  <c r="L90" i="10"/>
  <c r="L92" i="10"/>
  <c r="L94" i="10"/>
  <c r="L96" i="10"/>
  <c r="L98" i="10"/>
  <c r="L100" i="10"/>
  <c r="L102" i="10"/>
  <c r="L104" i="10"/>
  <c r="P59" i="10"/>
  <c r="P61" i="10"/>
  <c r="P63" i="10"/>
  <c r="P65" i="10"/>
  <c r="P67" i="10"/>
  <c r="P60" i="10"/>
  <c r="P62" i="10"/>
  <c r="P64" i="10"/>
  <c r="P66" i="10"/>
  <c r="P68" i="10"/>
  <c r="P69" i="10"/>
  <c r="P71" i="10"/>
  <c r="P73" i="10"/>
  <c r="P75" i="10"/>
  <c r="P72" i="10"/>
  <c r="P78" i="10"/>
  <c r="P80" i="10"/>
  <c r="P74" i="10"/>
  <c r="P81" i="10"/>
  <c r="P83" i="10"/>
  <c r="P76" i="10"/>
  <c r="P77" i="10"/>
  <c r="P79" i="10"/>
  <c r="P70" i="10"/>
  <c r="P84" i="10"/>
  <c r="P87" i="10"/>
  <c r="P89" i="10"/>
  <c r="P91" i="10"/>
  <c r="P93" i="10"/>
  <c r="P95" i="10"/>
  <c r="P97" i="10"/>
  <c r="P99" i="10"/>
  <c r="P101" i="10"/>
  <c r="P103" i="10"/>
  <c r="P86" i="10"/>
  <c r="P88" i="10"/>
  <c r="P90" i="10"/>
  <c r="P92" i="10"/>
  <c r="P94" i="10"/>
  <c r="P96" i="10"/>
  <c r="P98" i="10"/>
  <c r="P100" i="10"/>
  <c r="P102" i="10"/>
  <c r="P104" i="10"/>
  <c r="V60" i="10"/>
  <c r="V62" i="10"/>
  <c r="V64" i="10"/>
  <c r="V66" i="10"/>
  <c r="V59" i="10"/>
  <c r="V61" i="10"/>
  <c r="V63" i="10"/>
  <c r="V65" i="10"/>
  <c r="V67" i="10"/>
  <c r="V70" i="10"/>
  <c r="V72" i="10"/>
  <c r="V74" i="10"/>
  <c r="V76" i="10"/>
  <c r="V68" i="10"/>
  <c r="V73" i="10"/>
  <c r="V79" i="10"/>
  <c r="V75" i="10"/>
  <c r="V82" i="10"/>
  <c r="V84" i="10"/>
  <c r="V69" i="10"/>
  <c r="V77" i="10"/>
  <c r="V78" i="10"/>
  <c r="V80" i="10"/>
  <c r="V86" i="10"/>
  <c r="V88" i="10"/>
  <c r="V90" i="10"/>
  <c r="V92" i="10"/>
  <c r="V94" i="10"/>
  <c r="V96" i="10"/>
  <c r="V98" i="10"/>
  <c r="V100" i="10"/>
  <c r="V102" i="10"/>
  <c r="V104" i="10"/>
  <c r="V81" i="10"/>
  <c r="V87" i="10"/>
  <c r="V89" i="10"/>
  <c r="V91" i="10"/>
  <c r="V93" i="10"/>
  <c r="V95" i="10"/>
  <c r="V97" i="10"/>
  <c r="V99" i="10"/>
  <c r="V101" i="10"/>
  <c r="V103" i="10"/>
  <c r="V105" i="10"/>
  <c r="AC59" i="10"/>
  <c r="AC61" i="10"/>
  <c r="AC63" i="10"/>
  <c r="AC68" i="10"/>
  <c r="AC70" i="10"/>
  <c r="AC72" i="10"/>
  <c r="AC74" i="10"/>
  <c r="AC66" i="10"/>
  <c r="AC60" i="10"/>
  <c r="AC62" i="10"/>
  <c r="AC64" i="10"/>
  <c r="AC65" i="10"/>
  <c r="AC67" i="10"/>
  <c r="AC69" i="10"/>
  <c r="AC71" i="10"/>
  <c r="AC73" i="10"/>
  <c r="AC75" i="10"/>
  <c r="AC77" i="10"/>
  <c r="AC82" i="10"/>
  <c r="AC84" i="10"/>
  <c r="AC78" i="10"/>
  <c r="AC80" i="10"/>
  <c r="AC81" i="10"/>
  <c r="AC83" i="10"/>
  <c r="AC85" i="10"/>
  <c r="AC87" i="10"/>
  <c r="AC89" i="10"/>
  <c r="AC91" i="10"/>
  <c r="AC93" i="10"/>
  <c r="AC95" i="10"/>
  <c r="AC97" i="10"/>
  <c r="AG59" i="10"/>
  <c r="AG61" i="10"/>
  <c r="AG63" i="10"/>
  <c r="AG65" i="10"/>
  <c r="AG68" i="10"/>
  <c r="AG70" i="10"/>
  <c r="AG72" i="10"/>
  <c r="AG74" i="10"/>
  <c r="AG67" i="10"/>
  <c r="AG69" i="10"/>
  <c r="AG71" i="10"/>
  <c r="AG73" i="10"/>
  <c r="AG75" i="10"/>
  <c r="AG77" i="10"/>
  <c r="AG60" i="10"/>
  <c r="AG64" i="10"/>
  <c r="AG80" i="10"/>
  <c r="AG82" i="10"/>
  <c r="AG84" i="10"/>
  <c r="AG76" i="10"/>
  <c r="AG78" i="10"/>
  <c r="AG62" i="10"/>
  <c r="AG81" i="10"/>
  <c r="AG83" i="10"/>
  <c r="AG66" i="10"/>
  <c r="AG79" i="10"/>
  <c r="AG85" i="10"/>
  <c r="AG87" i="10"/>
  <c r="AG89" i="10"/>
  <c r="AG91" i="10"/>
  <c r="AG93" i="10"/>
  <c r="AG95" i="10"/>
  <c r="AG97" i="10"/>
  <c r="AG58" i="10"/>
  <c r="AC58" i="10"/>
  <c r="T58" i="10"/>
  <c r="P58" i="10"/>
  <c r="L58" i="10"/>
  <c r="H58" i="10"/>
  <c r="D58" i="10"/>
  <c r="AG107" i="10"/>
  <c r="AC107" i="10"/>
  <c r="Q107" i="10"/>
  <c r="I107" i="10"/>
  <c r="AI106" i="10"/>
  <c r="AE106" i="10"/>
  <c r="AG105" i="10"/>
  <c r="AC105" i="10"/>
  <c r="T105" i="10"/>
  <c r="P105" i="10"/>
  <c r="AC104" i="10"/>
  <c r="Q104" i="10"/>
  <c r="I104" i="10"/>
  <c r="AI103" i="10"/>
  <c r="AG102" i="10"/>
  <c r="AE101" i="10"/>
  <c r="AC100" i="10"/>
  <c r="AG98" i="10"/>
  <c r="V71" i="10"/>
  <c r="J60" i="10"/>
  <c r="J62" i="10"/>
  <c r="J64" i="10"/>
  <c r="J66" i="10"/>
  <c r="J59" i="10"/>
  <c r="J61" i="10"/>
  <c r="J63" i="10"/>
  <c r="J65" i="10"/>
  <c r="J67" i="10"/>
  <c r="J68" i="10"/>
  <c r="J70" i="10"/>
  <c r="J72" i="10"/>
  <c r="J74" i="10"/>
  <c r="J76" i="10"/>
  <c r="J73" i="10"/>
  <c r="J78" i="10"/>
  <c r="J79" i="10"/>
  <c r="J75" i="10"/>
  <c r="J77" i="10"/>
  <c r="J82" i="10"/>
  <c r="J84" i="10"/>
  <c r="J69" i="10"/>
  <c r="J80" i="10"/>
  <c r="J71" i="10"/>
  <c r="J85" i="10"/>
  <c r="J86" i="10"/>
  <c r="J88" i="10"/>
  <c r="J90" i="10"/>
  <c r="J92" i="10"/>
  <c r="J94" i="10"/>
  <c r="J96" i="10"/>
  <c r="J98" i="10"/>
  <c r="J100" i="10"/>
  <c r="J102" i="10"/>
  <c r="J104" i="10"/>
  <c r="J81" i="10"/>
  <c r="J87" i="10"/>
  <c r="J89" i="10"/>
  <c r="J91" i="10"/>
  <c r="J93" i="10"/>
  <c r="J95" i="10"/>
  <c r="J97" i="10"/>
  <c r="J99" i="10"/>
  <c r="J101" i="10"/>
  <c r="J103" i="10"/>
  <c r="J105" i="10"/>
  <c r="X59" i="10"/>
  <c r="X61" i="10"/>
  <c r="X63" i="10"/>
  <c r="X65" i="10"/>
  <c r="X60" i="10"/>
  <c r="X62" i="10"/>
  <c r="X64" i="10"/>
  <c r="X66" i="10"/>
  <c r="X68" i="10"/>
  <c r="X67" i="10"/>
  <c r="X69" i="10"/>
  <c r="X71" i="10"/>
  <c r="X73" i="10"/>
  <c r="X75" i="10"/>
  <c r="X72" i="10"/>
  <c r="X77" i="10"/>
  <c r="X78" i="10"/>
  <c r="X80" i="10"/>
  <c r="X74" i="10"/>
  <c r="X81" i="10"/>
  <c r="X83" i="10"/>
  <c r="X76" i="10"/>
  <c r="X79" i="10"/>
  <c r="X84" i="10"/>
  <c r="X85" i="10"/>
  <c r="X87" i="10"/>
  <c r="X89" i="10"/>
  <c r="X91" i="10"/>
  <c r="X93" i="10"/>
  <c r="X95" i="10"/>
  <c r="X97" i="10"/>
  <c r="X99" i="10"/>
  <c r="X101" i="10"/>
  <c r="X103" i="10"/>
  <c r="X86" i="10"/>
  <c r="X88" i="10"/>
  <c r="X90" i="10"/>
  <c r="X92" i="10"/>
  <c r="X94" i="10"/>
  <c r="X96" i="10"/>
  <c r="X98" i="10"/>
  <c r="X100" i="10"/>
  <c r="X102" i="10"/>
  <c r="X104" i="10"/>
  <c r="AI60" i="10"/>
  <c r="AI62" i="10"/>
  <c r="AI64" i="10"/>
  <c r="AI66" i="10"/>
  <c r="AI69" i="10"/>
  <c r="AI71" i="10"/>
  <c r="AI73" i="10"/>
  <c r="AI75" i="10"/>
  <c r="AI65" i="10"/>
  <c r="AI67" i="10"/>
  <c r="AI68" i="10"/>
  <c r="AI70" i="10"/>
  <c r="AI72" i="10"/>
  <c r="AI74" i="10"/>
  <c r="AI76" i="10"/>
  <c r="AI81" i="10"/>
  <c r="AI83" i="10"/>
  <c r="AI59" i="10"/>
  <c r="AI63" i="10"/>
  <c r="AI77" i="10"/>
  <c r="AI79" i="10"/>
  <c r="AI80" i="10"/>
  <c r="AI82" i="10"/>
  <c r="AI84" i="10"/>
  <c r="AI61" i="10"/>
  <c r="AI78" i="10"/>
  <c r="AI86" i="10"/>
  <c r="AI88" i="10"/>
  <c r="AI90" i="10"/>
  <c r="AI92" i="10"/>
  <c r="AI94" i="10"/>
  <c r="AI96" i="10"/>
  <c r="I59" i="10"/>
  <c r="I61" i="10"/>
  <c r="I63" i="10"/>
  <c r="I65" i="10"/>
  <c r="I67" i="10"/>
  <c r="I68" i="10"/>
  <c r="I70" i="10"/>
  <c r="I72" i="10"/>
  <c r="I74" i="10"/>
  <c r="I76" i="10"/>
  <c r="I60" i="10"/>
  <c r="I62" i="10"/>
  <c r="I64" i="10"/>
  <c r="I66" i="10"/>
  <c r="I69" i="10"/>
  <c r="I71" i="10"/>
  <c r="I73" i="10"/>
  <c r="I75" i="10"/>
  <c r="I77" i="10"/>
  <c r="I82" i="10"/>
  <c r="I84" i="10"/>
  <c r="I80" i="10"/>
  <c r="I81" i="10"/>
  <c r="I83" i="10"/>
  <c r="I85" i="10"/>
  <c r="I87" i="10"/>
  <c r="I89" i="10"/>
  <c r="I91" i="10"/>
  <c r="I93" i="10"/>
  <c r="I95" i="10"/>
  <c r="I97" i="10"/>
  <c r="I79" i="10"/>
  <c r="Q59" i="10"/>
  <c r="Q61" i="10"/>
  <c r="Q63" i="10"/>
  <c r="Q65" i="10"/>
  <c r="Q67" i="10"/>
  <c r="Q70" i="10"/>
  <c r="Q72" i="10"/>
  <c r="Q74" i="10"/>
  <c r="Q76" i="10"/>
  <c r="Q66" i="10"/>
  <c r="Q68" i="10"/>
  <c r="Q69" i="10"/>
  <c r="Q71" i="10"/>
  <c r="Q73" i="10"/>
  <c r="Q75" i="10"/>
  <c r="Q77" i="10"/>
  <c r="Q62" i="10"/>
  <c r="Q82" i="10"/>
  <c r="Q84" i="10"/>
  <c r="Q78" i="10"/>
  <c r="Q80" i="10"/>
  <c r="Q60" i="10"/>
  <c r="Q64" i="10"/>
  <c r="Q81" i="10"/>
  <c r="Q83" i="10"/>
  <c r="Q85" i="10"/>
  <c r="Q79" i="10"/>
  <c r="Q87" i="10"/>
  <c r="Q89" i="10"/>
  <c r="Q91" i="10"/>
  <c r="Q93" i="10"/>
  <c r="Q95" i="10"/>
  <c r="Q97" i="10"/>
  <c r="AD60" i="10"/>
  <c r="AD62" i="10"/>
  <c r="AD64" i="10"/>
  <c r="AD66" i="10"/>
  <c r="AD59" i="10"/>
  <c r="AD61" i="10"/>
  <c r="AD63" i="10"/>
  <c r="AD65" i="10"/>
  <c r="AD67" i="10"/>
  <c r="AD68" i="10"/>
  <c r="AD70" i="10"/>
  <c r="AD72" i="10"/>
  <c r="AD74" i="10"/>
  <c r="AD76" i="10"/>
  <c r="AD73" i="10"/>
  <c r="AD79" i="10"/>
  <c r="AD75" i="10"/>
  <c r="AD77" i="10"/>
  <c r="AD82" i="10"/>
  <c r="AD69" i="10"/>
  <c r="AD78" i="10"/>
  <c r="AD80" i="10"/>
  <c r="AD86" i="10"/>
  <c r="AD88" i="10"/>
  <c r="AD90" i="10"/>
  <c r="AD92" i="10"/>
  <c r="AD94" i="10"/>
  <c r="AD96" i="10"/>
  <c r="AD98" i="10"/>
  <c r="AD100" i="10"/>
  <c r="AD102" i="10"/>
  <c r="AD104" i="10"/>
  <c r="AD84" i="10"/>
  <c r="AD81" i="10"/>
  <c r="AD85" i="10"/>
  <c r="AD87" i="10"/>
  <c r="AD89" i="10"/>
  <c r="AD91" i="10"/>
  <c r="AD93" i="10"/>
  <c r="AD95" i="10"/>
  <c r="AD97" i="10"/>
  <c r="AD99" i="10"/>
  <c r="AD101" i="10"/>
  <c r="AD103" i="10"/>
  <c r="AI58" i="10"/>
  <c r="AE58" i="10"/>
  <c r="N58" i="10"/>
  <c r="J58" i="10"/>
  <c r="F58" i="10"/>
  <c r="AI107" i="10"/>
  <c r="AE107" i="10"/>
  <c r="AE103" i="10"/>
  <c r="AE97" i="10"/>
  <c r="AE91" i="10"/>
  <c r="AE89" i="10"/>
  <c r="AE85" i="10"/>
  <c r="J83" i="10"/>
  <c r="AE80" i="10"/>
  <c r="B58" i="10"/>
  <c r="X107" i="10"/>
  <c r="T107" i="10"/>
  <c r="AD106" i="10"/>
  <c r="N106" i="10"/>
  <c r="J106" i="10"/>
  <c r="F106" i="10"/>
  <c r="B106" i="10"/>
  <c r="X105" i="10"/>
  <c r="I105" i="10"/>
  <c r="AI104" i="10"/>
  <c r="AG103" i="10"/>
  <c r="AE102" i="10"/>
  <c r="AC101" i="10"/>
  <c r="Q101" i="10"/>
  <c r="I101" i="10"/>
  <c r="AI100" i="10"/>
  <c r="AG99" i="10"/>
  <c r="AE98" i="10"/>
  <c r="Q98" i="10"/>
  <c r="AI97" i="10"/>
  <c r="AG96" i="10"/>
  <c r="Q96" i="10"/>
  <c r="AI95" i="10"/>
  <c r="AG94" i="10"/>
  <c r="Q94" i="10"/>
  <c r="AI93" i="10"/>
  <c r="AG92" i="10"/>
  <c r="Q92" i="10"/>
  <c r="AI91" i="10"/>
  <c r="AG90" i="10"/>
  <c r="Q90" i="10"/>
  <c r="AI89" i="10"/>
  <c r="AG88" i="10"/>
  <c r="Q88" i="10"/>
  <c r="AI87" i="10"/>
  <c r="AG86" i="10"/>
  <c r="Q86" i="10"/>
  <c r="AI85" i="10"/>
  <c r="P85" i="10"/>
  <c r="N81" i="10"/>
  <c r="I78" i="10"/>
  <c r="F73" i="10"/>
  <c r="T72" i="10"/>
  <c r="BM173" i="9"/>
  <c r="BL138" i="9"/>
  <c r="BL187" i="9"/>
  <c r="BL183" i="9"/>
  <c r="BL179" i="9"/>
  <c r="BL175" i="9"/>
  <c r="BL171" i="9"/>
  <c r="BL167" i="9"/>
  <c r="BL163" i="9"/>
  <c r="BL159" i="9"/>
  <c r="BL155" i="9"/>
  <c r="BL151" i="9"/>
  <c r="BL147" i="9"/>
  <c r="BL143" i="9"/>
  <c r="BL139" i="9"/>
  <c r="BL186" i="9"/>
  <c r="BL182" i="9"/>
  <c r="BL178" i="9"/>
  <c r="BL174" i="9"/>
  <c r="BL170" i="9"/>
  <c r="BL166" i="9"/>
  <c r="BL162" i="9"/>
  <c r="BL158" i="9"/>
  <c r="BL154" i="9"/>
  <c r="BL150" i="9"/>
  <c r="BL146" i="9"/>
  <c r="BL142" i="9"/>
  <c r="BL184" i="9"/>
  <c r="BL180" i="9"/>
  <c r="BL176" i="9"/>
  <c r="BL172" i="9"/>
  <c r="BL168" i="9"/>
  <c r="BL164" i="9"/>
  <c r="BL160" i="9"/>
  <c r="BL156" i="9"/>
  <c r="BL152" i="9"/>
  <c r="BL148" i="9"/>
  <c r="BL144" i="9"/>
  <c r="BL140" i="9"/>
  <c r="BL185" i="9"/>
  <c r="BL181" i="9"/>
  <c r="BL177" i="9"/>
  <c r="BL173" i="9"/>
  <c r="BL169" i="9"/>
  <c r="BL165" i="9"/>
  <c r="BL161" i="9"/>
  <c r="BL157" i="9"/>
  <c r="BL153" i="9"/>
  <c r="BL149" i="9"/>
  <c r="BL145" i="9"/>
  <c r="BM175" i="9"/>
  <c r="BM185" i="9"/>
  <c r="BM177" i="9"/>
  <c r="BM169" i="9"/>
  <c r="BM161" i="9"/>
  <c r="BM142" i="9"/>
  <c r="BM183" i="9"/>
  <c r="BM159" i="9"/>
  <c r="BM150" i="9"/>
  <c r="BM187" i="9"/>
  <c r="BM179" i="9"/>
  <c r="BM171" i="9"/>
  <c r="BM163" i="9"/>
  <c r="BM155" i="9"/>
  <c r="BM167" i="9"/>
  <c r="BM181" i="9"/>
  <c r="BM165" i="9"/>
  <c r="BM157" i="9"/>
  <c r="BM152" i="9"/>
  <c r="BM144" i="9"/>
  <c r="BM186" i="9"/>
  <c r="BM184" i="9"/>
  <c r="BM182" i="9"/>
  <c r="BM180" i="9"/>
  <c r="BM178" i="9"/>
  <c r="BM176" i="9"/>
  <c r="BM174" i="9"/>
  <c r="BM172" i="9"/>
  <c r="BM170" i="9"/>
  <c r="BM168" i="9"/>
  <c r="BM166" i="9"/>
  <c r="BM164" i="9"/>
  <c r="BM162" i="9"/>
  <c r="BM160" i="9"/>
  <c r="BM158" i="9"/>
  <c r="BM156" i="9"/>
  <c r="BM154" i="9"/>
  <c r="BM146" i="9"/>
  <c r="BM148" i="9"/>
  <c r="BM140" i="9"/>
  <c r="BM138" i="9"/>
  <c r="BM153" i="9"/>
  <c r="BM151" i="9"/>
  <c r="BM149" i="9"/>
  <c r="BM147" i="9"/>
  <c r="BM145" i="9"/>
  <c r="BM143" i="9"/>
  <c r="BM141" i="9"/>
  <c r="EL18" i="3"/>
  <c r="EL19" i="3"/>
  <c r="EL20" i="3"/>
  <c r="EL21" i="3"/>
  <c r="EL22" i="3"/>
  <c r="EL23" i="3"/>
  <c r="EL24" i="3"/>
  <c r="EL25" i="3"/>
  <c r="EL26" i="3"/>
  <c r="EL27" i="3"/>
  <c r="EL28" i="3"/>
  <c r="EL29" i="3"/>
  <c r="EL30" i="3"/>
  <c r="EL31" i="3"/>
  <c r="EL32" i="3"/>
  <c r="EL33" i="3"/>
  <c r="EL34" i="3"/>
  <c r="EL35" i="3"/>
  <c r="EL36" i="3"/>
  <c r="EL37" i="3"/>
  <c r="EL38" i="3"/>
  <c r="EL39" i="3"/>
  <c r="EL40" i="3"/>
  <c r="EL41" i="3"/>
  <c r="EL42" i="3"/>
  <c r="EL43" i="3"/>
  <c r="EL44" i="3"/>
  <c r="EL45" i="3"/>
  <c r="EL46" i="3"/>
  <c r="EL47" i="3"/>
  <c r="EL48" i="3"/>
  <c r="EL49" i="3"/>
  <c r="EL50" i="3"/>
  <c r="EL51" i="3"/>
  <c r="EL52" i="3"/>
  <c r="EL53" i="3"/>
  <c r="EL54" i="3"/>
  <c r="EL55" i="3"/>
  <c r="EL56" i="3"/>
  <c r="EL57" i="3"/>
  <c r="EL58" i="3"/>
  <c r="EL59" i="3"/>
  <c r="EL60" i="3"/>
  <c r="EL61" i="3"/>
  <c r="EL62" i="3"/>
  <c r="EL63" i="3"/>
  <c r="EL64" i="3"/>
  <c r="EL65" i="3"/>
  <c r="EL66" i="3"/>
  <c r="EL67" i="3"/>
  <c r="EL68" i="3"/>
  <c r="EL69" i="3"/>
  <c r="EL70" i="3"/>
  <c r="EL71" i="3"/>
  <c r="EL72" i="3"/>
  <c r="EL73" i="3"/>
  <c r="EL74" i="3"/>
  <c r="EL75" i="3"/>
  <c r="EL76" i="3"/>
  <c r="EL77" i="3"/>
  <c r="EL78" i="3"/>
  <c r="EL14" i="3"/>
  <c r="EL15" i="3"/>
  <c r="EL16" i="3"/>
  <c r="EL17" i="3"/>
  <c r="CV5" i="3"/>
  <c r="CV6" i="3"/>
  <c r="CV7" i="3"/>
  <c r="CV8" i="3"/>
  <c r="CV9" i="3"/>
  <c r="CV10" i="3"/>
  <c r="CV11" i="3"/>
  <c r="CV12" i="3"/>
  <c r="CV13" i="3"/>
  <c r="CV14" i="3"/>
  <c r="CV15" i="3"/>
  <c r="CV16" i="3"/>
  <c r="CV17" i="3"/>
  <c r="CV18" i="3"/>
  <c r="CV19" i="3"/>
  <c r="CV20" i="3"/>
  <c r="CV21" i="3"/>
  <c r="CV22" i="3"/>
  <c r="CV23" i="3"/>
  <c r="CV24" i="3"/>
  <c r="CV25" i="3"/>
  <c r="CV26" i="3"/>
  <c r="CV27" i="3"/>
  <c r="CV28" i="3"/>
  <c r="CV29" i="3"/>
  <c r="CV30" i="3"/>
  <c r="CV31" i="3"/>
  <c r="CV32" i="3"/>
  <c r="CV33" i="3"/>
  <c r="CV34" i="3"/>
  <c r="CV35" i="3"/>
  <c r="CV36" i="3"/>
  <c r="CV37" i="3"/>
  <c r="CV38" i="3"/>
  <c r="CV39" i="3"/>
  <c r="CV40" i="3"/>
  <c r="CV41" i="3"/>
  <c r="CV42" i="3"/>
  <c r="CV43" i="3"/>
  <c r="CV44" i="3"/>
  <c r="CV45" i="3"/>
  <c r="CV46" i="3"/>
  <c r="CV47" i="3"/>
  <c r="CV48" i="3"/>
  <c r="CV49" i="3"/>
  <c r="CV50" i="3"/>
  <c r="CV51" i="3"/>
  <c r="CV52" i="3"/>
  <c r="CV53" i="3"/>
  <c r="CV54" i="3"/>
  <c r="CV55" i="3"/>
  <c r="CV56" i="3"/>
  <c r="CV57" i="3"/>
  <c r="CV58" i="3"/>
  <c r="CV59" i="3"/>
  <c r="CV60" i="3"/>
  <c r="CV61" i="3"/>
  <c r="CV62" i="3"/>
  <c r="CV63" i="3"/>
  <c r="CV64" i="3"/>
  <c r="CV65" i="3"/>
  <c r="CV66" i="3"/>
  <c r="CV67" i="3"/>
  <c r="CV68" i="3"/>
  <c r="CV69" i="3"/>
  <c r="CV70" i="3"/>
  <c r="CV71" i="3"/>
  <c r="CV72" i="3"/>
  <c r="CV73" i="3"/>
  <c r="CV74" i="3"/>
  <c r="CV75" i="3"/>
  <c r="CV76" i="3"/>
  <c r="CV77" i="3"/>
  <c r="CV78" i="3"/>
  <c r="CV4" i="3"/>
  <c r="CB5" i="3"/>
  <c r="CB6" i="3"/>
  <c r="CB7" i="3"/>
  <c r="CB8" i="3"/>
  <c r="CB9" i="3"/>
  <c r="CB10" i="3"/>
  <c r="CB11" i="3"/>
  <c r="CB12" i="3"/>
  <c r="CB13" i="3"/>
  <c r="CB14" i="3"/>
  <c r="CB15" i="3"/>
  <c r="CB16" i="3"/>
  <c r="CB17" i="3"/>
  <c r="CB18" i="3"/>
  <c r="CB19" i="3"/>
  <c r="CB20" i="3"/>
  <c r="CB21" i="3"/>
  <c r="CB22" i="3"/>
  <c r="CB23" i="3"/>
  <c r="CB24" i="3"/>
  <c r="CB25" i="3"/>
  <c r="CB26" i="3"/>
  <c r="CB27" i="3"/>
  <c r="CB28" i="3"/>
  <c r="CB29" i="3"/>
  <c r="CB30" i="3"/>
  <c r="CB31" i="3"/>
  <c r="CB32" i="3"/>
  <c r="CB33" i="3"/>
  <c r="CB34" i="3"/>
  <c r="CB35" i="3"/>
  <c r="CB36" i="3"/>
  <c r="CB37" i="3"/>
  <c r="CB38" i="3"/>
  <c r="CB39" i="3"/>
  <c r="CB40" i="3"/>
  <c r="CB41" i="3"/>
  <c r="CB42" i="3"/>
  <c r="CB43" i="3"/>
  <c r="CB44" i="3"/>
  <c r="CB45" i="3"/>
  <c r="CB46" i="3"/>
  <c r="CB47" i="3"/>
  <c r="CB48" i="3"/>
  <c r="CB49" i="3"/>
  <c r="CB50" i="3"/>
  <c r="CB51" i="3"/>
  <c r="CB52" i="3"/>
  <c r="CB53" i="3"/>
  <c r="CB54" i="3"/>
  <c r="CB55" i="3"/>
  <c r="CB56" i="3"/>
  <c r="CB57" i="3"/>
  <c r="CB58" i="3"/>
  <c r="CB59" i="3"/>
  <c r="CB60" i="3"/>
  <c r="CB61" i="3"/>
  <c r="CB62" i="3"/>
  <c r="CB63" i="3"/>
  <c r="CB64" i="3"/>
  <c r="CB65" i="3"/>
  <c r="CB66" i="3"/>
  <c r="CB67" i="3"/>
  <c r="CB68" i="3"/>
  <c r="CB69" i="3"/>
  <c r="CB70" i="3"/>
  <c r="CB71" i="3"/>
  <c r="CB72" i="3"/>
  <c r="CB73" i="3"/>
  <c r="CB74" i="3"/>
  <c r="CB75" i="3"/>
  <c r="CB76" i="3"/>
  <c r="CB77" i="3"/>
  <c r="CB78" i="3"/>
  <c r="CB4" i="3"/>
  <c r="BD5" i="3"/>
  <c r="BD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BD74" i="3"/>
  <c r="BD75" i="3"/>
  <c r="BD76" i="3"/>
  <c r="BD77" i="3"/>
  <c r="BD78" i="3"/>
  <c r="BD4" i="3"/>
  <c r="AY5" i="3"/>
  <c r="AY6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4" i="3"/>
  <c r="AV5" i="3"/>
  <c r="AV6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1" i="3"/>
  <c r="AV62" i="3"/>
  <c r="AV63" i="3"/>
  <c r="AV64" i="3"/>
  <c r="AV65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4" i="3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4" i="3"/>
  <c r="EL5" i="3"/>
  <c r="EL6" i="3"/>
  <c r="EL7" i="3"/>
  <c r="EL8" i="3"/>
  <c r="EL9" i="3"/>
  <c r="EL10" i="3"/>
  <c r="EL11" i="3"/>
  <c r="EL12" i="3"/>
  <c r="EL4" i="3"/>
  <c r="CJ141" i="9" l="1"/>
  <c r="CJ140" i="9"/>
  <c r="CJ164" i="9"/>
  <c r="CJ180" i="9"/>
  <c r="CJ181" i="9"/>
  <c r="CJ159" i="9"/>
  <c r="CJ139" i="9"/>
  <c r="CJ149" i="9"/>
  <c r="CJ156" i="9"/>
  <c r="CJ172" i="9"/>
  <c r="CJ144" i="9"/>
  <c r="CJ171" i="9"/>
  <c r="CJ169" i="9"/>
  <c r="AK102" i="10"/>
  <c r="AK86" i="10"/>
  <c r="AK79" i="10"/>
  <c r="AK77" i="10"/>
  <c r="AK63" i="10"/>
  <c r="CK66" i="10"/>
  <c r="CK87" i="10"/>
  <c r="CK90" i="10"/>
  <c r="CJ143" i="9"/>
  <c r="CJ158" i="9"/>
  <c r="CJ174" i="9"/>
  <c r="CJ167" i="9"/>
  <c r="CJ179" i="9"/>
  <c r="CJ173" i="9"/>
  <c r="AK107" i="10"/>
  <c r="AK92" i="10"/>
  <c r="AK95" i="10"/>
  <c r="AK76" i="10"/>
  <c r="AK72" i="10"/>
  <c r="AK62" i="10"/>
  <c r="CK76" i="10"/>
  <c r="CK82" i="10"/>
  <c r="CK86" i="10"/>
  <c r="CK93" i="10"/>
  <c r="CK104" i="10"/>
  <c r="AK58" i="10"/>
  <c r="AK97" i="10"/>
  <c r="AK71" i="10"/>
  <c r="CK64" i="10"/>
  <c r="CK102" i="10"/>
  <c r="CJ151" i="9"/>
  <c r="CJ182" i="9"/>
  <c r="CJ183" i="9"/>
  <c r="AK106" i="10"/>
  <c r="CJ145" i="9"/>
  <c r="CJ153" i="9"/>
  <c r="CJ146" i="9"/>
  <c r="CJ160" i="9"/>
  <c r="CJ168" i="9"/>
  <c r="CJ176" i="9"/>
  <c r="CJ184" i="9"/>
  <c r="CJ157" i="9"/>
  <c r="CJ155" i="9"/>
  <c r="CJ187" i="9"/>
  <c r="CJ142" i="9"/>
  <c r="CJ185" i="9"/>
  <c r="AK82" i="10"/>
  <c r="AK105" i="10"/>
  <c r="AK98" i="10"/>
  <c r="AK90" i="10"/>
  <c r="AK101" i="10"/>
  <c r="AK93" i="10"/>
  <c r="AK85" i="10"/>
  <c r="AK68" i="10"/>
  <c r="AK80" i="10"/>
  <c r="AK75" i="10"/>
  <c r="AK67" i="10"/>
  <c r="AK60" i="10"/>
  <c r="AK59" i="10"/>
  <c r="BW59" i="10"/>
  <c r="BW69" i="10"/>
  <c r="CK69" i="10" s="1"/>
  <c r="BW68" i="10"/>
  <c r="CK68" i="10" s="1"/>
  <c r="BW75" i="10"/>
  <c r="CK75" i="10" s="1"/>
  <c r="BW79" i="10"/>
  <c r="BW85" i="10"/>
  <c r="BW88" i="10"/>
  <c r="CK88" i="10" s="1"/>
  <c r="BW94" i="10"/>
  <c r="CK94" i="10" s="1"/>
  <c r="BW96" i="10"/>
  <c r="BW95" i="10"/>
  <c r="BW103" i="10"/>
  <c r="BW106" i="10"/>
  <c r="CK106" i="10" s="1"/>
  <c r="CK58" i="10"/>
  <c r="CK61" i="10"/>
  <c r="CK74" i="10"/>
  <c r="CK71" i="10"/>
  <c r="CK79" i="10"/>
  <c r="CK91" i="10"/>
  <c r="CK98" i="10"/>
  <c r="CK92" i="10"/>
  <c r="CK101" i="10"/>
  <c r="CK99" i="10"/>
  <c r="AK94" i="10"/>
  <c r="AK89" i="10"/>
  <c r="AK81" i="10"/>
  <c r="AK64" i="10"/>
  <c r="CK65" i="10"/>
  <c r="CK80" i="10"/>
  <c r="CK84" i="10"/>
  <c r="CJ148" i="9"/>
  <c r="CJ166" i="9"/>
  <c r="CJ152" i="9"/>
  <c r="CJ177" i="9"/>
  <c r="AK100" i="10"/>
  <c r="AK103" i="10"/>
  <c r="AK87" i="10"/>
  <c r="AK74" i="10"/>
  <c r="AK69" i="10"/>
  <c r="AK61" i="10"/>
  <c r="CJ147" i="9"/>
  <c r="CJ154" i="9"/>
  <c r="CJ162" i="9"/>
  <c r="CJ170" i="9"/>
  <c r="CJ178" i="9"/>
  <c r="CJ186" i="9"/>
  <c r="CJ165" i="9"/>
  <c r="CJ163" i="9"/>
  <c r="CJ150" i="9"/>
  <c r="CJ161" i="9"/>
  <c r="CJ175" i="9"/>
  <c r="AK70" i="10"/>
  <c r="AK104" i="10"/>
  <c r="AK96" i="10"/>
  <c r="AK88" i="10"/>
  <c r="AK99" i="10"/>
  <c r="AK91" i="10"/>
  <c r="AK84" i="10"/>
  <c r="AK83" i="10"/>
  <c r="AK78" i="10"/>
  <c r="AK73" i="10"/>
  <c r="AK66" i="10"/>
  <c r="AK65" i="10"/>
  <c r="BW67" i="10"/>
  <c r="CK67" i="10" s="1"/>
  <c r="BW63" i="10"/>
  <c r="CK63" i="10" s="1"/>
  <c r="BW73" i="10"/>
  <c r="CK73" i="10" s="1"/>
  <c r="BW72" i="10"/>
  <c r="CK72" i="10" s="1"/>
  <c r="BW70" i="10"/>
  <c r="CK70" i="10" s="1"/>
  <c r="BW81" i="10"/>
  <c r="CK81" i="10" s="1"/>
  <c r="BW89" i="10"/>
  <c r="CK89" i="10" s="1"/>
  <c r="BW83" i="10"/>
  <c r="CK83" i="10" s="1"/>
  <c r="BW105" i="10"/>
  <c r="CK105" i="10" s="1"/>
  <c r="BW97" i="10"/>
  <c r="CK97" i="10" s="1"/>
  <c r="BW100" i="10"/>
  <c r="CJ100" i="10" s="1"/>
  <c r="BW107" i="10"/>
  <c r="CK107" i="10" s="1"/>
  <c r="CK59" i="10"/>
  <c r="CK62" i="10"/>
  <c r="CK60" i="10"/>
  <c r="CK78" i="10"/>
  <c r="CK77" i="10"/>
  <c r="CK85" i="10"/>
  <c r="CK95" i="10"/>
  <c r="CK96" i="10"/>
  <c r="CK103" i="10"/>
  <c r="CJ59" i="10"/>
  <c r="CJ62" i="10"/>
  <c r="CJ60" i="10"/>
  <c r="CJ78" i="10"/>
  <c r="CJ77" i="10"/>
  <c r="CJ85" i="10"/>
  <c r="CJ95" i="10"/>
  <c r="CJ96" i="10"/>
  <c r="CJ105" i="10"/>
  <c r="CJ103" i="10"/>
  <c r="CJ63" i="10"/>
  <c r="CJ64" i="10"/>
  <c r="CJ66" i="10"/>
  <c r="CJ65" i="10"/>
  <c r="CJ72" i="10"/>
  <c r="CJ80" i="10"/>
  <c r="CJ87" i="10"/>
  <c r="CJ84" i="10"/>
  <c r="CJ90" i="10"/>
  <c r="CJ102" i="10"/>
  <c r="CJ107" i="10"/>
  <c r="CJ68" i="10"/>
  <c r="CJ69" i="10"/>
  <c r="CJ76" i="10"/>
  <c r="CJ82" i="10"/>
  <c r="CJ86" i="10"/>
  <c r="CJ93" i="10"/>
  <c r="CJ97" i="10"/>
  <c r="CJ104" i="10"/>
  <c r="CJ58" i="10"/>
  <c r="CJ61" i="10"/>
  <c r="CJ74" i="10"/>
  <c r="CJ73" i="10"/>
  <c r="CJ71" i="10"/>
  <c r="CJ79" i="10"/>
  <c r="CJ81" i="10"/>
  <c r="CJ91" i="10"/>
  <c r="CJ98" i="10"/>
  <c r="CJ92" i="10"/>
  <c r="CJ101" i="10"/>
  <c r="CJ99" i="10"/>
  <c r="AJ107" i="10"/>
  <c r="AJ103" i="10"/>
  <c r="AJ76" i="10"/>
  <c r="AJ69" i="10"/>
  <c r="AJ82" i="10"/>
  <c r="AJ105" i="10"/>
  <c r="AJ98" i="10"/>
  <c r="AJ90" i="10"/>
  <c r="AJ101" i="10"/>
  <c r="AJ93" i="10"/>
  <c r="AJ85" i="10"/>
  <c r="AJ68" i="10"/>
  <c r="AJ75" i="10"/>
  <c r="AJ67" i="10"/>
  <c r="AJ60" i="10"/>
  <c r="AJ59" i="10"/>
  <c r="AJ106" i="10"/>
  <c r="AJ100" i="10"/>
  <c r="AJ95" i="10"/>
  <c r="AJ74" i="10"/>
  <c r="AJ62" i="10"/>
  <c r="AJ70" i="10"/>
  <c r="AJ104" i="10"/>
  <c r="AJ96" i="10"/>
  <c r="AJ88" i="10"/>
  <c r="AJ99" i="10"/>
  <c r="AJ91" i="10"/>
  <c r="AJ84" i="10"/>
  <c r="AJ83" i="10"/>
  <c r="AJ78" i="10"/>
  <c r="AJ73" i="10"/>
  <c r="AJ66" i="10"/>
  <c r="AJ65" i="10"/>
  <c r="AJ92" i="10"/>
  <c r="AJ87" i="10"/>
  <c r="AJ72" i="10"/>
  <c r="AJ61" i="10"/>
  <c r="AJ80" i="10"/>
  <c r="AJ58" i="10"/>
  <c r="AJ102" i="10"/>
  <c r="AJ94" i="10"/>
  <c r="AJ86" i="10"/>
  <c r="AJ97" i="10"/>
  <c r="AJ89" i="10"/>
  <c r="AJ79" i="10"/>
  <c r="AJ81" i="10"/>
  <c r="AJ77" i="10"/>
  <c r="AJ71" i="10"/>
  <c r="AJ64" i="10"/>
  <c r="AJ63" i="10"/>
  <c r="CJ138" i="9"/>
  <c r="CJ83" i="10" l="1"/>
  <c r="CJ88" i="10"/>
  <c r="CJ94" i="10"/>
  <c r="CJ67" i="10"/>
  <c r="CJ89" i="10"/>
  <c r="CJ106" i="10"/>
  <c r="CJ75" i="10"/>
  <c r="CK100" i="10"/>
  <c r="CJ70" i="10"/>
</calcChain>
</file>

<file path=xl/sharedStrings.xml><?xml version="1.0" encoding="utf-8"?>
<sst xmlns="http://schemas.openxmlformats.org/spreadsheetml/2006/main" count="36664" uniqueCount="1097">
  <si>
    <t>Név</t>
  </si>
  <si>
    <t>Termék</t>
  </si>
  <si>
    <t>Paraméterek</t>
  </si>
  <si>
    <t>Kialakítás</t>
  </si>
  <si>
    <t>Érintőképernyős</t>
  </si>
  <si>
    <t>SIM kártya típusa</t>
  </si>
  <si>
    <t>nano-SIM</t>
  </si>
  <si>
    <t>Műszaki jellemzők</t>
  </si>
  <si>
    <t>Processzor típusa</t>
  </si>
  <si>
    <t>GPU: PowerVR GE8320</t>
  </si>
  <si>
    <t>GPU: Adreno 618</t>
  </si>
  <si>
    <t>GPU: Mali-G57 MC3</t>
  </si>
  <si>
    <t>GPU: Adreno 619</t>
  </si>
  <si>
    <t>SoC/CPU: Qualcomm Snapdragon 730G</t>
  </si>
  <si>
    <t>SoC/CPU: Qualcomm Snapdragon 865</t>
  </si>
  <si>
    <t>GPU: Adreno 650</t>
  </si>
  <si>
    <t>SoC/CPU: Qualcomm Snapdragon 855</t>
  </si>
  <si>
    <t>GPU: Adreno 640</t>
  </si>
  <si>
    <t>Processzormagok száma</t>
  </si>
  <si>
    <t>8 magos</t>
  </si>
  <si>
    <t>Processzor sebessége</t>
  </si>
  <si>
    <t>2 GHz</t>
  </si>
  <si>
    <t>2.3 GHz</t>
  </si>
  <si>
    <t>2.2 GHz</t>
  </si>
  <si>
    <t>2.8 GHz</t>
  </si>
  <si>
    <t>2.84 GHz</t>
  </si>
  <si>
    <t>RAM </t>
  </si>
  <si>
    <t>2 GB</t>
  </si>
  <si>
    <t>3 GB</t>
  </si>
  <si>
    <t>4 GB</t>
  </si>
  <si>
    <t>6 GB</t>
  </si>
  <si>
    <t>8 GB</t>
  </si>
  <si>
    <t>Belső memória mérete</t>
  </si>
  <si>
    <t>32 GB</t>
  </si>
  <si>
    <t>64 GB</t>
  </si>
  <si>
    <t>128 GB</t>
  </si>
  <si>
    <t>256 GB</t>
  </si>
  <si>
    <t>Memória bővíthető </t>
  </si>
  <si>
    <t>Igen</t>
  </si>
  <si>
    <t>Nem</t>
  </si>
  <si>
    <t>Memóriakártya típusa</t>
  </si>
  <si>
    <t>microSD</t>
  </si>
  <si>
    <t>microSD (max. 256 GB)</t>
  </si>
  <si>
    <t>microSD (max. 512 GB)</t>
  </si>
  <si>
    <t>Szoftver</t>
  </si>
  <si>
    <t>Operációs rendszer </t>
  </si>
  <si>
    <t>Android</t>
  </si>
  <si>
    <t>Kijelző</t>
  </si>
  <si>
    <t>Kijelzők száma</t>
  </si>
  <si>
    <t>Kijelző mérete</t>
  </si>
  <si>
    <t>6.3"</t>
  </si>
  <si>
    <t>Kijelző felbontása</t>
  </si>
  <si>
    <t>1600 x 720 pixel</t>
  </si>
  <si>
    <t>2340 x 1080 pixel</t>
  </si>
  <si>
    <t>2400 x 1080 pixel</t>
  </si>
  <si>
    <t>Kijelző típusa</t>
  </si>
  <si>
    <t>Kapacitív IPS</t>
  </si>
  <si>
    <t>Kapacitív Super AMOLED</t>
  </si>
  <si>
    <t>3D kijelző </t>
  </si>
  <si>
    <t>Képfrissítési frekvencia</t>
  </si>
  <si>
    <t>60 Hz</t>
  </si>
  <si>
    <t>120 Hz</t>
  </si>
  <si>
    <t>Egyéb kijelző tulajdonságok</t>
  </si>
  <si>
    <t>16 millió színárnyalat</t>
  </si>
  <si>
    <t>Kijelző alá épített ujjlenyomat-olvasó</t>
  </si>
  <si>
    <t>Kamera</t>
  </si>
  <si>
    <t>Fényképező</t>
  </si>
  <si>
    <t>Van</t>
  </si>
  <si>
    <t>3D kamera</t>
  </si>
  <si>
    <t>Előlapi kamera</t>
  </si>
  <si>
    <t>Előlapi kamera felbontása</t>
  </si>
  <si>
    <t>5 MPx</t>
  </si>
  <si>
    <t>8 MPx</t>
  </si>
  <si>
    <t>13 MPx</t>
  </si>
  <si>
    <t>16 MPx</t>
  </si>
  <si>
    <t>20 MPx</t>
  </si>
  <si>
    <t>Hátlapi kamerák száma</t>
  </si>
  <si>
    <t>Első hátlapi kamera felbontása</t>
  </si>
  <si>
    <t>48 MPx</t>
  </si>
  <si>
    <t>64 MPx</t>
  </si>
  <si>
    <t>12 MPx</t>
  </si>
  <si>
    <t>108 MPx</t>
  </si>
  <si>
    <t>Autofókusz </t>
  </si>
  <si>
    <t>Beépített vaku</t>
  </si>
  <si>
    <t>Retina szkenner </t>
  </si>
  <si>
    <t>Nincs</t>
  </si>
  <si>
    <t>LiDAR szkenner </t>
  </si>
  <si>
    <t>ToF szenzor </t>
  </si>
  <si>
    <t>Videofelvétel</t>
  </si>
  <si>
    <t>Maximális video felbontás</t>
  </si>
  <si>
    <t>1920 x 1080 @ 30 fps</t>
  </si>
  <si>
    <t>3840 x 2160 @ 30 fps</t>
  </si>
  <si>
    <t>3840 x 2160 @ 60 fps</t>
  </si>
  <si>
    <t>Második hátlapi kamera felbontása</t>
  </si>
  <si>
    <t>2 MPx</t>
  </si>
  <si>
    <t>Harmadik hátlapi kamera felbontása</t>
  </si>
  <si>
    <t>Negyedik hátlapi kamera felbontása</t>
  </si>
  <si>
    <t>Multimédia</t>
  </si>
  <si>
    <t>MP3 lejátszó</t>
  </si>
  <si>
    <t>FM rádió</t>
  </si>
  <si>
    <t>Video lejátszás</t>
  </si>
  <si>
    <t>Internet böngésző</t>
  </si>
  <si>
    <t>Játék</t>
  </si>
  <si>
    <t>Adatátvitel</t>
  </si>
  <si>
    <t>MHL támogatás </t>
  </si>
  <si>
    <t>Wi-Fi </t>
  </si>
  <si>
    <t>Wi-Fi Direct </t>
  </si>
  <si>
    <t>AirDrop </t>
  </si>
  <si>
    <t>DLNA támogatás </t>
  </si>
  <si>
    <t>NFC támogatás </t>
  </si>
  <si>
    <t>Bluetooth </t>
  </si>
  <si>
    <t>Infraport</t>
  </si>
  <si>
    <t>Csatlakozók</t>
  </si>
  <si>
    <t>USB</t>
  </si>
  <si>
    <t>USB Type-C </t>
  </si>
  <si>
    <t>HDMI kimenet </t>
  </si>
  <si>
    <t>Lightning csatlakozó </t>
  </si>
  <si>
    <t>30 tűs csatlakozó </t>
  </si>
  <si>
    <t>3.5 Jack fülhallgató kimenet</t>
  </si>
  <si>
    <t>Hálózati kapcsolatok</t>
  </si>
  <si>
    <t>GSM</t>
  </si>
  <si>
    <t>GPRS kapcsolat </t>
  </si>
  <si>
    <t>EDGE kapcsolat </t>
  </si>
  <si>
    <t>UMTS (3G)</t>
  </si>
  <si>
    <t>WCDMA</t>
  </si>
  <si>
    <t>HSDPA</t>
  </si>
  <si>
    <t>HSUPA</t>
  </si>
  <si>
    <t>LTE támogatás (4G) </t>
  </si>
  <si>
    <t>5G támogatás</t>
  </si>
  <si>
    <t>Navigáció</t>
  </si>
  <si>
    <t>GPS </t>
  </si>
  <si>
    <t>GLONASS </t>
  </si>
  <si>
    <t>Beidou (BDS) </t>
  </si>
  <si>
    <t>Galileo </t>
  </si>
  <si>
    <t>QZSS </t>
  </si>
  <si>
    <t>Szenzorok</t>
  </si>
  <si>
    <t>Ujjlenyomat-olvasó</t>
  </si>
  <si>
    <t>Gyorsulásmérő</t>
  </si>
  <si>
    <t>Giroszkóp</t>
  </si>
  <si>
    <t>Közelségérzékelő</t>
  </si>
  <si>
    <t>Iránytű</t>
  </si>
  <si>
    <t>Barométer</t>
  </si>
  <si>
    <t>Akkumulátor</t>
  </si>
  <si>
    <t>Akkumulátor típusa</t>
  </si>
  <si>
    <t>Li-Pol</t>
  </si>
  <si>
    <t>Li-Ion</t>
  </si>
  <si>
    <t>Akkumulátor kapacitás</t>
  </si>
  <si>
    <t>5000 mAh</t>
  </si>
  <si>
    <t>6000 mAh</t>
  </si>
  <si>
    <t>4000 mAh</t>
  </si>
  <si>
    <t>4500 mAh</t>
  </si>
  <si>
    <t>Vezeték nélküli töltés</t>
  </si>
  <si>
    <t>Vezeték nélküli töltési teljesítmény</t>
  </si>
  <si>
    <t>Üzenetküldés</t>
  </si>
  <si>
    <t>MMS </t>
  </si>
  <si>
    <t>E-mail</t>
  </si>
  <si>
    <t>Méretek</t>
  </si>
  <si>
    <t>Hosszúság</t>
  </si>
  <si>
    <t>163.3 mm</t>
  </si>
  <si>
    <t>162.3 mm</t>
  </si>
  <si>
    <t>161.9 mm</t>
  </si>
  <si>
    <t>163.7 mm</t>
  </si>
  <si>
    <t>165.1 mm</t>
  </si>
  <si>
    <t>163.6 mm</t>
  </si>
  <si>
    <t>Szélesség</t>
  </si>
  <si>
    <t>77.2 mm</t>
  </si>
  <si>
    <t>75.3 mm</t>
  </si>
  <si>
    <t>76.7 mm</t>
  </si>
  <si>
    <t>76.4 mm</t>
  </si>
  <si>
    <t>Vastagság</t>
  </si>
  <si>
    <t>9 mm</t>
  </si>
  <si>
    <t>9.1 mm</t>
  </si>
  <si>
    <t>8.9 mm</t>
  </si>
  <si>
    <t>8.4 mm</t>
  </si>
  <si>
    <t>8.8 mm</t>
  </si>
  <si>
    <t>8.6 mm</t>
  </si>
  <si>
    <t>9.7 mm</t>
  </si>
  <si>
    <t>7.9 mm</t>
  </si>
  <si>
    <t>9.3 mm</t>
  </si>
  <si>
    <t>Tömeg</t>
  </si>
  <si>
    <t>196 g</t>
  </si>
  <si>
    <t>199 g</t>
  </si>
  <si>
    <t>190 g</t>
  </si>
  <si>
    <t>200 g</t>
  </si>
  <si>
    <t>192 g</t>
  </si>
  <si>
    <t>186 g</t>
  </si>
  <si>
    <t>218 g</t>
  </si>
  <si>
    <t>205 g</t>
  </si>
  <si>
    <t>208 g</t>
  </si>
  <si>
    <t>Funkciók</t>
  </si>
  <si>
    <t>Dual SIM</t>
  </si>
  <si>
    <t>Tripla sim</t>
  </si>
  <si>
    <t>Cseppálló</t>
  </si>
  <si>
    <t>Vízálló</t>
  </si>
  <si>
    <t>Porálló</t>
  </si>
  <si>
    <t>Ütésálló</t>
  </si>
  <si>
    <t>MP3/WMA/AAC csengőhang</t>
  </si>
  <si>
    <t>Diktafon</t>
  </si>
  <si>
    <t>Naptár</t>
  </si>
  <si>
    <t>Ébresztő</t>
  </si>
  <si>
    <t>Számológép</t>
  </si>
  <si>
    <t>Kihangosítás</t>
  </si>
  <si>
    <t>Hardware Modem </t>
  </si>
  <si>
    <t>Samsung Galaxy A01 Core 16GB Dual (A013F)</t>
  </si>
  <si>
    <t>Samsung Galaxy A01 16GB Dual</t>
  </si>
  <si>
    <t>Samsung Galaxy A10s 32GB 2GB RAM Dual (A107F/DS)</t>
  </si>
  <si>
    <t>Samsung Galaxy A20e 32GB Dual A202</t>
  </si>
  <si>
    <t>Samsung Galaxy A02 32GB 3GB RAM Dual (A022F)</t>
  </si>
  <si>
    <t>Samsung Galaxy A02s 32GB Dual (A025F)</t>
  </si>
  <si>
    <t>Samsung Galaxy A11 32GB 2GB RAM Dual</t>
  </si>
  <si>
    <t>Samsung Galaxy M11 32GB 3GB RAM Dual</t>
  </si>
  <si>
    <t>Samsung Galaxy A02 64GB 3GB RAM Dual (A022F)</t>
  </si>
  <si>
    <t>Samsung Galaxy A20e 32GB A202</t>
  </si>
  <si>
    <t>Samsung Galaxy A20s 32GB 3GB RAM Dual (A207F)</t>
  </si>
  <si>
    <t>Samsung Galaxy A02s 64GB 4GB RAM Dual</t>
  </si>
  <si>
    <t>Samsung Galaxy A12 64GB 4GB RAM Dual</t>
  </si>
  <si>
    <t>Samsung Galaxy A10 32GB Dual A105</t>
  </si>
  <si>
    <t>Samsung Galaxy A21s 32GB 3GB RAM Dual (A217F)</t>
  </si>
  <si>
    <t>Samsung Galaxy A21s 32GB 3GB RAM (A217F)</t>
  </si>
  <si>
    <t>Samsung Galaxy A12 128GB 4GB RAM Dual (A125)</t>
  </si>
  <si>
    <t>Samsung Galaxy M21 64GB 4GB RAM Dual (M215F)</t>
  </si>
  <si>
    <t>Samsung Galaxy A21s 128GB 4GB RAM Dual</t>
  </si>
  <si>
    <t>Samsung Galaxy A21s 128GB 3GB RAM Dual</t>
  </si>
  <si>
    <t>Samsung Galaxy A31 64GB 4GB RAM Dual</t>
  </si>
  <si>
    <t>Samsung Galaxy A41 64GB Dual (A415FZ)</t>
  </si>
  <si>
    <t>Samsung Galaxy Xcover 4s Dual (G398F)</t>
  </si>
  <si>
    <t>Samsung Galaxy A31 128GB 4GB RAM Dual</t>
  </si>
  <si>
    <t>Samsung Galaxy Xcover 4s (G398F)</t>
  </si>
  <si>
    <t>Samsung Galaxy A51 128GB 4GB RAM Dual (A515F)</t>
  </si>
  <si>
    <t>Samsung Galaxy A50 128GB 4GB RAM Dual A505</t>
  </si>
  <si>
    <t>Samsung Galaxy A42 5G 128GB 4GB RAM Dual (A426B)</t>
  </si>
  <si>
    <t>Samsung Galaxy A51 128GB 6GB RAM Dual</t>
  </si>
  <si>
    <t>Samsung Galaxy M31 64GB 6GB RAM Dual (M315)</t>
  </si>
  <si>
    <t>Samsung Galaxy A32 5G 64GB 4GB RAM Dual (A326)</t>
  </si>
  <si>
    <t>Samsung Galaxy A71 128GB 6GB RAM Dual (A715F)</t>
  </si>
  <si>
    <t>Samsung Galaxy A32 5G 128GB 4GB RAM Dual (A326)</t>
  </si>
  <si>
    <t>Samsung Galaxy M31s 128GB 6GB RAM Dual</t>
  </si>
  <si>
    <t>Samsung Galaxy M51 128GB 6GB RAM Dual</t>
  </si>
  <si>
    <t>Samsung Galaxy A80 128GB 8GB RAM Dual A805</t>
  </si>
  <si>
    <t>Samsung Galaxy Xcover Pro 64GB Dual</t>
  </si>
  <si>
    <t>Samsung Galaxy A50 128GB 4GB RAM A505</t>
  </si>
  <si>
    <t>Samsung Galaxy Note10 Lite 128GB 6GB RAM Dual (N770F)</t>
  </si>
  <si>
    <t>Samsung Galaxy S20 FE 128GB 6GB RAM Dual (G780)</t>
  </si>
  <si>
    <t>Samsung Galaxy S10 Lite 128GB 6GB RAM Dual (G770F)</t>
  </si>
  <si>
    <t>Samsung Galaxy S10e 128GB Dual G970</t>
  </si>
  <si>
    <t>Samsung Galaxy S10 Lite 128GB 8GB RAM Dual (G770F)</t>
  </si>
  <si>
    <t>Samsung Galaxy Note10 256GB Dual N970</t>
  </si>
  <si>
    <t>Samsung Galaxy S20 FE 256GB 8GB RAM Dual (G780)</t>
  </si>
  <si>
    <t>Samsung Galaxy S10+ 128GB Dual G975</t>
  </si>
  <si>
    <t>Samsung Galaxy S20 FE 128GB 6GB RAM (G780)</t>
  </si>
  <si>
    <t>Samsung Galaxy S10 128GB Dual G973</t>
  </si>
  <si>
    <t>Samsung Galaxy S20 FE 5G 128GB 6GB RAM Dual (G781)</t>
  </si>
  <si>
    <t>Samsung Galaxy Note20 256GB 8GB RAM Dual (N980F)</t>
  </si>
  <si>
    <t>Samsung Galaxy S20 128GB 8GB RAM Dual (G980F)</t>
  </si>
  <si>
    <t>Samsung Galaxy S20+ 128GB 8GB RAM Dual (G985F)</t>
  </si>
  <si>
    <t>Samsung Galaxy S20 5G 128GB 12GB RAM Dual</t>
  </si>
  <si>
    <t>Samsung Galaxy S20 5G 128GB 8GB RAM Dual</t>
  </si>
  <si>
    <t>Samsung Galaxy Note20 5G 256GB 8GB RAM Dual (N981)</t>
  </si>
  <si>
    <t>Samsung Galaxy Note10+ 256GB Dual N975F</t>
  </si>
  <si>
    <t>Samsung Galaxy S10 512GB Dual G973</t>
  </si>
  <si>
    <t>Samsung Galaxy S10+ 512GB Dual G975</t>
  </si>
  <si>
    <t>Samsung Galaxy S20+ 5G 128GB 12GB RAM Dual (G986B)</t>
  </si>
  <si>
    <t>Samsung Galaxy S21 128GB 8GB RAM Dual (G991)</t>
  </si>
  <si>
    <t>Samsung Galaxy S21 256GB 8GB RAM Dual (G991)</t>
  </si>
  <si>
    <t>Samsung Galaxy S20 Ultra 5G 128GB 12GB RAM Dual</t>
  </si>
  <si>
    <t>Samsung Galaxy S21+ 128GB 8GB RAM Dual (G996)</t>
  </si>
  <si>
    <t>Samsung Galaxy S21+ 256GB 8GB RAM Dual (G996)</t>
  </si>
  <si>
    <t>Samsung Galaxy Note9 128GB Dual N960</t>
  </si>
  <si>
    <t>Samsung Galaxy S9 64GB Dual G960FD</t>
  </si>
  <si>
    <t>Samsung Galaxy S20 Ultra 128GB 12GB RAM Dual</t>
  </si>
  <si>
    <t>Samsung Galaxy Note10+ 512GB Dual N976</t>
  </si>
  <si>
    <t>Samsung Galaxy Note20 Ultra 5G 256GB 12GB RAM Dual (N986)</t>
  </si>
  <si>
    <t>Samsung Galaxy S21 Ultra 128GB 12GB RAM Dual (G998)</t>
  </si>
  <si>
    <t>Samsung Galaxy Note20 Ultra 256GB 8GB RAM Dual</t>
  </si>
  <si>
    <t>Samsung Galaxy S21 Ultra 256GB 12GB RAM Dual (G998)</t>
  </si>
  <si>
    <t>Samsung Galaxy Z Fold2 5G 256GB 12GB RAM (F916B)</t>
  </si>
  <si>
    <t>Samsung Galaxy S21 Ultra 512GB 16GB RAM Dual (G998)</t>
  </si>
  <si>
    <t>Samsung Galaxy S10+ 1TB Dual G975</t>
  </si>
  <si>
    <r>
      <t> </t>
    </r>
    <r>
      <rPr>
        <sz val="9"/>
        <color rgb="FFFFFFFF"/>
        <rFont val="Calibri"/>
        <family val="2"/>
        <charset val="238"/>
        <scheme val="minor"/>
      </rPr>
      <t>TOP</t>
    </r>
    <r>
      <rPr>
        <b/>
        <sz val="10"/>
        <color rgb="FFFFFFFF"/>
        <rFont val="Calibri"/>
        <family val="2"/>
        <charset val="238"/>
        <scheme val="minor"/>
      </rPr>
      <t>20</t>
    </r>
  </si>
  <si>
    <r>
      <t> </t>
    </r>
    <r>
      <rPr>
        <sz val="9"/>
        <color rgb="FFFFFFFF"/>
        <rFont val="Calibri"/>
        <family val="2"/>
        <charset val="238"/>
        <scheme val="minor"/>
      </rPr>
      <t>TOP</t>
    </r>
    <r>
      <rPr>
        <b/>
        <sz val="10"/>
        <color rgb="FFFFFFFF"/>
        <rFont val="Calibri"/>
        <family val="2"/>
        <charset val="238"/>
        <scheme val="minor"/>
      </rPr>
      <t>14</t>
    </r>
  </si>
  <si>
    <r>
      <t> </t>
    </r>
    <r>
      <rPr>
        <sz val="9"/>
        <color rgb="FFFFFFFF"/>
        <rFont val="Calibri"/>
        <family val="2"/>
        <charset val="238"/>
        <scheme val="minor"/>
      </rPr>
      <t>TOP</t>
    </r>
    <r>
      <rPr>
        <b/>
        <sz val="10"/>
        <color rgb="FFFFFFFF"/>
        <rFont val="Calibri"/>
        <family val="2"/>
        <charset val="238"/>
        <scheme val="minor"/>
      </rPr>
      <t>7</t>
    </r>
  </si>
  <si>
    <r>
      <t> </t>
    </r>
    <r>
      <rPr>
        <b/>
        <sz val="9"/>
        <color rgb="FFFFFFFF"/>
        <rFont val="Calibri"/>
        <family val="2"/>
        <charset val="238"/>
        <scheme val="minor"/>
      </rPr>
      <t>-16%</t>
    </r>
  </si>
  <si>
    <r>
      <t> </t>
    </r>
    <r>
      <rPr>
        <sz val="9"/>
        <color rgb="FFFFFFFF"/>
        <rFont val="Calibri"/>
        <family val="2"/>
        <charset val="238"/>
        <scheme val="minor"/>
      </rPr>
      <t>TOP</t>
    </r>
    <r>
      <rPr>
        <b/>
        <sz val="10"/>
        <color rgb="FFFFFFFF"/>
        <rFont val="Calibri"/>
        <family val="2"/>
        <charset val="238"/>
        <scheme val="minor"/>
      </rPr>
      <t>2</t>
    </r>
  </si>
  <si>
    <r>
      <t> </t>
    </r>
    <r>
      <rPr>
        <sz val="9"/>
        <color rgb="FFFFFFFF"/>
        <rFont val="Calibri"/>
        <family val="2"/>
        <charset val="238"/>
        <scheme val="minor"/>
      </rPr>
      <t>TOP</t>
    </r>
    <r>
      <rPr>
        <b/>
        <sz val="10"/>
        <color rgb="FFFFFFFF"/>
        <rFont val="Calibri"/>
        <family val="2"/>
        <charset val="238"/>
        <scheme val="minor"/>
      </rPr>
      <t>8</t>
    </r>
  </si>
  <si>
    <r>
      <t> </t>
    </r>
    <r>
      <rPr>
        <b/>
        <sz val="9"/>
        <color rgb="FFFFFFFF"/>
        <rFont val="Calibri"/>
        <family val="2"/>
        <charset val="238"/>
        <scheme val="minor"/>
      </rPr>
      <t>-15%</t>
    </r>
  </si>
  <si>
    <r>
      <t> </t>
    </r>
    <r>
      <rPr>
        <sz val="9"/>
        <color rgb="FFFFFFFF"/>
        <rFont val="Calibri"/>
        <family val="2"/>
        <charset val="238"/>
        <scheme val="minor"/>
      </rPr>
      <t>TOP</t>
    </r>
    <r>
      <rPr>
        <b/>
        <sz val="10"/>
        <color rgb="FFFFFFFF"/>
        <rFont val="Calibri"/>
        <family val="2"/>
        <charset val="238"/>
        <scheme val="minor"/>
      </rPr>
      <t>15</t>
    </r>
  </si>
  <si>
    <t>micro-SIM</t>
  </si>
  <si>
    <t>SoC/CPU: MediaTek MT6739</t>
  </si>
  <si>
    <t>GPU: PowerVR GE8100</t>
  </si>
  <si>
    <t>SoC/CPU: Qualcomm Snapdragon 439</t>
  </si>
  <si>
    <t>GPU: Adreno 505</t>
  </si>
  <si>
    <t>SoC/CPU: MediaTek Helio P22 MT6762</t>
  </si>
  <si>
    <t>SoC/CPU: Samsung Exynos 7884</t>
  </si>
  <si>
    <t>Mali-G71 MP2</t>
  </si>
  <si>
    <t>SoC/CPU: Mediatek MT6739W</t>
  </si>
  <si>
    <t>SoC/CPU: Qualcomm Snapdragon 450</t>
  </si>
  <si>
    <t>GPU: Adreno 506</t>
  </si>
  <si>
    <t>SoC/CPU: MediaTek Helio P35 MT6765</t>
  </si>
  <si>
    <t>SoC/CPU: Samsung Exynos 7884 Octa</t>
  </si>
  <si>
    <t>GPU: Mali-G71 MP2</t>
  </si>
  <si>
    <t>SoC/CPU: Samsung Exynos 850</t>
  </si>
  <si>
    <t>GPU: Mali-G52</t>
  </si>
  <si>
    <t>SoC/CPU: Samsung Exynos 9611</t>
  </si>
  <si>
    <t>GPU: Mali-G72 MP3</t>
  </si>
  <si>
    <t>SoC/CPU: MediaTek Helio P65 MT6768</t>
  </si>
  <si>
    <t>GPU: Mali-G52 MC2</t>
  </si>
  <si>
    <t>SoC/CPU: Mediatek Helio P65 MT6768</t>
  </si>
  <si>
    <t>SoC/CPU: Samsung Exynos 7885</t>
  </si>
  <si>
    <t>SoC/CPU: Samsung Exynos 9610 Octa</t>
  </si>
  <si>
    <t>SoC/CPU: Qualcomm Snapdragon 750G</t>
  </si>
  <si>
    <t>SoC/CPU: MediaTek Dimensity 720 MT6853</t>
  </si>
  <si>
    <t>SoC/CPU: Qualcomm Snapdragon 730</t>
  </si>
  <si>
    <t>GPU: Mali-G72 MP3</t>
  </si>
  <si>
    <t>SoC/CPU: Samsung Exynos 9810</t>
  </si>
  <si>
    <t>GPU: Mali-G72 MP18</t>
  </si>
  <si>
    <t>SoC/CPU: Samsung Exynos 990</t>
  </si>
  <si>
    <t>GPU: Mali-G77 MP11</t>
  </si>
  <si>
    <t>SoC/CPU: Samsung Exynos 9820 Octa</t>
  </si>
  <si>
    <t>GPU: Mali-G76 MP12</t>
  </si>
  <si>
    <t>SoC/CPU: Samsung Exynos 9825</t>
  </si>
  <si>
    <t>SoC/CPU: Samsung Exynos 990</t>
  </si>
  <si>
    <t>GPU: Mali-G77 MP11</t>
  </si>
  <si>
    <t>SoC/CPU: Samsung Exynos 2100</t>
  </si>
  <si>
    <t>GPU: Mali-G78 MP14</t>
  </si>
  <si>
    <t>SoC/CPU: Samsung Exynos 9810 Octa</t>
  </si>
  <si>
    <t>SoC/CPU: Samsung Exynos 9810 Octa</t>
  </si>
  <si>
    <t>SoC/CPU: Qualcomm Snapdragon 865+</t>
  </si>
  <si>
    <t>4 magos</t>
  </si>
  <si>
    <t>1.5 GHz</t>
  </si>
  <si>
    <t>1.95 GHz</t>
  </si>
  <si>
    <t>1.6 GHz</t>
  </si>
  <si>
    <t>1.8 GHz</t>
  </si>
  <si>
    <t>2.7 GHz</t>
  </si>
  <si>
    <t>2.73 GHz</t>
  </si>
  <si>
    <t>2.9 GHz</t>
  </si>
  <si>
    <t>3.09 GHz</t>
  </si>
  <si>
    <t>1 GB</t>
  </si>
  <si>
    <t>12 GB</t>
  </si>
  <si>
    <t>16 GB</t>
  </si>
  <si>
    <t>512 GB</t>
  </si>
  <si>
    <t>1 TB</t>
  </si>
  <si>
    <t>microSD (max. 1 TB)</t>
  </si>
  <si>
    <t>microSD (max. 400 GB)</t>
  </si>
  <si>
    <t>5.3"</t>
  </si>
  <si>
    <t>5.7"</t>
  </si>
  <si>
    <t>6.2"</t>
  </si>
  <si>
    <t>5.8"</t>
  </si>
  <si>
    <t>6.5"</t>
  </si>
  <si>
    <t>6.4"</t>
  </si>
  <si>
    <t>6.1"</t>
  </si>
  <si>
    <t>5"</t>
  </si>
  <si>
    <t>6.6"</t>
  </si>
  <si>
    <t>6.7"</t>
  </si>
  <si>
    <t>6.8"</t>
  </si>
  <si>
    <t>6.9"</t>
  </si>
  <si>
    <t>6.23"</t>
  </si>
  <si>
    <t>1480 x 720 pixel</t>
  </si>
  <si>
    <t>1520 x 720 pixel</t>
  </si>
  <si>
    <t>1560 x 720 pixel</t>
  </si>
  <si>
    <t>1280 x 720 pixel</t>
  </si>
  <si>
    <t>2280 x 1080 pixel</t>
  </si>
  <si>
    <t>3040 x 1440 pixel</t>
  </si>
  <si>
    <t>3200 x 1440 pixel</t>
  </si>
  <si>
    <t>2960 x 1440 pixel</t>
  </si>
  <si>
    <t>3088 x 1440 pixel</t>
  </si>
  <si>
    <t>2260 x 816 pixel</t>
  </si>
  <si>
    <t>Kapacitív TFT</t>
  </si>
  <si>
    <t>Kapacitív PLS TFT</t>
  </si>
  <si>
    <t>Kapacítív Super AMOLED Plus</t>
  </si>
  <si>
    <t>Kapacitív Dynamic AMOLED</t>
  </si>
  <si>
    <t>Kapacitív Super AMOLED Plus</t>
  </si>
  <si>
    <t>Kapacitív Dynamic AMOLED 2X</t>
  </si>
  <si>
    <t>Super AMOLED kijelző</t>
  </si>
  <si>
    <t>Kapacitív Dynamic AMOLED 2X</t>
  </si>
  <si>
    <t>19:9 képarány</t>
  </si>
  <si>
    <t>Gorilla Glass 6</t>
  </si>
  <si>
    <t>1200 cd/m2 maximális fényerő</t>
  </si>
  <si>
    <t>HDR10+</t>
  </si>
  <si>
    <t>120 Hz képfrissítési frekvencia</t>
  </si>
  <si>
    <t>240 Hz érintés letapogatási frekvencia</t>
  </si>
  <si>
    <t>Gorilla Glass Victus</t>
  </si>
  <si>
    <t>Corning Gorilla Glass 5</t>
  </si>
  <si>
    <t>Nyitott állapotban: Kapacitív Dynamic AMOLED 2X, 7.6", 2208 x 1768 pixel</t>
  </si>
  <si>
    <t>25 MPx</t>
  </si>
  <si>
    <t>32 MPx</t>
  </si>
  <si>
    <t>10 MPx</t>
  </si>
  <si>
    <t>40 MPx</t>
  </si>
  <si>
    <t>7680 x 4320 @ 24 fps</t>
  </si>
  <si>
    <t>4k @ 60 fps</t>
  </si>
  <si>
    <t>0.3 MPx</t>
  </si>
  <si>
    <t>3000 mAh</t>
  </si>
  <si>
    <t>3400 mAh</t>
  </si>
  <si>
    <t>3500 mAh</t>
  </si>
  <si>
    <t>2800 mAh</t>
  </si>
  <si>
    <t>7000 mAh</t>
  </si>
  <si>
    <t>3700 mAh</t>
  </si>
  <si>
    <t>4050 mAh</t>
  </si>
  <si>
    <t>3100 mAh</t>
  </si>
  <si>
    <t>4100 mAh</t>
  </si>
  <si>
    <t>4300 mAh</t>
  </si>
  <si>
    <t>4800 mAh</t>
  </si>
  <si>
    <t>15 W</t>
  </si>
  <si>
    <t>12 W</t>
  </si>
  <si>
    <t>20 W</t>
  </si>
  <si>
    <t>10 W</t>
  </si>
  <si>
    <t>11 W</t>
  </si>
  <si>
    <t>141.7 mm</t>
  </si>
  <si>
    <t>146.2 mm</t>
  </si>
  <si>
    <t>156.9 mm</t>
  </si>
  <si>
    <t>147.4 mm</t>
  </si>
  <si>
    <t>164 mm</t>
  </si>
  <si>
    <t>164.2 mm</t>
  </si>
  <si>
    <t>161.4 mm</t>
  </si>
  <si>
    <t>155.6 mm</t>
  </si>
  <si>
    <t>159 mm</t>
  </si>
  <si>
    <t>159.3 mm</t>
  </si>
  <si>
    <t>149.9 mm</t>
  </si>
  <si>
    <t>158.5 mm</t>
  </si>
  <si>
    <t>164.4 mm</t>
  </si>
  <si>
    <t>159.2 mm</t>
  </si>
  <si>
    <t>163.9 mm</t>
  </si>
  <si>
    <t>165.2 mm</t>
  </si>
  <si>
    <t>159.9 mm</t>
  </si>
  <si>
    <t>159.8 mm</t>
  </si>
  <si>
    <t>162.5 mm</t>
  </si>
  <si>
    <t>142.2 mm</t>
  </si>
  <si>
    <t>151 mm</t>
  </si>
  <si>
    <t>157.6 mm</t>
  </si>
  <si>
    <t>161.6 mm</t>
  </si>
  <si>
    <t>151.7 mm</t>
  </si>
  <si>
    <t>166.9 mm</t>
  </si>
  <si>
    <t>161.5 mm</t>
  </si>
  <si>
    <t>147.7 mm</t>
  </si>
  <si>
    <t>164.8 mm</t>
  </si>
  <si>
    <t>67.5 mm</t>
  </si>
  <si>
    <t>70.9 mm</t>
  </si>
  <si>
    <t>75.8 mm</t>
  </si>
  <si>
    <t>69.7 mm</t>
  </si>
  <si>
    <t>75.9 mm</t>
  </si>
  <si>
    <t>76.3 mm</t>
  </si>
  <si>
    <t>77.5 mm</t>
  </si>
  <si>
    <t>75.6 mm</t>
  </si>
  <si>
    <t>75.1 mm</t>
  </si>
  <si>
    <t>73.1 mm</t>
  </si>
  <si>
    <t>69.8 mm</t>
  </si>
  <si>
    <t>73.3 mm</t>
  </si>
  <si>
    <t>73.6 mm</t>
  </si>
  <si>
    <t>74.7 mm</t>
  </si>
  <si>
    <t>76.1 mm</t>
  </si>
  <si>
    <t>76 mm</t>
  </si>
  <si>
    <t>74.4 mm</t>
  </si>
  <si>
    <t>76.5 mm</t>
  </si>
  <si>
    <t>74.5 mm</t>
  </si>
  <si>
    <t>69.9 mm</t>
  </si>
  <si>
    <t>71.8 mm</t>
  </si>
  <si>
    <t>74.1 mm</t>
  </si>
  <si>
    <t>70.4 mm</t>
  </si>
  <si>
    <t>75.2 mm</t>
  </si>
  <si>
    <t>69.1 mm</t>
  </si>
  <si>
    <t>73.7 mm</t>
  </si>
  <si>
    <t>71.2 mm</t>
  </si>
  <si>
    <t>68.7 mm</t>
  </si>
  <si>
    <t>68 mm</t>
  </si>
  <si>
    <t>8.3 mm</t>
  </si>
  <si>
    <t>7.8 mm</t>
  </si>
  <si>
    <t>8 mm</t>
  </si>
  <si>
    <t>7.7 mm</t>
  </si>
  <si>
    <t>9.5 mm</t>
  </si>
  <si>
    <t>10 mm</t>
  </si>
  <si>
    <t>8.7 mm</t>
  </si>
  <si>
    <t>8.1 mm</t>
  </si>
  <si>
    <t>8.5 mm</t>
  </si>
  <si>
    <t>16.8 mm</t>
  </si>
  <si>
    <t>150 g</t>
  </si>
  <si>
    <t>149 g</t>
  </si>
  <si>
    <t>168 g</t>
  </si>
  <si>
    <t>141 g</t>
  </si>
  <si>
    <t>206 g</t>
  </si>
  <si>
    <t>177 g</t>
  </si>
  <si>
    <t>197 g</t>
  </si>
  <si>
    <t>183 g</t>
  </si>
  <si>
    <t>188 g</t>
  </si>
  <si>
    <t>185 g</t>
  </si>
  <si>
    <t>152 g</t>
  </si>
  <si>
    <t>172 g</t>
  </si>
  <si>
    <t>166 g</t>
  </si>
  <si>
    <t>193 g</t>
  </si>
  <si>
    <t>191 g</t>
  </si>
  <si>
    <t>179 g</t>
  </si>
  <si>
    <t>203 g</t>
  </si>
  <si>
    <t>213 g</t>
  </si>
  <si>
    <t>220 g</t>
  </si>
  <si>
    <t>175 g</t>
  </si>
  <si>
    <t>157 g</t>
  </si>
  <si>
    <t>163 g</t>
  </si>
  <si>
    <t>169 g</t>
  </si>
  <si>
    <t>222 g</t>
  </si>
  <si>
    <t>201 g</t>
  </si>
  <si>
    <t>227 g</t>
  </si>
  <si>
    <t>279 g</t>
  </si>
  <si>
    <t>Ár min</t>
  </si>
  <si>
    <t>Ár max</t>
  </si>
  <si>
    <t>átlg ár</t>
  </si>
  <si>
    <t>Processzor sebessége (GHz)</t>
  </si>
  <si>
    <t>RAM  (GB)</t>
  </si>
  <si>
    <t>Belső memória mérete (GB)</t>
  </si>
  <si>
    <t>Kijelző mérete (")</t>
  </si>
  <si>
    <t>Kijelző felbontása (pixel)</t>
  </si>
  <si>
    <t>Képfrissítési frekvencia (Hz)</t>
  </si>
  <si>
    <t>Előlapi kamera felbontása (MPx)</t>
  </si>
  <si>
    <t>Első hátlapi kamera felbontása (MPx)</t>
  </si>
  <si>
    <t>Maximális video felbontás (p)</t>
  </si>
  <si>
    <t>Maximális video felbontás (fps)</t>
  </si>
  <si>
    <t xml:space="preserve">0.3 </t>
  </si>
  <si>
    <t>Akkumulátor kapacitás (mAh)</t>
  </si>
  <si>
    <t>Tömeg (g)</t>
  </si>
  <si>
    <t>Melyik telefon a legjobb választás?</t>
  </si>
  <si>
    <t>cél1:megkeresni a piacon kínált legjobb terméket</t>
  </si>
  <si>
    <t>cél2: megkeresni a legjobb terméket ár-érték arányban</t>
  </si>
  <si>
    <t>cél3: gimnazista/egyetemista személy számára megfizethető (&lt;100.000 Ft) és legjobb ár-érték aránnyal rendelkező telefon kiválasztása</t>
  </si>
  <si>
    <t>státuszszimbólum</t>
  </si>
  <si>
    <t>elvárás</t>
  </si>
  <si>
    <t>érintőképernyős</t>
  </si>
  <si>
    <t>android</t>
  </si>
  <si>
    <t>a szürke betűk azt jelentik hogy az adott paraméter minden termék esetében azonos</t>
  </si>
  <si>
    <t>legjobb = saját magam számára ill. 15-30 éves korosztály számára, kritérium feltétel volt hogy érintőképernyős samsung eszköz legyen</t>
  </si>
  <si>
    <t>nagy</t>
  </si>
  <si>
    <t>igen</t>
  </si>
  <si>
    <t>van</t>
  </si>
  <si>
    <t>nagy, státuszszimbólum</t>
  </si>
  <si>
    <t>kicsi</t>
  </si>
  <si>
    <t>státuszsz.</t>
  </si>
  <si>
    <t>nagy, stsz</t>
  </si>
  <si>
    <t>stsz</t>
  </si>
  <si>
    <t>ÚJ</t>
  </si>
  <si>
    <t>76*41</t>
  </si>
  <si>
    <t>51*41</t>
  </si>
  <si>
    <t>pontozás arányosan: 100/sum(paraméter értékei)=1 egységnyi pont --&gt; paraméter értéke * egység</t>
  </si>
  <si>
    <t>sum</t>
  </si>
  <si>
    <t>pont egys.</t>
  </si>
  <si>
    <t>árral</t>
  </si>
  <si>
    <t>ár nélkül</t>
  </si>
  <si>
    <t>Samsung G+BA58:BA98alaxy A20e 32GB Dual A202</t>
  </si>
  <si>
    <t>törölve:</t>
  </si>
  <si>
    <t>milyen típusú usb</t>
  </si>
  <si>
    <t>a telefon mérete</t>
  </si>
  <si>
    <t>Y</t>
  </si>
  <si>
    <t>Azonos�t�:</t>
  </si>
  <si>
    <t>Objektumok:</t>
  </si>
  <si>
    <t>Attrib�tumok:</t>
  </si>
  <si>
    <t>Lepcs�k:</t>
  </si>
  <si>
    <t>Eltol�s:</t>
  </si>
  <si>
    <t>Le�r�s:</t>
  </si>
  <si>
    <t>COCO STD: 1606877</t>
  </si>
  <si>
    <t>Rangsor</t>
  </si>
  <si>
    <t>L�pcs�k(1)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</si>
  <si>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</si>
  <si>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</si>
  <si>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</si>
  <si>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</si>
  <si>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</si>
  <si>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</si>
  <si>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</si>
  <si>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</si>
  <si>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</si>
  <si>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</si>
  <si>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</si>
  <si>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</si>
  <si>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</si>
  <si>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</si>
  <si>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</si>
  <si>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</si>
  <si>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</si>
  <si>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</si>
  <si>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</si>
  <si>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</si>
  <si>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</si>
  <si>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</si>
  <si>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</si>
  <si>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</si>
  <si>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</si>
  <si>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</si>
  <si>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</si>
  <si>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</si>
  <si>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</si>
  <si>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</si>
  <si>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</si>
  <si>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</si>
  <si>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</si>
  <si>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</si>
  <si>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</si>
  <si>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</si>
  <si>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</si>
  <si>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</si>
  <si>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</si>
  <si>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</si>
  <si>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</si>
  <si>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</si>
  <si>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</si>
  <si>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</si>
  <si>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</si>
  <si>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</si>
  <si>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</si>
  <si>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</si>
  <si>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</si>
  <si>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</si>
  <si>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</si>
  <si>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</si>
  <si>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</si>
  <si>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</si>
  <si>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</si>
  <si>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</si>
  <si>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</si>
  <si>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</si>
  <si>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S50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</si>
  <si>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</si>
  <si>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</si>
  <si>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</si>
  <si>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</si>
  <si>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</si>
  <si>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</si>
  <si>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</si>
  <si>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9"/>
        <color rgb="FF333333"/>
        <rFont val="Verdana"/>
        <family val="2"/>
        <charset val="238"/>
      </rPr>
      <t>1.68 Mb</t>
    </r>
  </si>
  <si>
    <t>3,5 Jack fülhallgató kimenet</t>
  </si>
  <si>
    <t>(89070,8+56089,2)/(2)=72580</t>
  </si>
  <si>
    <t>(56543,9+49839)/(2)=53191,45</t>
  </si>
  <si>
    <t>(294628,9+303701,7)/(2)=299165,3</t>
  </si>
  <si>
    <t>(38970,3+190725)/(2)=114847,7</t>
  </si>
  <si>
    <t>(9229+0)/(2)=4614,5</t>
  </si>
  <si>
    <t>(120802,4+6101,9)/(2)=63452,15</t>
  </si>
  <si>
    <t>(31258,8+40976,6)/(2)=36117,7</t>
  </si>
  <si>
    <t>(24427,7+10664,3)/(2)=17546</t>
  </si>
  <si>
    <t>(9530,5+0)/(2)=4765,25</t>
  </si>
  <si>
    <t>(123894,4+106938,8)/(2)=115416,6</t>
  </si>
  <si>
    <t>(0+3805,2)/(2)=1902,6</t>
  </si>
  <si>
    <t>(0+22895,2)/(2)=11447,6</t>
  </si>
  <si>
    <t>(0+7717,5)/(2)=3858,75</t>
  </si>
  <si>
    <t>(5564+23028,4)/(2)=14296,25</t>
  </si>
  <si>
    <t>(14490,6+13489,9)/(2)=13990,25</t>
  </si>
  <si>
    <t>(86691,9+85113,3)/(2)=85902,65</t>
  </si>
  <si>
    <t>(0+59461,7)/(2)=29730,85</t>
  </si>
  <si>
    <t>(86344,4+150649,9)/(2)=118497,1</t>
  </si>
  <si>
    <t>(42854,7+49839)/(2)=46346,85</t>
  </si>
  <si>
    <t>(98266,7+113808)/(2)=106037,35</t>
  </si>
  <si>
    <t>(38970,3+65869,1)/(2)=52419,7</t>
  </si>
  <si>
    <t>(1170,9+6101,9)/(2)=3636,4</t>
  </si>
  <si>
    <t>(0+23028,4)/(2)=11514,2</t>
  </si>
  <si>
    <t>(8441,7+11277,3)/(2)=9859,55</t>
  </si>
  <si>
    <t>(68503,4+46767)/(2)=57635,2</t>
  </si>
  <si>
    <t>(19625,9+15009,4)/(2)=17317,65</t>
  </si>
  <si>
    <t>(3015,9+10664,3)/(2)=6840,1</t>
  </si>
  <si>
    <t>(0+56355,6)/(2)=28177,8</t>
  </si>
  <si>
    <t>(70130+53073,3)/(2)=61601,65</t>
  </si>
  <si>
    <t>(24744,2+16956,6)/(2)=20850,4</t>
  </si>
  <si>
    <t>(8288,5+48801,3)/(2)=28544,9</t>
  </si>
  <si>
    <t>(24744,2+10986,9)/(2)=17865,55</t>
  </si>
  <si>
    <t>(70130+44865,9)/(2)=57497,95</t>
  </si>
  <si>
    <t>(15590,3+8633)/(2)=12111,7</t>
  </si>
  <si>
    <t>(8843,4+0)/(2)=4421,7</t>
  </si>
  <si>
    <t>(8441,7+10824,6)/(2)=9633,15</t>
  </si>
  <si>
    <t>(0+48801,3)/(2)=24400,65</t>
  </si>
  <si>
    <t>(26811,6+0)/(2)=13405,8</t>
  </si>
  <si>
    <t>(0+45379,8)/(2)=22689,9</t>
  </si>
  <si>
    <t>(15084,5+8633)/(2)=11858,8</t>
  </si>
  <si>
    <t>(17281,1+0)/(2)=8640,55</t>
  </si>
  <si>
    <t>(0+10986,9)/(2)=5493,45</t>
  </si>
  <si>
    <t>(8441,7+4602,5)/(2)=6522,1</t>
  </si>
  <si>
    <t>(8441,7+0)/(2)=4220,85</t>
  </si>
  <si>
    <t>Maxim�lis mem�ria haszn�lat: 1,68 Mb</t>
  </si>
  <si>
    <t>A futtat�s id�tartama: 0,96 mp (0,02 p)</t>
  </si>
  <si>
    <t>abs</t>
  </si>
  <si>
    <t>COCO STD: 6569935</t>
  </si>
  <si>
    <t>(0+25000)/(2)=12500</t>
  </si>
  <si>
    <t>(50000+25000)/(2)=37500</t>
  </si>
  <si>
    <t>(50000+0)/(2)=25000</t>
  </si>
  <si>
    <r>
      <t>A futtat�s id�tartama: </t>
    </r>
    <r>
      <rPr>
        <b/>
        <sz val="9"/>
        <color rgb="FF333333"/>
        <rFont val="Verdana"/>
        <family val="2"/>
        <charset val="238"/>
      </rPr>
      <t>1.32 mp (0.02 p)</t>
    </r>
  </si>
  <si>
    <t>coco std</t>
  </si>
  <si>
    <t>coco y0</t>
  </si>
  <si>
    <t>avg</t>
  </si>
  <si>
    <t>egyensúly</t>
  </si>
  <si>
    <t>COCO STD: 6985049</t>
  </si>
  <si>
    <t>(52278,5+389338,2)/(2)=220808,35</t>
  </si>
  <si>
    <t>(54972,1+0)/(2)=27486,05</t>
  </si>
  <si>
    <t>(0+64551,4)/(2)=32275,7</t>
  </si>
  <si>
    <t>(44906,4+47678)/(2)=46292,2</t>
  </si>
  <si>
    <t>(131320,9+0)/(2)=65660,45</t>
  </si>
  <si>
    <t>(52278,5+228963,8)/(2)=140621,15</t>
  </si>
  <si>
    <t>(24687+228963,8)/(2)=126825,35</t>
  </si>
  <si>
    <t>(24687+91456,5)/(2)=58071,7</t>
  </si>
  <si>
    <t>(0+74071,9)/(2)=37035,95</t>
  </si>
  <si>
    <t>1954,11,01</t>
  </si>
  <si>
    <t>8838,03,01</t>
  </si>
  <si>
    <t>2021,01,13</t>
  </si>
  <si>
    <t>2021,08,23</t>
  </si>
  <si>
    <t>2021,02,16</t>
  </si>
  <si>
    <t>2021,06,16</t>
  </si>
  <si>
    <t>Maxim�lis mem�ria haszn�lat: 1,48 Mb</t>
  </si>
  <si>
    <t>A futtat�s id�tartama: 0,16 mp (0 p)</t>
  </si>
  <si>
    <t>std 1-es értékelés</t>
  </si>
  <si>
    <t>alulértékelt</t>
  </si>
  <si>
    <t>felülértékelt</t>
  </si>
  <si>
    <t>coco std1</t>
  </si>
  <si>
    <t>coco std2</t>
  </si>
  <si>
    <t>coco std3</t>
  </si>
  <si>
    <t>Azonosító:</t>
  </si>
  <si>
    <t>Attribútumok:</t>
  </si>
  <si>
    <t>Lépcsôk:</t>
  </si>
  <si>
    <t>Eltolás:</t>
  </si>
  <si>
    <t>Leírás:</t>
  </si>
  <si>
    <t>COCO STD: 8179562</t>
  </si>
  <si>
    <t>Lépcsôk(1)</t>
  </si>
  <si>
    <t>Lépcsôk(2)</t>
  </si>
  <si>
    <t>Becslés</t>
  </si>
  <si>
    <t>Tény+0</t>
  </si>
  <si>
    <t>Delta/Tény</t>
  </si>
  <si>
    <t>S1 összeg:</t>
  </si>
  <si>
    <t>S50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</si>
  <si>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</si>
  <si>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</si>
  <si>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</si>
  <si>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</si>
  <si>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</si>
  <si>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</si>
  <si>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(42996+219223,3)/(2)=131109,65</t>
  </si>
  <si>
    <t>(149371+261006,7)/(2)=205188,85</t>
  </si>
  <si>
    <t>(0+219223,3)/(2)=109611,65</t>
  </si>
  <si>
    <t>6683,04,01</t>
  </si>
  <si>
    <t>3653,04,01</t>
  </si>
  <si>
    <t>2021,03,23</t>
  </si>
  <si>
    <t>2021,01,06</t>
  </si>
  <si>
    <t>7188,04,01</t>
  </si>
  <si>
    <t>2021,06,15</t>
  </si>
  <si>
    <t>6138,04,01</t>
  </si>
  <si>
    <t>2021,05,03</t>
  </si>
  <si>
    <t>8357,04,01</t>
  </si>
  <si>
    <t>2021,07,08</t>
  </si>
  <si>
    <t>1956,07,01</t>
  </si>
  <si>
    <t>1942,04,01</t>
  </si>
  <si>
    <t>Maximális memória használat: 1,48 Mb</t>
  </si>
  <si>
    <t>A futtatás idôtartama: 0,07 mp (0 p)</t>
  </si>
  <si>
    <t>COCO STD: 8462524</t>
  </si>
  <si>
    <t>(152472,7+490202)/(2)=321337,35</t>
  </si>
  <si>
    <t>(0+223775,5)/(2)=111887,75</t>
  </si>
  <si>
    <t>4407,03,01</t>
  </si>
  <si>
    <t>2021,01,22</t>
  </si>
  <si>
    <t>4912,03,01</t>
  </si>
  <si>
    <t>2021,04,21</t>
  </si>
  <si>
    <t>3862,03,01</t>
  </si>
  <si>
    <t>2021,07,24</t>
  </si>
  <si>
    <t>6081,03,01</t>
  </si>
  <si>
    <t>2021,05,15</t>
  </si>
  <si>
    <t>2021,06,27</t>
  </si>
  <si>
    <t>1946,03,01</t>
  </si>
  <si>
    <t>7702,06,01</t>
  </si>
  <si>
    <t>2021,04,06</t>
  </si>
  <si>
    <t>2021,06,01</t>
  </si>
  <si>
    <t>1941,02,01</t>
  </si>
  <si>
    <t>Maximális memória használat: 1,46 Mb</t>
  </si>
  <si>
    <t>A futtatás idôtartama: 0,04 mp (0 p)</t>
  </si>
  <si>
    <t>coco std4</t>
  </si>
  <si>
    <t>COCO STD: 5502576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</si>
  <si>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</si>
  <si>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</si>
  <si>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</si>
  <si>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</si>
  <si>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</si>
  <si>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</si>
  <si>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</si>
  <si>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</si>
  <si>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</si>
  <si>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</si>
  <si>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</si>
  <si>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</si>
  <si>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</si>
  <si>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</si>
  <si>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</si>
  <si>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</si>
  <si>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</si>
  <si>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</si>
  <si>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</si>
  <si>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</si>
  <si>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</si>
  <si>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</si>
  <si>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</si>
  <si>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</si>
  <si>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</si>
  <si>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</si>
  <si>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</si>
  <si>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</si>
  <si>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</si>
  <si>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</si>
  <si>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</si>
  <si>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</si>
  <si>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</si>
  <si>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</si>
  <si>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</si>
  <si>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</si>
  <si>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</si>
  <si>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</si>
  <si>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</si>
  <si>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</si>
  <si>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</si>
  <si>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</si>
  <si>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</si>
  <si>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</si>
  <si>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</si>
  <si>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</si>
  <si>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</si>
  <si>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</si>
  <si>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</si>
  <si>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</si>
  <si>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</si>
  <si>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</si>
  <si>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</si>
  <si>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</si>
  <si>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</si>
  <si>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</si>
  <si>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</si>
  <si>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</si>
  <si>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</si>
  <si>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</si>
  <si>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</si>
  <si>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</si>
  <si>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</si>
  <si>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</si>
  <si>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</si>
  <si>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</si>
  <si>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</si>
  <si>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</si>
  <si>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</si>
  <si>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</si>
  <si>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</si>
  <si>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</si>
  <si>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</si>
  <si>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</si>
  <si>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</si>
  <si>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</si>
  <si>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(87444.4+55733.1)/(2)=71588.75</t>
  </si>
  <si>
    <t>(55895.3+49522.6)/(2)=52708.95</t>
  </si>
  <si>
    <t>(263807.1+301773.6)/(2)=282790.35</t>
  </si>
  <si>
    <t>(143362.6+189514.2)/(2)=166438.4</t>
  </si>
  <si>
    <t>(7787+6063.2)/(2)=6925.1</t>
  </si>
  <si>
    <t>(232.9+40716.5)/(2)=20474.7</t>
  </si>
  <si>
    <t>(28577.2+10596.6)/(2)=19586.9</t>
  </si>
  <si>
    <t>(10743.9+0)/(2)=5371.95</t>
  </si>
  <si>
    <t>(99681.2+106259.9)/(2)=102970.55</t>
  </si>
  <si>
    <t>(0+3781)/(2)=1890.5</t>
  </si>
  <si>
    <t>(48230.8+22749.9)/(2)=35490.3</t>
  </si>
  <si>
    <t>(2202.5+7668.6)/(2)=4935.55</t>
  </si>
  <si>
    <t>(10415.5+0)/(2)=5207.75</t>
  </si>
  <si>
    <t>(0+22882.2)/(2)=11441.1</t>
  </si>
  <si>
    <t>(6010.4+13404.3)/(2)=9707.35</t>
  </si>
  <si>
    <t>(47966+84573)/(2)=66269.5</t>
  </si>
  <si>
    <t>(48668.7+59084.2)/(2)=53876.4</t>
  </si>
  <si>
    <t>(20223.9+0)/(2)=10111.95</t>
  </si>
  <si>
    <t>(129424.8+149693.5)/(2)=139559.15</t>
  </si>
  <si>
    <t>(13341.6+49522.6)/(2)=31432.1</t>
  </si>
  <si>
    <t>(93822+113085.5)/(2)=103453.75</t>
  </si>
  <si>
    <t>(68855.7+65450.9)/(2)=67153.3</t>
  </si>
  <si>
    <t>(232.9+16848.9)/(2)=8540.9</t>
  </si>
  <si>
    <t>(19259.5+10596.6)/(2)=14928.05</t>
  </si>
  <si>
    <t>(9365.5+22749.9)/(2)=16057.7</t>
  </si>
  <si>
    <t>(0+11205.7)/(2)=5602.85</t>
  </si>
  <si>
    <t>(47966+46470.1)/(2)=47218.05</t>
  </si>
  <si>
    <t>(33753.6+14914.1)/(2)=24333.85</t>
  </si>
  <si>
    <t>(48668.7+55997.8)/(2)=52333.25</t>
  </si>
  <si>
    <t>(60410.9+52736.3)/(2)=56573.6</t>
  </si>
  <si>
    <t>(18645.4+55997.8)/(2)=37321.6</t>
  </si>
  <si>
    <t>(19501.3+14914.1)/(2)=17207.7</t>
  </si>
  <si>
    <t>(41349.5+48491.5)/(2)=44920.5</t>
  </si>
  <si>
    <t>(232.9+10917.1)/(2)=5575</t>
  </si>
  <si>
    <t>(60410.9+44581.1)/(2)=52496</t>
  </si>
  <si>
    <t>(502.6+8578.2)/(2)=4540.4</t>
  </si>
  <si>
    <t>(7513.3+0)/(2)=3756.65</t>
  </si>
  <si>
    <t>(0+10755.9)/(2)=5377.95</t>
  </si>
  <si>
    <t>(6623.5+0)/(2)=3311.75</t>
  </si>
  <si>
    <t>(38224.3+48491.5)/(2)=43357.9</t>
  </si>
  <si>
    <t>(0+4573.3)/(2)=2286.65</t>
  </si>
  <si>
    <t>(60410.9+0)/(2)=30205.45</t>
  </si>
  <si>
    <t>(38224.3+45091.7)/(2)=41658</t>
  </si>
  <si>
    <t>(1378.4+0)/(2)=689.2</t>
  </si>
  <si>
    <t>(0+8578.2)/(2)=4289.1</t>
  </si>
  <si>
    <t>(0+10917.1)/(2)=5458.55</t>
  </si>
  <si>
    <t>S49 összeg: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</si>
  <si>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1.72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</si>
  <si>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1.08 mp (0.02 p)</t>
    </r>
  </si>
  <si>
    <t>COCO STD: 1673732</t>
  </si>
  <si>
    <t>(25208.6+0)/(2)=12604.3</t>
  </si>
  <si>
    <t>(0+179126.1)/(2)=89563.05</t>
  </si>
  <si>
    <t>(126636.1+92249.3)/(2)=109442.7</t>
  </si>
  <si>
    <t>(103460.1+0)/(2)=51730.05</t>
  </si>
  <si>
    <t>(59099.6+0)/(2)=29549.8</t>
  </si>
  <si>
    <t>(35784+0)/(2)=17892</t>
  </si>
  <si>
    <t>(30423.7+99237.4)/(2)=64830.55</t>
  </si>
  <si>
    <t>(303280.7+399607.4)/(2)=351444.05</t>
  </si>
  <si>
    <t>(0+92249.3)/(2)=46124.65</t>
  </si>
  <si>
    <t>(124313.9+143754.5)/(2)=134034.15</t>
  </si>
  <si>
    <t>(124313.9+141552.2)/(2)=132933.05</t>
  </si>
  <si>
    <t>(9781.7+99237.4)/(2)=54509.55</t>
  </si>
  <si>
    <t>(64286.5+141552.2)/(2)=102919.4</t>
  </si>
  <si>
    <t>(56133.6+141552.2)/(2)=98842.9</t>
  </si>
  <si>
    <t>(9781.7+44231.2)/(2)=27006.45</t>
  </si>
  <si>
    <t>(9781.7+0)/(2)=4890.85</t>
  </si>
  <si>
    <t>(56133.6+10218.4)/(2)=33176</t>
  </si>
  <si>
    <t>(56133.6+0)/(2)=28066.8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</si>
  <si>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1.73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</si>
  <si>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1.23 mp (0.02 p)</t>
    </r>
  </si>
  <si>
    <t>ellenőrzés</t>
  </si>
  <si>
    <t>korrel.:</t>
  </si>
  <si>
    <t>átlag ár</t>
  </si>
  <si>
    <t>átlag L54</t>
  </si>
  <si>
    <t>COCO STD: 4787887</t>
  </si>
  <si>
    <t>(121925.5+318161.4)/(2)=220043.45</t>
  </si>
  <si>
    <t>(0+42247.2)/(2)=21123.6</t>
  </si>
  <si>
    <t>(10559.5+0)/(2)=5279.75</t>
  </si>
  <si>
    <t>(144036.2+53156)/(2)=98596.1</t>
  </si>
  <si>
    <t>(50622.4+58090.1)/(2)=54356.3</t>
  </si>
  <si>
    <t>(76026.4+0)/(2)=38013.2</t>
  </si>
  <si>
    <t>(114128.1+157673.4)/(2)=135900.75</t>
  </si>
  <si>
    <t>(25440.5+40046.1)/(2)=32743.3</t>
  </si>
  <si>
    <t>(55602.5+50204.7)/(2)=52903.6</t>
  </si>
  <si>
    <t>(19963.1+0)/(2)=9981.55</t>
  </si>
  <si>
    <t>(78574.9+57788.5)/(2)=68181.75</t>
  </si>
  <si>
    <t>(37173.5+0)/(2)=18586.75</t>
  </si>
  <si>
    <t>(0+101430.3)/(2)=50715.15</t>
  </si>
  <si>
    <t>(55602.5+36056.1)/(2)=45829.3</t>
  </si>
  <si>
    <t>(10277.5+0)/(2)=5138.75</t>
  </si>
  <si>
    <t>(41964.3+318161.4)/(2)=180062.85</t>
  </si>
  <si>
    <t>(15136.7+33755.8)/(2)=24446.25</t>
  </si>
  <si>
    <t>(55602.5+0)/(2)=27801.25</t>
  </si>
  <si>
    <t>(45544.1+0)/(2)=22772.05</t>
  </si>
  <si>
    <t>(15136.7+0)/(2)=7568.35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</si>
  <si>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1.6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</si>
  <si>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0.44 mp (0.01 p)</t>
    </r>
  </si>
  <si>
    <t>(0+52744.2)/(2)=26372.1</t>
  </si>
  <si>
    <t>(41440.9+233566.5)/(2)=137503.7</t>
  </si>
  <si>
    <t>(68609.3+93826.7)/(2)=81218.05</t>
  </si>
  <si>
    <t>(154962.5+49556.9)/(2)=102259.7</t>
  </si>
  <si>
    <t>(1656.6+0)/(2)=828.3</t>
  </si>
  <si>
    <t>(389830+406440.5)/(2)=398135.25</t>
  </si>
  <si>
    <t>(13486.1+0)/(2)=6743.05</t>
  </si>
  <si>
    <t>(0+93826.7)/(2)=46913.35</t>
  </si>
  <si>
    <t>(127223.1+93468.3)/(2)=110345.7</t>
  </si>
  <si>
    <t>(127223.1+91228.5)/(2)=109225.75</t>
  </si>
  <si>
    <t>(10458.9+91228.5)/(2)=50843.65</t>
  </si>
  <si>
    <t>(41440.9+0)/(2)=20720.45</t>
  </si>
  <si>
    <t>(33148.5+0)/(2)=16574.25</t>
  </si>
  <si>
    <t>(10458.9+58583.2)/(2)=34521.05</t>
  </si>
  <si>
    <t>(10458.9+0)/(2)=5229.45</t>
  </si>
  <si>
    <r>
      <t>A futtatás idôtartama: </t>
    </r>
    <r>
      <rPr>
        <b/>
        <sz val="9"/>
        <color rgb="FF333333"/>
        <rFont val="Verdana"/>
        <family val="2"/>
        <charset val="238"/>
      </rPr>
      <t>0.46 mp (0.01 p)</t>
    </r>
  </si>
  <si>
    <t>COCO STD: 8150038</t>
  </si>
  <si>
    <t>(0+150653.9)/(2)=75326.95</t>
  </si>
  <si>
    <t>(69532.5+0)/(2)=34766.25</t>
  </si>
  <si>
    <t>(22621.1+0)/(2)=11310.55</t>
  </si>
  <si>
    <t>(36223.2+59149.5)/(2)=47686.35</t>
  </si>
  <si>
    <t>(82979+0)/(2)=41489.5</t>
  </si>
  <si>
    <t>(20682.7+0)/(2)=10341.35</t>
  </si>
  <si>
    <t>(41598.4+332572.1)/(2)=187085.25</t>
  </si>
  <si>
    <t>(92580.8+0)/(2)=46290.4</t>
  </si>
  <si>
    <t>(49922+15929.8)/(2)=32925.9</t>
  </si>
  <si>
    <t>(24794.9+0)/(2)=12397.45</t>
  </si>
  <si>
    <t>(0+59149.5)/(2)=29574.75</t>
  </si>
  <si>
    <t>(49922+0)/(2)=24961</t>
  </si>
  <si>
    <t>(0+67873.4)/(2)=33936.7</t>
  </si>
  <si>
    <t>(449.9+0)/(2)=224.95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</si>
  <si>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1.57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</si>
  <si>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0.2 mp (0 p)</t>
    </r>
  </si>
  <si>
    <t>COCO STD: 6822019</t>
  </si>
  <si>
    <t>(28354.2+104772.1)/(2)=66563.15</t>
  </si>
  <si>
    <t>(141818.8+0)/(2)=70909.4</t>
  </si>
  <si>
    <t>(0+238155.8)/(2)=119077.9</t>
  </si>
  <si>
    <t>(0+132467.7)/(2)=66233.85</t>
  </si>
  <si>
    <t>(0+1343.3)/(2)=671.65</t>
  </si>
  <si>
    <t>(23430+0)/(2)=11715</t>
  </si>
  <si>
    <t>(28354.2+0)/(2)=14177.1</t>
  </si>
  <si>
    <r>
      <t>A futtatás idôtartama: </t>
    </r>
    <r>
      <rPr>
        <b/>
        <sz val="9"/>
        <color rgb="FF333333"/>
        <rFont val="Verdana"/>
        <family val="2"/>
        <charset val="238"/>
      </rPr>
      <t>0.26 mp (0 p)</t>
    </r>
  </si>
  <si>
    <t>COCO STD: 2795975</t>
  </si>
  <si>
    <t>(117244.7+0)/(2)=58622.35</t>
  </si>
  <si>
    <t>(20159.2+401590.5)/(2)=210874.85</t>
  </si>
  <si>
    <t>(116127.9+0)/(2)=58063.95</t>
  </si>
  <si>
    <t>(18072.4+0)/(2)=9036.2</t>
  </si>
  <si>
    <t>(393.1+401590.5)/(2)=200991.8</t>
  </si>
  <si>
    <t>(43621.4+0)/(2)=21810.7</t>
  </si>
  <si>
    <t>(0+401590.5)/(2)=200795.25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</si>
  <si>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1.49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</si>
  <si>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0.08 mp (0 p)</t>
    </r>
  </si>
  <si>
    <t>COCO STD: 7791984</t>
  </si>
  <si>
    <t>(0+99734.6)/(2)=49867.3</t>
  </si>
  <si>
    <t>(0+414060.1)/(2)=207030.05</t>
  </si>
  <si>
    <t>(55966.9+0)/(2)=27983.45</t>
  </si>
  <si>
    <t>(0+1451.9)/(2)=725.95</t>
  </si>
  <si>
    <t>(0+400559.8)/(2)=200279.9</t>
  </si>
  <si>
    <t>(0+43432.9)/(2)=21716.45</t>
  </si>
  <si>
    <r>
      <t>A futtatás idôtartama: </t>
    </r>
    <r>
      <rPr>
        <b/>
        <sz val="9"/>
        <color rgb="FF333333"/>
        <rFont val="Verdana"/>
        <family val="2"/>
        <charset val="238"/>
      </rPr>
      <t>0.11 mp (0 p)</t>
    </r>
  </si>
  <si>
    <t>COCO STD: 5945477</t>
  </si>
  <si>
    <t>(118623.4+0)/(2)=59311.7</t>
  </si>
  <si>
    <t>(64327.7+406312.8)/(2)=235320.25</t>
  </si>
  <si>
    <t>(44134.4+406312.8)/(2)=225223.55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</si>
  <si>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1.47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</si>
  <si>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0.06 mp (0 p)</t>
    </r>
  </si>
  <si>
    <t>COCO STD: 1805855</t>
  </si>
  <si>
    <t>(0+434053.9)/(2)=217026.95</t>
  </si>
  <si>
    <t>(47147.7+0)/(2)=23573.85</t>
  </si>
  <si>
    <t>(0+348812.5)/(2)=174406.25</t>
  </si>
  <si>
    <r>
      <t>A futtatás idôtartama: </t>
    </r>
    <r>
      <rPr>
        <b/>
        <sz val="9"/>
        <color rgb="FF333333"/>
        <rFont val="Verdana"/>
        <family val="2"/>
        <charset val="238"/>
      </rPr>
      <t>0.05 mp (0 p)</t>
    </r>
  </si>
  <si>
    <t>COCO STD: 9841288</t>
  </si>
  <si>
    <t>(163370+407841)/(2)=285605.5</t>
  </si>
  <si>
    <t>(44300.4+407841)/(2)=226070.7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</si>
  <si>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1.46 Mb</t>
    </r>
  </si>
  <si>
    <t>COCO STD: 6631624</t>
  </si>
  <si>
    <t>(47147.7+434053.9)/(2)=240600.8</t>
  </si>
  <si>
    <t>(47147.7+348812.5)/(2)=197980.1</t>
  </si>
  <si>
    <r>
      <t>A futtatás idôtartama: </t>
    </r>
    <r>
      <rPr>
        <b/>
        <sz val="9"/>
        <color rgb="FF333333"/>
        <rFont val="Verdana"/>
        <family val="2"/>
        <charset val="238"/>
      </rPr>
      <t>0.03 mp (0 p)</t>
    </r>
  </si>
  <si>
    <t>validitás</t>
  </si>
  <si>
    <t>COCO STD: 4168661</t>
  </si>
  <si>
    <t>Y(A15)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</si>
  <si>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1.58 Mb</t>
    </r>
  </si>
  <si>
    <t>koreláció:</t>
  </si>
  <si>
    <t>korreláció:</t>
  </si>
  <si>
    <t>korrelásió:</t>
  </si>
  <si>
    <t>coco1</t>
  </si>
  <si>
    <t>coco2</t>
  </si>
  <si>
    <t>coco3</t>
  </si>
  <si>
    <t>coco4</t>
  </si>
  <si>
    <t>coco5</t>
  </si>
  <si>
    <t>coco6</t>
  </si>
  <si>
    <t>valid</t>
  </si>
  <si>
    <t>invalid</t>
  </si>
  <si>
    <t>ár</t>
  </si>
  <si>
    <t>COCO STD: 5808238</t>
  </si>
  <si>
    <t>Y(A7)</t>
  </si>
  <si>
    <t>(457355.6+534686)/(2)=496020.75</t>
  </si>
  <si>
    <t>(24118.2+29975)/(2)=27046.6</t>
  </si>
  <si>
    <t>(17986.4+9155.7)/(2)=13571.05</t>
  </si>
  <si>
    <t>(5843.8+0)/(2)=2921.9</t>
  </si>
  <si>
    <t>(58113+0)/(2)=29056.5</t>
  </si>
  <si>
    <t>(350029.2+427359.6)/(2)=388694.4</t>
  </si>
  <si>
    <t>(318804.2+387274.9)/(2)=353039.6</t>
  </si>
  <si>
    <t>(24118.2+9835.7)/(2)=16976.95</t>
  </si>
  <si>
    <t>(10384.6+9155.7)/(2)=9770.15</t>
  </si>
  <si>
    <t>(24118.2+2669.9)/(2)=13394.05</t>
  </si>
  <si>
    <t>(6924.8+9155.7)/(2)=8040.25</t>
  </si>
  <si>
    <t>(300224.9+370389.5)/(2)=335307.2</t>
  </si>
  <si>
    <t>(247652.6+345107.4)/(2)=296380</t>
  </si>
  <si>
    <t>(12588.6+0)/(2)=6294.3</t>
  </si>
  <si>
    <t>(247652.6+333027.8)/(2)=290340.2</t>
  </si>
  <si>
    <t>(239872.9+310037.5)/(2)=274955.25</t>
  </si>
  <si>
    <t>(229013.3+295734)/(2)=262373.65</t>
  </si>
  <si>
    <t>(8438.7+0)/(2)=4219.35</t>
  </si>
  <si>
    <t>(175505.1+285934.4)/(2)=230719.7</t>
  </si>
  <si>
    <t>(175505.1+252835.5)/(2)=214170.3</t>
  </si>
  <si>
    <t>(172660.2+246472.7)/(2)=209566.45</t>
  </si>
  <si>
    <t>(169142.3+246472.7)/(2)=207807.5</t>
  </si>
  <si>
    <t>(169142.3+240324.9)/(2)=204733.6</t>
  </si>
  <si>
    <t>(145441.1+225826.4)/(2)=185633.75</t>
  </si>
  <si>
    <t>(145441.1+212781.8)/(2)=179111.45</t>
  </si>
  <si>
    <t>(135755.4+199187.3)/(2)=167471.35</t>
  </si>
  <si>
    <t>(118280+180277.9)/(2)=149278.95</t>
  </si>
  <si>
    <t>(97399.7+160831.6)/(2)=129115.65</t>
  </si>
  <si>
    <t>(81352.3+144239.1)/(2)=112795.7</t>
  </si>
  <si>
    <t>(6035.8+9155.7)/(2)=7595.75</t>
  </si>
  <si>
    <t>(73879.5+141889.2)/(2)=107884.35</t>
  </si>
  <si>
    <t>(44488.5+141889.2)/(2)=93188.85</t>
  </si>
  <si>
    <t>(7004.8+0)/(2)=3502.4</t>
  </si>
  <si>
    <t>(44488.5+137629.4)/(2)=91058.95</t>
  </si>
  <si>
    <t>(44488.5+108809.3)/(2)=76648.9</t>
  </si>
  <si>
    <t>(1784.9+9155.7)/(2)=5470.3</t>
  </si>
  <si>
    <t>(44208.5+107640.4)/(2)=75924.45</t>
  </si>
  <si>
    <t>(43703.5+107135.4)/(2)=75419.45</t>
  </si>
  <si>
    <t>(43703.5+106590.4)/(2)=75146.95</t>
  </si>
  <si>
    <t>(26899.1+85395.1)/(2)=56147.1</t>
  </si>
  <si>
    <t>(1250+0)/(2)=625</t>
  </si>
  <si>
    <t>(25649.1+77641.4)/(2)=51645.25</t>
  </si>
  <si>
    <t>(19593.3+77340.4)/(2)=48466.85</t>
  </si>
  <si>
    <t>(19593.3+70335.6)/(2)=44964.5</t>
  </si>
  <si>
    <t>(12222.6+70335.6)/(2)=41279.1</t>
  </si>
  <si>
    <t>(10484.6+68597.7)/(2)=39541.15</t>
  </si>
  <si>
    <t>(0+61791.9)/(2)=30895.95</t>
  </si>
  <si>
    <t>(0+59363)/(2)=29681.5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</si>
  <si>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</si>
  <si>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0.18 mp (0 p)</t>
    </r>
  </si>
  <si>
    <t>inverz</t>
  </si>
  <si>
    <t>COCO STD: 1416033</t>
  </si>
  <si>
    <t>(0+352145.8)/(2)=176072.9</t>
  </si>
  <si>
    <t>(443.4+0)/(2)=221.7</t>
  </si>
  <si>
    <t>(0+10592.2)/(2)=5296.1</t>
  </si>
  <si>
    <t>(0+90232.8)/(2)=45116.4</t>
  </si>
  <si>
    <t>(49202.5+0)/(2)=24601.25</t>
  </si>
  <si>
    <t>(0+1276.4)/(2)=638.2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</si>
  <si>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</si>
  <si>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0.26 mp (0 p)</t>
    </r>
  </si>
  <si>
    <t>korrel</t>
  </si>
  <si>
    <t>becslés</t>
  </si>
  <si>
    <t>delta/tény</t>
  </si>
  <si>
    <t>objektum</t>
  </si>
  <si>
    <t>coco1 vs coco_final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</si>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</sst>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11"/>
      <color rgb="FF4F5E6F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color rgb="FF333333"/>
      <name val="Arial"/>
      <family val="2"/>
      <charset val="238"/>
    </font>
    <font>
      <sz val="10"/>
      <color rgb="FFAEAEAE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2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07">
    <xf numFmtId="0" fontId="0" fillId="0" borderId="0" xfId="0"/>
    <xf numFmtId="0" fontId="1" fillId="2" borderId="4" xfId="0" applyFont="1" applyFill="1" applyBorder="1" applyAlignment="1">
      <alignment horizontal="left" vertical="top" wrapText="1" indent="2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 indent="2"/>
    </xf>
    <xf numFmtId="0" fontId="7" fillId="3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8" fillId="2" borderId="1" xfId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Fill="1" applyBorder="1" applyAlignment="1">
      <alignment horizontal="left" vertical="top" wrapText="1" indent="2"/>
    </xf>
    <xf numFmtId="165" fontId="12" fillId="0" borderId="0" xfId="2" applyNumberFormat="1" applyFont="1"/>
    <xf numFmtId="165" fontId="0" fillId="0" borderId="0" xfId="0" applyNumberFormat="1"/>
    <xf numFmtId="0" fontId="0" fillId="0" borderId="0" xfId="0" applyNumberFormat="1"/>
    <xf numFmtId="0" fontId="2" fillId="0" borderId="0" xfId="0" applyNumberFormat="1" applyFont="1" applyFill="1" applyBorder="1" applyAlignment="1">
      <alignment horizontal="center" vertical="top" wrapText="1"/>
    </xf>
    <xf numFmtId="165" fontId="2" fillId="0" borderId="0" xfId="2" applyNumberFormat="1" applyFont="1" applyFill="1" applyBorder="1" applyAlignment="1">
      <alignment horizontal="center" vertical="top" wrapText="1"/>
    </xf>
    <xf numFmtId="165" fontId="0" fillId="0" borderId="0" xfId="2" applyNumberFormat="1" applyFont="1"/>
    <xf numFmtId="0" fontId="13" fillId="0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left" vertical="top" wrapText="1" indent="2"/>
    </xf>
    <xf numFmtId="165" fontId="13" fillId="0" borderId="0" xfId="2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 indent="2"/>
    </xf>
    <xf numFmtId="0" fontId="14" fillId="0" borderId="0" xfId="0" applyFont="1" applyFill="1" applyBorder="1" applyAlignment="1">
      <alignment horizontal="left" vertical="top" wrapText="1" indent="2"/>
    </xf>
    <xf numFmtId="0" fontId="13" fillId="0" borderId="0" xfId="0" applyFont="1" applyFill="1" applyBorder="1" applyAlignment="1">
      <alignment horizontal="left" vertical="top" wrapText="1" indent="2"/>
    </xf>
    <xf numFmtId="0" fontId="13" fillId="4" borderId="0" xfId="0" applyNumberFormat="1" applyFont="1" applyFill="1" applyBorder="1" applyAlignment="1">
      <alignment horizontal="left" vertical="top" wrapText="1" indent="2"/>
    </xf>
    <xf numFmtId="165" fontId="13" fillId="4" borderId="0" xfId="2" applyNumberFormat="1" applyFont="1" applyFill="1" applyBorder="1" applyAlignment="1">
      <alignment horizontal="left" vertical="top" wrapText="1" indent="2"/>
    </xf>
    <xf numFmtId="0" fontId="6" fillId="0" borderId="0" xfId="0" applyFont="1" applyFill="1" applyBorder="1" applyAlignment="1">
      <alignment horizontal="left" vertical="center" wrapText="1"/>
    </xf>
    <xf numFmtId="0" fontId="12" fillId="4" borderId="0" xfId="0" applyFont="1" applyFill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left" vertical="top" wrapText="1" indent="2"/>
    </xf>
    <xf numFmtId="0" fontId="13" fillId="6" borderId="0" xfId="0" applyFont="1" applyFill="1" applyBorder="1" applyAlignment="1">
      <alignment horizontal="left" vertical="top" wrapText="1" indent="2"/>
    </xf>
    <xf numFmtId="165" fontId="13" fillId="6" borderId="0" xfId="2" applyNumberFormat="1" applyFont="1" applyFill="1" applyBorder="1" applyAlignment="1">
      <alignment horizontal="left" vertical="top" wrapText="1" indent="2"/>
    </xf>
    <xf numFmtId="0" fontId="3" fillId="6" borderId="0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top" wrapText="1"/>
    </xf>
    <xf numFmtId="0" fontId="2" fillId="6" borderId="0" xfId="0" applyNumberFormat="1" applyFont="1" applyFill="1" applyBorder="1" applyAlignment="1">
      <alignment horizontal="center" vertical="top" wrapText="1"/>
    </xf>
    <xf numFmtId="165" fontId="2" fillId="6" borderId="0" xfId="2" applyNumberFormat="1" applyFont="1" applyFill="1" applyBorder="1" applyAlignment="1">
      <alignment horizontal="center" vertical="top" wrapText="1"/>
    </xf>
    <xf numFmtId="0" fontId="13" fillId="6" borderId="0" xfId="0" applyFont="1" applyFill="1" applyBorder="1" applyAlignment="1">
      <alignment horizontal="center" vertical="top" wrapText="1"/>
    </xf>
    <xf numFmtId="165" fontId="13" fillId="6" borderId="0" xfId="2" applyNumberFormat="1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left" vertical="center" wrapText="1"/>
    </xf>
    <xf numFmtId="0" fontId="0" fillId="6" borderId="0" xfId="0" applyFill="1"/>
    <xf numFmtId="0" fontId="0" fillId="7" borderId="0" xfId="0" applyFill="1"/>
    <xf numFmtId="0" fontId="2" fillId="7" borderId="0" xfId="0" applyFont="1" applyFill="1" applyBorder="1" applyAlignment="1">
      <alignment horizontal="center" vertical="top" wrapText="1"/>
    </xf>
    <xf numFmtId="0" fontId="0" fillId="8" borderId="0" xfId="0" applyFill="1"/>
    <xf numFmtId="0" fontId="0" fillId="8" borderId="0" xfId="0" applyNumberFormat="1" applyFill="1"/>
    <xf numFmtId="0" fontId="2" fillId="8" borderId="0" xfId="0" applyFont="1" applyFill="1" applyBorder="1" applyAlignment="1">
      <alignment horizontal="center" vertical="top" wrapText="1"/>
    </xf>
    <xf numFmtId="0" fontId="12" fillId="8" borderId="0" xfId="0" applyFont="1" applyFill="1"/>
    <xf numFmtId="165" fontId="12" fillId="8" borderId="0" xfId="2" applyNumberFormat="1" applyFont="1" applyFill="1"/>
    <xf numFmtId="0" fontId="2" fillId="8" borderId="15" xfId="0" applyFont="1" applyFill="1" applyBorder="1" applyAlignment="1">
      <alignment horizontal="center" vertical="top" wrapText="1"/>
    </xf>
    <xf numFmtId="0" fontId="13" fillId="4" borderId="16" xfId="0" applyFont="1" applyFill="1" applyBorder="1" applyAlignment="1">
      <alignment horizontal="left" vertical="top" wrapText="1" indent="2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2" fillId="8" borderId="15" xfId="0" applyFont="1" applyFill="1" applyBorder="1"/>
    <xf numFmtId="0" fontId="13" fillId="0" borderId="16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0" fillId="8" borderId="15" xfId="0" applyFill="1" applyBorder="1"/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0" fillId="0" borderId="0" xfId="0" applyAlignment="1"/>
    <xf numFmtId="0" fontId="2" fillId="5" borderId="0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>
      <alignment horizontal="center" vertical="top" wrapText="1"/>
    </xf>
    <xf numFmtId="0" fontId="13" fillId="8" borderId="0" xfId="0" applyFont="1" applyFill="1" applyBorder="1" applyAlignment="1">
      <alignment horizontal="left" vertical="top" wrapText="1" indent="2"/>
    </xf>
    <xf numFmtId="0" fontId="13" fillId="8" borderId="0" xfId="0" applyFont="1" applyFill="1" applyBorder="1" applyAlignment="1">
      <alignment horizontal="center" vertical="top" wrapText="1"/>
    </xf>
    <xf numFmtId="0" fontId="2" fillId="8" borderId="0" xfId="0" applyNumberFormat="1" applyFont="1" applyFill="1" applyBorder="1" applyAlignment="1">
      <alignment horizontal="center" vertical="top" wrapText="1"/>
    </xf>
    <xf numFmtId="0" fontId="13" fillId="7" borderId="0" xfId="0" applyFont="1" applyFill="1" applyBorder="1" applyAlignment="1">
      <alignment horizontal="left" vertical="top" wrapText="1" indent="2"/>
    </xf>
    <xf numFmtId="0" fontId="2" fillId="7" borderId="0" xfId="0" applyNumberFormat="1" applyFont="1" applyFill="1" applyBorder="1" applyAlignment="1">
      <alignment horizontal="center" vertical="top" wrapText="1"/>
    </xf>
    <xf numFmtId="0" fontId="13" fillId="9" borderId="0" xfId="0" applyFont="1" applyFill="1" applyBorder="1" applyAlignment="1">
      <alignment horizontal="left" vertical="top" wrapText="1" indent="2"/>
    </xf>
    <xf numFmtId="0" fontId="2" fillId="9" borderId="0" xfId="0" applyFont="1" applyFill="1" applyBorder="1" applyAlignment="1">
      <alignment horizontal="center" vertical="top" wrapText="1"/>
    </xf>
    <xf numFmtId="0" fontId="0" fillId="9" borderId="0" xfId="0" applyFill="1"/>
    <xf numFmtId="0" fontId="2" fillId="9" borderId="0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8" fillId="10" borderId="20" xfId="0" applyFont="1" applyFill="1" applyBorder="1" applyAlignment="1">
      <alignment horizontal="center" vertical="center" wrapText="1"/>
    </xf>
    <xf numFmtId="0" fontId="18" fillId="10" borderId="20" xfId="0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8" fillId="0" borderId="0" xfId="1"/>
    <xf numFmtId="0" fontId="21" fillId="0" borderId="0" xfId="0" applyFont="1"/>
    <xf numFmtId="0" fontId="18" fillId="10" borderId="20" xfId="0" applyNumberFormat="1" applyFont="1" applyFill="1" applyBorder="1" applyAlignment="1">
      <alignment horizontal="center" vertical="center" wrapText="1"/>
    </xf>
    <xf numFmtId="0" fontId="19" fillId="2" borderId="21" xfId="0" applyNumberFormat="1" applyFont="1" applyFill="1" applyBorder="1" applyAlignment="1">
      <alignment horizontal="center" vertical="center" wrapText="1"/>
    </xf>
    <xf numFmtId="0" fontId="18" fillId="10" borderId="20" xfId="0" applyNumberFormat="1" applyFont="1" applyFill="1" applyBorder="1" applyAlignment="1">
      <alignment horizontal="left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8" fillId="10" borderId="22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16" fillId="11" borderId="0" xfId="0" applyFont="1" applyFill="1" applyAlignment="1">
      <alignment vertical="center" wrapText="1"/>
    </xf>
    <xf numFmtId="0" fontId="18" fillId="11" borderId="20" xfId="0" applyFont="1" applyFill="1" applyBorder="1" applyAlignment="1">
      <alignment horizontal="center" vertical="center" wrapText="1"/>
    </xf>
    <xf numFmtId="0" fontId="19" fillId="11" borderId="21" xfId="0" applyFont="1" applyFill="1" applyBorder="1" applyAlignment="1">
      <alignment horizontal="center" vertical="center" wrapText="1"/>
    </xf>
    <xf numFmtId="0" fontId="0" fillId="12" borderId="0" xfId="0" applyFill="1"/>
    <xf numFmtId="0" fontId="16" fillId="12" borderId="0" xfId="0" applyFont="1" applyFill="1" applyAlignment="1">
      <alignment vertical="center" wrapText="1"/>
    </xf>
    <xf numFmtId="0" fontId="18" fillId="12" borderId="20" xfId="0" applyFont="1" applyFill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 vertical="center" wrapText="1"/>
    </xf>
    <xf numFmtId="0" fontId="0" fillId="13" borderId="0" xfId="0" applyFill="1"/>
    <xf numFmtId="0" fontId="16" fillId="13" borderId="0" xfId="0" applyFont="1" applyFill="1" applyAlignment="1">
      <alignment vertical="center" wrapText="1"/>
    </xf>
    <xf numFmtId="0" fontId="18" fillId="13" borderId="20" xfId="0" applyFont="1" applyFill="1" applyBorder="1" applyAlignment="1">
      <alignment horizontal="center" vertical="center" wrapText="1"/>
    </xf>
    <xf numFmtId="0" fontId="19" fillId="13" borderId="21" xfId="0" applyFont="1" applyFill="1" applyBorder="1" applyAlignment="1">
      <alignment horizontal="center" vertical="center" wrapText="1"/>
    </xf>
    <xf numFmtId="0" fontId="18" fillId="13" borderId="20" xfId="0" applyNumberFormat="1" applyFont="1" applyFill="1" applyBorder="1" applyAlignment="1">
      <alignment horizontal="center" vertical="center" wrapText="1"/>
    </xf>
    <xf numFmtId="0" fontId="19" fillId="13" borderId="21" xfId="0" applyNumberFormat="1" applyFont="1" applyFill="1" applyBorder="1" applyAlignment="1">
      <alignment horizontal="center" vertical="center" wrapText="1"/>
    </xf>
    <xf numFmtId="0" fontId="17" fillId="13" borderId="0" xfId="0" applyFont="1" applyFill="1" applyAlignment="1">
      <alignment horizontal="right" vertical="center" wrapText="1"/>
    </xf>
    <xf numFmtId="17" fontId="19" fillId="2" borderId="21" xfId="0" applyNumberFormat="1" applyFont="1" applyFill="1" applyBorder="1" applyAlignment="1">
      <alignment horizontal="center" vertical="center" wrapText="1"/>
    </xf>
    <xf numFmtId="16" fontId="19" fillId="2" borderId="21" xfId="0" applyNumberFormat="1" applyFont="1" applyFill="1" applyBorder="1" applyAlignment="1">
      <alignment horizontal="center" vertical="center" wrapText="1"/>
    </xf>
    <xf numFmtId="0" fontId="18" fillId="10" borderId="22" xfId="0" applyFont="1" applyFill="1" applyBorder="1" applyAlignment="1">
      <alignment horizontal="center" vertical="center" wrapText="1"/>
    </xf>
    <xf numFmtId="0" fontId="18" fillId="14" borderId="20" xfId="0" applyFont="1" applyFill="1" applyBorder="1" applyAlignment="1">
      <alignment horizontal="left" vertical="center" wrapText="1"/>
    </xf>
    <xf numFmtId="0" fontId="19" fillId="14" borderId="21" xfId="0" applyFont="1" applyFill="1" applyBorder="1" applyAlignment="1">
      <alignment horizontal="center" vertical="center" wrapText="1"/>
    </xf>
    <xf numFmtId="0" fontId="0" fillId="14" borderId="0" xfId="0" applyFill="1"/>
    <xf numFmtId="17" fontId="19" fillId="14" borderId="21" xfId="0" applyNumberFormat="1" applyFont="1" applyFill="1" applyBorder="1" applyAlignment="1">
      <alignment horizontal="center" vertical="center" wrapText="1"/>
    </xf>
    <xf numFmtId="0" fontId="0" fillId="15" borderId="0" xfId="0" applyFill="1"/>
    <xf numFmtId="0" fontId="17" fillId="12" borderId="0" xfId="0" applyFont="1" applyFill="1" applyAlignment="1">
      <alignment horizontal="right" vertical="center" wrapText="1"/>
    </xf>
    <xf numFmtId="2" fontId="0" fillId="0" borderId="0" xfId="0" applyNumberFormat="1"/>
    <xf numFmtId="2" fontId="17" fillId="0" borderId="0" xfId="0" applyNumberFormat="1" applyFont="1" applyAlignment="1">
      <alignment horizontal="right" vertical="center" wrapText="1"/>
    </xf>
    <xf numFmtId="2" fontId="18" fillId="10" borderId="20" xfId="0" applyNumberFormat="1" applyFont="1" applyFill="1" applyBorder="1" applyAlignment="1">
      <alignment horizontal="center" vertical="center" wrapText="1"/>
    </xf>
    <xf numFmtId="2" fontId="19" fillId="2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right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right" vertical="center" wrapText="1"/>
    </xf>
    <xf numFmtId="0" fontId="0" fillId="16" borderId="0" xfId="0" applyFill="1"/>
    <xf numFmtId="0" fontId="16" fillId="16" borderId="0" xfId="0" applyFont="1" applyFill="1" applyAlignment="1">
      <alignment vertical="center" wrapText="1"/>
    </xf>
    <xf numFmtId="0" fontId="18" fillId="16" borderId="20" xfId="0" applyFont="1" applyFill="1" applyBorder="1" applyAlignment="1">
      <alignment horizontal="center" vertical="center" wrapText="1"/>
    </xf>
    <xf numFmtId="0" fontId="19" fillId="16" borderId="21" xfId="0" applyFont="1" applyFill="1" applyBorder="1" applyAlignment="1">
      <alignment horizontal="center" vertical="center" wrapText="1"/>
    </xf>
    <xf numFmtId="0" fontId="20" fillId="16" borderId="21" xfId="0" applyFont="1" applyFill="1" applyBorder="1" applyAlignment="1">
      <alignment horizontal="center" vertical="center" wrapText="1"/>
    </xf>
    <xf numFmtId="0" fontId="20" fillId="11" borderId="21" xfId="0" applyFont="1" applyFill="1" applyBorder="1" applyAlignment="1">
      <alignment horizontal="center" vertical="center" wrapText="1"/>
    </xf>
    <xf numFmtId="0" fontId="17" fillId="16" borderId="0" xfId="0" applyFont="1" applyFill="1" applyAlignment="1">
      <alignment horizontal="right" vertical="center" wrapText="1"/>
    </xf>
    <xf numFmtId="0" fontId="0" fillId="17" borderId="0" xfId="0" applyFill="1"/>
    <xf numFmtId="0" fontId="16" fillId="17" borderId="0" xfId="0" applyFont="1" applyFill="1" applyAlignment="1">
      <alignment vertical="center" wrapText="1"/>
    </xf>
    <xf numFmtId="0" fontId="18" fillId="17" borderId="20" xfId="0" applyFont="1" applyFill="1" applyBorder="1" applyAlignment="1">
      <alignment horizontal="center" vertical="center" wrapText="1"/>
    </xf>
    <xf numFmtId="0" fontId="19" fillId="17" borderId="21" xfId="0" applyFont="1" applyFill="1" applyBorder="1" applyAlignment="1">
      <alignment horizontal="center" vertical="center" wrapText="1"/>
    </xf>
    <xf numFmtId="0" fontId="20" fillId="17" borderId="21" xfId="0" applyFont="1" applyFill="1" applyBorder="1" applyAlignment="1">
      <alignment horizontal="center" vertical="center" wrapText="1"/>
    </xf>
    <xf numFmtId="0" fontId="18" fillId="10" borderId="23" xfId="0" applyFont="1" applyFill="1" applyBorder="1" applyAlignment="1">
      <alignment horizontal="center" vertical="center" wrapText="1"/>
    </xf>
    <xf numFmtId="0" fontId="0" fillId="18" borderId="0" xfId="0" applyFill="1"/>
    <xf numFmtId="2" fontId="2" fillId="0" borderId="0" xfId="0" applyNumberFormat="1" applyFont="1" applyFill="1" applyBorder="1" applyAlignment="1">
      <alignment horizontal="center" vertical="top" wrapText="1"/>
    </xf>
    <xf numFmtId="2" fontId="2" fillId="0" borderId="18" xfId="0" applyNumberFormat="1" applyFont="1" applyFill="1" applyBorder="1" applyAlignment="1">
      <alignment horizontal="center" vertical="top" wrapText="1"/>
    </xf>
    <xf numFmtId="0" fontId="23" fillId="19" borderId="24" xfId="0" applyFont="1" applyFill="1" applyBorder="1"/>
    <xf numFmtId="0" fontId="23" fillId="19" borderId="0" xfId="0" applyFont="1" applyFill="1"/>
    <xf numFmtId="0" fontId="1" fillId="2" borderId="6" xfId="0" applyFont="1" applyFill="1" applyBorder="1" applyAlignment="1">
      <alignment horizontal="left" vertical="top" wrapText="1" indent="2"/>
    </xf>
    <xf numFmtId="0" fontId="1" fillId="2" borderId="8" xfId="0" applyFont="1" applyFill="1" applyBorder="1" applyAlignment="1">
      <alignment horizontal="left" vertical="top" wrapText="1" indent="2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 indent="2"/>
    </xf>
    <xf numFmtId="0" fontId="2" fillId="2" borderId="3" xfId="0" applyFont="1" applyFill="1" applyBorder="1" applyAlignment="1">
      <alignment horizontal="left" vertical="top" wrapText="1" indent="2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 indent="2"/>
    </xf>
    <xf numFmtId="0" fontId="2" fillId="3" borderId="3" xfId="0" applyFont="1" applyFill="1" applyBorder="1" applyAlignment="1">
      <alignment horizontal="left" vertical="top" wrapText="1" indent="2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 vertical="top" wrapText="1" indent="2"/>
    </xf>
    <xf numFmtId="0" fontId="2" fillId="2" borderId="9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 indent="2"/>
    </xf>
    <xf numFmtId="0" fontId="14" fillId="0" borderId="0" xfId="0" applyFont="1" applyFill="1" applyBorder="1" applyAlignment="1">
      <alignment horizontal="left" vertical="top" wrapText="1" indent="2"/>
    </xf>
    <xf numFmtId="0" fontId="2" fillId="6" borderId="0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7" fillId="10" borderId="20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left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19" fillId="0" borderId="0" xfId="0" applyFont="1"/>
    <xf numFmtId="9" fontId="0" fillId="0" borderId="0" xfId="3" applyFont="1"/>
    <xf numFmtId="9" fontId="1" fillId="0" borderId="0" xfId="3" applyFont="1"/>
    <xf numFmtId="2" fontId="0" fillId="0" borderId="0" xfId="3" applyNumberFormat="1" applyFont="1"/>
    <xf numFmtId="9" fontId="0" fillId="0" borderId="0" xfId="0" applyNumberFormat="1"/>
  </cellXfs>
  <cellStyles count="4">
    <cellStyle name="Ezres" xfId="2" builtinId="3"/>
    <cellStyle name="Hivatkozás" xfId="1" builtinId="8"/>
    <cellStyle name="Normál" xfId="0" builtinId="0"/>
    <cellStyle name="Százalék" xfId="3" builtinId="5"/>
  </cellStyles>
  <dxfs count="1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Munka7!$BA$58:$BA$107</c:f>
              <c:strCache>
                <c:ptCount val="50"/>
                <c:pt idx="0">
                  <c:v>Samsung G+BA58:BA98alaxy A20e 32GB Dual A202</c:v>
                </c:pt>
                <c:pt idx="1">
                  <c:v>Samsung Galaxy A20e 32GB A202</c:v>
                </c:pt>
                <c:pt idx="2">
                  <c:v>Samsung Galaxy A20s 32GB 3GB RAM Dual (A207F)</c:v>
                </c:pt>
                <c:pt idx="3">
                  <c:v>Samsung Galaxy A12 64GB 4GB RAM Dual</c:v>
                </c:pt>
                <c:pt idx="4">
                  <c:v>Samsung Galaxy A21s 32GB 3GB RAM Dual (A217F)</c:v>
                </c:pt>
                <c:pt idx="5">
                  <c:v>Samsung Galaxy A21s 32GB 3GB RAM (A217F)</c:v>
                </c:pt>
                <c:pt idx="6">
                  <c:v>Samsung Galaxy M21 64GB 4GB RAM Dual (M215F)</c:v>
                </c:pt>
                <c:pt idx="7">
                  <c:v>Samsung Galaxy A21s 128GB 4GB RAM Dual</c:v>
                </c:pt>
                <c:pt idx="8">
                  <c:v>Samsung Galaxy A21s 128GB 3GB RAM Dual</c:v>
                </c:pt>
                <c:pt idx="9">
                  <c:v>Samsung Galaxy A31 64GB 4GB RAM Dual</c:v>
                </c:pt>
                <c:pt idx="10">
                  <c:v>Samsung Galaxy A41 64GB Dual (A415FZ)</c:v>
                </c:pt>
                <c:pt idx="11">
                  <c:v>Samsung Galaxy A31 128GB 4GB RAM Dual</c:v>
                </c:pt>
                <c:pt idx="12">
                  <c:v>Samsung Galaxy A51 128GB 4GB RAM Dual (A515F)</c:v>
                </c:pt>
                <c:pt idx="13">
                  <c:v>Samsung Galaxy A50 128GB 4GB RAM Dual A505</c:v>
                </c:pt>
                <c:pt idx="14">
                  <c:v>Samsung Galaxy A42 5G 128GB 4GB RAM Dual (A426B)</c:v>
                </c:pt>
                <c:pt idx="15">
                  <c:v>Samsung Galaxy A51 128GB 6GB RAM Dual</c:v>
                </c:pt>
                <c:pt idx="16">
                  <c:v>Samsung Galaxy M31 64GB 6GB RAM Dual (M315)</c:v>
                </c:pt>
                <c:pt idx="17">
                  <c:v>Samsung Galaxy A32 5G 64GB 4GB RAM Dual (A326)</c:v>
                </c:pt>
                <c:pt idx="18">
                  <c:v>Samsung Galaxy A71 128GB 6GB RAM Dual (A715F)</c:v>
                </c:pt>
                <c:pt idx="19">
                  <c:v>Samsung Galaxy A32 5G 128GB 4GB RAM Dual (A326)</c:v>
                </c:pt>
                <c:pt idx="20">
                  <c:v>Samsung Galaxy M31s 128GB 6GB RAM Dual</c:v>
                </c:pt>
                <c:pt idx="21">
                  <c:v>Samsung Galaxy M51 128GB 6GB RAM Dual</c:v>
                </c:pt>
                <c:pt idx="22">
                  <c:v>Samsung Galaxy Xcover Pro 64GB Dual</c:v>
                </c:pt>
                <c:pt idx="23">
                  <c:v>Samsung Galaxy A50 128GB 4GB RAM A505</c:v>
                </c:pt>
                <c:pt idx="24">
                  <c:v>Samsung Galaxy Note10 Lite 128GB 6GB RAM Dual (N770F)</c:v>
                </c:pt>
                <c:pt idx="25">
                  <c:v>Samsung Galaxy S20 FE 128GB 6GB RAM Dual (G780)</c:v>
                </c:pt>
                <c:pt idx="26">
                  <c:v>Samsung Galaxy S10 Lite 128GB 6GB RAM Dual (G770F)</c:v>
                </c:pt>
                <c:pt idx="27">
                  <c:v>Samsung Galaxy S10e 128GB Dual G970</c:v>
                </c:pt>
                <c:pt idx="28">
                  <c:v>Samsung Galaxy S10 Lite 128GB 8GB RAM Dual (G770F)</c:v>
                </c:pt>
                <c:pt idx="29">
                  <c:v>Samsung Galaxy S20 FE 256GB 8GB RAM Dual (G780)</c:v>
                </c:pt>
                <c:pt idx="30">
                  <c:v>Samsung Galaxy S10+ 128GB Dual G975</c:v>
                </c:pt>
                <c:pt idx="31">
                  <c:v>Samsung Galaxy S20 FE 128GB 6GB RAM (G780)</c:v>
                </c:pt>
                <c:pt idx="32">
                  <c:v>Samsung Galaxy S10 128GB Dual G973</c:v>
                </c:pt>
                <c:pt idx="33">
                  <c:v>Samsung Galaxy S20 FE 5G 128GB 6GB RAM Dual (G781)</c:v>
                </c:pt>
                <c:pt idx="34">
                  <c:v>Samsung Galaxy S20 128GB 8GB RAM Dual (G980F)</c:v>
                </c:pt>
                <c:pt idx="35">
                  <c:v>Samsung Galaxy S20+ 128GB 8GB RAM Dual (G985F)</c:v>
                </c:pt>
                <c:pt idx="36">
                  <c:v>Samsung Galaxy S20 5G 128GB 12GB RAM Dual</c:v>
                </c:pt>
                <c:pt idx="37">
                  <c:v>Samsung Galaxy S20 5G 128GB 8GB RAM Dual</c:v>
                </c:pt>
                <c:pt idx="38">
                  <c:v>Samsung Galaxy Note10+ 256GB Dual N975F</c:v>
                </c:pt>
                <c:pt idx="39">
                  <c:v>Samsung Galaxy S10 512GB Dual G973</c:v>
                </c:pt>
                <c:pt idx="40">
                  <c:v>Samsung Galaxy S10+ 512GB Dual G975</c:v>
                </c:pt>
                <c:pt idx="41">
                  <c:v>Samsung Galaxy S20+ 5G 128GB 12GB RAM Dual (G986B)</c:v>
                </c:pt>
                <c:pt idx="42">
                  <c:v>Samsung Galaxy S20 Ultra 5G 128GB 12GB RAM Dual</c:v>
                </c:pt>
                <c:pt idx="43">
                  <c:v>Samsung Galaxy Note9 128GB Dual N960</c:v>
                </c:pt>
                <c:pt idx="44">
                  <c:v>Samsung Galaxy S9 64GB Dual G960FD</c:v>
                </c:pt>
                <c:pt idx="45">
                  <c:v>Samsung Galaxy S20 Ultra 128GB 12GB RAM Dual</c:v>
                </c:pt>
                <c:pt idx="46">
                  <c:v>Samsung Galaxy Note10+ 512GB Dual N976</c:v>
                </c:pt>
                <c:pt idx="47">
                  <c:v>Samsung Galaxy Note20 Ultra 5G 256GB 12GB RAM Dual (N986)</c:v>
                </c:pt>
                <c:pt idx="48">
                  <c:v>Samsung Galaxy Note20 Ultra 256GB 8GB RAM Dual</c:v>
                </c:pt>
                <c:pt idx="49">
                  <c:v>Samsung Galaxy S10+ 1TB Dual G975</c:v>
                </c:pt>
              </c:strCache>
            </c:strRef>
          </c:cat>
          <c:val>
            <c:numRef>
              <c:f>Munka7!$CJ$58:$CJ$107</c:f>
              <c:numCache>
                <c:formatCode>0.00</c:formatCode>
                <c:ptCount val="50"/>
                <c:pt idx="0">
                  <c:v>14.410408470994241</c:v>
                </c:pt>
                <c:pt idx="1">
                  <c:v>14.97682219922461</c:v>
                </c:pt>
                <c:pt idx="2">
                  <c:v>16.968469433695514</c:v>
                </c:pt>
                <c:pt idx="3">
                  <c:v>22.9967870281498</c:v>
                </c:pt>
                <c:pt idx="4">
                  <c:v>23.07085123051132</c:v>
                </c:pt>
                <c:pt idx="5">
                  <c:v>23.176280675171022</c:v>
                </c:pt>
                <c:pt idx="6">
                  <c:v>24.045421039733199</c:v>
                </c:pt>
                <c:pt idx="7">
                  <c:v>24.364655937516321</c:v>
                </c:pt>
                <c:pt idx="8">
                  <c:v>24.197786292081172</c:v>
                </c:pt>
                <c:pt idx="9">
                  <c:v>31.127217390288227</c:v>
                </c:pt>
                <c:pt idx="10">
                  <c:v>22.422177851516604</c:v>
                </c:pt>
                <c:pt idx="11">
                  <c:v>31.920930458855633</c:v>
                </c:pt>
                <c:pt idx="12">
                  <c:v>34.511020758938137</c:v>
                </c:pt>
                <c:pt idx="13">
                  <c:v>22.070802122234817</c:v>
                </c:pt>
                <c:pt idx="14">
                  <c:v>43.096128609097427</c:v>
                </c:pt>
                <c:pt idx="15">
                  <c:v>35.127320502622666</c:v>
                </c:pt>
                <c:pt idx="16">
                  <c:v>35.348139201534565</c:v>
                </c:pt>
                <c:pt idx="17">
                  <c:v>36.293388183031645</c:v>
                </c:pt>
                <c:pt idx="18">
                  <c:v>35.84838940962559</c:v>
                </c:pt>
                <c:pt idx="19">
                  <c:v>36.713184515290109</c:v>
                </c:pt>
                <c:pt idx="20">
                  <c:v>36.563761531683085</c:v>
                </c:pt>
                <c:pt idx="21">
                  <c:v>36.502619439289084</c:v>
                </c:pt>
                <c:pt idx="22">
                  <c:v>18.078571691202622</c:v>
                </c:pt>
                <c:pt idx="23">
                  <c:v>21.750935865925626</c:v>
                </c:pt>
                <c:pt idx="24">
                  <c:v>25.781386631501444</c:v>
                </c:pt>
                <c:pt idx="25">
                  <c:v>25.400842673882547</c:v>
                </c:pt>
                <c:pt idx="26">
                  <c:v>24.531266654219031</c:v>
                </c:pt>
                <c:pt idx="27">
                  <c:v>21.15645276282941</c:v>
                </c:pt>
                <c:pt idx="28">
                  <c:v>24.759867504779145</c:v>
                </c:pt>
                <c:pt idx="29">
                  <c:v>27.373530183440817</c:v>
                </c:pt>
                <c:pt idx="30">
                  <c:v>27.430811098124579</c:v>
                </c:pt>
                <c:pt idx="31">
                  <c:v>25.2475644812619</c:v>
                </c:pt>
                <c:pt idx="32">
                  <c:v>27.157303763960247</c:v>
                </c:pt>
                <c:pt idx="33">
                  <c:v>36.343377424926182</c:v>
                </c:pt>
                <c:pt idx="34">
                  <c:v>33.749303447529464</c:v>
                </c:pt>
                <c:pt idx="35">
                  <c:v>34.916146434256774</c:v>
                </c:pt>
                <c:pt idx="36">
                  <c:v>46.032046249505044</c:v>
                </c:pt>
                <c:pt idx="37">
                  <c:v>45.300355888347255</c:v>
                </c:pt>
                <c:pt idx="38">
                  <c:v>27.870917081438552</c:v>
                </c:pt>
                <c:pt idx="39">
                  <c:v>31.302748365658797</c:v>
                </c:pt>
                <c:pt idx="40">
                  <c:v>31.32353034867867</c:v>
                </c:pt>
                <c:pt idx="41">
                  <c:v>47.028465065064239</c:v>
                </c:pt>
                <c:pt idx="42">
                  <c:v>52.709309832468357</c:v>
                </c:pt>
                <c:pt idx="43">
                  <c:v>21.825467177672838</c:v>
                </c:pt>
                <c:pt idx="44">
                  <c:v>17.798063254263621</c:v>
                </c:pt>
                <c:pt idx="45">
                  <c:v>41.583505386988385</c:v>
                </c:pt>
                <c:pt idx="46">
                  <c:v>30.503132331097152</c:v>
                </c:pt>
                <c:pt idx="47">
                  <c:v>45.169017333323751</c:v>
                </c:pt>
                <c:pt idx="48">
                  <c:v>33.223605819191263</c:v>
                </c:pt>
                <c:pt idx="49">
                  <c:v>36.899912967377297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B-41DB-9649-E7DFF90DEDF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Munka7!$BA$58:$BA$107</c:f>
              <c:strCache>
                <c:ptCount val="50"/>
                <c:pt idx="0">
                  <c:v>Samsung G+BA58:BA98alaxy A20e 32GB Dual A202</c:v>
                </c:pt>
                <c:pt idx="1">
                  <c:v>Samsung Galaxy A20e 32GB A202</c:v>
                </c:pt>
                <c:pt idx="2">
                  <c:v>Samsung Galaxy A20s 32GB 3GB RAM Dual (A207F)</c:v>
                </c:pt>
                <c:pt idx="3">
                  <c:v>Samsung Galaxy A12 64GB 4GB RAM Dual</c:v>
                </c:pt>
                <c:pt idx="4">
                  <c:v>Samsung Galaxy A21s 32GB 3GB RAM Dual (A217F)</c:v>
                </c:pt>
                <c:pt idx="5">
                  <c:v>Samsung Galaxy A21s 32GB 3GB RAM (A217F)</c:v>
                </c:pt>
                <c:pt idx="6">
                  <c:v>Samsung Galaxy M21 64GB 4GB RAM Dual (M215F)</c:v>
                </c:pt>
                <c:pt idx="7">
                  <c:v>Samsung Galaxy A21s 128GB 4GB RAM Dual</c:v>
                </c:pt>
                <c:pt idx="8">
                  <c:v>Samsung Galaxy A21s 128GB 3GB RAM Dual</c:v>
                </c:pt>
                <c:pt idx="9">
                  <c:v>Samsung Galaxy A31 64GB 4GB RAM Dual</c:v>
                </c:pt>
                <c:pt idx="10">
                  <c:v>Samsung Galaxy A41 64GB Dual (A415FZ)</c:v>
                </c:pt>
                <c:pt idx="11">
                  <c:v>Samsung Galaxy A31 128GB 4GB RAM Dual</c:v>
                </c:pt>
                <c:pt idx="12">
                  <c:v>Samsung Galaxy A51 128GB 4GB RAM Dual (A515F)</c:v>
                </c:pt>
                <c:pt idx="13">
                  <c:v>Samsung Galaxy A50 128GB 4GB RAM Dual A505</c:v>
                </c:pt>
                <c:pt idx="14">
                  <c:v>Samsung Galaxy A42 5G 128GB 4GB RAM Dual (A426B)</c:v>
                </c:pt>
                <c:pt idx="15">
                  <c:v>Samsung Galaxy A51 128GB 6GB RAM Dual</c:v>
                </c:pt>
                <c:pt idx="16">
                  <c:v>Samsung Galaxy M31 64GB 6GB RAM Dual (M315)</c:v>
                </c:pt>
                <c:pt idx="17">
                  <c:v>Samsung Galaxy A32 5G 64GB 4GB RAM Dual (A326)</c:v>
                </c:pt>
                <c:pt idx="18">
                  <c:v>Samsung Galaxy A71 128GB 6GB RAM Dual (A715F)</c:v>
                </c:pt>
                <c:pt idx="19">
                  <c:v>Samsung Galaxy A32 5G 128GB 4GB RAM Dual (A326)</c:v>
                </c:pt>
                <c:pt idx="20">
                  <c:v>Samsung Galaxy M31s 128GB 6GB RAM Dual</c:v>
                </c:pt>
                <c:pt idx="21">
                  <c:v>Samsung Galaxy M51 128GB 6GB RAM Dual</c:v>
                </c:pt>
                <c:pt idx="22">
                  <c:v>Samsung Galaxy Xcover Pro 64GB Dual</c:v>
                </c:pt>
                <c:pt idx="23">
                  <c:v>Samsung Galaxy A50 128GB 4GB RAM A505</c:v>
                </c:pt>
                <c:pt idx="24">
                  <c:v>Samsung Galaxy Note10 Lite 128GB 6GB RAM Dual (N770F)</c:v>
                </c:pt>
                <c:pt idx="25">
                  <c:v>Samsung Galaxy S20 FE 128GB 6GB RAM Dual (G780)</c:v>
                </c:pt>
                <c:pt idx="26">
                  <c:v>Samsung Galaxy S10 Lite 128GB 6GB RAM Dual (G770F)</c:v>
                </c:pt>
                <c:pt idx="27">
                  <c:v>Samsung Galaxy S10e 128GB Dual G970</c:v>
                </c:pt>
                <c:pt idx="28">
                  <c:v>Samsung Galaxy S10 Lite 128GB 8GB RAM Dual (G770F)</c:v>
                </c:pt>
                <c:pt idx="29">
                  <c:v>Samsung Galaxy S20 FE 256GB 8GB RAM Dual (G780)</c:v>
                </c:pt>
                <c:pt idx="30">
                  <c:v>Samsung Galaxy S10+ 128GB Dual G975</c:v>
                </c:pt>
                <c:pt idx="31">
                  <c:v>Samsung Galaxy S20 FE 128GB 6GB RAM (G780)</c:v>
                </c:pt>
                <c:pt idx="32">
                  <c:v>Samsung Galaxy S10 128GB Dual G973</c:v>
                </c:pt>
                <c:pt idx="33">
                  <c:v>Samsung Galaxy S20 FE 5G 128GB 6GB RAM Dual (G781)</c:v>
                </c:pt>
                <c:pt idx="34">
                  <c:v>Samsung Galaxy S20 128GB 8GB RAM Dual (G980F)</c:v>
                </c:pt>
                <c:pt idx="35">
                  <c:v>Samsung Galaxy S20+ 128GB 8GB RAM Dual (G985F)</c:v>
                </c:pt>
                <c:pt idx="36">
                  <c:v>Samsung Galaxy S20 5G 128GB 12GB RAM Dual</c:v>
                </c:pt>
                <c:pt idx="37">
                  <c:v>Samsung Galaxy S20 5G 128GB 8GB RAM Dual</c:v>
                </c:pt>
                <c:pt idx="38">
                  <c:v>Samsung Galaxy Note10+ 256GB Dual N975F</c:v>
                </c:pt>
                <c:pt idx="39">
                  <c:v>Samsung Galaxy S10 512GB Dual G973</c:v>
                </c:pt>
                <c:pt idx="40">
                  <c:v>Samsung Galaxy S10+ 512GB Dual G975</c:v>
                </c:pt>
                <c:pt idx="41">
                  <c:v>Samsung Galaxy S20+ 5G 128GB 12GB RAM Dual (G986B)</c:v>
                </c:pt>
                <c:pt idx="42">
                  <c:v>Samsung Galaxy S20 Ultra 5G 128GB 12GB RAM Dual</c:v>
                </c:pt>
                <c:pt idx="43">
                  <c:v>Samsung Galaxy Note9 128GB Dual N960</c:v>
                </c:pt>
                <c:pt idx="44">
                  <c:v>Samsung Galaxy S9 64GB Dual G960FD</c:v>
                </c:pt>
                <c:pt idx="45">
                  <c:v>Samsung Galaxy S20 Ultra 128GB 12GB RAM Dual</c:v>
                </c:pt>
                <c:pt idx="46">
                  <c:v>Samsung Galaxy Note10+ 512GB Dual N976</c:v>
                </c:pt>
                <c:pt idx="47">
                  <c:v>Samsung Galaxy Note20 Ultra 5G 256GB 12GB RAM Dual (N986)</c:v>
                </c:pt>
                <c:pt idx="48">
                  <c:v>Samsung Galaxy Note20 Ultra 256GB 8GB RAM Dual</c:v>
                </c:pt>
                <c:pt idx="49">
                  <c:v>Samsung Galaxy S10+ 1TB Dual G975</c:v>
                </c:pt>
              </c:strCache>
            </c:strRef>
          </c:cat>
          <c:val>
            <c:numRef>
              <c:f>Munka7!$CK$58:$CK$107</c:f>
              <c:numCache>
                <c:formatCode>0.00</c:formatCode>
                <c:ptCount val="50"/>
                <c:pt idx="0">
                  <c:v>14.97682219922461</c:v>
                </c:pt>
                <c:pt idx="1">
                  <c:v>14.97682219922461</c:v>
                </c:pt>
                <c:pt idx="2">
                  <c:v>17.639573169304036</c:v>
                </c:pt>
                <c:pt idx="3">
                  <c:v>23.651308286399178</c:v>
                </c:pt>
                <c:pt idx="4">
                  <c:v>23.747794135362533</c:v>
                </c:pt>
                <c:pt idx="5">
                  <c:v>23.747794135362533</c:v>
                </c:pt>
                <c:pt idx="6">
                  <c:v>24.873590795069145</c:v>
                </c:pt>
                <c:pt idx="7">
                  <c:v>25.266812356075224</c:v>
                </c:pt>
                <c:pt idx="8">
                  <c:v>24.956253349864046</c:v>
                </c:pt>
                <c:pt idx="9">
                  <c:v>31.955387145624172</c:v>
                </c:pt>
                <c:pt idx="10">
                  <c:v>23.247480498425379</c:v>
                </c:pt>
                <c:pt idx="11">
                  <c:v>32.761026621958514</c:v>
                </c:pt>
                <c:pt idx="12">
                  <c:v>35.620606031942678</c:v>
                </c:pt>
                <c:pt idx="13">
                  <c:v>23.151477782812304</c:v>
                </c:pt>
                <c:pt idx="14">
                  <c:v>44.158962363655583</c:v>
                </c:pt>
                <c:pt idx="15">
                  <c:v>36.241724044365043</c:v>
                </c:pt>
                <c:pt idx="16">
                  <c:v>36.452524560752721</c:v>
                </c:pt>
                <c:pt idx="17">
                  <c:v>37.348732153512167</c:v>
                </c:pt>
                <c:pt idx="18">
                  <c:v>37.254384080143311</c:v>
                </c:pt>
                <c:pt idx="19">
                  <c:v>38.154371629846501</c:v>
                </c:pt>
                <c:pt idx="20">
                  <c:v>37.689323420532212</c:v>
                </c:pt>
                <c:pt idx="21">
                  <c:v>37.966228200447311</c:v>
                </c:pt>
                <c:pt idx="22">
                  <c:v>19.700501130185355</c:v>
                </c:pt>
                <c:pt idx="23">
                  <c:v>23.151477782812304</c:v>
                </c:pt>
                <c:pt idx="24">
                  <c:v>27.588857581395935</c:v>
                </c:pt>
                <c:pt idx="25">
                  <c:v>27.489633730183492</c:v>
                </c:pt>
                <c:pt idx="26">
                  <c:v>26.519160300811709</c:v>
                </c:pt>
                <c:pt idx="27">
                  <c:v>23.274058020295271</c:v>
                </c:pt>
                <c:pt idx="28">
                  <c:v>27.14027831323407</c:v>
                </c:pt>
                <c:pt idx="29">
                  <c:v>29.722030695274533</c:v>
                </c:pt>
                <c:pt idx="30">
                  <c:v>29.895350786967462</c:v>
                </c:pt>
                <c:pt idx="31">
                  <c:v>27.489633730183492</c:v>
                </c:pt>
                <c:pt idx="32">
                  <c:v>29.682553638899936</c:v>
                </c:pt>
                <c:pt idx="33">
                  <c:v>38.691324551439514</c:v>
                </c:pt>
                <c:pt idx="34">
                  <c:v>36.564889793147408</c:v>
                </c:pt>
                <c:pt idx="35">
                  <c:v>37.961712086126077</c:v>
                </c:pt>
                <c:pt idx="36">
                  <c:v>48.918236929103244</c:v>
                </c:pt>
                <c:pt idx="37">
                  <c:v>47.676000904258515</c:v>
                </c:pt>
                <c:pt idx="38">
                  <c:v>31.01032925074432</c:v>
                </c:pt>
                <c:pt idx="39">
                  <c:v>34.516390496905956</c:v>
                </c:pt>
                <c:pt idx="40">
                  <c:v>34.729187644973479</c:v>
                </c:pt>
                <c:pt idx="41">
                  <c:v>50.293390749709211</c:v>
                </c:pt>
                <c:pt idx="42">
                  <c:v>56.763143538080534</c:v>
                </c:pt>
                <c:pt idx="43">
                  <c:v>24.325242245622352</c:v>
                </c:pt>
                <c:pt idx="44">
                  <c:v>20.707152636774335</c:v>
                </c:pt>
                <c:pt idx="45">
                  <c:v>45.652032426969427</c:v>
                </c:pt>
                <c:pt idx="46">
                  <c:v>34.218394402458479</c:v>
                </c:pt>
                <c:pt idx="47">
                  <c:v>49.359479966313934</c:v>
                </c:pt>
                <c:pt idx="48">
                  <c:v>37.006132830358105</c:v>
                </c:pt>
                <c:pt idx="49">
                  <c:v>42.114424676867557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B-41DB-9649-E7DFF90DEDF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2922624"/>
        <c:axId val="712931360"/>
      </c:lineChart>
      <c:catAx>
        <c:axId val="71292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31360"/>
        <c:crosses val="autoZero"/>
        <c:auto val="1"/>
        <c:lblAlgn val="ctr"/>
        <c:lblOffset val="100"/>
        <c:noMultiLvlLbl val="0"/>
      </c:catAx>
      <c:valAx>
        <c:axId val="71293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294609</xdr:colOff>
      <xdr:row>99</xdr:row>
      <xdr:rowOff>863895</xdr:rowOff>
    </xdr:from>
    <xdr:to>
      <xdr:col>100</xdr:col>
      <xdr:colOff>553780</xdr:colOff>
      <xdr:row>108</xdr:row>
      <xdr:rowOff>465174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0</xdr:rowOff>
    </xdr:from>
    <xdr:to>
      <xdr:col>33</xdr:col>
      <xdr:colOff>76200</xdr:colOff>
      <xdr:row>4</xdr:row>
      <xdr:rowOff>22859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ADC5E1C-9C83-4060-AA4A-383F6CAE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0</xdr:colOff>
      <xdr:row>1</xdr:row>
      <xdr:rowOff>0</xdr:rowOff>
    </xdr:from>
    <xdr:to>
      <xdr:col>51</xdr:col>
      <xdr:colOff>76199</xdr:colOff>
      <xdr:row>4</xdr:row>
      <xdr:rowOff>22859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758F451-6E9A-492D-A6EC-16464C94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1905000</xdr:colOff>
      <xdr:row>112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109</xdr:row>
      <xdr:rowOff>0</xdr:rowOff>
    </xdr:from>
    <xdr:to>
      <xdr:col>36</xdr:col>
      <xdr:colOff>374373</xdr:colOff>
      <xdr:row>112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98075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1905000</xdr:colOff>
      <xdr:row>112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23</xdr:col>
      <xdr:colOff>457199</xdr:colOff>
      <xdr:row>112</xdr:row>
      <xdr:rowOff>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2475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1905000</xdr:colOff>
      <xdr:row>112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19</xdr:col>
      <xdr:colOff>76200</xdr:colOff>
      <xdr:row>112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1905000</xdr:colOff>
      <xdr:row>112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15</xdr:col>
      <xdr:colOff>76200</xdr:colOff>
      <xdr:row>112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1905000</xdr:colOff>
      <xdr:row>112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15</xdr:col>
      <xdr:colOff>76200</xdr:colOff>
      <xdr:row>112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3</xdr:col>
      <xdr:colOff>76200</xdr:colOff>
      <xdr:row>112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15</xdr:col>
      <xdr:colOff>76200</xdr:colOff>
      <xdr:row>112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1905000</xdr:colOff>
      <xdr:row>112</xdr:row>
      <xdr:rowOff>47625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1905000</xdr:colOff>
      <xdr:row>112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1905000</xdr:colOff>
      <xdr:row>112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1905000</xdr:colOff>
      <xdr:row>112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13</xdr:col>
      <xdr:colOff>76200</xdr:colOff>
      <xdr:row>62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239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rukereso.hu/mobiltelefon-c3277/samsung/galaxy-a51-128gb-4gb-ram-dual-a515f-p523247442/" TargetMode="External"/><Relationship Id="rId21" Type="http://schemas.openxmlformats.org/officeDocument/2006/relationships/hyperlink" Target="https://www.arukereso.hu/mobiltelefon-c3277/samsung/galaxy-a31-64gb-4gb-ram-dual-p555357627/" TargetMode="External"/><Relationship Id="rId42" Type="http://schemas.openxmlformats.org/officeDocument/2006/relationships/hyperlink" Target="https://www.arukereso.hu/mobiltelefon-c3277/samsung/galaxy-s10e-128gb-dual-g970-p454157901/" TargetMode="External"/><Relationship Id="rId47" Type="http://schemas.openxmlformats.org/officeDocument/2006/relationships/hyperlink" Target="https://www.arukereso.hu/mobiltelefon-c3277/samsung/galaxy-s20-fe-128gb-6gb-ram-g780-p614722068/" TargetMode="External"/><Relationship Id="rId63" Type="http://schemas.openxmlformats.org/officeDocument/2006/relationships/hyperlink" Target="https://www.arukereso.hu/mobiltelefon-c3277/samsung/galaxy-s21-128gb-8gb-ram-dual-g996-p621996939/" TargetMode="External"/><Relationship Id="rId68" Type="http://schemas.openxmlformats.org/officeDocument/2006/relationships/hyperlink" Target="https://www.arukereso.hu/mobiltelefon-c3277/samsung/galaxy-note10-512gb-dual-n976-p489878382/" TargetMode="External"/><Relationship Id="rId2" Type="http://schemas.openxmlformats.org/officeDocument/2006/relationships/hyperlink" Target="https://www.arukereso.hu/mobiltelefon-c3277/samsung/galaxy-a01-16gb-dual-p533720259/" TargetMode="External"/><Relationship Id="rId16" Type="http://schemas.openxmlformats.org/officeDocument/2006/relationships/hyperlink" Target="https://www.arukereso.hu/mobiltelefon-c3277/samsung/galaxy-a21s-32gb-3gb-ram-a217f-p563586696/" TargetMode="External"/><Relationship Id="rId29" Type="http://schemas.openxmlformats.org/officeDocument/2006/relationships/hyperlink" Target="https://www.arukereso.hu/mobiltelefon-c3277/samsung/galaxy-a51-128gb-6gb-ram-dual-p523369734/" TargetMode="External"/><Relationship Id="rId11" Type="http://schemas.openxmlformats.org/officeDocument/2006/relationships/hyperlink" Target="https://www.arukereso.hu/mobiltelefon-c3277/samsung/galaxy-a20s-32gb-3gb-ram-dual-a207f-p509134644/" TargetMode="External"/><Relationship Id="rId24" Type="http://schemas.openxmlformats.org/officeDocument/2006/relationships/hyperlink" Target="https://www.arukereso.hu/mobiltelefon-c3277/samsung/galaxy-a31-128gb-4gb-ram-dual-p558179625/" TargetMode="External"/><Relationship Id="rId32" Type="http://schemas.openxmlformats.org/officeDocument/2006/relationships/hyperlink" Target="https://www.arukereso.hu/mobiltelefon-c3277/samsung/galaxy-a71-128gb-6gb-ram-dual-a715f-p524326647/" TargetMode="External"/><Relationship Id="rId37" Type="http://schemas.openxmlformats.org/officeDocument/2006/relationships/hyperlink" Target="https://www.arukereso.hu/mobiltelefon-c3277/samsung/galaxy-xcover-pro-64gb-dual-p526557789/" TargetMode="External"/><Relationship Id="rId40" Type="http://schemas.openxmlformats.org/officeDocument/2006/relationships/hyperlink" Target="https://www.arukereso.hu/mobiltelefon-c3277/samsung/galaxy-s20-fe-128gb-6gb-ram-dual-g780-p591850131/" TargetMode="External"/><Relationship Id="rId45" Type="http://schemas.openxmlformats.org/officeDocument/2006/relationships/hyperlink" Target="https://www.arukereso.hu/mobiltelefon-c3277/samsung/galaxy-s20-fe-256gb-8gb-ram-dual-g780-p592759050/" TargetMode="External"/><Relationship Id="rId53" Type="http://schemas.openxmlformats.org/officeDocument/2006/relationships/hyperlink" Target="https://www.arukereso.hu/mobiltelefon-c3277/samsung/galaxy-s20-5g-128gb-12gb-ram-dual-p535600731/" TargetMode="External"/><Relationship Id="rId58" Type="http://schemas.openxmlformats.org/officeDocument/2006/relationships/hyperlink" Target="https://www.arukereso.hu/mobiltelefon-c3277/samsung/galaxy-s10-512gb-dual-g975-p454158258/" TargetMode="External"/><Relationship Id="rId66" Type="http://schemas.openxmlformats.org/officeDocument/2006/relationships/hyperlink" Target="https://www.arukereso.hu/mobiltelefon-c3277/samsung/galaxy-s9-64gb-dual-g960fd-p399150395/" TargetMode="External"/><Relationship Id="rId74" Type="http://schemas.openxmlformats.org/officeDocument/2006/relationships/hyperlink" Target="https://www.arukereso.hu/mobiltelefon-c3277/samsung/galaxy-s21-ultra-512gb-16gb-ram-dual-g998-p621996981/" TargetMode="External"/><Relationship Id="rId5" Type="http://schemas.openxmlformats.org/officeDocument/2006/relationships/hyperlink" Target="https://www.arukereso.hu/mobiltelefon-c3277/samsung/galaxy-a02-32gb-3gb-ram-dual-a022f-p638572032/" TargetMode="External"/><Relationship Id="rId61" Type="http://schemas.openxmlformats.org/officeDocument/2006/relationships/hyperlink" Target="https://www.arukereso.hu/mobiltelefon-c3277/samsung/galaxy-s21-256gb-8gb-ram-dual-g991-p621996930/" TargetMode="External"/><Relationship Id="rId19" Type="http://schemas.openxmlformats.org/officeDocument/2006/relationships/hyperlink" Target="https://www.arukereso.hu/mobiltelefon-c3277/samsung/galaxy-a21s-128gb-4gb-ram-dual-p599501958/" TargetMode="External"/><Relationship Id="rId14" Type="http://schemas.openxmlformats.org/officeDocument/2006/relationships/hyperlink" Target="https://www.arukereso.hu/mobiltelefon-c3277/samsung/galaxy-a10-32gb-dual-a105-p462097881/" TargetMode="External"/><Relationship Id="rId22" Type="http://schemas.openxmlformats.org/officeDocument/2006/relationships/hyperlink" Target="https://www.arukereso.hu/mobiltelefon-c3277/samsung/galaxy-a41-64gb-dual-a415fz-p555357636/" TargetMode="External"/><Relationship Id="rId27" Type="http://schemas.openxmlformats.org/officeDocument/2006/relationships/hyperlink" Target="https://www.arukereso.hu/mobiltelefon-c3277/samsung/galaxy-a50-128gb-4gb-ram-dual-a505-p457212378/" TargetMode="External"/><Relationship Id="rId30" Type="http://schemas.openxmlformats.org/officeDocument/2006/relationships/hyperlink" Target="https://www.arukereso.hu/mobiltelefon-c3277/samsung/galaxy-m31-64gb-6gb-ram-dual-m315-p566974023/" TargetMode="External"/><Relationship Id="rId35" Type="http://schemas.openxmlformats.org/officeDocument/2006/relationships/hyperlink" Target="https://www.arukereso.hu/mobiltelefon-c3277/samsung/galaxy-m51-128gb-6gb-ram-dual-p594595479/" TargetMode="External"/><Relationship Id="rId43" Type="http://schemas.openxmlformats.org/officeDocument/2006/relationships/hyperlink" Target="https://www.arukereso.hu/mobiltelefon-c3277/samsung/galaxy-s10-lite-128gb-8gb-ram-dual-g770f-p527201583/" TargetMode="External"/><Relationship Id="rId48" Type="http://schemas.openxmlformats.org/officeDocument/2006/relationships/hyperlink" Target="https://www.arukereso.hu/mobiltelefon-c3277/samsung/galaxy-s10-128gb-dual-g973-p454158033/" TargetMode="External"/><Relationship Id="rId56" Type="http://schemas.openxmlformats.org/officeDocument/2006/relationships/hyperlink" Target="https://www.arukereso.hu/mobiltelefon-c3277/samsung/galaxy-note10-256gb-dual-n975f-p489878364/" TargetMode="External"/><Relationship Id="rId64" Type="http://schemas.openxmlformats.org/officeDocument/2006/relationships/hyperlink" Target="https://www.arukereso.hu/mobiltelefon-c3277/samsung/galaxy-s21-256gb-8gb-ram-dual-g996-p621996945/" TargetMode="External"/><Relationship Id="rId69" Type="http://schemas.openxmlformats.org/officeDocument/2006/relationships/hyperlink" Target="https://www.arukereso.hu/mobiltelefon-c3277/samsung/galaxy-note20-ultra-5g-256gb-12gb-ram-dual-n986-p578717691/" TargetMode="External"/><Relationship Id="rId8" Type="http://schemas.openxmlformats.org/officeDocument/2006/relationships/hyperlink" Target="https://www.arukereso.hu/mobiltelefon-c3277/samsung/galaxy-m11-32gb-3gb-ram-dual-p563586459/" TargetMode="External"/><Relationship Id="rId51" Type="http://schemas.openxmlformats.org/officeDocument/2006/relationships/hyperlink" Target="https://www.arukereso.hu/mobiltelefon-c3277/samsung/galaxy-s20-128gb-8gb-ram-dual-g980f-p535254726/" TargetMode="External"/><Relationship Id="rId72" Type="http://schemas.openxmlformats.org/officeDocument/2006/relationships/hyperlink" Target="https://www.arukereso.hu/mobiltelefon-c3277/samsung/galaxy-s21-ultra-256gb-12gb-ram-dual-g998-p621996972/" TargetMode="External"/><Relationship Id="rId3" Type="http://schemas.openxmlformats.org/officeDocument/2006/relationships/hyperlink" Target="https://www.arukereso.hu/mobiltelefon-c3277/samsung/galaxy-a10s-32gb-2gb-ram-dual-a107f-ds-p498037419/" TargetMode="External"/><Relationship Id="rId12" Type="http://schemas.openxmlformats.org/officeDocument/2006/relationships/hyperlink" Target="https://www.arukereso.hu/mobiltelefon-c3277/samsung/galaxy-a02s-64gb-4gb-ram-dual-p625713075/" TargetMode="External"/><Relationship Id="rId17" Type="http://schemas.openxmlformats.org/officeDocument/2006/relationships/hyperlink" Target="https://www.arukereso.hu/mobiltelefon-c3277/samsung/galaxy-a12-128gb-4gb-ram-dual-a125-p620952246/" TargetMode="External"/><Relationship Id="rId25" Type="http://schemas.openxmlformats.org/officeDocument/2006/relationships/hyperlink" Target="https://www.arukereso.hu/mobiltelefon-c3277/samsung/galaxy-xcover-4s-g398f-p483410712/" TargetMode="External"/><Relationship Id="rId33" Type="http://schemas.openxmlformats.org/officeDocument/2006/relationships/hyperlink" Target="https://www.arukereso.hu/mobiltelefon-c3277/samsung/galaxy-a32-5g-128gb-4gb-ram-dual-a326-p633863871/" TargetMode="External"/><Relationship Id="rId38" Type="http://schemas.openxmlformats.org/officeDocument/2006/relationships/hyperlink" Target="https://www.arukereso.hu/mobiltelefon-c3277/samsung/galaxy-a50-128gb-4gb-ram-a505-p460251633/" TargetMode="External"/><Relationship Id="rId46" Type="http://schemas.openxmlformats.org/officeDocument/2006/relationships/hyperlink" Target="https://www.arukereso.hu/mobiltelefon-c3277/samsung/galaxy-s10-128gb-dual-g975-p454157931/" TargetMode="External"/><Relationship Id="rId59" Type="http://schemas.openxmlformats.org/officeDocument/2006/relationships/hyperlink" Target="https://www.arukereso.hu/mobiltelefon-c3277/samsung/galaxy-s20-5g-128gb-12gb-ram-dual-g986b-p535846635/" TargetMode="External"/><Relationship Id="rId67" Type="http://schemas.openxmlformats.org/officeDocument/2006/relationships/hyperlink" Target="https://www.arukereso.hu/mobiltelefon-c3277/samsung/galaxy-s20-ultra-128gb-12gb-ram-dual-p539941668/" TargetMode="External"/><Relationship Id="rId20" Type="http://schemas.openxmlformats.org/officeDocument/2006/relationships/hyperlink" Target="https://www.arukereso.hu/mobiltelefon-c3277/samsung/galaxy-a21s-128gb-3gb-ram-dual-p604424586/" TargetMode="External"/><Relationship Id="rId41" Type="http://schemas.openxmlformats.org/officeDocument/2006/relationships/hyperlink" Target="https://www.arukereso.hu/mobiltelefon-c3277/samsung/galaxy-s10-lite-128gb-6gb-ram-dual-g770f-p524845953/" TargetMode="External"/><Relationship Id="rId54" Type="http://schemas.openxmlformats.org/officeDocument/2006/relationships/hyperlink" Target="https://www.arukereso.hu/mobiltelefon-c3277/samsung/galaxy-s20-5g-128gb-8gb-ram-dual-p537015951/" TargetMode="External"/><Relationship Id="rId62" Type="http://schemas.openxmlformats.org/officeDocument/2006/relationships/hyperlink" Target="https://www.arukereso.hu/mobiltelefon-c3277/samsung/galaxy-s20-ultra-5g-128gb-12gb-ram-dual-p535254765/" TargetMode="External"/><Relationship Id="rId70" Type="http://schemas.openxmlformats.org/officeDocument/2006/relationships/hyperlink" Target="https://www.arukereso.hu/mobiltelefon-c3277/samsung/galaxy-s21-ultra-128gb-12gb-ram-dual-g998-p621996963/" TargetMode="External"/><Relationship Id="rId75" Type="http://schemas.openxmlformats.org/officeDocument/2006/relationships/hyperlink" Target="https://www.arukereso.hu/mobiltelefon-c3277/samsung/galaxy-s10-1tb-dual-g975-p454158234/" TargetMode="External"/><Relationship Id="rId1" Type="http://schemas.openxmlformats.org/officeDocument/2006/relationships/hyperlink" Target="https://www.arukereso.hu/mobiltelefon-c3277/samsung/galaxy-a01-core-16gb-dual-a013f-p582180600/" TargetMode="External"/><Relationship Id="rId6" Type="http://schemas.openxmlformats.org/officeDocument/2006/relationships/hyperlink" Target="https://www.arukereso.hu/mobiltelefon-c3277/samsung/galaxy-a02s-32gb-dual-a025f-p621420450/" TargetMode="External"/><Relationship Id="rId15" Type="http://schemas.openxmlformats.org/officeDocument/2006/relationships/hyperlink" Target="https://www.arukereso.hu/mobiltelefon-c3277/samsung/galaxy-a21s-32gb-3gb-ram-dual-a217f-p566312580/" TargetMode="External"/><Relationship Id="rId23" Type="http://schemas.openxmlformats.org/officeDocument/2006/relationships/hyperlink" Target="https://www.arukereso.hu/mobiltelefon-c3277/samsung/galaxy-xcover-4s-dual-g398f-p486449895/" TargetMode="External"/><Relationship Id="rId28" Type="http://schemas.openxmlformats.org/officeDocument/2006/relationships/hyperlink" Target="https://www.arukereso.hu/mobiltelefon-c3277/samsung/galaxy-a42-5g-128gb-4gb-ram-dual-a426b-p601145814/" TargetMode="External"/><Relationship Id="rId36" Type="http://schemas.openxmlformats.org/officeDocument/2006/relationships/hyperlink" Target="https://www.arukereso.hu/mobiltelefon-c3277/samsung/galaxy-a80-128gb-8gb-ram-dual-a805-p467739855/" TargetMode="External"/><Relationship Id="rId49" Type="http://schemas.openxmlformats.org/officeDocument/2006/relationships/hyperlink" Target="https://www.arukereso.hu/mobiltelefon-c3277/samsung/galaxy-s20-fe-5g-128gb-6gb-ram-dual-g781-p591850137/" TargetMode="External"/><Relationship Id="rId57" Type="http://schemas.openxmlformats.org/officeDocument/2006/relationships/hyperlink" Target="https://www.arukereso.hu/mobiltelefon-c3277/samsung/galaxy-s10-512gb-dual-g973-p454158093/" TargetMode="External"/><Relationship Id="rId10" Type="http://schemas.openxmlformats.org/officeDocument/2006/relationships/hyperlink" Target="https://www.arukereso.hu/mobiltelefon-c3277/samsung/galaxy-a20e-32gb-a202-p473039862/" TargetMode="External"/><Relationship Id="rId31" Type="http://schemas.openxmlformats.org/officeDocument/2006/relationships/hyperlink" Target="https://www.arukereso.hu/mobiltelefon-c3277/samsung/galaxy-a32-5g-64gb-4gb-ram-dual-a326-p635248674/" TargetMode="External"/><Relationship Id="rId44" Type="http://schemas.openxmlformats.org/officeDocument/2006/relationships/hyperlink" Target="https://www.arukereso.hu/mobiltelefon-c3277/samsung/galaxy-note10-256gb-dual-n970-p489878346/" TargetMode="External"/><Relationship Id="rId52" Type="http://schemas.openxmlformats.org/officeDocument/2006/relationships/hyperlink" Target="https://www.arukereso.hu/mobiltelefon-c3277/samsung/galaxy-s20-128gb-8gb-ram-dual-g985f-p535254744/" TargetMode="External"/><Relationship Id="rId60" Type="http://schemas.openxmlformats.org/officeDocument/2006/relationships/hyperlink" Target="https://www.arukereso.hu/mobiltelefon-c3277/samsung/galaxy-s21-128gb-8gb-ram-dual-g991-p621996924/" TargetMode="External"/><Relationship Id="rId65" Type="http://schemas.openxmlformats.org/officeDocument/2006/relationships/hyperlink" Target="https://www.arukereso.hu/mobiltelefon-c3277/samsung/galaxy-note9-128gb-dual-n960-p422493063/" TargetMode="External"/><Relationship Id="rId73" Type="http://schemas.openxmlformats.org/officeDocument/2006/relationships/hyperlink" Target="https://www.arukereso.hu/mobiltelefon-c3277/samsung/galaxy-z-fold2-5g-256gb-12gb-ram-f916b-p578717943/" TargetMode="External"/><Relationship Id="rId4" Type="http://schemas.openxmlformats.org/officeDocument/2006/relationships/hyperlink" Target="https://www.arukereso.hu/mobiltelefon-c3277/samsung/galaxy-a20e-32gb-dual-a202-p468596010/" TargetMode="External"/><Relationship Id="rId9" Type="http://schemas.openxmlformats.org/officeDocument/2006/relationships/hyperlink" Target="https://www.arukereso.hu/mobiltelefon-c3277/samsung/galaxy-a02-64gb-3gb-ram-dual-a022f-p638333016/" TargetMode="External"/><Relationship Id="rId13" Type="http://schemas.openxmlformats.org/officeDocument/2006/relationships/hyperlink" Target="https://www.arukereso.hu/mobiltelefon-c3277/samsung/galaxy-a12-64gb-4gb-ram-dual-p617634852/" TargetMode="External"/><Relationship Id="rId18" Type="http://schemas.openxmlformats.org/officeDocument/2006/relationships/hyperlink" Target="https://www.arukereso.hu/mobiltelefon-c3277/samsung/galaxy-m21-64gb-4gb-ram-dual-m215f-p555890553/" TargetMode="External"/><Relationship Id="rId39" Type="http://schemas.openxmlformats.org/officeDocument/2006/relationships/hyperlink" Target="https://www.arukereso.hu/mobiltelefon-c3277/samsung/galaxy-note10-lite-128gb-6gb-ram-dual-n770f-p524845959/" TargetMode="External"/><Relationship Id="rId34" Type="http://schemas.openxmlformats.org/officeDocument/2006/relationships/hyperlink" Target="https://www.arukereso.hu/mobiltelefon-c3277/samsung/galaxy-m31s-128gb-6gb-ram-dual-p593660085/" TargetMode="External"/><Relationship Id="rId50" Type="http://schemas.openxmlformats.org/officeDocument/2006/relationships/hyperlink" Target="https://www.arukereso.hu/mobiltelefon-c3277/samsung/galaxy-note20-256gb-8gb-ram-dual-n980f-p578717490/" TargetMode="External"/><Relationship Id="rId55" Type="http://schemas.openxmlformats.org/officeDocument/2006/relationships/hyperlink" Target="https://www.arukereso.hu/mobiltelefon-c3277/samsung/galaxy-note20-5g-256gb-8gb-ram-dual-n981-p578717613/" TargetMode="External"/><Relationship Id="rId7" Type="http://schemas.openxmlformats.org/officeDocument/2006/relationships/hyperlink" Target="https://www.arukereso.hu/mobiltelefon-c3277/samsung/galaxy-a11-32gb-2gb-ram-dual-p562220466/" TargetMode="External"/><Relationship Id="rId71" Type="http://schemas.openxmlformats.org/officeDocument/2006/relationships/hyperlink" Target="https://www.arukereso.hu/mobiltelefon-c3277/samsung/galaxy-note20-ultra-256gb-8gb-ram-dual-p578717625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rukereso.hu/mobiltelefon-c3277/samsung/galaxy-a51-128gb-4gb-ram-dual-a515f-p523247442/" TargetMode="External"/><Relationship Id="rId21" Type="http://schemas.openxmlformats.org/officeDocument/2006/relationships/hyperlink" Target="https://www.arukereso.hu/mobiltelefon-c3277/samsung/galaxy-a31-64gb-4gb-ram-dual-p555357627/" TargetMode="External"/><Relationship Id="rId42" Type="http://schemas.openxmlformats.org/officeDocument/2006/relationships/hyperlink" Target="https://www.arukereso.hu/mobiltelefon-c3277/samsung/galaxy-s10e-128gb-dual-g970-p454157901/" TargetMode="External"/><Relationship Id="rId47" Type="http://schemas.openxmlformats.org/officeDocument/2006/relationships/hyperlink" Target="https://www.arukereso.hu/mobiltelefon-c3277/samsung/galaxy-s20-fe-128gb-6gb-ram-g780-p614722068/" TargetMode="External"/><Relationship Id="rId63" Type="http://schemas.openxmlformats.org/officeDocument/2006/relationships/hyperlink" Target="https://www.arukereso.hu/mobiltelefon-c3277/samsung/galaxy-s21-128gb-8gb-ram-dual-g996-p621996939/" TargetMode="External"/><Relationship Id="rId68" Type="http://schemas.openxmlformats.org/officeDocument/2006/relationships/hyperlink" Target="https://www.arukereso.hu/mobiltelefon-c3277/samsung/galaxy-note10-512gb-dual-n976-p489878382/" TargetMode="External"/><Relationship Id="rId2" Type="http://schemas.openxmlformats.org/officeDocument/2006/relationships/hyperlink" Target="https://www.arukereso.hu/mobiltelefon-c3277/samsung/galaxy-a01-16gb-dual-p533720259/" TargetMode="External"/><Relationship Id="rId16" Type="http://schemas.openxmlformats.org/officeDocument/2006/relationships/hyperlink" Target="https://www.arukereso.hu/mobiltelefon-c3277/samsung/galaxy-a21s-32gb-3gb-ram-a217f-p563586696/" TargetMode="External"/><Relationship Id="rId29" Type="http://schemas.openxmlformats.org/officeDocument/2006/relationships/hyperlink" Target="https://www.arukereso.hu/mobiltelefon-c3277/samsung/galaxy-a51-128gb-6gb-ram-dual-p523369734/" TargetMode="External"/><Relationship Id="rId11" Type="http://schemas.openxmlformats.org/officeDocument/2006/relationships/hyperlink" Target="https://www.arukereso.hu/mobiltelefon-c3277/samsung/galaxy-a20s-32gb-3gb-ram-dual-a207f-p509134644/" TargetMode="External"/><Relationship Id="rId24" Type="http://schemas.openxmlformats.org/officeDocument/2006/relationships/hyperlink" Target="https://www.arukereso.hu/mobiltelefon-c3277/samsung/galaxy-a31-128gb-4gb-ram-dual-p558179625/" TargetMode="External"/><Relationship Id="rId32" Type="http://schemas.openxmlformats.org/officeDocument/2006/relationships/hyperlink" Target="https://www.arukereso.hu/mobiltelefon-c3277/samsung/galaxy-a71-128gb-6gb-ram-dual-a715f-p524326647/" TargetMode="External"/><Relationship Id="rId37" Type="http://schemas.openxmlformats.org/officeDocument/2006/relationships/hyperlink" Target="https://www.arukereso.hu/mobiltelefon-c3277/samsung/galaxy-xcover-pro-64gb-dual-p526557789/" TargetMode="External"/><Relationship Id="rId40" Type="http://schemas.openxmlformats.org/officeDocument/2006/relationships/hyperlink" Target="https://www.arukereso.hu/mobiltelefon-c3277/samsung/galaxy-s20-fe-128gb-6gb-ram-dual-g780-p591850131/" TargetMode="External"/><Relationship Id="rId45" Type="http://schemas.openxmlformats.org/officeDocument/2006/relationships/hyperlink" Target="https://www.arukereso.hu/mobiltelefon-c3277/samsung/galaxy-s20-fe-256gb-8gb-ram-dual-g780-p592759050/" TargetMode="External"/><Relationship Id="rId53" Type="http://schemas.openxmlformats.org/officeDocument/2006/relationships/hyperlink" Target="https://www.arukereso.hu/mobiltelefon-c3277/samsung/galaxy-s20-5g-128gb-12gb-ram-dual-p535600731/" TargetMode="External"/><Relationship Id="rId58" Type="http://schemas.openxmlformats.org/officeDocument/2006/relationships/hyperlink" Target="https://www.arukereso.hu/mobiltelefon-c3277/samsung/galaxy-s10-512gb-dual-g975-p454158258/" TargetMode="External"/><Relationship Id="rId66" Type="http://schemas.openxmlformats.org/officeDocument/2006/relationships/hyperlink" Target="https://www.arukereso.hu/mobiltelefon-c3277/samsung/galaxy-s9-64gb-dual-g960fd-p399150395/" TargetMode="External"/><Relationship Id="rId74" Type="http://schemas.openxmlformats.org/officeDocument/2006/relationships/hyperlink" Target="https://www.arukereso.hu/mobiltelefon-c3277/samsung/galaxy-s21-ultra-512gb-16gb-ram-dual-g998-p621996981/" TargetMode="External"/><Relationship Id="rId5" Type="http://schemas.openxmlformats.org/officeDocument/2006/relationships/hyperlink" Target="https://www.arukereso.hu/mobiltelefon-c3277/samsung/galaxy-a02-32gb-3gb-ram-dual-a022f-p638572032/" TargetMode="External"/><Relationship Id="rId61" Type="http://schemas.openxmlformats.org/officeDocument/2006/relationships/hyperlink" Target="https://www.arukereso.hu/mobiltelefon-c3277/samsung/galaxy-s21-256gb-8gb-ram-dual-g991-p621996930/" TargetMode="External"/><Relationship Id="rId19" Type="http://schemas.openxmlformats.org/officeDocument/2006/relationships/hyperlink" Target="https://www.arukereso.hu/mobiltelefon-c3277/samsung/galaxy-a21s-128gb-4gb-ram-dual-p599501958/" TargetMode="External"/><Relationship Id="rId14" Type="http://schemas.openxmlformats.org/officeDocument/2006/relationships/hyperlink" Target="https://www.arukereso.hu/mobiltelefon-c3277/samsung/galaxy-a10-32gb-dual-a105-p462097881/" TargetMode="External"/><Relationship Id="rId22" Type="http://schemas.openxmlformats.org/officeDocument/2006/relationships/hyperlink" Target="https://www.arukereso.hu/mobiltelefon-c3277/samsung/galaxy-a41-64gb-dual-a415fz-p555357636/" TargetMode="External"/><Relationship Id="rId27" Type="http://schemas.openxmlformats.org/officeDocument/2006/relationships/hyperlink" Target="https://www.arukereso.hu/mobiltelefon-c3277/samsung/galaxy-a50-128gb-4gb-ram-dual-a505-p457212378/" TargetMode="External"/><Relationship Id="rId30" Type="http://schemas.openxmlformats.org/officeDocument/2006/relationships/hyperlink" Target="https://www.arukereso.hu/mobiltelefon-c3277/samsung/galaxy-m31-64gb-6gb-ram-dual-m315-p566974023/" TargetMode="External"/><Relationship Id="rId35" Type="http://schemas.openxmlformats.org/officeDocument/2006/relationships/hyperlink" Target="https://www.arukereso.hu/mobiltelefon-c3277/samsung/galaxy-m51-128gb-6gb-ram-dual-p594595479/" TargetMode="External"/><Relationship Id="rId43" Type="http://schemas.openxmlformats.org/officeDocument/2006/relationships/hyperlink" Target="https://www.arukereso.hu/mobiltelefon-c3277/samsung/galaxy-s10-lite-128gb-8gb-ram-dual-g770f-p527201583/" TargetMode="External"/><Relationship Id="rId48" Type="http://schemas.openxmlformats.org/officeDocument/2006/relationships/hyperlink" Target="https://www.arukereso.hu/mobiltelefon-c3277/samsung/galaxy-s10-128gb-dual-g973-p454158033/" TargetMode="External"/><Relationship Id="rId56" Type="http://schemas.openxmlformats.org/officeDocument/2006/relationships/hyperlink" Target="https://www.arukereso.hu/mobiltelefon-c3277/samsung/galaxy-note10-256gb-dual-n975f-p489878364/" TargetMode="External"/><Relationship Id="rId64" Type="http://schemas.openxmlformats.org/officeDocument/2006/relationships/hyperlink" Target="https://www.arukereso.hu/mobiltelefon-c3277/samsung/galaxy-s21-256gb-8gb-ram-dual-g996-p621996945/" TargetMode="External"/><Relationship Id="rId69" Type="http://schemas.openxmlformats.org/officeDocument/2006/relationships/hyperlink" Target="https://www.arukereso.hu/mobiltelefon-c3277/samsung/galaxy-note20-ultra-5g-256gb-12gb-ram-dual-n986-p578717691/" TargetMode="External"/><Relationship Id="rId8" Type="http://schemas.openxmlformats.org/officeDocument/2006/relationships/hyperlink" Target="https://www.arukereso.hu/mobiltelefon-c3277/samsung/galaxy-m11-32gb-3gb-ram-dual-p563586459/" TargetMode="External"/><Relationship Id="rId51" Type="http://schemas.openxmlformats.org/officeDocument/2006/relationships/hyperlink" Target="https://www.arukereso.hu/mobiltelefon-c3277/samsung/galaxy-s20-128gb-8gb-ram-dual-g980f-p535254726/" TargetMode="External"/><Relationship Id="rId72" Type="http://schemas.openxmlformats.org/officeDocument/2006/relationships/hyperlink" Target="https://www.arukereso.hu/mobiltelefon-c3277/samsung/galaxy-s21-ultra-256gb-12gb-ram-dual-g998-p621996972/" TargetMode="External"/><Relationship Id="rId3" Type="http://schemas.openxmlformats.org/officeDocument/2006/relationships/hyperlink" Target="https://www.arukereso.hu/mobiltelefon-c3277/samsung/galaxy-a10s-32gb-2gb-ram-dual-a107f-ds-p498037419/" TargetMode="External"/><Relationship Id="rId12" Type="http://schemas.openxmlformats.org/officeDocument/2006/relationships/hyperlink" Target="https://www.arukereso.hu/mobiltelefon-c3277/samsung/galaxy-a02s-64gb-4gb-ram-dual-p625713075/" TargetMode="External"/><Relationship Id="rId17" Type="http://schemas.openxmlformats.org/officeDocument/2006/relationships/hyperlink" Target="https://www.arukereso.hu/mobiltelefon-c3277/samsung/galaxy-a12-128gb-4gb-ram-dual-a125-p620952246/" TargetMode="External"/><Relationship Id="rId25" Type="http://schemas.openxmlformats.org/officeDocument/2006/relationships/hyperlink" Target="https://www.arukereso.hu/mobiltelefon-c3277/samsung/galaxy-xcover-4s-g398f-p483410712/" TargetMode="External"/><Relationship Id="rId33" Type="http://schemas.openxmlformats.org/officeDocument/2006/relationships/hyperlink" Target="https://www.arukereso.hu/mobiltelefon-c3277/samsung/galaxy-a32-5g-128gb-4gb-ram-dual-a326-p633863871/" TargetMode="External"/><Relationship Id="rId38" Type="http://schemas.openxmlformats.org/officeDocument/2006/relationships/hyperlink" Target="https://www.arukereso.hu/mobiltelefon-c3277/samsung/galaxy-a50-128gb-4gb-ram-a505-p460251633/" TargetMode="External"/><Relationship Id="rId46" Type="http://schemas.openxmlformats.org/officeDocument/2006/relationships/hyperlink" Target="https://www.arukereso.hu/mobiltelefon-c3277/samsung/galaxy-s10-128gb-dual-g975-p454157931/" TargetMode="External"/><Relationship Id="rId59" Type="http://schemas.openxmlformats.org/officeDocument/2006/relationships/hyperlink" Target="https://www.arukereso.hu/mobiltelefon-c3277/samsung/galaxy-s20-5g-128gb-12gb-ram-dual-g986b-p535846635/" TargetMode="External"/><Relationship Id="rId67" Type="http://schemas.openxmlformats.org/officeDocument/2006/relationships/hyperlink" Target="https://www.arukereso.hu/mobiltelefon-c3277/samsung/galaxy-s20-ultra-128gb-12gb-ram-dual-p539941668/" TargetMode="External"/><Relationship Id="rId20" Type="http://schemas.openxmlformats.org/officeDocument/2006/relationships/hyperlink" Target="https://www.arukereso.hu/mobiltelefon-c3277/samsung/galaxy-a21s-128gb-3gb-ram-dual-p604424586/" TargetMode="External"/><Relationship Id="rId41" Type="http://schemas.openxmlformats.org/officeDocument/2006/relationships/hyperlink" Target="https://www.arukereso.hu/mobiltelefon-c3277/samsung/galaxy-s10-lite-128gb-6gb-ram-dual-g770f-p524845953/" TargetMode="External"/><Relationship Id="rId54" Type="http://schemas.openxmlformats.org/officeDocument/2006/relationships/hyperlink" Target="https://www.arukereso.hu/mobiltelefon-c3277/samsung/galaxy-s20-5g-128gb-8gb-ram-dual-p537015951/" TargetMode="External"/><Relationship Id="rId62" Type="http://schemas.openxmlformats.org/officeDocument/2006/relationships/hyperlink" Target="https://www.arukereso.hu/mobiltelefon-c3277/samsung/galaxy-s20-ultra-5g-128gb-12gb-ram-dual-p535254765/" TargetMode="External"/><Relationship Id="rId70" Type="http://schemas.openxmlformats.org/officeDocument/2006/relationships/hyperlink" Target="https://www.arukereso.hu/mobiltelefon-c3277/samsung/galaxy-s21-ultra-128gb-12gb-ram-dual-g998-p621996963/" TargetMode="External"/><Relationship Id="rId75" Type="http://schemas.openxmlformats.org/officeDocument/2006/relationships/hyperlink" Target="https://www.arukereso.hu/mobiltelefon-c3277/samsung/galaxy-s10-1tb-dual-g975-p454158234/" TargetMode="External"/><Relationship Id="rId1" Type="http://schemas.openxmlformats.org/officeDocument/2006/relationships/hyperlink" Target="https://www.arukereso.hu/mobiltelefon-c3277/samsung/galaxy-a01-core-16gb-dual-a013f-p582180600/" TargetMode="External"/><Relationship Id="rId6" Type="http://schemas.openxmlformats.org/officeDocument/2006/relationships/hyperlink" Target="https://www.arukereso.hu/mobiltelefon-c3277/samsung/galaxy-a02s-32gb-dual-a025f-p621420450/" TargetMode="External"/><Relationship Id="rId15" Type="http://schemas.openxmlformats.org/officeDocument/2006/relationships/hyperlink" Target="https://www.arukereso.hu/mobiltelefon-c3277/samsung/galaxy-a21s-32gb-3gb-ram-dual-a217f-p566312580/" TargetMode="External"/><Relationship Id="rId23" Type="http://schemas.openxmlformats.org/officeDocument/2006/relationships/hyperlink" Target="https://www.arukereso.hu/mobiltelefon-c3277/samsung/galaxy-xcover-4s-dual-g398f-p486449895/" TargetMode="External"/><Relationship Id="rId28" Type="http://schemas.openxmlformats.org/officeDocument/2006/relationships/hyperlink" Target="https://www.arukereso.hu/mobiltelefon-c3277/samsung/galaxy-a42-5g-128gb-4gb-ram-dual-a426b-p601145814/" TargetMode="External"/><Relationship Id="rId36" Type="http://schemas.openxmlformats.org/officeDocument/2006/relationships/hyperlink" Target="https://www.arukereso.hu/mobiltelefon-c3277/samsung/galaxy-a80-128gb-8gb-ram-dual-a805-p467739855/" TargetMode="External"/><Relationship Id="rId49" Type="http://schemas.openxmlformats.org/officeDocument/2006/relationships/hyperlink" Target="https://www.arukereso.hu/mobiltelefon-c3277/samsung/galaxy-s20-fe-5g-128gb-6gb-ram-dual-g781-p591850137/" TargetMode="External"/><Relationship Id="rId57" Type="http://schemas.openxmlformats.org/officeDocument/2006/relationships/hyperlink" Target="https://www.arukereso.hu/mobiltelefon-c3277/samsung/galaxy-s10-512gb-dual-g973-p454158093/" TargetMode="External"/><Relationship Id="rId10" Type="http://schemas.openxmlformats.org/officeDocument/2006/relationships/hyperlink" Target="https://www.arukereso.hu/mobiltelefon-c3277/samsung/galaxy-a20e-32gb-a202-p473039862/" TargetMode="External"/><Relationship Id="rId31" Type="http://schemas.openxmlformats.org/officeDocument/2006/relationships/hyperlink" Target="https://www.arukereso.hu/mobiltelefon-c3277/samsung/galaxy-a32-5g-64gb-4gb-ram-dual-a326-p635248674/" TargetMode="External"/><Relationship Id="rId44" Type="http://schemas.openxmlformats.org/officeDocument/2006/relationships/hyperlink" Target="https://www.arukereso.hu/mobiltelefon-c3277/samsung/galaxy-note10-256gb-dual-n970-p489878346/" TargetMode="External"/><Relationship Id="rId52" Type="http://schemas.openxmlformats.org/officeDocument/2006/relationships/hyperlink" Target="https://www.arukereso.hu/mobiltelefon-c3277/samsung/galaxy-s20-128gb-8gb-ram-dual-g985f-p535254744/" TargetMode="External"/><Relationship Id="rId60" Type="http://schemas.openxmlformats.org/officeDocument/2006/relationships/hyperlink" Target="https://www.arukereso.hu/mobiltelefon-c3277/samsung/galaxy-s21-128gb-8gb-ram-dual-g991-p621996924/" TargetMode="External"/><Relationship Id="rId65" Type="http://schemas.openxmlformats.org/officeDocument/2006/relationships/hyperlink" Target="https://www.arukereso.hu/mobiltelefon-c3277/samsung/galaxy-note9-128gb-dual-n960-p422493063/" TargetMode="External"/><Relationship Id="rId73" Type="http://schemas.openxmlformats.org/officeDocument/2006/relationships/hyperlink" Target="https://www.arukereso.hu/mobiltelefon-c3277/samsung/galaxy-z-fold2-5g-256gb-12gb-ram-f916b-p578717943/" TargetMode="External"/><Relationship Id="rId4" Type="http://schemas.openxmlformats.org/officeDocument/2006/relationships/hyperlink" Target="https://www.arukereso.hu/mobiltelefon-c3277/samsung/galaxy-a20e-32gb-dual-a202-p468596010/" TargetMode="External"/><Relationship Id="rId9" Type="http://schemas.openxmlformats.org/officeDocument/2006/relationships/hyperlink" Target="https://www.arukereso.hu/mobiltelefon-c3277/samsung/galaxy-a02-64gb-3gb-ram-dual-a022f-p638333016/" TargetMode="External"/><Relationship Id="rId13" Type="http://schemas.openxmlformats.org/officeDocument/2006/relationships/hyperlink" Target="https://www.arukereso.hu/mobiltelefon-c3277/samsung/galaxy-a12-64gb-4gb-ram-dual-p617634852/" TargetMode="External"/><Relationship Id="rId18" Type="http://schemas.openxmlformats.org/officeDocument/2006/relationships/hyperlink" Target="https://www.arukereso.hu/mobiltelefon-c3277/samsung/galaxy-m21-64gb-4gb-ram-dual-m215f-p555890553/" TargetMode="External"/><Relationship Id="rId39" Type="http://schemas.openxmlformats.org/officeDocument/2006/relationships/hyperlink" Target="https://www.arukereso.hu/mobiltelefon-c3277/samsung/galaxy-note10-lite-128gb-6gb-ram-dual-n770f-p524845959/" TargetMode="External"/><Relationship Id="rId34" Type="http://schemas.openxmlformats.org/officeDocument/2006/relationships/hyperlink" Target="https://www.arukereso.hu/mobiltelefon-c3277/samsung/galaxy-m31s-128gb-6gb-ram-dual-p593660085/" TargetMode="External"/><Relationship Id="rId50" Type="http://schemas.openxmlformats.org/officeDocument/2006/relationships/hyperlink" Target="https://www.arukereso.hu/mobiltelefon-c3277/samsung/galaxy-note20-256gb-8gb-ram-dual-n980f-p578717490/" TargetMode="External"/><Relationship Id="rId55" Type="http://schemas.openxmlformats.org/officeDocument/2006/relationships/hyperlink" Target="https://www.arukereso.hu/mobiltelefon-c3277/samsung/galaxy-note20-5g-256gb-8gb-ram-dual-n981-p578717613/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arukereso.hu/mobiltelefon-c3277/samsung/galaxy-a11-32gb-2gb-ram-dual-p562220466/" TargetMode="External"/><Relationship Id="rId71" Type="http://schemas.openxmlformats.org/officeDocument/2006/relationships/hyperlink" Target="https://www.arukereso.hu/mobiltelefon-c3277/samsung/galaxy-note20-ultra-256gb-8gb-ram-dual-p578717625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141603320210622155511.html" TargetMode="External"/><Relationship Id="rId1" Type="http://schemas.openxmlformats.org/officeDocument/2006/relationships/hyperlink" Target="https://miau.my-x.hu/myx-free/coco/test/580823820210622155417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iau.my-x.hu/myx-free/coco/test/167373220210618191423.html" TargetMode="External"/><Relationship Id="rId1" Type="http://schemas.openxmlformats.org/officeDocument/2006/relationships/hyperlink" Target="https://miau.my-x.hu/myx-free/coco/test/550257620210618190722.html" TargetMode="External"/><Relationship Id="rId4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iau.my-x.hu/myx-free/coco/test/416866120210621125904.html" TargetMode="External"/><Relationship Id="rId1" Type="http://schemas.openxmlformats.org/officeDocument/2006/relationships/hyperlink" Target="https://miau.my-x.hu/myx-free/coco/test/478788720210618211210.html" TargetMode="External"/><Relationship Id="rId4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682201920210618212013.html" TargetMode="External"/><Relationship Id="rId1" Type="http://schemas.openxmlformats.org/officeDocument/2006/relationships/hyperlink" Target="https://miau.my-x.hu/myx-free/coco/test/815003820210618211940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779198420210618212500.html" TargetMode="External"/><Relationship Id="rId1" Type="http://schemas.openxmlformats.org/officeDocument/2006/relationships/hyperlink" Target="https://miau.my-x.hu/myx-free/coco/test/279597520210618212424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miau.my-x.hu/myx-free/coco/test/180585520210618212920.html" TargetMode="External"/><Relationship Id="rId1" Type="http://schemas.openxmlformats.org/officeDocument/2006/relationships/hyperlink" Target="https://miau.my-x.hu/myx-free/coco/test/594547720210618212846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miau.my-x.hu/myx-free/coco/test/663162420210618213253.html" TargetMode="External"/><Relationship Id="rId1" Type="http://schemas.openxmlformats.org/officeDocument/2006/relationships/hyperlink" Target="https://miau.my-x.hu/myx-free/coco/test/984128820210618213226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miau.my-x.hu/myx-free/coco/test/160687720210617155718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iau.my-x.hu/myx-free/coco/test/698504920210617181800.html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iau.my-x.hu/myx-free/coco/test/817956220210617204247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miau.my-x.hu/myx-free/coco/test/846252420210617205336.html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miau.my-x.hu/myx-free/coco/test/6569935202106171625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3"/>
  <sheetViews>
    <sheetView zoomScale="56" workbookViewId="0"/>
  </sheetViews>
  <sheetFormatPr defaultRowHeight="14.4" x14ac:dyDescent="0.3"/>
  <cols>
    <col min="1" max="1" width="27.33203125" bestFit="1" customWidth="1"/>
  </cols>
  <sheetData>
    <row r="1" spans="1:2" x14ac:dyDescent="0.3">
      <c r="A1" t="s">
        <v>516</v>
      </c>
    </row>
    <row r="2" spans="1:2" x14ac:dyDescent="0.3">
      <c r="A2" t="s">
        <v>525</v>
      </c>
    </row>
    <row r="3" spans="1:2" x14ac:dyDescent="0.3">
      <c r="A3" t="s">
        <v>517</v>
      </c>
    </row>
    <row r="4" spans="1:2" x14ac:dyDescent="0.3">
      <c r="A4" t="s">
        <v>518</v>
      </c>
    </row>
    <row r="5" spans="1:2" x14ac:dyDescent="0.3">
      <c r="A5" t="s">
        <v>519</v>
      </c>
    </row>
    <row r="13" spans="1:2" x14ac:dyDescent="0.3">
      <c r="A13" t="s">
        <v>524</v>
      </c>
    </row>
    <row r="15" spans="1:2" x14ac:dyDescent="0.3">
      <c r="B15" t="s">
        <v>521</v>
      </c>
    </row>
    <row r="16" spans="1:2" ht="15.75" customHeight="1" thickBot="1" x14ac:dyDescent="0.35">
      <c r="A16" s="49" t="s">
        <v>2</v>
      </c>
    </row>
    <row r="17" spans="1:2" ht="15" thickBot="1" x14ac:dyDescent="0.35">
      <c r="A17" s="4" t="s">
        <v>3</v>
      </c>
      <c r="B17" t="s">
        <v>522</v>
      </c>
    </row>
    <row r="18" spans="1:2" ht="15" thickBot="1" x14ac:dyDescent="0.35">
      <c r="A18" s="12" t="s">
        <v>5</v>
      </c>
    </row>
    <row r="19" spans="1:2" ht="15" thickBot="1" x14ac:dyDescent="0.35">
      <c r="A19" s="50" t="s">
        <v>7</v>
      </c>
    </row>
    <row r="20" spans="1:2" x14ac:dyDescent="0.3">
      <c r="A20" s="44" t="s">
        <v>8</v>
      </c>
    </row>
    <row r="21" spans="1:2" ht="15" thickBot="1" x14ac:dyDescent="0.35">
      <c r="A21" s="45"/>
    </row>
    <row r="22" spans="1:2" ht="15" thickBot="1" x14ac:dyDescent="0.35">
      <c r="A22" s="12" t="s">
        <v>18</v>
      </c>
      <c r="B22" t="s">
        <v>526</v>
      </c>
    </row>
    <row r="23" spans="1:2" ht="15" thickBot="1" x14ac:dyDescent="0.35">
      <c r="A23" s="10" t="s">
        <v>20</v>
      </c>
      <c r="B23" t="s">
        <v>526</v>
      </c>
    </row>
    <row r="24" spans="1:2" ht="15" thickBot="1" x14ac:dyDescent="0.35">
      <c r="A24" s="12" t="s">
        <v>26</v>
      </c>
      <c r="B24" t="s">
        <v>526</v>
      </c>
    </row>
    <row r="25" spans="1:2" ht="15" thickBot="1" x14ac:dyDescent="0.35">
      <c r="A25" s="10" t="s">
        <v>32</v>
      </c>
      <c r="B25" t="s">
        <v>526</v>
      </c>
    </row>
    <row r="26" spans="1:2" ht="15" thickBot="1" x14ac:dyDescent="0.35">
      <c r="A26" s="12" t="s">
        <v>37</v>
      </c>
      <c r="B26" t="s">
        <v>527</v>
      </c>
    </row>
    <row r="27" spans="1:2" ht="15" thickBot="1" x14ac:dyDescent="0.35">
      <c r="A27" s="10" t="s">
        <v>40</v>
      </c>
    </row>
    <row r="28" spans="1:2" ht="15" thickBot="1" x14ac:dyDescent="0.35">
      <c r="A28" s="50" t="s">
        <v>44</v>
      </c>
    </row>
    <row r="29" spans="1:2" ht="15" thickBot="1" x14ac:dyDescent="0.35">
      <c r="A29" s="4" t="s">
        <v>45</v>
      </c>
      <c r="B29" t="s">
        <v>523</v>
      </c>
    </row>
    <row r="30" spans="1:2" ht="15" thickBot="1" x14ac:dyDescent="0.35">
      <c r="A30" s="50" t="s">
        <v>47</v>
      </c>
    </row>
    <row r="31" spans="1:2" ht="15" thickBot="1" x14ac:dyDescent="0.35">
      <c r="A31" s="10" t="s">
        <v>48</v>
      </c>
      <c r="B31" t="s">
        <v>520</v>
      </c>
    </row>
    <row r="32" spans="1:2" ht="15" thickBot="1" x14ac:dyDescent="0.35">
      <c r="A32" s="12" t="s">
        <v>49</v>
      </c>
      <c r="B32" t="s">
        <v>526</v>
      </c>
    </row>
    <row r="33" spans="1:2" ht="15" thickBot="1" x14ac:dyDescent="0.35">
      <c r="A33" s="10" t="s">
        <v>51</v>
      </c>
      <c r="B33" t="s">
        <v>526</v>
      </c>
    </row>
    <row r="34" spans="1:2" ht="35.25" customHeight="1" x14ac:dyDescent="0.3">
      <c r="A34" s="46" t="s">
        <v>55</v>
      </c>
    </row>
    <row r="35" spans="1:2" ht="15" thickBot="1" x14ac:dyDescent="0.35">
      <c r="A35" s="47"/>
    </row>
    <row r="36" spans="1:2" ht="15" thickBot="1" x14ac:dyDescent="0.35">
      <c r="A36" s="4" t="s">
        <v>58</v>
      </c>
    </row>
    <row r="37" spans="1:2" ht="15" thickBot="1" x14ac:dyDescent="0.35">
      <c r="A37" s="12" t="s">
        <v>59</v>
      </c>
      <c r="B37" t="s">
        <v>526</v>
      </c>
    </row>
    <row r="38" spans="1:2" x14ac:dyDescent="0.3">
      <c r="A38" s="44" t="s">
        <v>62</v>
      </c>
    </row>
    <row r="39" spans="1:2" x14ac:dyDescent="0.3">
      <c r="A39" s="48"/>
    </row>
    <row r="40" spans="1:2" x14ac:dyDescent="0.3">
      <c r="A40" s="48"/>
    </row>
    <row r="41" spans="1:2" x14ac:dyDescent="0.3">
      <c r="A41" s="48"/>
    </row>
    <row r="42" spans="1:2" x14ac:dyDescent="0.3">
      <c r="A42" s="48"/>
    </row>
    <row r="43" spans="1:2" ht="15" thickBot="1" x14ac:dyDescent="0.35">
      <c r="A43" s="45"/>
    </row>
    <row r="44" spans="1:2" ht="15" thickBot="1" x14ac:dyDescent="0.35">
      <c r="A44" s="50" t="s">
        <v>65</v>
      </c>
    </row>
    <row r="45" spans="1:2" ht="15" thickBot="1" x14ac:dyDescent="0.35">
      <c r="A45" s="4" t="s">
        <v>66</v>
      </c>
    </row>
    <row r="46" spans="1:2" ht="15" thickBot="1" x14ac:dyDescent="0.35">
      <c r="A46" s="6" t="s">
        <v>68</v>
      </c>
    </row>
    <row r="47" spans="1:2" ht="15" thickBot="1" x14ac:dyDescent="0.35">
      <c r="A47" s="10" t="s">
        <v>69</v>
      </c>
      <c r="B47" t="s">
        <v>528</v>
      </c>
    </row>
    <row r="48" spans="1:2" ht="15" thickBot="1" x14ac:dyDescent="0.35">
      <c r="A48" s="12" t="s">
        <v>70</v>
      </c>
      <c r="B48" t="s">
        <v>526</v>
      </c>
    </row>
    <row r="49" spans="1:2" ht="15" thickBot="1" x14ac:dyDescent="0.35">
      <c r="A49" s="10" t="s">
        <v>76</v>
      </c>
      <c r="B49" t="s">
        <v>520</v>
      </c>
    </row>
    <row r="50" spans="1:2" ht="27" thickBot="1" x14ac:dyDescent="0.35">
      <c r="A50" s="12" t="s">
        <v>77</v>
      </c>
      <c r="B50" t="s">
        <v>526</v>
      </c>
    </row>
    <row r="51" spans="1:2" ht="15" thickBot="1" x14ac:dyDescent="0.35">
      <c r="A51" s="4" t="s">
        <v>82</v>
      </c>
    </row>
    <row r="52" spans="1:2" ht="15" thickBot="1" x14ac:dyDescent="0.35">
      <c r="A52" s="6" t="s">
        <v>83</v>
      </c>
    </row>
    <row r="53" spans="1:2" ht="15" thickBot="1" x14ac:dyDescent="0.35">
      <c r="A53" s="10" t="s">
        <v>84</v>
      </c>
      <c r="B53" t="s">
        <v>520</v>
      </c>
    </row>
    <row r="54" spans="1:2" ht="15" thickBot="1" x14ac:dyDescent="0.35">
      <c r="A54" s="6" t="s">
        <v>86</v>
      </c>
    </row>
    <row r="55" spans="1:2" ht="15" thickBot="1" x14ac:dyDescent="0.35">
      <c r="A55" s="10" t="s">
        <v>87</v>
      </c>
      <c r="B55" t="s">
        <v>520</v>
      </c>
    </row>
    <row r="56" spans="1:2" ht="15" thickBot="1" x14ac:dyDescent="0.35">
      <c r="A56" s="6" t="s">
        <v>88</v>
      </c>
    </row>
    <row r="57" spans="1:2" ht="15" thickBot="1" x14ac:dyDescent="0.35">
      <c r="A57" s="10" t="s">
        <v>89</v>
      </c>
      <c r="B57" t="s">
        <v>526</v>
      </c>
    </row>
    <row r="58" spans="1:2" ht="27" thickBot="1" x14ac:dyDescent="0.35">
      <c r="A58" s="12" t="s">
        <v>93</v>
      </c>
      <c r="B58" t="s">
        <v>529</v>
      </c>
    </row>
    <row r="59" spans="1:2" ht="27" thickBot="1" x14ac:dyDescent="0.35">
      <c r="A59" s="10" t="s">
        <v>95</v>
      </c>
      <c r="B59" t="s">
        <v>529</v>
      </c>
    </row>
    <row r="60" spans="1:2" ht="27" thickBot="1" x14ac:dyDescent="0.35">
      <c r="A60" s="12" t="s">
        <v>96</v>
      </c>
      <c r="B60" t="s">
        <v>529</v>
      </c>
    </row>
    <row r="61" spans="1:2" ht="15" thickBot="1" x14ac:dyDescent="0.35">
      <c r="A61" s="50" t="s">
        <v>97</v>
      </c>
    </row>
    <row r="62" spans="1:2" ht="15" thickBot="1" x14ac:dyDescent="0.35">
      <c r="A62" s="4" t="s">
        <v>98</v>
      </c>
    </row>
    <row r="63" spans="1:2" ht="15" thickBot="1" x14ac:dyDescent="0.35">
      <c r="A63" s="12" t="s">
        <v>99</v>
      </c>
    </row>
    <row r="64" spans="1:2" ht="15" thickBot="1" x14ac:dyDescent="0.35">
      <c r="A64" s="4" t="s">
        <v>100</v>
      </c>
    </row>
    <row r="65" spans="1:1" ht="15" thickBot="1" x14ac:dyDescent="0.35">
      <c r="A65" s="6" t="s">
        <v>101</v>
      </c>
    </row>
    <row r="66" spans="1:1" ht="15" thickBot="1" x14ac:dyDescent="0.35">
      <c r="A66" s="4" t="s">
        <v>102</v>
      </c>
    </row>
    <row r="67" spans="1:1" ht="15" thickBot="1" x14ac:dyDescent="0.35">
      <c r="A67" s="50" t="s">
        <v>103</v>
      </c>
    </row>
    <row r="68" spans="1:1" ht="15" thickBot="1" x14ac:dyDescent="0.35">
      <c r="A68" s="4" t="s">
        <v>104</v>
      </c>
    </row>
    <row r="69" spans="1:1" ht="15" thickBot="1" x14ac:dyDescent="0.35">
      <c r="A69" s="6" t="s">
        <v>105</v>
      </c>
    </row>
    <row r="70" spans="1:1" ht="15" thickBot="1" x14ac:dyDescent="0.35">
      <c r="A70" s="4" t="s">
        <v>106</v>
      </c>
    </row>
    <row r="71" spans="1:1" ht="15" thickBot="1" x14ac:dyDescent="0.35">
      <c r="A71" s="6" t="s">
        <v>107</v>
      </c>
    </row>
    <row r="72" spans="1:1" ht="15" thickBot="1" x14ac:dyDescent="0.35">
      <c r="A72" s="4" t="s">
        <v>108</v>
      </c>
    </row>
    <row r="73" spans="1:1" ht="15" thickBot="1" x14ac:dyDescent="0.35">
      <c r="A73" s="12" t="s">
        <v>109</v>
      </c>
    </row>
    <row r="74" spans="1:1" ht="15" thickBot="1" x14ac:dyDescent="0.35">
      <c r="A74" s="4" t="s">
        <v>110</v>
      </c>
    </row>
    <row r="75" spans="1:1" ht="15" thickBot="1" x14ac:dyDescent="0.35">
      <c r="A75" s="6" t="s">
        <v>111</v>
      </c>
    </row>
    <row r="76" spans="1:1" ht="15" thickBot="1" x14ac:dyDescent="0.35">
      <c r="A76" s="50" t="s">
        <v>112</v>
      </c>
    </row>
    <row r="77" spans="1:1" ht="15" thickBot="1" x14ac:dyDescent="0.35">
      <c r="A77" s="10" t="s">
        <v>113</v>
      </c>
    </row>
    <row r="78" spans="1:1" ht="15" thickBot="1" x14ac:dyDescent="0.35">
      <c r="A78" s="12" t="s">
        <v>114</v>
      </c>
    </row>
    <row r="79" spans="1:1" ht="15" thickBot="1" x14ac:dyDescent="0.35">
      <c r="A79" s="4" t="s">
        <v>115</v>
      </c>
    </row>
    <row r="80" spans="1:1" ht="15" thickBot="1" x14ac:dyDescent="0.35">
      <c r="A80" s="6" t="s">
        <v>116</v>
      </c>
    </row>
    <row r="81" spans="1:2" ht="15" thickBot="1" x14ac:dyDescent="0.35">
      <c r="A81" s="4" t="s">
        <v>117</v>
      </c>
    </row>
    <row r="82" spans="1:2" ht="15" thickBot="1" x14ac:dyDescent="0.35">
      <c r="A82" s="12" t="s">
        <v>118</v>
      </c>
      <c r="B82" t="s">
        <v>528</v>
      </c>
    </row>
    <row r="83" spans="1:2" ht="15" thickBot="1" x14ac:dyDescent="0.35">
      <c r="A83" s="50" t="s">
        <v>119</v>
      </c>
    </row>
    <row r="84" spans="1:2" ht="15" thickBot="1" x14ac:dyDescent="0.35">
      <c r="A84" s="4" t="s">
        <v>120</v>
      </c>
    </row>
    <row r="85" spans="1:2" ht="15" thickBot="1" x14ac:dyDescent="0.35">
      <c r="A85" s="6" t="s">
        <v>121</v>
      </c>
    </row>
    <row r="86" spans="1:2" ht="15" thickBot="1" x14ac:dyDescent="0.35">
      <c r="A86" s="4" t="s">
        <v>122</v>
      </c>
    </row>
    <row r="87" spans="1:2" ht="15" thickBot="1" x14ac:dyDescent="0.35">
      <c r="A87" s="6" t="s">
        <v>123</v>
      </c>
    </row>
    <row r="88" spans="1:2" ht="15" thickBot="1" x14ac:dyDescent="0.35">
      <c r="A88" s="4" t="s">
        <v>124</v>
      </c>
    </row>
    <row r="89" spans="1:2" ht="15" thickBot="1" x14ac:dyDescent="0.35">
      <c r="A89" s="6" t="s">
        <v>125</v>
      </c>
    </row>
    <row r="90" spans="1:2" ht="15" thickBot="1" x14ac:dyDescent="0.35">
      <c r="A90" s="4" t="s">
        <v>126</v>
      </c>
    </row>
    <row r="91" spans="1:2" ht="15" thickBot="1" x14ac:dyDescent="0.35">
      <c r="A91" s="6" t="s">
        <v>127</v>
      </c>
    </row>
    <row r="92" spans="1:2" ht="15" thickBot="1" x14ac:dyDescent="0.35">
      <c r="A92" s="10" t="s">
        <v>128</v>
      </c>
      <c r="B92" t="s">
        <v>520</v>
      </c>
    </row>
    <row r="93" spans="1:2" ht="15" thickBot="1" x14ac:dyDescent="0.35">
      <c r="A93" s="50" t="s">
        <v>129</v>
      </c>
    </row>
    <row r="94" spans="1:2" ht="15" thickBot="1" x14ac:dyDescent="0.35">
      <c r="A94" s="4" t="s">
        <v>130</v>
      </c>
    </row>
    <row r="95" spans="1:2" ht="15" thickBot="1" x14ac:dyDescent="0.35">
      <c r="A95" s="6" t="s">
        <v>131</v>
      </c>
    </row>
    <row r="96" spans="1:2" ht="15" thickBot="1" x14ac:dyDescent="0.35">
      <c r="A96" s="10" t="s">
        <v>132</v>
      </c>
    </row>
    <row r="97" spans="1:2" ht="15" thickBot="1" x14ac:dyDescent="0.35">
      <c r="A97" s="12" t="s">
        <v>133</v>
      </c>
    </row>
    <row r="98" spans="1:2" ht="15" thickBot="1" x14ac:dyDescent="0.35">
      <c r="A98" s="4" t="s">
        <v>134</v>
      </c>
    </row>
    <row r="99" spans="1:2" ht="15" thickBot="1" x14ac:dyDescent="0.35">
      <c r="A99" s="50" t="s">
        <v>135</v>
      </c>
    </row>
    <row r="100" spans="1:2" ht="15" thickBot="1" x14ac:dyDescent="0.35">
      <c r="A100" s="10" t="s">
        <v>136</v>
      </c>
      <c r="B100" t="s">
        <v>528</v>
      </c>
    </row>
    <row r="101" spans="1:2" ht="15" thickBot="1" x14ac:dyDescent="0.35">
      <c r="A101" s="6" t="s">
        <v>137</v>
      </c>
    </row>
    <row r="102" spans="1:2" ht="15" thickBot="1" x14ac:dyDescent="0.35">
      <c r="A102" s="10" t="s">
        <v>138</v>
      </c>
    </row>
    <row r="103" spans="1:2" ht="15" thickBot="1" x14ac:dyDescent="0.35">
      <c r="A103" s="12" t="s">
        <v>139</v>
      </c>
    </row>
    <row r="104" spans="1:2" ht="15" thickBot="1" x14ac:dyDescent="0.35">
      <c r="A104" s="10" t="s">
        <v>140</v>
      </c>
    </row>
    <row r="105" spans="1:2" ht="15" thickBot="1" x14ac:dyDescent="0.35">
      <c r="A105" s="12" t="s">
        <v>141</v>
      </c>
    </row>
    <row r="106" spans="1:2" ht="15" thickBot="1" x14ac:dyDescent="0.35">
      <c r="A106" s="50" t="s">
        <v>142</v>
      </c>
    </row>
    <row r="107" spans="1:2" ht="15" thickBot="1" x14ac:dyDescent="0.35">
      <c r="A107" s="10" t="s">
        <v>143</v>
      </c>
    </row>
    <row r="108" spans="1:2" ht="15" thickBot="1" x14ac:dyDescent="0.35">
      <c r="A108" s="12" t="s">
        <v>146</v>
      </c>
      <c r="B108" t="s">
        <v>526</v>
      </c>
    </row>
    <row r="109" spans="1:2" ht="15" thickBot="1" x14ac:dyDescent="0.35">
      <c r="A109" s="10" t="s">
        <v>151</v>
      </c>
      <c r="B109" t="s">
        <v>520</v>
      </c>
    </row>
    <row r="110" spans="1:2" ht="27" thickBot="1" x14ac:dyDescent="0.35">
      <c r="A110" s="12" t="s">
        <v>152</v>
      </c>
      <c r="B110" t="s">
        <v>529</v>
      </c>
    </row>
    <row r="111" spans="1:2" ht="15" thickBot="1" x14ac:dyDescent="0.35">
      <c r="A111" s="50" t="s">
        <v>153</v>
      </c>
    </row>
    <row r="112" spans="1:2" ht="15" thickBot="1" x14ac:dyDescent="0.35">
      <c r="A112" s="4" t="s">
        <v>154</v>
      </c>
    </row>
    <row r="113" spans="1:2" ht="15" thickBot="1" x14ac:dyDescent="0.35">
      <c r="A113" s="6" t="s">
        <v>155</v>
      </c>
    </row>
    <row r="114" spans="1:2" ht="15" thickBot="1" x14ac:dyDescent="0.35">
      <c r="A114" s="50" t="s">
        <v>156</v>
      </c>
    </row>
    <row r="115" spans="1:2" ht="15" thickBot="1" x14ac:dyDescent="0.35">
      <c r="A115" s="10" t="s">
        <v>157</v>
      </c>
    </row>
    <row r="116" spans="1:2" ht="15" thickBot="1" x14ac:dyDescent="0.35">
      <c r="A116" s="12" t="s">
        <v>164</v>
      </c>
    </row>
    <row r="117" spans="1:2" ht="15" thickBot="1" x14ac:dyDescent="0.35">
      <c r="A117" s="10" t="s">
        <v>169</v>
      </c>
    </row>
    <row r="118" spans="1:2" ht="15" thickBot="1" x14ac:dyDescent="0.35">
      <c r="A118" s="12" t="s">
        <v>179</v>
      </c>
      <c r="B118" t="s">
        <v>530</v>
      </c>
    </row>
    <row r="119" spans="1:2" ht="15" thickBot="1" x14ac:dyDescent="0.35">
      <c r="A119" s="50" t="s">
        <v>189</v>
      </c>
    </row>
    <row r="120" spans="1:2" ht="15" thickBot="1" x14ac:dyDescent="0.35">
      <c r="A120" s="10" t="s">
        <v>190</v>
      </c>
    </row>
    <row r="121" spans="1:2" ht="15" thickBot="1" x14ac:dyDescent="0.35">
      <c r="A121" s="6" t="s">
        <v>191</v>
      </c>
    </row>
    <row r="122" spans="1:2" ht="15" thickBot="1" x14ac:dyDescent="0.35">
      <c r="A122" s="10" t="s">
        <v>192</v>
      </c>
    </row>
    <row r="123" spans="1:2" ht="15" thickBot="1" x14ac:dyDescent="0.35">
      <c r="A123" s="12" t="s">
        <v>193</v>
      </c>
      <c r="B123" t="s">
        <v>520</v>
      </c>
    </row>
    <row r="124" spans="1:2" ht="15" thickBot="1" x14ac:dyDescent="0.35">
      <c r="A124" s="10" t="s">
        <v>194</v>
      </c>
      <c r="B124" t="s">
        <v>520</v>
      </c>
    </row>
    <row r="125" spans="1:2" ht="15" thickBot="1" x14ac:dyDescent="0.35">
      <c r="A125" s="12" t="s">
        <v>195</v>
      </c>
      <c r="B125" t="s">
        <v>520</v>
      </c>
    </row>
    <row r="126" spans="1:2" ht="27" thickBot="1" x14ac:dyDescent="0.35">
      <c r="A126" s="4" t="s">
        <v>196</v>
      </c>
    </row>
    <row r="127" spans="1:2" ht="15" thickBot="1" x14ac:dyDescent="0.35">
      <c r="A127" s="6" t="s">
        <v>197</v>
      </c>
    </row>
    <row r="128" spans="1:2" ht="15" thickBot="1" x14ac:dyDescent="0.35">
      <c r="A128" s="4" t="s">
        <v>198</v>
      </c>
    </row>
    <row r="129" spans="1:1" ht="15" thickBot="1" x14ac:dyDescent="0.35">
      <c r="A129" s="6" t="s">
        <v>199</v>
      </c>
    </row>
    <row r="130" spans="1:1" ht="15" thickBot="1" x14ac:dyDescent="0.35">
      <c r="A130" s="4" t="s">
        <v>200</v>
      </c>
    </row>
    <row r="131" spans="1:1" ht="15" thickBot="1" x14ac:dyDescent="0.35">
      <c r="A131" s="6" t="s">
        <v>201</v>
      </c>
    </row>
    <row r="132" spans="1:1" ht="15" thickBot="1" x14ac:dyDescent="0.35">
      <c r="A132" s="4" t="s">
        <v>202</v>
      </c>
    </row>
    <row r="133" spans="1:1" ht="15" thickBot="1" x14ac:dyDescent="0.35">
      <c r="A133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1"/>
  <sheetViews>
    <sheetView zoomScale="27" zoomScaleNormal="70" workbookViewId="0"/>
  </sheetViews>
  <sheetFormatPr defaultRowHeight="14.4" x14ac:dyDescent="0.3"/>
  <sheetData>
    <row r="1" spans="1:76" ht="130.19999999999999" thickBot="1" x14ac:dyDescent="0.35">
      <c r="A1" s="1" t="s">
        <v>0</v>
      </c>
      <c r="B1" s="2" t="s">
        <v>203</v>
      </c>
      <c r="C1" s="2" t="s">
        <v>204</v>
      </c>
      <c r="D1" s="2" t="s">
        <v>205</v>
      </c>
      <c r="E1" s="2" t="s">
        <v>206</v>
      </c>
      <c r="F1" s="2" t="s">
        <v>207</v>
      </c>
      <c r="G1" s="2" t="s">
        <v>208</v>
      </c>
      <c r="H1" s="2" t="s">
        <v>209</v>
      </c>
      <c r="I1" s="2" t="s">
        <v>210</v>
      </c>
      <c r="J1" s="2" t="s">
        <v>211</v>
      </c>
      <c r="K1" s="2" t="s">
        <v>212</v>
      </c>
      <c r="L1" s="2" t="s">
        <v>213</v>
      </c>
      <c r="M1" s="2" t="s">
        <v>214</v>
      </c>
      <c r="N1" s="2" t="s">
        <v>215</v>
      </c>
      <c r="O1" s="2" t="s">
        <v>216</v>
      </c>
      <c r="P1" s="2" t="s">
        <v>217</v>
      </c>
      <c r="Q1" s="2" t="s">
        <v>218</v>
      </c>
      <c r="R1" s="2" t="s">
        <v>219</v>
      </c>
      <c r="S1" s="2" t="s">
        <v>220</v>
      </c>
      <c r="T1" s="2" t="s">
        <v>221</v>
      </c>
      <c r="U1" s="2" t="s">
        <v>222</v>
      </c>
      <c r="V1" s="2" t="s">
        <v>223</v>
      </c>
      <c r="W1" s="2" t="s">
        <v>224</v>
      </c>
      <c r="X1" s="2" t="s">
        <v>225</v>
      </c>
      <c r="Y1" s="2" t="s">
        <v>226</v>
      </c>
      <c r="Z1" s="2" t="s">
        <v>227</v>
      </c>
      <c r="AA1" s="2" t="s">
        <v>228</v>
      </c>
      <c r="AB1" s="2" t="s">
        <v>229</v>
      </c>
      <c r="AC1" s="2" t="s">
        <v>230</v>
      </c>
      <c r="AD1" s="2" t="s">
        <v>231</v>
      </c>
      <c r="AE1" s="2" t="s">
        <v>232</v>
      </c>
      <c r="AF1" s="2" t="s">
        <v>233</v>
      </c>
      <c r="AG1" s="2" t="s">
        <v>234</v>
      </c>
      <c r="AH1" s="2" t="s">
        <v>235</v>
      </c>
      <c r="AI1" s="2" t="s">
        <v>236</v>
      </c>
      <c r="AJ1" s="2" t="s">
        <v>237</v>
      </c>
      <c r="AK1" s="2" t="s">
        <v>238</v>
      </c>
      <c r="AL1" s="2" t="s">
        <v>239</v>
      </c>
      <c r="AM1" s="2" t="s">
        <v>240</v>
      </c>
      <c r="AN1" s="2" t="s">
        <v>241</v>
      </c>
      <c r="AO1" s="2" t="s">
        <v>242</v>
      </c>
      <c r="AP1" s="2" t="s">
        <v>243</v>
      </c>
      <c r="AQ1" s="2" t="s">
        <v>244</v>
      </c>
      <c r="AR1" s="2" t="s">
        <v>245</v>
      </c>
      <c r="AS1" s="2" t="s">
        <v>246</v>
      </c>
      <c r="AT1" s="2" t="s">
        <v>247</v>
      </c>
      <c r="AU1" s="2" t="s">
        <v>248</v>
      </c>
      <c r="AV1" s="2" t="s">
        <v>249</v>
      </c>
      <c r="AW1" s="2" t="s">
        <v>250</v>
      </c>
      <c r="AX1" s="2" t="s">
        <v>251</v>
      </c>
      <c r="AY1" s="2" t="s">
        <v>252</v>
      </c>
      <c r="AZ1" s="2" t="s">
        <v>253</v>
      </c>
      <c r="BA1" s="2" t="s">
        <v>254</v>
      </c>
      <c r="BB1" s="2" t="s">
        <v>255</v>
      </c>
      <c r="BC1" s="2" t="s">
        <v>256</v>
      </c>
      <c r="BD1" s="2" t="s">
        <v>257</v>
      </c>
      <c r="BE1" s="2" t="s">
        <v>258</v>
      </c>
      <c r="BF1" s="2" t="s">
        <v>259</v>
      </c>
      <c r="BG1" s="2" t="s">
        <v>260</v>
      </c>
      <c r="BH1" s="2" t="s">
        <v>261</v>
      </c>
      <c r="BI1" s="2" t="s">
        <v>262</v>
      </c>
      <c r="BJ1" s="2" t="s">
        <v>263</v>
      </c>
      <c r="BK1" s="2" t="s">
        <v>264</v>
      </c>
      <c r="BL1" s="2" t="s">
        <v>265</v>
      </c>
      <c r="BM1" s="2" t="s">
        <v>266</v>
      </c>
      <c r="BN1" s="2" t="s">
        <v>267</v>
      </c>
      <c r="BO1" s="2" t="s">
        <v>268</v>
      </c>
      <c r="BP1" s="2" t="s">
        <v>269</v>
      </c>
      <c r="BQ1" s="2" t="s">
        <v>270</v>
      </c>
      <c r="BR1" s="2" t="s">
        <v>271</v>
      </c>
      <c r="BS1" s="2" t="s">
        <v>272</v>
      </c>
      <c r="BT1" s="2" t="s">
        <v>273</v>
      </c>
      <c r="BU1" s="2" t="s">
        <v>274</v>
      </c>
      <c r="BV1" s="2" t="s">
        <v>275</v>
      </c>
      <c r="BW1" s="2" t="s">
        <v>276</v>
      </c>
      <c r="BX1" s="3" t="s">
        <v>277</v>
      </c>
    </row>
    <row r="2" spans="1:76" x14ac:dyDescent="0.3">
      <c r="A2" s="161" t="s">
        <v>1</v>
      </c>
      <c r="B2" s="163"/>
      <c r="C2" s="163"/>
      <c r="D2" s="163"/>
      <c r="E2" s="163" t="s">
        <v>278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 t="s">
        <v>279</v>
      </c>
      <c r="X2" s="163"/>
      <c r="Y2" s="163"/>
      <c r="Z2" s="163"/>
      <c r="AA2" s="163" t="s">
        <v>280</v>
      </c>
      <c r="AB2" s="163"/>
      <c r="AC2" s="163"/>
      <c r="AD2" s="163"/>
      <c r="AE2" s="163"/>
      <c r="AF2" s="163" t="s">
        <v>281</v>
      </c>
      <c r="AG2" s="163" t="s">
        <v>282</v>
      </c>
      <c r="AH2" s="163"/>
      <c r="AI2" s="163"/>
      <c r="AJ2" s="163"/>
      <c r="AK2" s="163"/>
      <c r="AL2" s="163"/>
      <c r="AM2" s="163"/>
      <c r="AN2" s="163"/>
      <c r="AO2" s="163" t="s">
        <v>283</v>
      </c>
      <c r="AP2" s="163"/>
      <c r="AQ2" s="163"/>
      <c r="AR2" s="163"/>
      <c r="AS2" s="163"/>
      <c r="AT2" s="163"/>
      <c r="AU2" s="163"/>
      <c r="AV2" s="163" t="s">
        <v>284</v>
      </c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 t="s">
        <v>285</v>
      </c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5"/>
    </row>
    <row r="3" spans="1:76" x14ac:dyDescent="0.3">
      <c r="A3" s="162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6"/>
    </row>
    <row r="4" spans="1:76" ht="15.75" customHeight="1" thickBot="1" x14ac:dyDescent="0.35">
      <c r="A4" s="167" t="s">
        <v>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9"/>
    </row>
    <row r="5" spans="1:76" ht="27" thickBot="1" x14ac:dyDescent="0.35">
      <c r="A5" s="4" t="s">
        <v>3</v>
      </c>
      <c r="B5" s="5" t="s">
        <v>4</v>
      </c>
      <c r="C5" s="5" t="s">
        <v>4</v>
      </c>
      <c r="D5" s="5" t="s">
        <v>4</v>
      </c>
      <c r="E5" s="5" t="s">
        <v>4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  <c r="K5" s="5" t="s">
        <v>4</v>
      </c>
      <c r="L5" s="5" t="s">
        <v>4</v>
      </c>
      <c r="M5" s="5" t="s">
        <v>4</v>
      </c>
      <c r="N5" s="5" t="s">
        <v>4</v>
      </c>
      <c r="O5" s="5" t="s">
        <v>4</v>
      </c>
      <c r="P5" s="5" t="s">
        <v>4</v>
      </c>
      <c r="Q5" s="5" t="s">
        <v>4</v>
      </c>
      <c r="R5" s="5" t="s">
        <v>4</v>
      </c>
      <c r="S5" s="5" t="s">
        <v>4</v>
      </c>
      <c r="T5" s="5" t="s">
        <v>4</v>
      </c>
      <c r="U5" s="5" t="s">
        <v>4</v>
      </c>
      <c r="V5" s="5" t="s">
        <v>4</v>
      </c>
      <c r="W5" s="5" t="s">
        <v>4</v>
      </c>
      <c r="X5" s="5" t="s">
        <v>4</v>
      </c>
      <c r="Y5" s="5" t="s">
        <v>4</v>
      </c>
      <c r="Z5" s="5" t="s">
        <v>4</v>
      </c>
      <c r="AA5" s="5" t="s">
        <v>4</v>
      </c>
      <c r="AB5" s="5" t="s">
        <v>4</v>
      </c>
      <c r="AC5" s="5" t="s">
        <v>4</v>
      </c>
      <c r="AD5" s="5" t="s">
        <v>4</v>
      </c>
      <c r="AE5" s="5" t="s">
        <v>4</v>
      </c>
      <c r="AF5" s="5" t="s">
        <v>4</v>
      </c>
      <c r="AG5" s="5" t="s">
        <v>4</v>
      </c>
      <c r="AH5" s="5" t="s">
        <v>4</v>
      </c>
      <c r="AI5" s="5" t="s">
        <v>4</v>
      </c>
      <c r="AJ5" s="5" t="s">
        <v>4</v>
      </c>
      <c r="AK5" s="5" t="s">
        <v>4</v>
      </c>
      <c r="AL5" s="5" t="s">
        <v>4</v>
      </c>
      <c r="AM5" s="5" t="s">
        <v>4</v>
      </c>
      <c r="AN5" s="5" t="s">
        <v>4</v>
      </c>
      <c r="AO5" s="5" t="s">
        <v>4</v>
      </c>
      <c r="AP5" s="5" t="s">
        <v>4</v>
      </c>
      <c r="AQ5" s="5" t="s">
        <v>4</v>
      </c>
      <c r="AR5" s="5" t="s">
        <v>4</v>
      </c>
      <c r="AS5" s="5" t="s">
        <v>4</v>
      </c>
      <c r="AT5" s="5" t="s">
        <v>4</v>
      </c>
      <c r="AU5" s="5" t="s">
        <v>4</v>
      </c>
      <c r="AV5" s="5" t="s">
        <v>4</v>
      </c>
      <c r="AW5" s="5" t="s">
        <v>4</v>
      </c>
      <c r="AX5" s="5" t="s">
        <v>4</v>
      </c>
      <c r="AY5" s="5" t="s">
        <v>4</v>
      </c>
      <c r="AZ5" s="5" t="s">
        <v>4</v>
      </c>
      <c r="BA5" s="5" t="s">
        <v>4</v>
      </c>
      <c r="BB5" s="5" t="s">
        <v>4</v>
      </c>
      <c r="BC5" s="5" t="s">
        <v>4</v>
      </c>
      <c r="BD5" s="5" t="s">
        <v>4</v>
      </c>
      <c r="BE5" s="5" t="s">
        <v>4</v>
      </c>
      <c r="BF5" s="5" t="s">
        <v>4</v>
      </c>
      <c r="BG5" s="5" t="s">
        <v>4</v>
      </c>
      <c r="BH5" s="5" t="s">
        <v>4</v>
      </c>
      <c r="BI5" s="5" t="s">
        <v>4</v>
      </c>
      <c r="BJ5" s="5" t="s">
        <v>4</v>
      </c>
      <c r="BK5" s="5" t="s">
        <v>4</v>
      </c>
      <c r="BL5" s="5" t="s">
        <v>4</v>
      </c>
      <c r="BM5" s="5" t="s">
        <v>4</v>
      </c>
      <c r="BN5" s="5" t="s">
        <v>4</v>
      </c>
      <c r="BO5" s="5" t="s">
        <v>4</v>
      </c>
      <c r="BP5" s="5" t="s">
        <v>4</v>
      </c>
      <c r="BQ5" s="5" t="s">
        <v>4</v>
      </c>
      <c r="BR5" s="5" t="s">
        <v>4</v>
      </c>
      <c r="BS5" s="5" t="s">
        <v>4</v>
      </c>
      <c r="BT5" s="5" t="s">
        <v>4</v>
      </c>
      <c r="BU5" s="5" t="s">
        <v>4</v>
      </c>
      <c r="BV5" s="5" t="s">
        <v>4</v>
      </c>
      <c r="BW5" s="5" t="s">
        <v>4</v>
      </c>
      <c r="BX5" s="5" t="s">
        <v>4</v>
      </c>
    </row>
    <row r="6" spans="1:76" ht="40.200000000000003" thickBot="1" x14ac:dyDescent="0.35">
      <c r="A6" s="12" t="s">
        <v>5</v>
      </c>
      <c r="B6" s="13" t="s">
        <v>6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  <c r="Z6" s="13" t="s">
        <v>286</v>
      </c>
      <c r="AA6" s="13" t="s">
        <v>6</v>
      </c>
      <c r="AB6" s="13" t="s">
        <v>6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  <c r="AL6" s="13" t="s">
        <v>6</v>
      </c>
      <c r="AM6" s="13" t="s">
        <v>6</v>
      </c>
      <c r="AN6" s="13" t="s">
        <v>6</v>
      </c>
      <c r="AO6" s="13" t="s">
        <v>6</v>
      </c>
      <c r="AP6" s="13" t="s">
        <v>6</v>
      </c>
      <c r="AQ6" s="13" t="s">
        <v>6</v>
      </c>
      <c r="AR6" s="13" t="s">
        <v>6</v>
      </c>
      <c r="AS6" s="13" t="s">
        <v>6</v>
      </c>
      <c r="AT6" s="13" t="s">
        <v>6</v>
      </c>
      <c r="AU6" s="13" t="s">
        <v>6</v>
      </c>
      <c r="AV6" s="13" t="s">
        <v>6</v>
      </c>
      <c r="AW6" s="13" t="s">
        <v>6</v>
      </c>
      <c r="AX6" s="13" t="s">
        <v>6</v>
      </c>
      <c r="AY6" s="13" t="s">
        <v>6</v>
      </c>
      <c r="AZ6" s="13" t="s">
        <v>6</v>
      </c>
      <c r="BA6" s="13" t="s">
        <v>6</v>
      </c>
      <c r="BB6" s="13" t="s">
        <v>6</v>
      </c>
      <c r="BC6" s="13" t="s">
        <v>6</v>
      </c>
      <c r="BD6" s="13" t="s">
        <v>6</v>
      </c>
      <c r="BE6" s="13" t="s">
        <v>6</v>
      </c>
      <c r="BF6" s="13" t="s">
        <v>6</v>
      </c>
      <c r="BG6" s="13" t="s">
        <v>6</v>
      </c>
      <c r="BH6" s="13" t="s">
        <v>6</v>
      </c>
      <c r="BI6" s="13" t="s">
        <v>6</v>
      </c>
      <c r="BJ6" s="13" t="s">
        <v>6</v>
      </c>
      <c r="BK6" s="13" t="s">
        <v>6</v>
      </c>
      <c r="BL6" s="13" t="s">
        <v>6</v>
      </c>
      <c r="BM6" s="13" t="s">
        <v>6</v>
      </c>
      <c r="BN6" s="13" t="s">
        <v>6</v>
      </c>
      <c r="BO6" s="13" t="s">
        <v>6</v>
      </c>
      <c r="BP6" s="13" t="s">
        <v>6</v>
      </c>
      <c r="BQ6" s="13" t="s">
        <v>6</v>
      </c>
      <c r="BR6" s="13" t="s">
        <v>6</v>
      </c>
      <c r="BS6" s="13" t="s">
        <v>6</v>
      </c>
      <c r="BT6" s="13" t="s">
        <v>6</v>
      </c>
      <c r="BU6" s="13" t="s">
        <v>6</v>
      </c>
      <c r="BV6" s="13" t="s">
        <v>6</v>
      </c>
      <c r="BW6" s="13" t="s">
        <v>6</v>
      </c>
      <c r="BX6" s="13" t="s">
        <v>6</v>
      </c>
    </row>
    <row r="7" spans="1:76" ht="15" thickBot="1" x14ac:dyDescent="0.35">
      <c r="A7" s="170" t="s">
        <v>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2"/>
    </row>
    <row r="8" spans="1:76" ht="79.2" x14ac:dyDescent="0.3">
      <c r="A8" s="173" t="s">
        <v>8</v>
      </c>
      <c r="B8" s="8" t="s">
        <v>287</v>
      </c>
      <c r="C8" s="8" t="s">
        <v>289</v>
      </c>
      <c r="D8" s="8" t="s">
        <v>291</v>
      </c>
      <c r="E8" s="8" t="s">
        <v>292</v>
      </c>
      <c r="F8" s="8" t="s">
        <v>294</v>
      </c>
      <c r="G8" s="8" t="s">
        <v>295</v>
      </c>
      <c r="H8" s="175"/>
      <c r="I8" s="8" t="s">
        <v>295</v>
      </c>
      <c r="J8" s="8" t="s">
        <v>294</v>
      </c>
      <c r="K8" s="8" t="s">
        <v>292</v>
      </c>
      <c r="L8" s="8" t="s">
        <v>295</v>
      </c>
      <c r="M8" s="8" t="s">
        <v>295</v>
      </c>
      <c r="N8" s="8" t="s">
        <v>297</v>
      </c>
      <c r="O8" s="8" t="s">
        <v>298</v>
      </c>
      <c r="P8" s="8" t="s">
        <v>300</v>
      </c>
      <c r="Q8" s="8" t="s">
        <v>300</v>
      </c>
      <c r="R8" s="8" t="s">
        <v>297</v>
      </c>
      <c r="S8" s="8" t="s">
        <v>302</v>
      </c>
      <c r="T8" s="8" t="s">
        <v>300</v>
      </c>
      <c r="U8" s="8" t="s">
        <v>300</v>
      </c>
      <c r="V8" s="8" t="s">
        <v>304</v>
      </c>
      <c r="W8" s="8" t="s">
        <v>306</v>
      </c>
      <c r="X8" s="8" t="s">
        <v>307</v>
      </c>
      <c r="Y8" s="8" t="s">
        <v>304</v>
      </c>
      <c r="Z8" s="8" t="s">
        <v>307</v>
      </c>
      <c r="AA8" s="8" t="s">
        <v>302</v>
      </c>
      <c r="AB8" s="8" t="s">
        <v>308</v>
      </c>
      <c r="AC8" s="8" t="s">
        <v>309</v>
      </c>
      <c r="AD8" s="8" t="s">
        <v>302</v>
      </c>
      <c r="AE8" s="8" t="s">
        <v>302</v>
      </c>
      <c r="AF8" s="8" t="s">
        <v>310</v>
      </c>
      <c r="AG8" s="8" t="s">
        <v>311</v>
      </c>
      <c r="AH8" s="8" t="s">
        <v>310</v>
      </c>
      <c r="AI8" s="8" t="s">
        <v>302</v>
      </c>
      <c r="AJ8" s="8" t="s">
        <v>13</v>
      </c>
      <c r="AK8" s="8" t="s">
        <v>311</v>
      </c>
      <c r="AL8" s="8" t="s">
        <v>302</v>
      </c>
      <c r="AM8" s="8" t="s">
        <v>308</v>
      </c>
      <c r="AN8" s="8" t="s">
        <v>313</v>
      </c>
      <c r="AO8" s="8" t="s">
        <v>315</v>
      </c>
      <c r="AP8" s="8" t="s">
        <v>16</v>
      </c>
      <c r="AQ8" s="8" t="s">
        <v>317</v>
      </c>
      <c r="AR8" s="8" t="s">
        <v>16</v>
      </c>
      <c r="AS8" s="8" t="s">
        <v>319</v>
      </c>
      <c r="AT8" s="8" t="s">
        <v>315</v>
      </c>
      <c r="AU8" s="8" t="s">
        <v>317</v>
      </c>
      <c r="AV8" s="8" t="s">
        <v>315</v>
      </c>
      <c r="AW8" s="8" t="s">
        <v>317</v>
      </c>
      <c r="AX8" s="8" t="s">
        <v>14</v>
      </c>
      <c r="AY8" s="8" t="s">
        <v>320</v>
      </c>
      <c r="AZ8" s="8" t="s">
        <v>315</v>
      </c>
      <c r="BA8" s="8" t="s">
        <v>315</v>
      </c>
      <c r="BB8" s="8" t="s">
        <v>315</v>
      </c>
      <c r="BC8" s="8" t="s">
        <v>315</v>
      </c>
      <c r="BD8" s="8" t="s">
        <v>320</v>
      </c>
      <c r="BE8" s="8" t="s">
        <v>319</v>
      </c>
      <c r="BF8" s="8" t="s">
        <v>317</v>
      </c>
      <c r="BG8" s="8" t="s">
        <v>317</v>
      </c>
      <c r="BH8" s="8" t="s">
        <v>315</v>
      </c>
      <c r="BI8" s="8" t="s">
        <v>322</v>
      </c>
      <c r="BJ8" s="8" t="s">
        <v>322</v>
      </c>
      <c r="BK8" s="8" t="s">
        <v>315</v>
      </c>
      <c r="BL8" s="8" t="s">
        <v>322</v>
      </c>
      <c r="BM8" s="8" t="s">
        <v>322</v>
      </c>
      <c r="BN8" s="8" t="s">
        <v>324</v>
      </c>
      <c r="BO8" s="8" t="s">
        <v>325</v>
      </c>
      <c r="BP8" s="8" t="s">
        <v>315</v>
      </c>
      <c r="BQ8" s="8" t="s">
        <v>319</v>
      </c>
      <c r="BR8" s="8" t="s">
        <v>320</v>
      </c>
      <c r="BS8" s="8" t="s">
        <v>322</v>
      </c>
      <c r="BT8" s="8" t="s">
        <v>320</v>
      </c>
      <c r="BU8" s="8" t="s">
        <v>322</v>
      </c>
      <c r="BV8" s="8" t="s">
        <v>326</v>
      </c>
      <c r="BW8" s="8" t="s">
        <v>322</v>
      </c>
      <c r="BX8" s="8" t="s">
        <v>317</v>
      </c>
    </row>
    <row r="9" spans="1:76" ht="40.200000000000003" thickBot="1" x14ac:dyDescent="0.35">
      <c r="A9" s="174"/>
      <c r="B9" s="9" t="s">
        <v>288</v>
      </c>
      <c r="C9" s="9" t="s">
        <v>290</v>
      </c>
      <c r="D9" s="9" t="s">
        <v>9</v>
      </c>
      <c r="E9" s="9" t="s">
        <v>293</v>
      </c>
      <c r="F9" s="9" t="s">
        <v>288</v>
      </c>
      <c r="G9" s="9" t="s">
        <v>296</v>
      </c>
      <c r="H9" s="176"/>
      <c r="I9" s="9" t="s">
        <v>296</v>
      </c>
      <c r="J9" s="9" t="s">
        <v>288</v>
      </c>
      <c r="K9" s="9" t="s">
        <v>293</v>
      </c>
      <c r="L9" s="9" t="s">
        <v>296</v>
      </c>
      <c r="M9" s="9" t="s">
        <v>296</v>
      </c>
      <c r="N9" s="9" t="s">
        <v>9</v>
      </c>
      <c r="O9" s="9" t="s">
        <v>299</v>
      </c>
      <c r="P9" s="9" t="s">
        <v>301</v>
      </c>
      <c r="Q9" s="9" t="s">
        <v>301</v>
      </c>
      <c r="R9" s="9" t="s">
        <v>9</v>
      </c>
      <c r="S9" s="9" t="s">
        <v>303</v>
      </c>
      <c r="T9" s="9" t="s">
        <v>301</v>
      </c>
      <c r="U9" s="9" t="s">
        <v>301</v>
      </c>
      <c r="V9" s="9" t="s">
        <v>305</v>
      </c>
      <c r="W9" s="9" t="s">
        <v>305</v>
      </c>
      <c r="X9" s="9" t="s">
        <v>299</v>
      </c>
      <c r="Y9" s="9" t="s">
        <v>305</v>
      </c>
      <c r="Z9" s="9" t="s">
        <v>299</v>
      </c>
      <c r="AA9" s="9" t="s">
        <v>303</v>
      </c>
      <c r="AB9" s="9" t="s">
        <v>303</v>
      </c>
      <c r="AC9" s="9" t="s">
        <v>12</v>
      </c>
      <c r="AD9" s="9" t="s">
        <v>303</v>
      </c>
      <c r="AE9" s="9" t="s">
        <v>303</v>
      </c>
      <c r="AF9" s="9" t="s">
        <v>11</v>
      </c>
      <c r="AG9" s="9" t="s">
        <v>10</v>
      </c>
      <c r="AH9" s="9" t="s">
        <v>11</v>
      </c>
      <c r="AI9" s="9" t="s">
        <v>312</v>
      </c>
      <c r="AJ9" s="9" t="s">
        <v>10</v>
      </c>
      <c r="AK9" s="9" t="s">
        <v>10</v>
      </c>
      <c r="AL9" s="9" t="s">
        <v>303</v>
      </c>
      <c r="AM9" s="9" t="s">
        <v>303</v>
      </c>
      <c r="AN9" s="9" t="s">
        <v>314</v>
      </c>
      <c r="AO9" s="9" t="s">
        <v>316</v>
      </c>
      <c r="AP9" s="9" t="s">
        <v>17</v>
      </c>
      <c r="AQ9" s="9" t="s">
        <v>318</v>
      </c>
      <c r="AR9" s="9" t="s">
        <v>17</v>
      </c>
      <c r="AS9" s="9" t="s">
        <v>318</v>
      </c>
      <c r="AT9" s="9" t="s">
        <v>316</v>
      </c>
      <c r="AU9" s="9" t="s">
        <v>318</v>
      </c>
      <c r="AV9" s="9" t="s">
        <v>316</v>
      </c>
      <c r="AW9" s="9" t="s">
        <v>318</v>
      </c>
      <c r="AX9" s="9" t="s">
        <v>15</v>
      </c>
      <c r="AY9" s="9" t="s">
        <v>321</v>
      </c>
      <c r="AZ9" s="9" t="s">
        <v>316</v>
      </c>
      <c r="BA9" s="9" t="s">
        <v>316</v>
      </c>
      <c r="BB9" s="9" t="s">
        <v>316</v>
      </c>
      <c r="BC9" s="9" t="s">
        <v>316</v>
      </c>
      <c r="BD9" s="9" t="s">
        <v>321</v>
      </c>
      <c r="BE9" s="9" t="s">
        <v>318</v>
      </c>
      <c r="BF9" s="9" t="s">
        <v>318</v>
      </c>
      <c r="BG9" s="9" t="s">
        <v>318</v>
      </c>
      <c r="BH9" s="9" t="s">
        <v>316</v>
      </c>
      <c r="BI9" s="9" t="s">
        <v>323</v>
      </c>
      <c r="BJ9" s="9" t="s">
        <v>323</v>
      </c>
      <c r="BK9" s="9" t="s">
        <v>316</v>
      </c>
      <c r="BL9" s="9" t="s">
        <v>323</v>
      </c>
      <c r="BM9" s="9" t="s">
        <v>323</v>
      </c>
      <c r="BN9" s="9" t="s">
        <v>314</v>
      </c>
      <c r="BO9" s="9" t="s">
        <v>314</v>
      </c>
      <c r="BP9" s="9" t="s">
        <v>316</v>
      </c>
      <c r="BQ9" s="9" t="s">
        <v>318</v>
      </c>
      <c r="BR9" s="9" t="s">
        <v>316</v>
      </c>
      <c r="BS9" s="9" t="s">
        <v>323</v>
      </c>
      <c r="BT9" s="9" t="s">
        <v>316</v>
      </c>
      <c r="BU9" s="9" t="s">
        <v>323</v>
      </c>
      <c r="BV9" s="9" t="s">
        <v>15</v>
      </c>
      <c r="BW9" s="9" t="s">
        <v>323</v>
      </c>
      <c r="BX9" s="9" t="s">
        <v>318</v>
      </c>
    </row>
    <row r="10" spans="1:76" ht="66.599999999999994" thickBot="1" x14ac:dyDescent="0.35">
      <c r="A10" s="12" t="s">
        <v>18</v>
      </c>
      <c r="B10" s="13" t="s">
        <v>327</v>
      </c>
      <c r="C10" s="13" t="s">
        <v>19</v>
      </c>
      <c r="D10" s="13" t="s">
        <v>19</v>
      </c>
      <c r="E10" s="13" t="s">
        <v>19</v>
      </c>
      <c r="F10" s="13" t="s">
        <v>327</v>
      </c>
      <c r="G10" s="13" t="s">
        <v>19</v>
      </c>
      <c r="H10" s="13" t="s">
        <v>19</v>
      </c>
      <c r="I10" s="13" t="s">
        <v>19</v>
      </c>
      <c r="J10" s="13" t="s">
        <v>327</v>
      </c>
      <c r="K10" s="13" t="s">
        <v>19</v>
      </c>
      <c r="L10" s="13" t="s">
        <v>19</v>
      </c>
      <c r="M10" s="13" t="s">
        <v>19</v>
      </c>
      <c r="N10" s="13" t="s">
        <v>19</v>
      </c>
      <c r="O10" s="13" t="s">
        <v>19</v>
      </c>
      <c r="P10" s="13" t="s">
        <v>19</v>
      </c>
      <c r="Q10" s="13" t="s">
        <v>19</v>
      </c>
      <c r="R10" s="13" t="s">
        <v>19</v>
      </c>
      <c r="S10" s="13" t="s">
        <v>19</v>
      </c>
      <c r="T10" s="13" t="s">
        <v>19</v>
      </c>
      <c r="U10" s="13" t="s">
        <v>19</v>
      </c>
      <c r="V10" s="13" t="s">
        <v>19</v>
      </c>
      <c r="W10" s="13" t="s">
        <v>19</v>
      </c>
      <c r="X10" s="13" t="s">
        <v>19</v>
      </c>
      <c r="Y10" s="13" t="s">
        <v>19</v>
      </c>
      <c r="Z10" s="13" t="s">
        <v>19</v>
      </c>
      <c r="AA10" s="13" t="s">
        <v>19</v>
      </c>
      <c r="AB10" s="13" t="s">
        <v>19</v>
      </c>
      <c r="AC10" s="13" t="s">
        <v>19</v>
      </c>
      <c r="AD10" s="13" t="s">
        <v>19</v>
      </c>
      <c r="AE10" s="13" t="s">
        <v>19</v>
      </c>
      <c r="AF10" s="13" t="s">
        <v>19</v>
      </c>
      <c r="AG10" s="13" t="s">
        <v>19</v>
      </c>
      <c r="AH10" s="13" t="s">
        <v>19</v>
      </c>
      <c r="AI10" s="13" t="s">
        <v>19</v>
      </c>
      <c r="AJ10" s="13" t="s">
        <v>19</v>
      </c>
      <c r="AK10" s="13" t="s">
        <v>19</v>
      </c>
      <c r="AL10" s="13" t="s">
        <v>19</v>
      </c>
      <c r="AM10" s="13" t="s">
        <v>19</v>
      </c>
      <c r="AN10" s="13" t="s">
        <v>19</v>
      </c>
      <c r="AO10" s="13" t="s">
        <v>19</v>
      </c>
      <c r="AP10" s="13" t="s">
        <v>19</v>
      </c>
      <c r="AQ10" s="13" t="s">
        <v>19</v>
      </c>
      <c r="AR10" s="13" t="s">
        <v>19</v>
      </c>
      <c r="AS10" s="13" t="s">
        <v>19</v>
      </c>
      <c r="AT10" s="13" t="s">
        <v>19</v>
      </c>
      <c r="AU10" s="13" t="s">
        <v>19</v>
      </c>
      <c r="AV10" s="13" t="s">
        <v>19</v>
      </c>
      <c r="AW10" s="13" t="s">
        <v>19</v>
      </c>
      <c r="AX10" s="13" t="s">
        <v>19</v>
      </c>
      <c r="AY10" s="13" t="s">
        <v>19</v>
      </c>
      <c r="AZ10" s="13" t="s">
        <v>19</v>
      </c>
      <c r="BA10" s="13" t="s">
        <v>19</v>
      </c>
      <c r="BB10" s="13" t="s">
        <v>19</v>
      </c>
      <c r="BC10" s="13" t="s">
        <v>19</v>
      </c>
      <c r="BD10" s="13" t="s">
        <v>19</v>
      </c>
      <c r="BE10" s="13" t="s">
        <v>19</v>
      </c>
      <c r="BF10" s="13" t="s">
        <v>19</v>
      </c>
      <c r="BG10" s="13" t="s">
        <v>19</v>
      </c>
      <c r="BH10" s="13" t="s">
        <v>19</v>
      </c>
      <c r="BI10" s="13" t="s">
        <v>19</v>
      </c>
      <c r="BJ10" s="13" t="s">
        <v>19</v>
      </c>
      <c r="BK10" s="13" t="s">
        <v>19</v>
      </c>
      <c r="BL10" s="13" t="s">
        <v>19</v>
      </c>
      <c r="BM10" s="13" t="s">
        <v>19</v>
      </c>
      <c r="BN10" s="13" t="s">
        <v>19</v>
      </c>
      <c r="BO10" s="13" t="s">
        <v>19</v>
      </c>
      <c r="BP10" s="13" t="s">
        <v>19</v>
      </c>
      <c r="BQ10" s="13" t="s">
        <v>19</v>
      </c>
      <c r="BR10" s="13" t="s">
        <v>19</v>
      </c>
      <c r="BS10" s="13" t="s">
        <v>19</v>
      </c>
      <c r="BT10" s="13" t="s">
        <v>19</v>
      </c>
      <c r="BU10" s="13" t="s">
        <v>19</v>
      </c>
      <c r="BV10" s="13" t="s">
        <v>19</v>
      </c>
      <c r="BW10" s="13" t="s">
        <v>19</v>
      </c>
      <c r="BX10" s="13" t="s">
        <v>19</v>
      </c>
    </row>
    <row r="11" spans="1:76" ht="53.4" thickBot="1" x14ac:dyDescent="0.35">
      <c r="A11" s="10" t="s">
        <v>20</v>
      </c>
      <c r="B11" s="11" t="s">
        <v>328</v>
      </c>
      <c r="C11" s="11" t="s">
        <v>329</v>
      </c>
      <c r="D11" s="11" t="s">
        <v>21</v>
      </c>
      <c r="E11" s="11" t="s">
        <v>330</v>
      </c>
      <c r="F11" s="11" t="s">
        <v>328</v>
      </c>
      <c r="G11" s="11" t="s">
        <v>331</v>
      </c>
      <c r="H11" s="11" t="s">
        <v>331</v>
      </c>
      <c r="I11" s="11" t="s">
        <v>331</v>
      </c>
      <c r="J11" s="11" t="s">
        <v>328</v>
      </c>
      <c r="K11" s="11" t="s">
        <v>330</v>
      </c>
      <c r="L11" s="11" t="s">
        <v>331</v>
      </c>
      <c r="M11" s="11" t="s">
        <v>331</v>
      </c>
      <c r="N11" s="11" t="s">
        <v>22</v>
      </c>
      <c r="O11" s="11" t="s">
        <v>330</v>
      </c>
      <c r="P11" s="11" t="s">
        <v>21</v>
      </c>
      <c r="Q11" s="11" t="s">
        <v>21</v>
      </c>
      <c r="R11" s="11" t="s">
        <v>22</v>
      </c>
      <c r="S11" s="11" t="s">
        <v>22</v>
      </c>
      <c r="T11" s="11" t="s">
        <v>21</v>
      </c>
      <c r="U11" s="11" t="s">
        <v>21</v>
      </c>
      <c r="V11" s="11" t="s">
        <v>21</v>
      </c>
      <c r="W11" s="11" t="s">
        <v>21</v>
      </c>
      <c r="X11" s="11" t="s">
        <v>330</v>
      </c>
      <c r="Y11" s="11" t="s">
        <v>21</v>
      </c>
      <c r="Z11" s="11" t="s">
        <v>330</v>
      </c>
      <c r="AA11" s="11" t="s">
        <v>22</v>
      </c>
      <c r="AB11" s="11" t="s">
        <v>22</v>
      </c>
      <c r="AC11" s="11" t="s">
        <v>23</v>
      </c>
      <c r="AD11" s="11" t="s">
        <v>22</v>
      </c>
      <c r="AE11" s="11" t="s">
        <v>22</v>
      </c>
      <c r="AF11" s="11" t="s">
        <v>21</v>
      </c>
      <c r="AG11" s="11" t="s">
        <v>23</v>
      </c>
      <c r="AH11" s="11" t="s">
        <v>21</v>
      </c>
      <c r="AI11" s="11" t="s">
        <v>22</v>
      </c>
      <c r="AJ11" s="11" t="s">
        <v>23</v>
      </c>
      <c r="AK11" s="11" t="s">
        <v>23</v>
      </c>
      <c r="AL11" s="11" t="s">
        <v>22</v>
      </c>
      <c r="AM11" s="11" t="s">
        <v>22</v>
      </c>
      <c r="AN11" s="11" t="s">
        <v>332</v>
      </c>
      <c r="AO11" s="11" t="s">
        <v>333</v>
      </c>
      <c r="AP11" s="11" t="s">
        <v>25</v>
      </c>
      <c r="AQ11" s="11" t="s">
        <v>332</v>
      </c>
      <c r="AR11" s="11" t="s">
        <v>25</v>
      </c>
      <c r="AS11" s="11" t="s">
        <v>333</v>
      </c>
      <c r="AT11" s="11" t="s">
        <v>333</v>
      </c>
      <c r="AU11" s="11" t="s">
        <v>332</v>
      </c>
      <c r="AV11" s="11" t="s">
        <v>333</v>
      </c>
      <c r="AW11" s="11" t="s">
        <v>332</v>
      </c>
      <c r="AX11" s="11" t="s">
        <v>25</v>
      </c>
      <c r="AY11" s="11" t="s">
        <v>333</v>
      </c>
      <c r="AZ11" s="11" t="s">
        <v>333</v>
      </c>
      <c r="BA11" s="11" t="s">
        <v>333</v>
      </c>
      <c r="BB11" s="11" t="s">
        <v>333</v>
      </c>
      <c r="BC11" s="11" t="s">
        <v>333</v>
      </c>
      <c r="BD11" s="11" t="s">
        <v>333</v>
      </c>
      <c r="BE11" s="11" t="s">
        <v>333</v>
      </c>
      <c r="BF11" s="11" t="s">
        <v>332</v>
      </c>
      <c r="BG11" s="11" t="s">
        <v>332</v>
      </c>
      <c r="BH11" s="11" t="s">
        <v>333</v>
      </c>
      <c r="BI11" s="11" t="s">
        <v>334</v>
      </c>
      <c r="BJ11" s="11" t="s">
        <v>334</v>
      </c>
      <c r="BK11" s="11" t="s">
        <v>333</v>
      </c>
      <c r="BL11" s="11" t="s">
        <v>334</v>
      </c>
      <c r="BM11" s="11" t="s">
        <v>334</v>
      </c>
      <c r="BN11" s="11" t="s">
        <v>332</v>
      </c>
      <c r="BO11" s="11" t="s">
        <v>24</v>
      </c>
      <c r="BP11" s="11" t="s">
        <v>333</v>
      </c>
      <c r="BQ11" s="11" t="s">
        <v>333</v>
      </c>
      <c r="BR11" s="11" t="s">
        <v>333</v>
      </c>
      <c r="BS11" s="11" t="s">
        <v>334</v>
      </c>
      <c r="BT11" s="11" t="s">
        <v>333</v>
      </c>
      <c r="BU11" s="11" t="s">
        <v>334</v>
      </c>
      <c r="BV11" s="11" t="s">
        <v>335</v>
      </c>
      <c r="BW11" s="11" t="s">
        <v>334</v>
      </c>
      <c r="BX11" s="11" t="s">
        <v>332</v>
      </c>
    </row>
    <row r="12" spans="1:76" ht="15" thickBot="1" x14ac:dyDescent="0.35">
      <c r="A12" s="12" t="s">
        <v>26</v>
      </c>
      <c r="B12" s="13" t="s">
        <v>336</v>
      </c>
      <c r="C12" s="13" t="s">
        <v>27</v>
      </c>
      <c r="D12" s="13" t="s">
        <v>27</v>
      </c>
      <c r="E12" s="13" t="s">
        <v>28</v>
      </c>
      <c r="F12" s="13" t="s">
        <v>28</v>
      </c>
      <c r="G12" s="13" t="s">
        <v>28</v>
      </c>
      <c r="H12" s="13" t="s">
        <v>27</v>
      </c>
      <c r="I12" s="13" t="s">
        <v>28</v>
      </c>
      <c r="J12" s="13" t="s">
        <v>28</v>
      </c>
      <c r="K12" s="13" t="s">
        <v>28</v>
      </c>
      <c r="L12" s="13" t="s">
        <v>28</v>
      </c>
      <c r="M12" s="13" t="s">
        <v>29</v>
      </c>
      <c r="N12" s="13" t="s">
        <v>29</v>
      </c>
      <c r="O12" s="13" t="s">
        <v>27</v>
      </c>
      <c r="P12" s="13" t="s">
        <v>28</v>
      </c>
      <c r="Q12" s="13" t="s">
        <v>28</v>
      </c>
      <c r="R12" s="13" t="s">
        <v>29</v>
      </c>
      <c r="S12" s="13" t="s">
        <v>29</v>
      </c>
      <c r="T12" s="13" t="s">
        <v>29</v>
      </c>
      <c r="U12" s="13" t="s">
        <v>28</v>
      </c>
      <c r="V12" s="13" t="s">
        <v>29</v>
      </c>
      <c r="W12" s="13" t="s">
        <v>29</v>
      </c>
      <c r="X12" s="13" t="s">
        <v>28</v>
      </c>
      <c r="Y12" s="13" t="s">
        <v>29</v>
      </c>
      <c r="Z12" s="13" t="s">
        <v>28</v>
      </c>
      <c r="AA12" s="13" t="s">
        <v>29</v>
      </c>
      <c r="AB12" s="13" t="s">
        <v>29</v>
      </c>
      <c r="AC12" s="13" t="s">
        <v>29</v>
      </c>
      <c r="AD12" s="13" t="s">
        <v>30</v>
      </c>
      <c r="AE12" s="13" t="s">
        <v>30</v>
      </c>
      <c r="AF12" s="13" t="s">
        <v>29</v>
      </c>
      <c r="AG12" s="13" t="s">
        <v>30</v>
      </c>
      <c r="AH12" s="13" t="s">
        <v>29</v>
      </c>
      <c r="AI12" s="13" t="s">
        <v>30</v>
      </c>
      <c r="AJ12" s="13" t="s">
        <v>30</v>
      </c>
      <c r="AK12" s="13" t="s">
        <v>31</v>
      </c>
      <c r="AL12" s="13" t="s">
        <v>29</v>
      </c>
      <c r="AM12" s="13" t="s">
        <v>29</v>
      </c>
      <c r="AN12" s="13" t="s">
        <v>30</v>
      </c>
      <c r="AO12" s="13" t="s">
        <v>30</v>
      </c>
      <c r="AP12" s="13" t="s">
        <v>30</v>
      </c>
      <c r="AQ12" s="13" t="s">
        <v>30</v>
      </c>
      <c r="AR12" s="13" t="s">
        <v>31</v>
      </c>
      <c r="AS12" s="13" t="s">
        <v>31</v>
      </c>
      <c r="AT12" s="13" t="s">
        <v>31</v>
      </c>
      <c r="AU12" s="13" t="s">
        <v>31</v>
      </c>
      <c r="AV12" s="13" t="s">
        <v>30</v>
      </c>
      <c r="AW12" s="13" t="s">
        <v>31</v>
      </c>
      <c r="AX12" s="13" t="s">
        <v>30</v>
      </c>
      <c r="AY12" s="13" t="s">
        <v>31</v>
      </c>
      <c r="AZ12" s="13" t="s">
        <v>31</v>
      </c>
      <c r="BA12" s="13" t="s">
        <v>31</v>
      </c>
      <c r="BB12" s="13" t="s">
        <v>337</v>
      </c>
      <c r="BC12" s="13" t="s">
        <v>31</v>
      </c>
      <c r="BD12" s="13" t="s">
        <v>31</v>
      </c>
      <c r="BE12" s="13" t="s">
        <v>337</v>
      </c>
      <c r="BF12" s="13" t="s">
        <v>31</v>
      </c>
      <c r="BG12" s="13" t="s">
        <v>31</v>
      </c>
      <c r="BH12" s="13" t="s">
        <v>337</v>
      </c>
      <c r="BI12" s="13" t="s">
        <v>31</v>
      </c>
      <c r="BJ12" s="13" t="s">
        <v>31</v>
      </c>
      <c r="BK12" s="13" t="s">
        <v>337</v>
      </c>
      <c r="BL12" s="13" t="s">
        <v>31</v>
      </c>
      <c r="BM12" s="13" t="s">
        <v>31</v>
      </c>
      <c r="BN12" s="13" t="s">
        <v>30</v>
      </c>
      <c r="BO12" s="13" t="s">
        <v>29</v>
      </c>
      <c r="BP12" s="13" t="s">
        <v>337</v>
      </c>
      <c r="BQ12" s="13" t="s">
        <v>337</v>
      </c>
      <c r="BR12" s="13" t="s">
        <v>337</v>
      </c>
      <c r="BS12" s="13" t="s">
        <v>337</v>
      </c>
      <c r="BT12" s="13" t="s">
        <v>31</v>
      </c>
      <c r="BU12" s="13" t="s">
        <v>337</v>
      </c>
      <c r="BV12" s="13" t="s">
        <v>337</v>
      </c>
      <c r="BW12" s="13" t="s">
        <v>338</v>
      </c>
      <c r="BX12" s="13" t="s">
        <v>337</v>
      </c>
    </row>
    <row r="13" spans="1:76" ht="66.599999999999994" thickBot="1" x14ac:dyDescent="0.35">
      <c r="A13" s="10" t="s">
        <v>32</v>
      </c>
      <c r="B13" s="11" t="s">
        <v>338</v>
      </c>
      <c r="C13" s="11" t="s">
        <v>338</v>
      </c>
      <c r="D13" s="11" t="s">
        <v>33</v>
      </c>
      <c r="E13" s="11" t="s">
        <v>33</v>
      </c>
      <c r="F13" s="11" t="s">
        <v>33</v>
      </c>
      <c r="G13" s="11" t="s">
        <v>33</v>
      </c>
      <c r="H13" s="11" t="s">
        <v>33</v>
      </c>
      <c r="I13" s="11" t="s">
        <v>33</v>
      </c>
      <c r="J13" s="11" t="s">
        <v>34</v>
      </c>
      <c r="K13" s="11" t="s">
        <v>33</v>
      </c>
      <c r="L13" s="11" t="s">
        <v>33</v>
      </c>
      <c r="M13" s="11" t="s">
        <v>34</v>
      </c>
      <c r="N13" s="11" t="s">
        <v>34</v>
      </c>
      <c r="O13" s="11" t="s">
        <v>33</v>
      </c>
      <c r="P13" s="11" t="s">
        <v>33</v>
      </c>
      <c r="Q13" s="11" t="s">
        <v>33</v>
      </c>
      <c r="R13" s="11" t="s">
        <v>35</v>
      </c>
      <c r="S13" s="11" t="s">
        <v>34</v>
      </c>
      <c r="T13" s="11" t="s">
        <v>35</v>
      </c>
      <c r="U13" s="11" t="s">
        <v>35</v>
      </c>
      <c r="V13" s="11" t="s">
        <v>34</v>
      </c>
      <c r="W13" s="11" t="s">
        <v>34</v>
      </c>
      <c r="X13" s="11" t="s">
        <v>33</v>
      </c>
      <c r="Y13" s="11" t="s">
        <v>35</v>
      </c>
      <c r="Z13" s="11" t="s">
        <v>33</v>
      </c>
      <c r="AA13" s="11" t="s">
        <v>35</v>
      </c>
      <c r="AB13" s="11" t="s">
        <v>35</v>
      </c>
      <c r="AC13" s="11" t="s">
        <v>35</v>
      </c>
      <c r="AD13" s="11" t="s">
        <v>35</v>
      </c>
      <c r="AE13" s="11" t="s">
        <v>34</v>
      </c>
      <c r="AF13" s="11" t="s">
        <v>34</v>
      </c>
      <c r="AG13" s="11" t="s">
        <v>35</v>
      </c>
      <c r="AH13" s="11" t="s">
        <v>35</v>
      </c>
      <c r="AI13" s="11" t="s">
        <v>35</v>
      </c>
      <c r="AJ13" s="11" t="s">
        <v>35</v>
      </c>
      <c r="AK13" s="11" t="s">
        <v>35</v>
      </c>
      <c r="AL13" s="11" t="s">
        <v>34</v>
      </c>
      <c r="AM13" s="11" t="s">
        <v>35</v>
      </c>
      <c r="AN13" s="11" t="s">
        <v>35</v>
      </c>
      <c r="AO13" s="11" t="s">
        <v>35</v>
      </c>
      <c r="AP13" s="11" t="s">
        <v>35</v>
      </c>
      <c r="AQ13" s="11" t="s">
        <v>35</v>
      </c>
      <c r="AR13" s="11" t="s">
        <v>35</v>
      </c>
      <c r="AS13" s="11" t="s">
        <v>36</v>
      </c>
      <c r="AT13" s="11" t="s">
        <v>36</v>
      </c>
      <c r="AU13" s="11" t="s">
        <v>35</v>
      </c>
      <c r="AV13" s="11" t="s">
        <v>35</v>
      </c>
      <c r="AW13" s="11" t="s">
        <v>35</v>
      </c>
      <c r="AX13" s="11" t="s">
        <v>35</v>
      </c>
      <c r="AY13" s="11" t="s">
        <v>36</v>
      </c>
      <c r="AZ13" s="11" t="s">
        <v>35</v>
      </c>
      <c r="BA13" s="11" t="s">
        <v>35</v>
      </c>
      <c r="BB13" s="11" t="s">
        <v>35</v>
      </c>
      <c r="BC13" s="11" t="s">
        <v>35</v>
      </c>
      <c r="BD13" s="11" t="s">
        <v>36</v>
      </c>
      <c r="BE13" s="11" t="s">
        <v>36</v>
      </c>
      <c r="BF13" s="11" t="s">
        <v>339</v>
      </c>
      <c r="BG13" s="11" t="s">
        <v>339</v>
      </c>
      <c r="BH13" s="11" t="s">
        <v>35</v>
      </c>
      <c r="BI13" s="11" t="s">
        <v>35</v>
      </c>
      <c r="BJ13" s="11" t="s">
        <v>36</v>
      </c>
      <c r="BK13" s="11" t="s">
        <v>35</v>
      </c>
      <c r="BL13" s="11" t="s">
        <v>35</v>
      </c>
      <c r="BM13" s="11" t="s">
        <v>36</v>
      </c>
      <c r="BN13" s="11" t="s">
        <v>35</v>
      </c>
      <c r="BO13" s="11" t="s">
        <v>34</v>
      </c>
      <c r="BP13" s="11" t="s">
        <v>35</v>
      </c>
      <c r="BQ13" s="11" t="s">
        <v>339</v>
      </c>
      <c r="BR13" s="11" t="s">
        <v>36</v>
      </c>
      <c r="BS13" s="11" t="s">
        <v>35</v>
      </c>
      <c r="BT13" s="11" t="s">
        <v>36</v>
      </c>
      <c r="BU13" s="11" t="s">
        <v>36</v>
      </c>
      <c r="BV13" s="11" t="s">
        <v>36</v>
      </c>
      <c r="BW13" s="11" t="s">
        <v>339</v>
      </c>
      <c r="BX13" s="11" t="s">
        <v>340</v>
      </c>
    </row>
    <row r="14" spans="1:76" ht="53.4" thickBot="1" x14ac:dyDescent="0.35">
      <c r="A14" s="12" t="s">
        <v>37</v>
      </c>
      <c r="B14" s="13" t="s">
        <v>38</v>
      </c>
      <c r="C14" s="13" t="s">
        <v>38</v>
      </c>
      <c r="D14" s="13" t="s">
        <v>38</v>
      </c>
      <c r="E14" s="13" t="s">
        <v>38</v>
      </c>
      <c r="F14" s="13" t="s">
        <v>38</v>
      </c>
      <c r="G14" s="13" t="s">
        <v>38</v>
      </c>
      <c r="H14" s="13" t="s">
        <v>38</v>
      </c>
      <c r="I14" s="13" t="s">
        <v>38</v>
      </c>
      <c r="J14" s="13" t="s">
        <v>38</v>
      </c>
      <c r="K14" s="13" t="s">
        <v>38</v>
      </c>
      <c r="L14" s="13" t="s">
        <v>38</v>
      </c>
      <c r="M14" s="13" t="s">
        <v>38</v>
      </c>
      <c r="N14" s="13" t="s">
        <v>38</v>
      </c>
      <c r="O14" s="13" t="s">
        <v>38</v>
      </c>
      <c r="P14" s="13" t="s">
        <v>38</v>
      </c>
      <c r="Q14" s="13" t="s">
        <v>38</v>
      </c>
      <c r="R14" s="13" t="s">
        <v>38</v>
      </c>
      <c r="S14" s="13" t="s">
        <v>38</v>
      </c>
      <c r="T14" s="13" t="s">
        <v>38</v>
      </c>
      <c r="U14" s="13" t="s">
        <v>38</v>
      </c>
      <c r="V14" s="13" t="s">
        <v>38</v>
      </c>
      <c r="W14" s="13" t="s">
        <v>38</v>
      </c>
      <c r="X14" s="13" t="s">
        <v>38</v>
      </c>
      <c r="Y14" s="13" t="s">
        <v>38</v>
      </c>
      <c r="Z14" s="13" t="s">
        <v>38</v>
      </c>
      <c r="AA14" s="13" t="s">
        <v>38</v>
      </c>
      <c r="AB14" s="13" t="s">
        <v>38</v>
      </c>
      <c r="AC14" s="13" t="s">
        <v>38</v>
      </c>
      <c r="AD14" s="13" t="s">
        <v>38</v>
      </c>
      <c r="AE14" s="13" t="s">
        <v>38</v>
      </c>
      <c r="AF14" s="13" t="s">
        <v>38</v>
      </c>
      <c r="AG14" s="13" t="s">
        <v>38</v>
      </c>
      <c r="AH14" s="13" t="s">
        <v>38</v>
      </c>
      <c r="AI14" s="13" t="s">
        <v>38</v>
      </c>
      <c r="AJ14" s="13" t="s">
        <v>38</v>
      </c>
      <c r="AK14" s="13" t="s">
        <v>39</v>
      </c>
      <c r="AL14" s="13" t="s">
        <v>38</v>
      </c>
      <c r="AM14" s="13" t="s">
        <v>38</v>
      </c>
      <c r="AN14" s="13" t="s">
        <v>38</v>
      </c>
      <c r="AO14" s="13" t="s">
        <v>38</v>
      </c>
      <c r="AP14" s="13" t="s">
        <v>38</v>
      </c>
      <c r="AQ14" s="13" t="s">
        <v>38</v>
      </c>
      <c r="AR14" s="13" t="s">
        <v>38</v>
      </c>
      <c r="AS14" s="13" t="s">
        <v>39</v>
      </c>
      <c r="AT14" s="13" t="s">
        <v>38</v>
      </c>
      <c r="AU14" s="13" t="s">
        <v>38</v>
      </c>
      <c r="AV14" s="13" t="s">
        <v>38</v>
      </c>
      <c r="AW14" s="13" t="s">
        <v>38</v>
      </c>
      <c r="AX14" s="13" t="s">
        <v>38</v>
      </c>
      <c r="AY14" s="13" t="s">
        <v>39</v>
      </c>
      <c r="AZ14" s="13" t="s">
        <v>38</v>
      </c>
      <c r="BA14" s="13" t="s">
        <v>38</v>
      </c>
      <c r="BB14" s="13" t="s">
        <v>38</v>
      </c>
      <c r="BC14" s="13" t="s">
        <v>38</v>
      </c>
      <c r="BD14" s="13" t="s">
        <v>39</v>
      </c>
      <c r="BE14" s="13" t="s">
        <v>38</v>
      </c>
      <c r="BF14" s="13" t="s">
        <v>38</v>
      </c>
      <c r="BG14" s="13" t="s">
        <v>38</v>
      </c>
      <c r="BH14" s="13" t="s">
        <v>38</v>
      </c>
      <c r="BI14" s="13" t="s">
        <v>39</v>
      </c>
      <c r="BJ14" s="13" t="s">
        <v>39</v>
      </c>
      <c r="BK14" s="13" t="s">
        <v>38</v>
      </c>
      <c r="BL14" s="13" t="s">
        <v>39</v>
      </c>
      <c r="BM14" s="13" t="s">
        <v>39</v>
      </c>
      <c r="BN14" s="13" t="s">
        <v>38</v>
      </c>
      <c r="BO14" s="13" t="s">
        <v>38</v>
      </c>
      <c r="BP14" s="13" t="s">
        <v>38</v>
      </c>
      <c r="BQ14" s="13" t="s">
        <v>38</v>
      </c>
      <c r="BR14" s="13" t="s">
        <v>38</v>
      </c>
      <c r="BS14" s="13" t="s">
        <v>39</v>
      </c>
      <c r="BT14" s="13" t="s">
        <v>38</v>
      </c>
      <c r="BU14" s="13" t="s">
        <v>39</v>
      </c>
      <c r="BV14" s="13" t="s">
        <v>39</v>
      </c>
      <c r="BW14" s="13" t="s">
        <v>39</v>
      </c>
      <c r="BX14" s="13" t="s">
        <v>38</v>
      </c>
    </row>
    <row r="15" spans="1:76" ht="53.4" thickBot="1" x14ac:dyDescent="0.35">
      <c r="A15" s="10" t="s">
        <v>40</v>
      </c>
      <c r="B15" s="11" t="s">
        <v>41</v>
      </c>
      <c r="C15" s="11" t="s">
        <v>41</v>
      </c>
      <c r="D15" s="11" t="s">
        <v>43</v>
      </c>
      <c r="E15" s="11" t="s">
        <v>43</v>
      </c>
      <c r="F15" s="11" t="s">
        <v>41</v>
      </c>
      <c r="G15" s="11" t="s">
        <v>41</v>
      </c>
      <c r="H15" s="11" t="s">
        <v>41</v>
      </c>
      <c r="I15" s="11" t="s">
        <v>43</v>
      </c>
      <c r="J15" s="11" t="s">
        <v>41</v>
      </c>
      <c r="K15" s="11" t="s">
        <v>43</v>
      </c>
      <c r="L15" s="11" t="s">
        <v>43</v>
      </c>
      <c r="M15" s="11" t="s">
        <v>41</v>
      </c>
      <c r="N15" s="11" t="s">
        <v>41</v>
      </c>
      <c r="O15" s="11" t="s">
        <v>43</v>
      </c>
      <c r="P15" s="11" t="s">
        <v>43</v>
      </c>
      <c r="Q15" s="11" t="s">
        <v>43</v>
      </c>
      <c r="R15" s="11" t="s">
        <v>41</v>
      </c>
      <c r="S15" s="11" t="s">
        <v>43</v>
      </c>
      <c r="T15" s="11" t="s">
        <v>43</v>
      </c>
      <c r="U15" s="11" t="s">
        <v>43</v>
      </c>
      <c r="V15" s="11" t="s">
        <v>41</v>
      </c>
      <c r="W15" s="11" t="s">
        <v>43</v>
      </c>
      <c r="X15" s="11" t="s">
        <v>42</v>
      </c>
      <c r="Y15" s="11" t="s">
        <v>41</v>
      </c>
      <c r="Z15" s="11" t="s">
        <v>341</v>
      </c>
      <c r="AA15" s="11" t="s">
        <v>43</v>
      </c>
      <c r="AB15" s="11" t="s">
        <v>43</v>
      </c>
      <c r="AC15" s="11" t="s">
        <v>41</v>
      </c>
      <c r="AD15" s="11" t="s">
        <v>43</v>
      </c>
      <c r="AE15" s="11" t="s">
        <v>41</v>
      </c>
      <c r="AF15" s="11" t="s">
        <v>41</v>
      </c>
      <c r="AG15" s="11" t="s">
        <v>43</v>
      </c>
      <c r="AH15" s="11" t="s">
        <v>41</v>
      </c>
      <c r="AI15" s="11" t="s">
        <v>41</v>
      </c>
      <c r="AJ15" s="11" t="s">
        <v>41</v>
      </c>
      <c r="AK15" s="11"/>
      <c r="AL15" s="11" t="s">
        <v>43</v>
      </c>
      <c r="AM15" s="11" t="s">
        <v>43</v>
      </c>
      <c r="AN15" s="11" t="s">
        <v>341</v>
      </c>
      <c r="AO15" s="11" t="s">
        <v>41</v>
      </c>
      <c r="AP15" s="11" t="s">
        <v>341</v>
      </c>
      <c r="AQ15" s="11" t="s">
        <v>43</v>
      </c>
      <c r="AR15" s="11" t="s">
        <v>341</v>
      </c>
      <c r="AS15" s="11"/>
      <c r="AT15" s="11" t="s">
        <v>41</v>
      </c>
      <c r="AU15" s="11" t="s">
        <v>43</v>
      </c>
      <c r="AV15" s="11" t="s">
        <v>41</v>
      </c>
      <c r="AW15" s="11" t="s">
        <v>43</v>
      </c>
      <c r="AX15" s="11" t="s">
        <v>41</v>
      </c>
      <c r="AY15" s="11"/>
      <c r="AZ15" s="11" t="s">
        <v>341</v>
      </c>
      <c r="BA15" s="11" t="s">
        <v>341</v>
      </c>
      <c r="BB15" s="11" t="s">
        <v>341</v>
      </c>
      <c r="BC15" s="11" t="s">
        <v>341</v>
      </c>
      <c r="BD15" s="11"/>
      <c r="BE15" s="11" t="s">
        <v>341</v>
      </c>
      <c r="BF15" s="11" t="s">
        <v>43</v>
      </c>
      <c r="BG15" s="11" t="s">
        <v>43</v>
      </c>
      <c r="BH15" s="11" t="s">
        <v>341</v>
      </c>
      <c r="BI15" s="11"/>
      <c r="BJ15" s="11"/>
      <c r="BK15" s="11" t="s">
        <v>341</v>
      </c>
      <c r="BL15" s="11"/>
      <c r="BM15" s="11"/>
      <c r="BN15" s="11" t="s">
        <v>43</v>
      </c>
      <c r="BO15" s="11" t="s">
        <v>342</v>
      </c>
      <c r="BP15" s="11" t="s">
        <v>341</v>
      </c>
      <c r="BQ15" s="11" t="s">
        <v>341</v>
      </c>
      <c r="BR15" s="11" t="s">
        <v>41</v>
      </c>
      <c r="BS15" s="11"/>
      <c r="BT15" s="11" t="s">
        <v>41</v>
      </c>
      <c r="BU15" s="11"/>
      <c r="BV15" s="11"/>
      <c r="BW15" s="11"/>
      <c r="BX15" s="11" t="s">
        <v>43</v>
      </c>
    </row>
    <row r="16" spans="1:76" ht="15" thickBot="1" x14ac:dyDescent="0.35">
      <c r="A16" s="170" t="s">
        <v>44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2"/>
    </row>
    <row r="17" spans="1:76" ht="53.4" thickBot="1" x14ac:dyDescent="0.35">
      <c r="A17" s="4" t="s">
        <v>45</v>
      </c>
      <c r="B17" s="5" t="s">
        <v>46</v>
      </c>
      <c r="C17" s="5" t="s">
        <v>46</v>
      </c>
      <c r="D17" s="5" t="s">
        <v>46</v>
      </c>
      <c r="E17" s="5" t="s">
        <v>46</v>
      </c>
      <c r="F17" s="5" t="s">
        <v>46</v>
      </c>
      <c r="G17" s="5" t="s">
        <v>46</v>
      </c>
      <c r="H17" s="5" t="s">
        <v>46</v>
      </c>
      <c r="I17" s="5" t="s">
        <v>46</v>
      </c>
      <c r="J17" s="5" t="s">
        <v>46</v>
      </c>
      <c r="K17" s="5" t="s">
        <v>46</v>
      </c>
      <c r="L17" s="5" t="s">
        <v>46</v>
      </c>
      <c r="M17" s="5" t="s">
        <v>46</v>
      </c>
      <c r="N17" s="5" t="s">
        <v>46</v>
      </c>
      <c r="O17" s="5" t="s">
        <v>46</v>
      </c>
      <c r="P17" s="5" t="s">
        <v>46</v>
      </c>
      <c r="Q17" s="5" t="s">
        <v>46</v>
      </c>
      <c r="R17" s="5" t="s">
        <v>46</v>
      </c>
      <c r="S17" s="5" t="s">
        <v>46</v>
      </c>
      <c r="T17" s="5" t="s">
        <v>46</v>
      </c>
      <c r="U17" s="5" t="s">
        <v>46</v>
      </c>
      <c r="V17" s="5" t="s">
        <v>46</v>
      </c>
      <c r="W17" s="5" t="s">
        <v>46</v>
      </c>
      <c r="X17" s="5" t="s">
        <v>46</v>
      </c>
      <c r="Y17" s="5" t="s">
        <v>46</v>
      </c>
      <c r="Z17" s="5" t="s">
        <v>46</v>
      </c>
      <c r="AA17" s="5" t="s">
        <v>46</v>
      </c>
      <c r="AB17" s="5" t="s">
        <v>46</v>
      </c>
      <c r="AC17" s="5" t="s">
        <v>46</v>
      </c>
      <c r="AD17" s="5" t="s">
        <v>46</v>
      </c>
      <c r="AE17" s="5" t="s">
        <v>46</v>
      </c>
      <c r="AF17" s="5" t="s">
        <v>46</v>
      </c>
      <c r="AG17" s="5" t="s">
        <v>46</v>
      </c>
      <c r="AH17" s="5" t="s">
        <v>46</v>
      </c>
      <c r="AI17" s="5" t="s">
        <v>46</v>
      </c>
      <c r="AJ17" s="5" t="s">
        <v>46</v>
      </c>
      <c r="AK17" s="5" t="s">
        <v>46</v>
      </c>
      <c r="AL17" s="5" t="s">
        <v>46</v>
      </c>
      <c r="AM17" s="5" t="s">
        <v>46</v>
      </c>
      <c r="AN17" s="5" t="s">
        <v>46</v>
      </c>
      <c r="AO17" s="5" t="s">
        <v>46</v>
      </c>
      <c r="AP17" s="5" t="s">
        <v>46</v>
      </c>
      <c r="AQ17" s="5" t="s">
        <v>46</v>
      </c>
      <c r="AR17" s="5" t="s">
        <v>46</v>
      </c>
      <c r="AS17" s="5" t="s">
        <v>46</v>
      </c>
      <c r="AT17" s="5" t="s">
        <v>46</v>
      </c>
      <c r="AU17" s="5" t="s">
        <v>46</v>
      </c>
      <c r="AV17" s="5" t="s">
        <v>46</v>
      </c>
      <c r="AW17" s="5" t="s">
        <v>46</v>
      </c>
      <c r="AX17" s="5" t="s">
        <v>46</v>
      </c>
      <c r="AY17" s="5" t="s">
        <v>46</v>
      </c>
      <c r="AZ17" s="5" t="s">
        <v>46</v>
      </c>
      <c r="BA17" s="5" t="s">
        <v>46</v>
      </c>
      <c r="BB17" s="5" t="s">
        <v>46</v>
      </c>
      <c r="BC17" s="5" t="s">
        <v>46</v>
      </c>
      <c r="BD17" s="5" t="s">
        <v>46</v>
      </c>
      <c r="BE17" s="5" t="s">
        <v>46</v>
      </c>
      <c r="BF17" s="5" t="s">
        <v>46</v>
      </c>
      <c r="BG17" s="5" t="s">
        <v>46</v>
      </c>
      <c r="BH17" s="5" t="s">
        <v>46</v>
      </c>
      <c r="BI17" s="5" t="s">
        <v>46</v>
      </c>
      <c r="BJ17" s="5" t="s">
        <v>46</v>
      </c>
      <c r="BK17" s="5" t="s">
        <v>46</v>
      </c>
      <c r="BL17" s="5" t="s">
        <v>46</v>
      </c>
      <c r="BM17" s="5" t="s">
        <v>46</v>
      </c>
      <c r="BN17" s="5" t="s">
        <v>46</v>
      </c>
      <c r="BO17" s="5" t="s">
        <v>46</v>
      </c>
      <c r="BP17" s="5" t="s">
        <v>46</v>
      </c>
      <c r="BQ17" s="5" t="s">
        <v>46</v>
      </c>
      <c r="BR17" s="5" t="s">
        <v>46</v>
      </c>
      <c r="BS17" s="5" t="s">
        <v>46</v>
      </c>
      <c r="BT17" s="5" t="s">
        <v>46</v>
      </c>
      <c r="BU17" s="5" t="s">
        <v>46</v>
      </c>
      <c r="BV17" s="5" t="s">
        <v>46</v>
      </c>
      <c r="BW17" s="5" t="s">
        <v>46</v>
      </c>
      <c r="BX17" s="5" t="s">
        <v>46</v>
      </c>
    </row>
    <row r="18" spans="1:76" ht="15" thickBot="1" x14ac:dyDescent="0.35">
      <c r="A18" s="170" t="s">
        <v>47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2"/>
    </row>
    <row r="19" spans="1:76" ht="40.200000000000003" thickBot="1" x14ac:dyDescent="0.35">
      <c r="A19" s="10" t="s">
        <v>48</v>
      </c>
      <c r="B19" s="11">
        <v>1</v>
      </c>
      <c r="C19" s="11">
        <v>1</v>
      </c>
      <c r="D19" s="11">
        <v>1</v>
      </c>
      <c r="E19" s="11">
        <v>1</v>
      </c>
      <c r="F19" s="11">
        <v>1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11">
        <v>1</v>
      </c>
      <c r="AE19" s="11">
        <v>1</v>
      </c>
      <c r="AF19" s="11">
        <v>1</v>
      </c>
      <c r="AG19" s="11">
        <v>1</v>
      </c>
      <c r="AH19" s="11">
        <v>1</v>
      </c>
      <c r="AI19" s="11">
        <v>1</v>
      </c>
      <c r="AJ19" s="11">
        <v>1</v>
      </c>
      <c r="AK19" s="11">
        <v>1</v>
      </c>
      <c r="AL19" s="11">
        <v>1</v>
      </c>
      <c r="AM19" s="11">
        <v>1</v>
      </c>
      <c r="AN19" s="11">
        <v>1</v>
      </c>
      <c r="AO19" s="11">
        <v>1</v>
      </c>
      <c r="AP19" s="11">
        <v>1</v>
      </c>
      <c r="AQ19" s="11">
        <v>1</v>
      </c>
      <c r="AR19" s="11">
        <v>1</v>
      </c>
      <c r="AS19" s="11">
        <v>1</v>
      </c>
      <c r="AT19" s="11">
        <v>1</v>
      </c>
      <c r="AU19" s="11">
        <v>1</v>
      </c>
      <c r="AV19" s="11">
        <v>1</v>
      </c>
      <c r="AW19" s="11">
        <v>1</v>
      </c>
      <c r="AX19" s="11">
        <v>1</v>
      </c>
      <c r="AY19" s="11">
        <v>1</v>
      </c>
      <c r="AZ19" s="11">
        <v>1</v>
      </c>
      <c r="BA19" s="11">
        <v>1</v>
      </c>
      <c r="BB19" s="11">
        <v>1</v>
      </c>
      <c r="BC19" s="11">
        <v>1</v>
      </c>
      <c r="BD19" s="11">
        <v>1</v>
      </c>
      <c r="BE19" s="11">
        <v>1</v>
      </c>
      <c r="BF19" s="11">
        <v>1</v>
      </c>
      <c r="BG19" s="11">
        <v>1</v>
      </c>
      <c r="BH19" s="11">
        <v>1</v>
      </c>
      <c r="BI19" s="11">
        <v>1</v>
      </c>
      <c r="BJ19" s="11">
        <v>1</v>
      </c>
      <c r="BK19" s="11">
        <v>1</v>
      </c>
      <c r="BL19" s="11">
        <v>1</v>
      </c>
      <c r="BM19" s="11">
        <v>1</v>
      </c>
      <c r="BN19" s="11">
        <v>1</v>
      </c>
      <c r="BO19" s="11">
        <v>1</v>
      </c>
      <c r="BP19" s="11">
        <v>1</v>
      </c>
      <c r="BQ19" s="11">
        <v>1</v>
      </c>
      <c r="BR19" s="11">
        <v>1</v>
      </c>
      <c r="BS19" s="11">
        <v>1</v>
      </c>
      <c r="BT19" s="11">
        <v>1</v>
      </c>
      <c r="BU19" s="11">
        <v>1</v>
      </c>
      <c r="BV19" s="11">
        <v>2</v>
      </c>
      <c r="BW19" s="11">
        <v>1</v>
      </c>
      <c r="BX19" s="11">
        <v>1</v>
      </c>
    </row>
    <row r="20" spans="1:76" ht="40.200000000000003" thickBot="1" x14ac:dyDescent="0.35">
      <c r="A20" s="12" t="s">
        <v>49</v>
      </c>
      <c r="B20" s="13" t="s">
        <v>343</v>
      </c>
      <c r="C20" s="13" t="s">
        <v>344</v>
      </c>
      <c r="D20" s="13" t="s">
        <v>345</v>
      </c>
      <c r="E20" s="13" t="s">
        <v>346</v>
      </c>
      <c r="F20" s="13" t="s">
        <v>347</v>
      </c>
      <c r="G20" s="13" t="s">
        <v>347</v>
      </c>
      <c r="H20" s="13" t="s">
        <v>348</v>
      </c>
      <c r="I20" s="13" t="s">
        <v>348</v>
      </c>
      <c r="J20" s="13" t="s">
        <v>347</v>
      </c>
      <c r="K20" s="13" t="s">
        <v>346</v>
      </c>
      <c r="L20" s="13" t="s">
        <v>347</v>
      </c>
      <c r="M20" s="13" t="s">
        <v>347</v>
      </c>
      <c r="N20" s="13" t="s">
        <v>347</v>
      </c>
      <c r="O20" s="13" t="s">
        <v>345</v>
      </c>
      <c r="P20" s="13" t="s">
        <v>347</v>
      </c>
      <c r="Q20" s="13" t="s">
        <v>347</v>
      </c>
      <c r="R20" s="13" t="s">
        <v>347</v>
      </c>
      <c r="S20" s="13" t="s">
        <v>348</v>
      </c>
      <c r="T20" s="13" t="s">
        <v>347</v>
      </c>
      <c r="U20" s="13" t="s">
        <v>347</v>
      </c>
      <c r="V20" s="13" t="s">
        <v>348</v>
      </c>
      <c r="W20" s="13" t="s">
        <v>349</v>
      </c>
      <c r="X20" s="13" t="s">
        <v>350</v>
      </c>
      <c r="Y20" s="13" t="s">
        <v>348</v>
      </c>
      <c r="Z20" s="13" t="s">
        <v>350</v>
      </c>
      <c r="AA20" s="13" t="s">
        <v>347</v>
      </c>
      <c r="AB20" s="13" t="s">
        <v>348</v>
      </c>
      <c r="AC20" s="13" t="s">
        <v>351</v>
      </c>
      <c r="AD20" s="13" t="s">
        <v>347</v>
      </c>
      <c r="AE20" s="13" t="s">
        <v>348</v>
      </c>
      <c r="AF20" s="13" t="s">
        <v>347</v>
      </c>
      <c r="AG20" s="13" t="s">
        <v>352</v>
      </c>
      <c r="AH20" s="13" t="s">
        <v>347</v>
      </c>
      <c r="AI20" s="13" t="s">
        <v>347</v>
      </c>
      <c r="AJ20" s="13" t="s">
        <v>352</v>
      </c>
      <c r="AK20" s="13" t="s">
        <v>352</v>
      </c>
      <c r="AL20" s="13" t="s">
        <v>50</v>
      </c>
      <c r="AM20" s="13" t="s">
        <v>348</v>
      </c>
      <c r="AN20" s="13" t="s">
        <v>352</v>
      </c>
      <c r="AO20" s="13" t="s">
        <v>347</v>
      </c>
      <c r="AP20" s="13" t="s">
        <v>352</v>
      </c>
      <c r="AQ20" s="13" t="s">
        <v>346</v>
      </c>
      <c r="AR20" s="13" t="s">
        <v>352</v>
      </c>
      <c r="AS20" s="13" t="s">
        <v>50</v>
      </c>
      <c r="AT20" s="13" t="s">
        <v>347</v>
      </c>
      <c r="AU20" s="13" t="s">
        <v>348</v>
      </c>
      <c r="AV20" s="13" t="s">
        <v>347</v>
      </c>
      <c r="AW20" s="13" t="s">
        <v>349</v>
      </c>
      <c r="AX20" s="13" t="s">
        <v>347</v>
      </c>
      <c r="AY20" s="13" t="s">
        <v>352</v>
      </c>
      <c r="AZ20" s="13" t="s">
        <v>345</v>
      </c>
      <c r="BA20" s="13" t="s">
        <v>352</v>
      </c>
      <c r="BB20" s="13" t="s">
        <v>345</v>
      </c>
      <c r="BC20" s="13" t="s">
        <v>345</v>
      </c>
      <c r="BD20" s="13" t="s">
        <v>352</v>
      </c>
      <c r="BE20" s="13" t="s">
        <v>353</v>
      </c>
      <c r="BF20" s="13" t="s">
        <v>349</v>
      </c>
      <c r="BG20" s="13" t="s">
        <v>348</v>
      </c>
      <c r="BH20" s="13" t="s">
        <v>352</v>
      </c>
      <c r="BI20" s="13" t="s">
        <v>345</v>
      </c>
      <c r="BJ20" s="13" t="s">
        <v>345</v>
      </c>
      <c r="BK20" s="13" t="s">
        <v>354</v>
      </c>
      <c r="BL20" s="13" t="s">
        <v>352</v>
      </c>
      <c r="BM20" s="13" t="s">
        <v>352</v>
      </c>
      <c r="BN20" s="13" t="s">
        <v>348</v>
      </c>
      <c r="BO20" s="13" t="s">
        <v>346</v>
      </c>
      <c r="BP20" s="13" t="s">
        <v>354</v>
      </c>
      <c r="BQ20" s="13" t="s">
        <v>353</v>
      </c>
      <c r="BR20" s="13" t="s">
        <v>354</v>
      </c>
      <c r="BS20" s="13" t="s">
        <v>353</v>
      </c>
      <c r="BT20" s="13" t="s">
        <v>354</v>
      </c>
      <c r="BU20" s="13" t="s">
        <v>353</v>
      </c>
      <c r="BV20" s="13" t="s">
        <v>355</v>
      </c>
      <c r="BW20" s="13" t="s">
        <v>353</v>
      </c>
      <c r="BX20" s="13" t="s">
        <v>348</v>
      </c>
    </row>
    <row r="21" spans="1:76" ht="40.200000000000003" thickBot="1" x14ac:dyDescent="0.35">
      <c r="A21" s="10" t="s">
        <v>51</v>
      </c>
      <c r="B21" s="11" t="s">
        <v>356</v>
      </c>
      <c r="C21" s="11" t="s">
        <v>357</v>
      </c>
      <c r="D21" s="11" t="s">
        <v>357</v>
      </c>
      <c r="E21" s="11" t="s">
        <v>358</v>
      </c>
      <c r="F21" s="11" t="s">
        <v>52</v>
      </c>
      <c r="G21" s="11" t="s">
        <v>52</v>
      </c>
      <c r="H21" s="11" t="s">
        <v>358</v>
      </c>
      <c r="I21" s="11" t="s">
        <v>358</v>
      </c>
      <c r="J21" s="11" t="s">
        <v>52</v>
      </c>
      <c r="K21" s="11" t="s">
        <v>358</v>
      </c>
      <c r="L21" s="11" t="s">
        <v>358</v>
      </c>
      <c r="M21" s="11" t="s">
        <v>52</v>
      </c>
      <c r="N21" s="11" t="s">
        <v>358</v>
      </c>
      <c r="O21" s="11" t="s">
        <v>357</v>
      </c>
      <c r="P21" s="11" t="s">
        <v>52</v>
      </c>
      <c r="Q21" s="11" t="s">
        <v>52</v>
      </c>
      <c r="R21" s="11" t="s">
        <v>358</v>
      </c>
      <c r="S21" s="11" t="s">
        <v>53</v>
      </c>
      <c r="T21" s="11" t="s">
        <v>52</v>
      </c>
      <c r="U21" s="11" t="s">
        <v>52</v>
      </c>
      <c r="V21" s="11" t="s">
        <v>54</v>
      </c>
      <c r="W21" s="11" t="s">
        <v>54</v>
      </c>
      <c r="X21" s="11" t="s">
        <v>359</v>
      </c>
      <c r="Y21" s="11" t="s">
        <v>54</v>
      </c>
      <c r="Z21" s="11" t="s">
        <v>359</v>
      </c>
      <c r="AA21" s="11" t="s">
        <v>54</v>
      </c>
      <c r="AB21" s="11" t="s">
        <v>53</v>
      </c>
      <c r="AC21" s="11" t="s">
        <v>52</v>
      </c>
      <c r="AD21" s="11" t="s">
        <v>54</v>
      </c>
      <c r="AE21" s="11" t="s">
        <v>53</v>
      </c>
      <c r="AF21" s="11" t="s">
        <v>52</v>
      </c>
      <c r="AG21" s="11" t="s">
        <v>54</v>
      </c>
      <c r="AH21" s="11" t="s">
        <v>52</v>
      </c>
      <c r="AI21" s="11" t="s">
        <v>54</v>
      </c>
      <c r="AJ21" s="11" t="s">
        <v>53</v>
      </c>
      <c r="AK21" s="11" t="s">
        <v>54</v>
      </c>
      <c r="AL21" s="11" t="s">
        <v>53</v>
      </c>
      <c r="AM21" s="11" t="s">
        <v>53</v>
      </c>
      <c r="AN21" s="11" t="s">
        <v>54</v>
      </c>
      <c r="AO21" s="11" t="s">
        <v>54</v>
      </c>
      <c r="AP21" s="11" t="s">
        <v>54</v>
      </c>
      <c r="AQ21" s="11" t="s">
        <v>360</v>
      </c>
      <c r="AR21" s="11" t="s">
        <v>54</v>
      </c>
      <c r="AS21" s="11" t="s">
        <v>360</v>
      </c>
      <c r="AT21" s="11" t="s">
        <v>54</v>
      </c>
      <c r="AU21" s="11" t="s">
        <v>361</v>
      </c>
      <c r="AV21" s="11" t="s">
        <v>54</v>
      </c>
      <c r="AW21" s="11" t="s">
        <v>361</v>
      </c>
      <c r="AX21" s="11" t="s">
        <v>54</v>
      </c>
      <c r="AY21" s="11" t="s">
        <v>54</v>
      </c>
      <c r="AZ21" s="11" t="s">
        <v>362</v>
      </c>
      <c r="BA21" s="11" t="s">
        <v>362</v>
      </c>
      <c r="BB21" s="11" t="s">
        <v>362</v>
      </c>
      <c r="BC21" s="11" t="s">
        <v>362</v>
      </c>
      <c r="BD21" s="11" t="s">
        <v>54</v>
      </c>
      <c r="BE21" s="11" t="s">
        <v>361</v>
      </c>
      <c r="BF21" s="11" t="s">
        <v>361</v>
      </c>
      <c r="BG21" s="11" t="s">
        <v>361</v>
      </c>
      <c r="BH21" s="11" t="s">
        <v>362</v>
      </c>
      <c r="BI21" s="11" t="s">
        <v>54</v>
      </c>
      <c r="BJ21" s="11" t="s">
        <v>54</v>
      </c>
      <c r="BK21" s="11" t="s">
        <v>362</v>
      </c>
      <c r="BL21" s="11" t="s">
        <v>54</v>
      </c>
      <c r="BM21" s="11" t="s">
        <v>54</v>
      </c>
      <c r="BN21" s="11" t="s">
        <v>363</v>
      </c>
      <c r="BO21" s="11" t="s">
        <v>363</v>
      </c>
      <c r="BP21" s="11" t="s">
        <v>362</v>
      </c>
      <c r="BQ21" s="11" t="s">
        <v>361</v>
      </c>
      <c r="BR21" s="11" t="s">
        <v>364</v>
      </c>
      <c r="BS21" s="11" t="s">
        <v>362</v>
      </c>
      <c r="BT21" s="11" t="s">
        <v>364</v>
      </c>
      <c r="BU21" s="11" t="s">
        <v>362</v>
      </c>
      <c r="BV21" s="11" t="s">
        <v>365</v>
      </c>
      <c r="BW21" s="11" t="s">
        <v>362</v>
      </c>
      <c r="BX21" s="11" t="s">
        <v>361</v>
      </c>
    </row>
    <row r="22" spans="1:76" ht="35.25" customHeight="1" x14ac:dyDescent="0.3">
      <c r="A22" s="177" t="s">
        <v>55</v>
      </c>
      <c r="B22" s="179" t="s">
        <v>366</v>
      </c>
      <c r="C22" s="179" t="s">
        <v>366</v>
      </c>
      <c r="D22" s="179" t="s">
        <v>56</v>
      </c>
      <c r="E22" s="179" t="s">
        <v>366</v>
      </c>
      <c r="F22" s="179" t="s">
        <v>56</v>
      </c>
      <c r="G22" s="179" t="s">
        <v>56</v>
      </c>
      <c r="H22" s="179" t="s">
        <v>366</v>
      </c>
      <c r="I22" s="179" t="s">
        <v>367</v>
      </c>
      <c r="J22" s="179" t="s">
        <v>56</v>
      </c>
      <c r="K22" s="179" t="s">
        <v>366</v>
      </c>
      <c r="L22" s="179" t="s">
        <v>56</v>
      </c>
      <c r="M22" s="179" t="s">
        <v>56</v>
      </c>
      <c r="N22" s="179" t="s">
        <v>56</v>
      </c>
      <c r="O22" s="179" t="s">
        <v>56</v>
      </c>
      <c r="P22" s="179" t="s">
        <v>367</v>
      </c>
      <c r="Q22" s="179" t="s">
        <v>367</v>
      </c>
      <c r="R22" s="179" t="s">
        <v>56</v>
      </c>
      <c r="S22" s="179" t="s">
        <v>57</v>
      </c>
      <c r="T22" s="179" t="s">
        <v>367</v>
      </c>
      <c r="U22" s="179" t="s">
        <v>367</v>
      </c>
      <c r="V22" s="179" t="s">
        <v>57</v>
      </c>
      <c r="W22" s="179" t="s">
        <v>57</v>
      </c>
      <c r="X22" s="179" t="s">
        <v>56</v>
      </c>
      <c r="Y22" s="179" t="s">
        <v>57</v>
      </c>
      <c r="Z22" s="179" t="s">
        <v>366</v>
      </c>
      <c r="AA22" s="179" t="s">
        <v>57</v>
      </c>
      <c r="AB22" s="179" t="s">
        <v>57</v>
      </c>
      <c r="AC22" s="179" t="s">
        <v>57</v>
      </c>
      <c r="AD22" s="179" t="s">
        <v>57</v>
      </c>
      <c r="AE22" s="179" t="s">
        <v>57</v>
      </c>
      <c r="AF22" s="179" t="s">
        <v>366</v>
      </c>
      <c r="AG22" s="179" t="s">
        <v>57</v>
      </c>
      <c r="AH22" s="179" t="s">
        <v>366</v>
      </c>
      <c r="AI22" s="179" t="s">
        <v>57</v>
      </c>
      <c r="AJ22" s="179" t="s">
        <v>368</v>
      </c>
      <c r="AK22" s="179" t="s">
        <v>57</v>
      </c>
      <c r="AL22" s="179" t="s">
        <v>56</v>
      </c>
      <c r="AM22" s="179" t="s">
        <v>57</v>
      </c>
      <c r="AN22" s="179" t="s">
        <v>57</v>
      </c>
      <c r="AO22" s="179" t="s">
        <v>57</v>
      </c>
      <c r="AP22" s="179" t="s">
        <v>57</v>
      </c>
      <c r="AQ22" s="179" t="s">
        <v>369</v>
      </c>
      <c r="AR22" s="179" t="s">
        <v>57</v>
      </c>
      <c r="AS22" s="179" t="s">
        <v>369</v>
      </c>
      <c r="AT22" s="179" t="s">
        <v>57</v>
      </c>
      <c r="AU22" s="179" t="s">
        <v>369</v>
      </c>
      <c r="AV22" s="179" t="s">
        <v>57</v>
      </c>
      <c r="AW22" s="179" t="s">
        <v>369</v>
      </c>
      <c r="AX22" s="179" t="s">
        <v>57</v>
      </c>
      <c r="AY22" s="179" t="s">
        <v>370</v>
      </c>
      <c r="AZ22" s="179" t="s">
        <v>369</v>
      </c>
      <c r="BA22" s="179" t="s">
        <v>369</v>
      </c>
      <c r="BB22" s="179" t="s">
        <v>369</v>
      </c>
      <c r="BC22" s="179" t="s">
        <v>369</v>
      </c>
      <c r="BD22" s="179" t="s">
        <v>370</v>
      </c>
      <c r="BE22" s="179" t="s">
        <v>369</v>
      </c>
      <c r="BF22" s="179" t="s">
        <v>369</v>
      </c>
      <c r="BG22" s="179" t="s">
        <v>369</v>
      </c>
      <c r="BH22" s="179" t="s">
        <v>369</v>
      </c>
      <c r="BI22" s="179" t="s">
        <v>371</v>
      </c>
      <c r="BJ22" s="179" t="s">
        <v>371</v>
      </c>
      <c r="BK22" s="179" t="s">
        <v>369</v>
      </c>
      <c r="BL22" s="179" t="s">
        <v>371</v>
      </c>
      <c r="BM22" s="179" t="s">
        <v>371</v>
      </c>
      <c r="BN22" s="179" t="s">
        <v>57</v>
      </c>
      <c r="BO22" s="183" t="s">
        <v>372</v>
      </c>
      <c r="BP22" s="179" t="s">
        <v>369</v>
      </c>
      <c r="BQ22" s="179" t="s">
        <v>369</v>
      </c>
      <c r="BR22" s="179" t="s">
        <v>373</v>
      </c>
      <c r="BS22" s="179" t="s">
        <v>371</v>
      </c>
      <c r="BT22" s="179" t="s">
        <v>373</v>
      </c>
      <c r="BU22" s="179" t="s">
        <v>371</v>
      </c>
      <c r="BV22" s="179" t="s">
        <v>57</v>
      </c>
      <c r="BW22" s="179" t="s">
        <v>371</v>
      </c>
      <c r="BX22" s="179" t="s">
        <v>369</v>
      </c>
    </row>
    <row r="23" spans="1:76" ht="15" thickBot="1" x14ac:dyDescent="0.35">
      <c r="A23" s="178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4"/>
      <c r="BP23" s="180"/>
      <c r="BQ23" s="180"/>
      <c r="BR23" s="180"/>
      <c r="BS23" s="180"/>
      <c r="BT23" s="180"/>
      <c r="BU23" s="180"/>
      <c r="BV23" s="180"/>
      <c r="BW23" s="180"/>
      <c r="BX23" s="180"/>
    </row>
    <row r="24" spans="1:76" ht="40.200000000000003" thickBot="1" x14ac:dyDescent="0.35">
      <c r="A24" s="4" t="s">
        <v>58</v>
      </c>
      <c r="B24" s="5" t="s">
        <v>39</v>
      </c>
      <c r="C24" s="5" t="s">
        <v>39</v>
      </c>
      <c r="D24" s="5" t="s">
        <v>39</v>
      </c>
      <c r="E24" s="5" t="s">
        <v>39</v>
      </c>
      <c r="F24" s="5" t="s">
        <v>39</v>
      </c>
      <c r="G24" s="5" t="s">
        <v>39</v>
      </c>
      <c r="H24" s="5" t="s">
        <v>39</v>
      </c>
      <c r="I24" s="5" t="s">
        <v>39</v>
      </c>
      <c r="J24" s="5" t="s">
        <v>39</v>
      </c>
      <c r="K24" s="5" t="s">
        <v>39</v>
      </c>
      <c r="L24" s="5" t="s">
        <v>39</v>
      </c>
      <c r="M24" s="5" t="s">
        <v>39</v>
      </c>
      <c r="N24" s="5" t="s">
        <v>39</v>
      </c>
      <c r="O24" s="5" t="s">
        <v>39</v>
      </c>
      <c r="P24" s="5" t="s">
        <v>39</v>
      </c>
      <c r="Q24" s="5" t="s">
        <v>39</v>
      </c>
      <c r="R24" s="5" t="s">
        <v>39</v>
      </c>
      <c r="S24" s="5" t="s">
        <v>39</v>
      </c>
      <c r="T24" s="5" t="s">
        <v>39</v>
      </c>
      <c r="U24" s="5" t="s">
        <v>39</v>
      </c>
      <c r="V24" s="5" t="s">
        <v>39</v>
      </c>
      <c r="W24" s="5" t="s">
        <v>39</v>
      </c>
      <c r="X24" s="5" t="s">
        <v>39</v>
      </c>
      <c r="Y24" s="5" t="s">
        <v>39</v>
      </c>
      <c r="Z24" s="5" t="s">
        <v>39</v>
      </c>
      <c r="AA24" s="5" t="s">
        <v>39</v>
      </c>
      <c r="AB24" s="5" t="s">
        <v>39</v>
      </c>
      <c r="AC24" s="5" t="s">
        <v>39</v>
      </c>
      <c r="AD24" s="5" t="s">
        <v>39</v>
      </c>
      <c r="AE24" s="5" t="s">
        <v>39</v>
      </c>
      <c r="AF24" s="5" t="s">
        <v>39</v>
      </c>
      <c r="AG24" s="5" t="s">
        <v>39</v>
      </c>
      <c r="AH24" s="5" t="s">
        <v>39</v>
      </c>
      <c r="AI24" s="5" t="s">
        <v>39</v>
      </c>
      <c r="AJ24" s="5" t="s">
        <v>39</v>
      </c>
      <c r="AK24" s="5" t="s">
        <v>39</v>
      </c>
      <c r="AL24" s="5" t="s">
        <v>39</v>
      </c>
      <c r="AM24" s="5" t="s">
        <v>39</v>
      </c>
      <c r="AN24" s="5" t="s">
        <v>39</v>
      </c>
      <c r="AO24" s="5" t="s">
        <v>39</v>
      </c>
      <c r="AP24" s="5" t="s">
        <v>39</v>
      </c>
      <c r="AQ24" s="5" t="s">
        <v>39</v>
      </c>
      <c r="AR24" s="5" t="s">
        <v>39</v>
      </c>
      <c r="AS24" s="5" t="s">
        <v>39</v>
      </c>
      <c r="AT24" s="5" t="s">
        <v>39</v>
      </c>
      <c r="AU24" s="5" t="s">
        <v>39</v>
      </c>
      <c r="AV24" s="5" t="s">
        <v>39</v>
      </c>
      <c r="AW24" s="5" t="s">
        <v>39</v>
      </c>
      <c r="AX24" s="5" t="s">
        <v>39</v>
      </c>
      <c r="AY24" s="5" t="s">
        <v>39</v>
      </c>
      <c r="AZ24" s="5" t="s">
        <v>39</v>
      </c>
      <c r="BA24" s="5" t="s">
        <v>39</v>
      </c>
      <c r="BB24" s="5" t="s">
        <v>39</v>
      </c>
      <c r="BC24" s="5" t="s">
        <v>39</v>
      </c>
      <c r="BD24" s="5" t="s">
        <v>39</v>
      </c>
      <c r="BE24" s="5" t="s">
        <v>39</v>
      </c>
      <c r="BF24" s="5" t="s">
        <v>39</v>
      </c>
      <c r="BG24" s="5" t="s">
        <v>39</v>
      </c>
      <c r="BH24" s="5" t="s">
        <v>39</v>
      </c>
      <c r="BI24" s="5" t="s">
        <v>39</v>
      </c>
      <c r="BJ24" s="5" t="s">
        <v>39</v>
      </c>
      <c r="BK24" s="5" t="s">
        <v>39</v>
      </c>
      <c r="BL24" s="5" t="s">
        <v>39</v>
      </c>
      <c r="BM24" s="5" t="s">
        <v>39</v>
      </c>
      <c r="BN24" s="5" t="s">
        <v>39</v>
      </c>
      <c r="BO24" s="5" t="s">
        <v>39</v>
      </c>
      <c r="BP24" s="5" t="s">
        <v>39</v>
      </c>
      <c r="BQ24" s="5" t="s">
        <v>39</v>
      </c>
      <c r="BR24" s="5" t="s">
        <v>39</v>
      </c>
      <c r="BS24" s="5" t="s">
        <v>39</v>
      </c>
      <c r="BT24" s="5" t="s">
        <v>39</v>
      </c>
      <c r="BU24" s="5" t="s">
        <v>39</v>
      </c>
      <c r="BV24" s="5" t="s">
        <v>39</v>
      </c>
      <c r="BW24" s="5" t="s">
        <v>39</v>
      </c>
      <c r="BX24" s="5" t="s">
        <v>39</v>
      </c>
    </row>
    <row r="25" spans="1:76" ht="53.4" thickBot="1" x14ac:dyDescent="0.35">
      <c r="A25" s="12" t="s">
        <v>59</v>
      </c>
      <c r="B25" s="13" t="s">
        <v>60</v>
      </c>
      <c r="C25" s="13" t="s">
        <v>60</v>
      </c>
      <c r="D25" s="13" t="s">
        <v>60</v>
      </c>
      <c r="E25" s="13" t="s">
        <v>60</v>
      </c>
      <c r="F25" s="13" t="s">
        <v>60</v>
      </c>
      <c r="G25" s="13" t="s">
        <v>60</v>
      </c>
      <c r="H25" s="13" t="s">
        <v>60</v>
      </c>
      <c r="I25" s="13" t="s">
        <v>60</v>
      </c>
      <c r="J25" s="13" t="s">
        <v>60</v>
      </c>
      <c r="K25" s="13" t="s">
        <v>60</v>
      </c>
      <c r="L25" s="13" t="s">
        <v>60</v>
      </c>
      <c r="M25" s="13" t="s">
        <v>60</v>
      </c>
      <c r="N25" s="13" t="s">
        <v>60</v>
      </c>
      <c r="O25" s="13" t="s">
        <v>60</v>
      </c>
      <c r="P25" s="13" t="s">
        <v>60</v>
      </c>
      <c r="Q25" s="13" t="s">
        <v>60</v>
      </c>
      <c r="R25" s="13" t="s">
        <v>60</v>
      </c>
      <c r="S25" s="13" t="s">
        <v>60</v>
      </c>
      <c r="T25" s="13" t="s">
        <v>60</v>
      </c>
      <c r="U25" s="13" t="s">
        <v>60</v>
      </c>
      <c r="V25" s="13" t="s">
        <v>60</v>
      </c>
      <c r="W25" s="13" t="s">
        <v>60</v>
      </c>
      <c r="X25" s="13" t="s">
        <v>60</v>
      </c>
      <c r="Y25" s="13" t="s">
        <v>60</v>
      </c>
      <c r="Z25" s="13" t="s">
        <v>60</v>
      </c>
      <c r="AA25" s="13" t="s">
        <v>60</v>
      </c>
      <c r="AB25" s="13" t="s">
        <v>60</v>
      </c>
      <c r="AC25" s="13" t="s">
        <v>60</v>
      </c>
      <c r="AD25" s="13" t="s">
        <v>60</v>
      </c>
      <c r="AE25" s="13" t="s">
        <v>60</v>
      </c>
      <c r="AF25" s="13" t="s">
        <v>60</v>
      </c>
      <c r="AG25" s="13" t="s">
        <v>60</v>
      </c>
      <c r="AH25" s="13" t="s">
        <v>60</v>
      </c>
      <c r="AI25" s="13" t="s">
        <v>60</v>
      </c>
      <c r="AJ25" s="13" t="s">
        <v>60</v>
      </c>
      <c r="AK25" s="13" t="s">
        <v>60</v>
      </c>
      <c r="AL25" s="13" t="s">
        <v>60</v>
      </c>
      <c r="AM25" s="13" t="s">
        <v>60</v>
      </c>
      <c r="AN25" s="13" t="s">
        <v>60</v>
      </c>
      <c r="AO25" s="13" t="s">
        <v>61</v>
      </c>
      <c r="AP25" s="13" t="s">
        <v>60</v>
      </c>
      <c r="AQ25" s="13" t="s">
        <v>60</v>
      </c>
      <c r="AR25" s="13" t="s">
        <v>60</v>
      </c>
      <c r="AS25" s="13" t="s">
        <v>60</v>
      </c>
      <c r="AT25" s="13" t="s">
        <v>61</v>
      </c>
      <c r="AU25" s="13" t="s">
        <v>60</v>
      </c>
      <c r="AV25" s="13" t="s">
        <v>61</v>
      </c>
      <c r="AW25" s="13" t="s">
        <v>60</v>
      </c>
      <c r="AX25" s="13" t="s">
        <v>61</v>
      </c>
      <c r="AY25" s="13" t="s">
        <v>60</v>
      </c>
      <c r="AZ25" s="13" t="s">
        <v>61</v>
      </c>
      <c r="BA25" s="13" t="s">
        <v>61</v>
      </c>
      <c r="BB25" s="13" t="s">
        <v>61</v>
      </c>
      <c r="BC25" s="13" t="s">
        <v>61</v>
      </c>
      <c r="BD25" s="13" t="s">
        <v>60</v>
      </c>
      <c r="BE25" s="13" t="s">
        <v>60</v>
      </c>
      <c r="BF25" s="13" t="s">
        <v>60</v>
      </c>
      <c r="BG25" s="13" t="s">
        <v>60</v>
      </c>
      <c r="BH25" s="13" t="s">
        <v>61</v>
      </c>
      <c r="BI25" s="13" t="s">
        <v>61</v>
      </c>
      <c r="BJ25" s="13" t="s">
        <v>61</v>
      </c>
      <c r="BK25" s="13" t="s">
        <v>61</v>
      </c>
      <c r="BL25" s="13" t="s">
        <v>61</v>
      </c>
      <c r="BM25" s="13" t="s">
        <v>61</v>
      </c>
      <c r="BN25" s="13" t="s">
        <v>60</v>
      </c>
      <c r="BO25" s="13" t="s">
        <v>60</v>
      </c>
      <c r="BP25" s="13" t="s">
        <v>61</v>
      </c>
      <c r="BQ25" s="13" t="s">
        <v>60</v>
      </c>
      <c r="BR25" s="13" t="s">
        <v>61</v>
      </c>
      <c r="BS25" s="13" t="s">
        <v>61</v>
      </c>
      <c r="BT25" s="13" t="s">
        <v>61</v>
      </c>
      <c r="BU25" s="13" t="s">
        <v>61</v>
      </c>
      <c r="BV25" s="13" t="s">
        <v>61</v>
      </c>
      <c r="BW25" s="13" t="s">
        <v>61</v>
      </c>
      <c r="BX25" s="13" t="s">
        <v>60</v>
      </c>
    </row>
    <row r="26" spans="1:76" ht="39.6" x14ac:dyDescent="0.3">
      <c r="A26" s="173" t="s">
        <v>62</v>
      </c>
      <c r="B26" s="175" t="s">
        <v>63</v>
      </c>
      <c r="C26" s="175" t="s">
        <v>63</v>
      </c>
      <c r="D26" s="175" t="s">
        <v>63</v>
      </c>
      <c r="E26" s="175" t="s">
        <v>63</v>
      </c>
      <c r="F26" s="175" t="s">
        <v>63</v>
      </c>
      <c r="G26" s="175" t="s">
        <v>63</v>
      </c>
      <c r="H26" s="175" t="s">
        <v>63</v>
      </c>
      <c r="I26" s="175" t="s">
        <v>63</v>
      </c>
      <c r="J26" s="175" t="s">
        <v>63</v>
      </c>
      <c r="K26" s="175" t="s">
        <v>63</v>
      </c>
      <c r="L26" s="175" t="s">
        <v>63</v>
      </c>
      <c r="M26" s="175" t="s">
        <v>63</v>
      </c>
      <c r="N26" s="175" t="s">
        <v>63</v>
      </c>
      <c r="O26" s="175" t="s">
        <v>63</v>
      </c>
      <c r="P26" s="175" t="s">
        <v>63</v>
      </c>
      <c r="Q26" s="175" t="s">
        <v>63</v>
      </c>
      <c r="R26" s="175" t="s">
        <v>63</v>
      </c>
      <c r="S26" s="175" t="s">
        <v>63</v>
      </c>
      <c r="T26" s="175" t="s">
        <v>63</v>
      </c>
      <c r="U26" s="175" t="s">
        <v>63</v>
      </c>
      <c r="V26" s="8" t="s">
        <v>63</v>
      </c>
      <c r="W26" s="8" t="s">
        <v>63</v>
      </c>
      <c r="X26" s="175" t="s">
        <v>63</v>
      </c>
      <c r="Y26" s="8" t="s">
        <v>63</v>
      </c>
      <c r="Z26" s="175" t="s">
        <v>63</v>
      </c>
      <c r="AA26" s="8" t="s">
        <v>63</v>
      </c>
      <c r="AB26" s="8" t="s">
        <v>63</v>
      </c>
      <c r="AC26" s="8" t="s">
        <v>63</v>
      </c>
      <c r="AD26" s="8" t="s">
        <v>63</v>
      </c>
      <c r="AE26" s="175" t="s">
        <v>63</v>
      </c>
      <c r="AF26" s="175" t="s">
        <v>63</v>
      </c>
      <c r="AG26" s="8" t="s">
        <v>63</v>
      </c>
      <c r="AH26" s="175" t="s">
        <v>63</v>
      </c>
      <c r="AI26" s="175" t="s">
        <v>63</v>
      </c>
      <c r="AJ26" s="175" t="s">
        <v>63</v>
      </c>
      <c r="AK26" s="175" t="s">
        <v>63</v>
      </c>
      <c r="AL26" s="175" t="s">
        <v>63</v>
      </c>
      <c r="AM26" s="8" t="s">
        <v>63</v>
      </c>
      <c r="AN26" s="8" t="s">
        <v>63</v>
      </c>
      <c r="AO26" s="8" t="s">
        <v>63</v>
      </c>
      <c r="AP26" s="8" t="s">
        <v>63</v>
      </c>
      <c r="AQ26" s="175" t="s">
        <v>63</v>
      </c>
      <c r="AR26" s="8" t="s">
        <v>63</v>
      </c>
      <c r="AS26" s="8" t="s">
        <v>63</v>
      </c>
      <c r="AT26" s="8" t="s">
        <v>63</v>
      </c>
      <c r="AU26" s="8" t="s">
        <v>63</v>
      </c>
      <c r="AV26" s="8" t="s">
        <v>63</v>
      </c>
      <c r="AW26" s="8" t="s">
        <v>63</v>
      </c>
      <c r="AX26" s="8" t="s">
        <v>63</v>
      </c>
      <c r="AY26" s="8" t="s">
        <v>63</v>
      </c>
      <c r="AZ26" s="8" t="s">
        <v>63</v>
      </c>
      <c r="BA26" s="8" t="s">
        <v>63</v>
      </c>
      <c r="BB26" s="8" t="s">
        <v>63</v>
      </c>
      <c r="BC26" s="8" t="s">
        <v>63</v>
      </c>
      <c r="BD26" s="8" t="s">
        <v>63</v>
      </c>
      <c r="BE26" s="8" t="s">
        <v>63</v>
      </c>
      <c r="BF26" s="8" t="s">
        <v>63</v>
      </c>
      <c r="BG26" s="175" t="s">
        <v>63</v>
      </c>
      <c r="BH26" s="8" t="s">
        <v>63</v>
      </c>
      <c r="BI26" s="8" t="s">
        <v>63</v>
      </c>
      <c r="BJ26" s="8" t="s">
        <v>63</v>
      </c>
      <c r="BK26" s="8" t="s">
        <v>63</v>
      </c>
      <c r="BL26" s="8" t="s">
        <v>63</v>
      </c>
      <c r="BM26" s="8" t="s">
        <v>63</v>
      </c>
      <c r="BN26" s="175" t="s">
        <v>63</v>
      </c>
      <c r="BO26" s="185" t="s">
        <v>381</v>
      </c>
      <c r="BP26" s="8" t="s">
        <v>63</v>
      </c>
      <c r="BQ26" s="8" t="s">
        <v>63</v>
      </c>
      <c r="BR26" s="8" t="s">
        <v>63</v>
      </c>
      <c r="BS26" s="8" t="s">
        <v>63</v>
      </c>
      <c r="BT26" s="8" t="s">
        <v>63</v>
      </c>
      <c r="BU26" s="8" t="s">
        <v>63</v>
      </c>
      <c r="BV26" s="8" t="s">
        <v>63</v>
      </c>
      <c r="BW26" s="8" t="s">
        <v>63</v>
      </c>
      <c r="BX26" s="8" t="s">
        <v>63</v>
      </c>
    </row>
    <row r="27" spans="1:76" ht="132" x14ac:dyDescent="0.3">
      <c r="A27" s="181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4" t="s">
        <v>64</v>
      </c>
      <c r="W27" s="14" t="s">
        <v>64</v>
      </c>
      <c r="X27" s="182"/>
      <c r="Y27" s="14" t="s">
        <v>64</v>
      </c>
      <c r="Z27" s="182"/>
      <c r="AA27" s="14" t="s">
        <v>64</v>
      </c>
      <c r="AB27" s="14" t="s">
        <v>64</v>
      </c>
      <c r="AC27" s="14" t="s">
        <v>64</v>
      </c>
      <c r="AD27" s="14" t="s">
        <v>64</v>
      </c>
      <c r="AE27" s="182"/>
      <c r="AF27" s="182"/>
      <c r="AG27" s="14" t="s">
        <v>64</v>
      </c>
      <c r="AH27" s="182"/>
      <c r="AI27" s="182"/>
      <c r="AJ27" s="182"/>
      <c r="AK27" s="182"/>
      <c r="AL27" s="182"/>
      <c r="AM27" s="14" t="s">
        <v>64</v>
      </c>
      <c r="AN27" s="14" t="s">
        <v>64</v>
      </c>
      <c r="AO27" s="14" t="s">
        <v>64</v>
      </c>
      <c r="AP27" s="14" t="s">
        <v>64</v>
      </c>
      <c r="AQ27" s="182"/>
      <c r="AR27" s="14" t="s">
        <v>64</v>
      </c>
      <c r="AS27" s="14" t="s">
        <v>64</v>
      </c>
      <c r="AT27" s="14" t="s">
        <v>64</v>
      </c>
      <c r="AU27" s="14" t="s">
        <v>374</v>
      </c>
      <c r="AV27" s="14" t="s">
        <v>64</v>
      </c>
      <c r="AW27" s="14" t="s">
        <v>374</v>
      </c>
      <c r="AX27" s="14" t="s">
        <v>64</v>
      </c>
      <c r="AY27" s="14" t="s">
        <v>64</v>
      </c>
      <c r="AZ27" s="14" t="s">
        <v>64</v>
      </c>
      <c r="BA27" s="14" t="s">
        <v>64</v>
      </c>
      <c r="BB27" s="14" t="s">
        <v>64</v>
      </c>
      <c r="BC27" s="14" t="s">
        <v>64</v>
      </c>
      <c r="BD27" s="14" t="s">
        <v>64</v>
      </c>
      <c r="BE27" s="14" t="s">
        <v>64</v>
      </c>
      <c r="BF27" s="14" t="s">
        <v>374</v>
      </c>
      <c r="BG27" s="182"/>
      <c r="BH27" s="14" t="s">
        <v>64</v>
      </c>
      <c r="BI27" s="14" t="s">
        <v>380</v>
      </c>
      <c r="BJ27" s="14" t="s">
        <v>380</v>
      </c>
      <c r="BK27" s="14" t="s">
        <v>64</v>
      </c>
      <c r="BL27" s="14" t="s">
        <v>380</v>
      </c>
      <c r="BM27" s="14" t="s">
        <v>380</v>
      </c>
      <c r="BN27" s="182"/>
      <c r="BO27" s="186"/>
      <c r="BP27" s="14" t="s">
        <v>64</v>
      </c>
      <c r="BQ27" s="14" t="s">
        <v>64</v>
      </c>
      <c r="BR27" s="14" t="s">
        <v>64</v>
      </c>
      <c r="BS27" s="14" t="s">
        <v>380</v>
      </c>
      <c r="BT27" s="14" t="s">
        <v>64</v>
      </c>
      <c r="BU27" s="14" t="s">
        <v>380</v>
      </c>
      <c r="BV27" s="14" t="s">
        <v>382</v>
      </c>
      <c r="BW27" s="14" t="s">
        <v>380</v>
      </c>
      <c r="BX27" s="14" t="s">
        <v>374</v>
      </c>
    </row>
    <row r="28" spans="1:76" ht="66" x14ac:dyDescent="0.3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7"/>
      <c r="W28" s="17"/>
      <c r="X28" s="182"/>
      <c r="Y28" s="17"/>
      <c r="Z28" s="182"/>
      <c r="AA28" s="17"/>
      <c r="AB28" s="17"/>
      <c r="AC28" s="17"/>
      <c r="AD28" s="17"/>
      <c r="AE28" s="182"/>
      <c r="AF28" s="182"/>
      <c r="AG28" s="17"/>
      <c r="AH28" s="182"/>
      <c r="AI28" s="182"/>
      <c r="AJ28" s="182"/>
      <c r="AK28" s="182"/>
      <c r="AL28" s="182"/>
      <c r="AM28" s="17"/>
      <c r="AN28" s="17"/>
      <c r="AO28" s="17"/>
      <c r="AP28" s="17"/>
      <c r="AQ28" s="182"/>
      <c r="AR28" s="17"/>
      <c r="AS28" s="17"/>
      <c r="AT28" s="17"/>
      <c r="AU28" s="14" t="s">
        <v>375</v>
      </c>
      <c r="AV28" s="17"/>
      <c r="AW28" s="14" t="s">
        <v>375</v>
      </c>
      <c r="AX28" s="17"/>
      <c r="AY28" s="17"/>
      <c r="AZ28" s="14" t="s">
        <v>378</v>
      </c>
      <c r="BA28" s="14" t="s">
        <v>378</v>
      </c>
      <c r="BB28" s="14" t="s">
        <v>378</v>
      </c>
      <c r="BC28" s="14" t="s">
        <v>378</v>
      </c>
      <c r="BD28" s="17"/>
      <c r="BE28" s="17"/>
      <c r="BF28" s="14" t="s">
        <v>375</v>
      </c>
      <c r="BG28" s="182"/>
      <c r="BH28" s="14" t="s">
        <v>378</v>
      </c>
      <c r="BI28" s="14" t="s">
        <v>64</v>
      </c>
      <c r="BJ28" s="14" t="s">
        <v>64</v>
      </c>
      <c r="BK28" s="14" t="s">
        <v>378</v>
      </c>
      <c r="BL28" s="14" t="s">
        <v>64</v>
      </c>
      <c r="BM28" s="14" t="s">
        <v>64</v>
      </c>
      <c r="BN28" s="182"/>
      <c r="BO28" s="186"/>
      <c r="BP28" s="14" t="s">
        <v>378</v>
      </c>
      <c r="BQ28" s="17"/>
      <c r="BR28" s="17"/>
      <c r="BS28" s="14" t="s">
        <v>64</v>
      </c>
      <c r="BT28" s="17"/>
      <c r="BU28" s="14" t="s">
        <v>64</v>
      </c>
      <c r="BV28" s="17"/>
      <c r="BW28" s="14" t="s">
        <v>64</v>
      </c>
      <c r="BX28" s="14" t="s">
        <v>375</v>
      </c>
    </row>
    <row r="29" spans="1:76" ht="79.2" x14ac:dyDescent="0.3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7"/>
      <c r="W29" s="17"/>
      <c r="X29" s="182"/>
      <c r="Y29" s="17"/>
      <c r="Z29" s="182"/>
      <c r="AA29" s="17"/>
      <c r="AB29" s="17"/>
      <c r="AC29" s="17"/>
      <c r="AD29" s="17"/>
      <c r="AE29" s="182"/>
      <c r="AF29" s="182"/>
      <c r="AG29" s="17"/>
      <c r="AH29" s="182"/>
      <c r="AI29" s="182"/>
      <c r="AJ29" s="182"/>
      <c r="AK29" s="182"/>
      <c r="AL29" s="182"/>
      <c r="AM29" s="17"/>
      <c r="AN29" s="17"/>
      <c r="AO29" s="17"/>
      <c r="AP29" s="17"/>
      <c r="AQ29" s="182"/>
      <c r="AR29" s="17"/>
      <c r="AS29" s="17"/>
      <c r="AT29" s="17"/>
      <c r="AU29" s="14" t="s">
        <v>376</v>
      </c>
      <c r="AV29" s="17"/>
      <c r="AW29" s="14" t="s">
        <v>376</v>
      </c>
      <c r="AX29" s="17"/>
      <c r="AY29" s="17"/>
      <c r="AZ29" s="14" t="s">
        <v>379</v>
      </c>
      <c r="BA29" s="14" t="s">
        <v>379</v>
      </c>
      <c r="BB29" s="14" t="s">
        <v>379</v>
      </c>
      <c r="BC29" s="14" t="s">
        <v>379</v>
      </c>
      <c r="BD29" s="17"/>
      <c r="BE29" s="17"/>
      <c r="BF29" s="14" t="s">
        <v>376</v>
      </c>
      <c r="BG29" s="182"/>
      <c r="BH29" s="14" t="s">
        <v>379</v>
      </c>
      <c r="BI29" s="17"/>
      <c r="BJ29" s="17"/>
      <c r="BK29" s="14" t="s">
        <v>379</v>
      </c>
      <c r="BL29" s="17"/>
      <c r="BM29" s="17"/>
      <c r="BN29" s="182"/>
      <c r="BO29" s="186"/>
      <c r="BP29" s="14" t="s">
        <v>379</v>
      </c>
      <c r="BQ29" s="17"/>
      <c r="BR29" s="17"/>
      <c r="BS29" s="17"/>
      <c r="BT29" s="17"/>
      <c r="BU29" s="17"/>
      <c r="BV29" s="17"/>
      <c r="BW29" s="17"/>
      <c r="BX29" s="14" t="s">
        <v>376</v>
      </c>
    </row>
    <row r="30" spans="1:76" x14ac:dyDescent="0.3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7"/>
      <c r="W30" s="17"/>
      <c r="X30" s="182"/>
      <c r="Y30" s="17"/>
      <c r="Z30" s="182"/>
      <c r="AA30" s="17"/>
      <c r="AB30" s="17"/>
      <c r="AC30" s="17"/>
      <c r="AD30" s="17"/>
      <c r="AE30" s="182"/>
      <c r="AF30" s="182"/>
      <c r="AG30" s="17"/>
      <c r="AH30" s="182"/>
      <c r="AI30" s="182"/>
      <c r="AJ30" s="182"/>
      <c r="AK30" s="182"/>
      <c r="AL30" s="182"/>
      <c r="AM30" s="17"/>
      <c r="AN30" s="17"/>
      <c r="AO30" s="17"/>
      <c r="AP30" s="17"/>
      <c r="AQ30" s="182"/>
      <c r="AR30" s="17"/>
      <c r="AS30" s="17"/>
      <c r="AT30" s="17"/>
      <c r="AU30" s="14" t="s">
        <v>377</v>
      </c>
      <c r="AV30" s="17"/>
      <c r="AW30" s="14" t="s">
        <v>377</v>
      </c>
      <c r="AX30" s="17"/>
      <c r="AY30" s="17"/>
      <c r="AZ30" s="17"/>
      <c r="BA30" s="17"/>
      <c r="BB30" s="17"/>
      <c r="BC30" s="17"/>
      <c r="BD30" s="17"/>
      <c r="BE30" s="17"/>
      <c r="BF30" s="14" t="s">
        <v>377</v>
      </c>
      <c r="BG30" s="182"/>
      <c r="BH30" s="17"/>
      <c r="BI30" s="17"/>
      <c r="BJ30" s="17"/>
      <c r="BK30" s="17"/>
      <c r="BL30" s="17"/>
      <c r="BM30" s="17"/>
      <c r="BN30" s="182"/>
      <c r="BO30" s="186"/>
      <c r="BP30" s="17"/>
      <c r="BQ30" s="17"/>
      <c r="BR30" s="17"/>
      <c r="BS30" s="17"/>
      <c r="BT30" s="17"/>
      <c r="BU30" s="17"/>
      <c r="BV30" s="17"/>
      <c r="BW30" s="17"/>
      <c r="BX30" s="14" t="s">
        <v>377</v>
      </c>
    </row>
    <row r="31" spans="1:76" ht="53.4" thickBot="1" x14ac:dyDescent="0.35">
      <c r="A31" s="174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5"/>
      <c r="W31" s="15"/>
      <c r="X31" s="176"/>
      <c r="Y31" s="15"/>
      <c r="Z31" s="176"/>
      <c r="AA31" s="15"/>
      <c r="AB31" s="15"/>
      <c r="AC31" s="15"/>
      <c r="AD31" s="15"/>
      <c r="AE31" s="176"/>
      <c r="AF31" s="176"/>
      <c r="AG31" s="15"/>
      <c r="AH31" s="176"/>
      <c r="AI31" s="176"/>
      <c r="AJ31" s="176"/>
      <c r="AK31" s="176"/>
      <c r="AL31" s="176"/>
      <c r="AM31" s="15"/>
      <c r="AN31" s="15"/>
      <c r="AO31" s="15"/>
      <c r="AP31" s="15"/>
      <c r="AQ31" s="176"/>
      <c r="AR31" s="15"/>
      <c r="AS31" s="15"/>
      <c r="AT31" s="15"/>
      <c r="AU31" s="9" t="s">
        <v>64</v>
      </c>
      <c r="AV31" s="15"/>
      <c r="AW31" s="9" t="s">
        <v>64</v>
      </c>
      <c r="AX31" s="15"/>
      <c r="AY31" s="15"/>
      <c r="AZ31" s="15"/>
      <c r="BA31" s="15"/>
      <c r="BB31" s="15"/>
      <c r="BC31" s="15"/>
      <c r="BD31" s="15"/>
      <c r="BE31" s="15"/>
      <c r="BF31" s="9" t="s">
        <v>64</v>
      </c>
      <c r="BG31" s="176"/>
      <c r="BH31" s="15"/>
      <c r="BI31" s="15"/>
      <c r="BJ31" s="15"/>
      <c r="BK31" s="15"/>
      <c r="BL31" s="15"/>
      <c r="BM31" s="15"/>
      <c r="BN31" s="176"/>
      <c r="BO31" s="187"/>
      <c r="BP31" s="15"/>
      <c r="BQ31" s="15"/>
      <c r="BR31" s="15"/>
      <c r="BS31" s="15"/>
      <c r="BT31" s="15"/>
      <c r="BU31" s="15"/>
      <c r="BV31" s="15"/>
      <c r="BW31" s="15"/>
      <c r="BX31" s="9" t="s">
        <v>64</v>
      </c>
    </row>
    <row r="32" spans="1:76" ht="15" thickBot="1" x14ac:dyDescent="0.35">
      <c r="A32" s="170" t="s">
        <v>65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2"/>
    </row>
    <row r="33" spans="1:76" ht="27" thickBot="1" x14ac:dyDescent="0.35">
      <c r="A33" s="4" t="s">
        <v>66</v>
      </c>
      <c r="B33" s="5" t="s">
        <v>67</v>
      </c>
      <c r="C33" s="5" t="s">
        <v>67</v>
      </c>
      <c r="D33" s="5" t="s">
        <v>67</v>
      </c>
      <c r="E33" s="5" t="s">
        <v>67</v>
      </c>
      <c r="F33" s="5" t="s">
        <v>67</v>
      </c>
      <c r="G33" s="5" t="s">
        <v>67</v>
      </c>
      <c r="H33" s="5" t="s">
        <v>67</v>
      </c>
      <c r="I33" s="5" t="s">
        <v>67</v>
      </c>
      <c r="J33" s="5" t="s">
        <v>67</v>
      </c>
      <c r="K33" s="5" t="s">
        <v>67</v>
      </c>
      <c r="L33" s="5" t="s">
        <v>67</v>
      </c>
      <c r="M33" s="5" t="s">
        <v>67</v>
      </c>
      <c r="N33" s="5" t="s">
        <v>67</v>
      </c>
      <c r="O33" s="5" t="s">
        <v>67</v>
      </c>
      <c r="P33" s="5" t="s">
        <v>67</v>
      </c>
      <c r="Q33" s="5" t="s">
        <v>67</v>
      </c>
      <c r="R33" s="5" t="s">
        <v>67</v>
      </c>
      <c r="S33" s="5" t="s">
        <v>67</v>
      </c>
      <c r="T33" s="5" t="s">
        <v>67</v>
      </c>
      <c r="U33" s="5" t="s">
        <v>67</v>
      </c>
      <c r="V33" s="5" t="s">
        <v>67</v>
      </c>
      <c r="W33" s="5" t="s">
        <v>67</v>
      </c>
      <c r="X33" s="5" t="s">
        <v>67</v>
      </c>
      <c r="Y33" s="5" t="s">
        <v>67</v>
      </c>
      <c r="Z33" s="5" t="s">
        <v>67</v>
      </c>
      <c r="AA33" s="5" t="s">
        <v>67</v>
      </c>
      <c r="AB33" s="5" t="s">
        <v>67</v>
      </c>
      <c r="AC33" s="5" t="s">
        <v>67</v>
      </c>
      <c r="AD33" s="5" t="s">
        <v>67</v>
      </c>
      <c r="AE33" s="5" t="s">
        <v>67</v>
      </c>
      <c r="AF33" s="5" t="s">
        <v>67</v>
      </c>
      <c r="AG33" s="5" t="s">
        <v>67</v>
      </c>
      <c r="AH33" s="5" t="s">
        <v>67</v>
      </c>
      <c r="AI33" s="5" t="s">
        <v>67</v>
      </c>
      <c r="AJ33" s="5" t="s">
        <v>67</v>
      </c>
      <c r="AK33" s="5" t="s">
        <v>67</v>
      </c>
      <c r="AL33" s="5" t="s">
        <v>67</v>
      </c>
      <c r="AM33" s="5" t="s">
        <v>67</v>
      </c>
      <c r="AN33" s="5" t="s">
        <v>67</v>
      </c>
      <c r="AO33" s="5" t="s">
        <v>67</v>
      </c>
      <c r="AP33" s="5" t="s">
        <v>67</v>
      </c>
      <c r="AQ33" s="5" t="s">
        <v>67</v>
      </c>
      <c r="AR33" s="5" t="s">
        <v>67</v>
      </c>
      <c r="AS33" s="5" t="s">
        <v>67</v>
      </c>
      <c r="AT33" s="5" t="s">
        <v>67</v>
      </c>
      <c r="AU33" s="5" t="s">
        <v>67</v>
      </c>
      <c r="AV33" s="5" t="s">
        <v>67</v>
      </c>
      <c r="AW33" s="5" t="s">
        <v>67</v>
      </c>
      <c r="AX33" s="5" t="s">
        <v>67</v>
      </c>
      <c r="AY33" s="5" t="s">
        <v>67</v>
      </c>
      <c r="AZ33" s="5" t="s">
        <v>67</v>
      </c>
      <c r="BA33" s="5" t="s">
        <v>67</v>
      </c>
      <c r="BB33" s="5" t="s">
        <v>67</v>
      </c>
      <c r="BC33" s="5" t="s">
        <v>67</v>
      </c>
      <c r="BD33" s="5" t="s">
        <v>67</v>
      </c>
      <c r="BE33" s="5" t="s">
        <v>67</v>
      </c>
      <c r="BF33" s="5" t="s">
        <v>67</v>
      </c>
      <c r="BG33" s="5" t="s">
        <v>67</v>
      </c>
      <c r="BH33" s="5" t="s">
        <v>67</v>
      </c>
      <c r="BI33" s="5" t="s">
        <v>67</v>
      </c>
      <c r="BJ33" s="5" t="s">
        <v>67</v>
      </c>
      <c r="BK33" s="5" t="s">
        <v>67</v>
      </c>
      <c r="BL33" s="5" t="s">
        <v>67</v>
      </c>
      <c r="BM33" s="5" t="s">
        <v>67</v>
      </c>
      <c r="BN33" s="5" t="s">
        <v>67</v>
      </c>
      <c r="BO33" s="5" t="s">
        <v>67</v>
      </c>
      <c r="BP33" s="5" t="s">
        <v>67</v>
      </c>
      <c r="BQ33" s="5" t="s">
        <v>67</v>
      </c>
      <c r="BR33" s="5" t="s">
        <v>67</v>
      </c>
      <c r="BS33" s="5" t="s">
        <v>67</v>
      </c>
      <c r="BT33" s="5" t="s">
        <v>67</v>
      </c>
      <c r="BU33" s="5" t="s">
        <v>67</v>
      </c>
      <c r="BV33" s="5" t="s">
        <v>67</v>
      </c>
      <c r="BW33" s="5" t="s">
        <v>67</v>
      </c>
      <c r="BX33" s="5" t="s">
        <v>67</v>
      </c>
    </row>
    <row r="34" spans="1:76" ht="40.200000000000003" thickBot="1" x14ac:dyDescent="0.35">
      <c r="A34" s="6" t="s">
        <v>68</v>
      </c>
      <c r="B34" s="7" t="s">
        <v>39</v>
      </c>
      <c r="C34" s="7" t="s">
        <v>39</v>
      </c>
      <c r="D34" s="7" t="s">
        <v>39</v>
      </c>
      <c r="E34" s="7" t="s">
        <v>39</v>
      </c>
      <c r="F34" s="7" t="s">
        <v>39</v>
      </c>
      <c r="G34" s="7" t="s">
        <v>39</v>
      </c>
      <c r="H34" s="7" t="s">
        <v>39</v>
      </c>
      <c r="I34" s="7" t="s">
        <v>39</v>
      </c>
      <c r="J34" s="7" t="s">
        <v>39</v>
      </c>
      <c r="K34" s="7" t="s">
        <v>39</v>
      </c>
      <c r="L34" s="7" t="s">
        <v>39</v>
      </c>
      <c r="M34" s="7" t="s">
        <v>39</v>
      </c>
      <c r="N34" s="7" t="s">
        <v>39</v>
      </c>
      <c r="O34" s="7" t="s">
        <v>39</v>
      </c>
      <c r="P34" s="7" t="s">
        <v>39</v>
      </c>
      <c r="Q34" s="7" t="s">
        <v>39</v>
      </c>
      <c r="R34" s="7" t="s">
        <v>39</v>
      </c>
      <c r="S34" s="7" t="s">
        <v>39</v>
      </c>
      <c r="T34" s="7" t="s">
        <v>39</v>
      </c>
      <c r="U34" s="7" t="s">
        <v>39</v>
      </c>
      <c r="V34" s="7" t="s">
        <v>39</v>
      </c>
      <c r="W34" s="7" t="s">
        <v>39</v>
      </c>
      <c r="X34" s="7" t="s">
        <v>39</v>
      </c>
      <c r="Y34" s="7" t="s">
        <v>39</v>
      </c>
      <c r="Z34" s="7" t="s">
        <v>39</v>
      </c>
      <c r="AA34" s="7" t="s">
        <v>39</v>
      </c>
      <c r="AB34" s="7" t="s">
        <v>39</v>
      </c>
      <c r="AC34" s="7" t="s">
        <v>39</v>
      </c>
      <c r="AD34" s="7" t="s">
        <v>39</v>
      </c>
      <c r="AE34" s="7" t="s">
        <v>39</v>
      </c>
      <c r="AF34" s="7" t="s">
        <v>39</v>
      </c>
      <c r="AG34" s="7" t="s">
        <v>39</v>
      </c>
      <c r="AH34" s="7" t="s">
        <v>39</v>
      </c>
      <c r="AI34" s="7" t="s">
        <v>39</v>
      </c>
      <c r="AJ34" s="7" t="s">
        <v>39</v>
      </c>
      <c r="AK34" s="7" t="s">
        <v>39</v>
      </c>
      <c r="AL34" s="7" t="s">
        <v>39</v>
      </c>
      <c r="AM34" s="7" t="s">
        <v>39</v>
      </c>
      <c r="AN34" s="7" t="s">
        <v>39</v>
      </c>
      <c r="AO34" s="7" t="s">
        <v>39</v>
      </c>
      <c r="AP34" s="7" t="s">
        <v>39</v>
      </c>
      <c r="AQ34" s="7" t="s">
        <v>39</v>
      </c>
      <c r="AR34" s="7" t="s">
        <v>39</v>
      </c>
      <c r="AS34" s="7" t="s">
        <v>39</v>
      </c>
      <c r="AT34" s="7" t="s">
        <v>39</v>
      </c>
      <c r="AU34" s="7" t="s">
        <v>39</v>
      </c>
      <c r="AV34" s="7" t="s">
        <v>39</v>
      </c>
      <c r="AW34" s="7" t="s">
        <v>39</v>
      </c>
      <c r="AX34" s="7" t="s">
        <v>39</v>
      </c>
      <c r="AY34" s="7" t="s">
        <v>39</v>
      </c>
      <c r="AZ34" s="7" t="s">
        <v>39</v>
      </c>
      <c r="BA34" s="7" t="s">
        <v>39</v>
      </c>
      <c r="BB34" s="7" t="s">
        <v>39</v>
      </c>
      <c r="BC34" s="7" t="s">
        <v>39</v>
      </c>
      <c r="BD34" s="7" t="s">
        <v>39</v>
      </c>
      <c r="BE34" s="7" t="s">
        <v>39</v>
      </c>
      <c r="BF34" s="7" t="s">
        <v>39</v>
      </c>
      <c r="BG34" s="7" t="s">
        <v>39</v>
      </c>
      <c r="BH34" s="7" t="s">
        <v>39</v>
      </c>
      <c r="BI34" s="7" t="s">
        <v>39</v>
      </c>
      <c r="BJ34" s="7" t="s">
        <v>39</v>
      </c>
      <c r="BK34" s="7" t="s">
        <v>39</v>
      </c>
      <c r="BL34" s="7" t="s">
        <v>39</v>
      </c>
      <c r="BM34" s="7" t="s">
        <v>39</v>
      </c>
      <c r="BN34" s="7" t="s">
        <v>39</v>
      </c>
      <c r="BO34" s="7" t="s">
        <v>39</v>
      </c>
      <c r="BP34" s="7" t="s">
        <v>39</v>
      </c>
      <c r="BQ34" s="7" t="s">
        <v>39</v>
      </c>
      <c r="BR34" s="7" t="s">
        <v>39</v>
      </c>
      <c r="BS34" s="7" t="s">
        <v>39</v>
      </c>
      <c r="BT34" s="7" t="s">
        <v>39</v>
      </c>
      <c r="BU34" s="7" t="s">
        <v>39</v>
      </c>
      <c r="BV34" s="7" t="s">
        <v>39</v>
      </c>
      <c r="BW34" s="7" t="s">
        <v>39</v>
      </c>
      <c r="BX34" s="7" t="s">
        <v>39</v>
      </c>
    </row>
    <row r="35" spans="1:76" ht="53.4" thickBot="1" x14ac:dyDescent="0.35">
      <c r="A35" s="10" t="s">
        <v>69</v>
      </c>
      <c r="B35" s="11" t="s">
        <v>67</v>
      </c>
      <c r="C35" s="11" t="s">
        <v>67</v>
      </c>
      <c r="D35" s="11" t="s">
        <v>67</v>
      </c>
      <c r="E35" s="11" t="s">
        <v>67</v>
      </c>
      <c r="F35" s="11" t="s">
        <v>67</v>
      </c>
      <c r="G35" s="11" t="s">
        <v>67</v>
      </c>
      <c r="H35" s="11" t="s">
        <v>67</v>
      </c>
      <c r="I35" s="11" t="s">
        <v>67</v>
      </c>
      <c r="J35" s="11" t="s">
        <v>67</v>
      </c>
      <c r="K35" s="11" t="s">
        <v>67</v>
      </c>
      <c r="L35" s="11" t="s">
        <v>67</v>
      </c>
      <c r="M35" s="11" t="s">
        <v>67</v>
      </c>
      <c r="N35" s="11" t="s">
        <v>67</v>
      </c>
      <c r="O35" s="11" t="s">
        <v>67</v>
      </c>
      <c r="P35" s="11" t="s">
        <v>67</v>
      </c>
      <c r="Q35" s="11" t="s">
        <v>67</v>
      </c>
      <c r="R35" s="11" t="s">
        <v>67</v>
      </c>
      <c r="S35" s="11" t="s">
        <v>67</v>
      </c>
      <c r="T35" s="11" t="s">
        <v>67</v>
      </c>
      <c r="U35" s="11" t="s">
        <v>67</v>
      </c>
      <c r="V35" s="11" t="s">
        <v>67</v>
      </c>
      <c r="W35" s="11" t="s">
        <v>67</v>
      </c>
      <c r="X35" s="11" t="s">
        <v>67</v>
      </c>
      <c r="Y35" s="11" t="s">
        <v>67</v>
      </c>
      <c r="Z35" s="11" t="s">
        <v>67</v>
      </c>
      <c r="AA35" s="11" t="s">
        <v>67</v>
      </c>
      <c r="AB35" s="11" t="s">
        <v>67</v>
      </c>
      <c r="AC35" s="11" t="s">
        <v>67</v>
      </c>
      <c r="AD35" s="11" t="s">
        <v>67</v>
      </c>
      <c r="AE35" s="11" t="s">
        <v>67</v>
      </c>
      <c r="AF35" s="11" t="s">
        <v>67</v>
      </c>
      <c r="AG35" s="11" t="s">
        <v>67</v>
      </c>
      <c r="AH35" s="11" t="s">
        <v>67</v>
      </c>
      <c r="AI35" s="11" t="s">
        <v>67</v>
      </c>
      <c r="AJ35" s="11" t="s">
        <v>67</v>
      </c>
      <c r="AK35" s="11" t="s">
        <v>85</v>
      </c>
      <c r="AL35" s="11" t="s">
        <v>67</v>
      </c>
      <c r="AM35" s="11" t="s">
        <v>67</v>
      </c>
      <c r="AN35" s="11" t="s">
        <v>67</v>
      </c>
      <c r="AO35" s="11" t="s">
        <v>67</v>
      </c>
      <c r="AP35" s="11" t="s">
        <v>67</v>
      </c>
      <c r="AQ35" s="11" t="s">
        <v>67</v>
      </c>
      <c r="AR35" s="11" t="s">
        <v>67</v>
      </c>
      <c r="AS35" s="11" t="s">
        <v>67</v>
      </c>
      <c r="AT35" s="11" t="s">
        <v>67</v>
      </c>
      <c r="AU35" s="11" t="s">
        <v>67</v>
      </c>
      <c r="AV35" s="11" t="s">
        <v>67</v>
      </c>
      <c r="AW35" s="11" t="s">
        <v>67</v>
      </c>
      <c r="AX35" s="11" t="s">
        <v>67</v>
      </c>
      <c r="AY35" s="11" t="s">
        <v>67</v>
      </c>
      <c r="AZ35" s="11" t="s">
        <v>67</v>
      </c>
      <c r="BA35" s="11" t="s">
        <v>67</v>
      </c>
      <c r="BB35" s="11" t="s">
        <v>67</v>
      </c>
      <c r="BC35" s="11" t="s">
        <v>67</v>
      </c>
      <c r="BD35" s="11" t="s">
        <v>67</v>
      </c>
      <c r="BE35" s="11" t="s">
        <v>67</v>
      </c>
      <c r="BF35" s="11" t="s">
        <v>67</v>
      </c>
      <c r="BG35" s="11" t="s">
        <v>67</v>
      </c>
      <c r="BH35" s="11" t="s">
        <v>67</v>
      </c>
      <c r="BI35" s="11" t="s">
        <v>67</v>
      </c>
      <c r="BJ35" s="11" t="s">
        <v>67</v>
      </c>
      <c r="BK35" s="11" t="s">
        <v>67</v>
      </c>
      <c r="BL35" s="11" t="s">
        <v>67</v>
      </c>
      <c r="BM35" s="11" t="s">
        <v>67</v>
      </c>
      <c r="BN35" s="11" t="s">
        <v>67</v>
      </c>
      <c r="BO35" s="11" t="s">
        <v>67</v>
      </c>
      <c r="BP35" s="11" t="s">
        <v>67</v>
      </c>
      <c r="BQ35" s="11" t="s">
        <v>67</v>
      </c>
      <c r="BR35" s="11" t="s">
        <v>67</v>
      </c>
      <c r="BS35" s="11" t="s">
        <v>67</v>
      </c>
      <c r="BT35" s="11" t="s">
        <v>67</v>
      </c>
      <c r="BU35" s="11" t="s">
        <v>67</v>
      </c>
      <c r="BV35" s="11" t="s">
        <v>67</v>
      </c>
      <c r="BW35" s="11" t="s">
        <v>67</v>
      </c>
      <c r="BX35" s="11" t="s">
        <v>67</v>
      </c>
    </row>
    <row r="36" spans="1:76" ht="79.8" thickBot="1" x14ac:dyDescent="0.35">
      <c r="A36" s="12" t="s">
        <v>70</v>
      </c>
      <c r="B36" s="13" t="s">
        <v>71</v>
      </c>
      <c r="C36" s="13" t="s">
        <v>71</v>
      </c>
      <c r="D36" s="13" t="s">
        <v>72</v>
      </c>
      <c r="E36" s="13" t="s">
        <v>72</v>
      </c>
      <c r="F36" s="13" t="s">
        <v>71</v>
      </c>
      <c r="G36" s="13" t="s">
        <v>71</v>
      </c>
      <c r="H36" s="13" t="s">
        <v>72</v>
      </c>
      <c r="I36" s="13" t="s">
        <v>72</v>
      </c>
      <c r="J36" s="13" t="s">
        <v>71</v>
      </c>
      <c r="K36" s="13" t="s">
        <v>72</v>
      </c>
      <c r="L36" s="13" t="s">
        <v>72</v>
      </c>
      <c r="M36" s="13" t="s">
        <v>71</v>
      </c>
      <c r="N36" s="13" t="s">
        <v>72</v>
      </c>
      <c r="O36" s="13" t="s">
        <v>71</v>
      </c>
      <c r="P36" s="13" t="s">
        <v>73</v>
      </c>
      <c r="Q36" s="13" t="s">
        <v>73</v>
      </c>
      <c r="R36" s="13" t="s">
        <v>72</v>
      </c>
      <c r="S36" s="13" t="s">
        <v>75</v>
      </c>
      <c r="T36" s="13" t="s">
        <v>73</v>
      </c>
      <c r="U36" s="13" t="s">
        <v>73</v>
      </c>
      <c r="V36" s="13" t="s">
        <v>75</v>
      </c>
      <c r="W36" s="13" t="s">
        <v>383</v>
      </c>
      <c r="X36" s="13" t="s">
        <v>71</v>
      </c>
      <c r="Y36" s="13" t="s">
        <v>75</v>
      </c>
      <c r="Z36" s="13" t="s">
        <v>71</v>
      </c>
      <c r="AA36" s="13" t="s">
        <v>384</v>
      </c>
      <c r="AB36" s="13" t="s">
        <v>383</v>
      </c>
      <c r="AC36" s="13" t="s">
        <v>75</v>
      </c>
      <c r="AD36" s="13" t="s">
        <v>384</v>
      </c>
      <c r="AE36" s="13" t="s">
        <v>384</v>
      </c>
      <c r="AF36" s="13" t="s">
        <v>73</v>
      </c>
      <c r="AG36" s="13" t="s">
        <v>384</v>
      </c>
      <c r="AH36" s="13" t="s">
        <v>73</v>
      </c>
      <c r="AI36" s="13" t="s">
        <v>384</v>
      </c>
      <c r="AJ36" s="13" t="s">
        <v>384</v>
      </c>
      <c r="AK36" s="13"/>
      <c r="AL36" s="13" t="s">
        <v>73</v>
      </c>
      <c r="AM36" s="13" t="s">
        <v>383</v>
      </c>
      <c r="AN36" s="13" t="s">
        <v>384</v>
      </c>
      <c r="AO36" s="13" t="s">
        <v>384</v>
      </c>
      <c r="AP36" s="13" t="s">
        <v>384</v>
      </c>
      <c r="AQ36" s="13" t="s">
        <v>385</v>
      </c>
      <c r="AR36" s="13" t="s">
        <v>384</v>
      </c>
      <c r="AS36" s="13" t="s">
        <v>385</v>
      </c>
      <c r="AT36" s="13" t="s">
        <v>384</v>
      </c>
      <c r="AU36" s="13" t="s">
        <v>385</v>
      </c>
      <c r="AV36" s="13" t="s">
        <v>384</v>
      </c>
      <c r="AW36" s="13" t="s">
        <v>385</v>
      </c>
      <c r="AX36" s="13" t="s">
        <v>384</v>
      </c>
      <c r="AY36" s="13" t="s">
        <v>385</v>
      </c>
      <c r="AZ36" s="13" t="s">
        <v>385</v>
      </c>
      <c r="BA36" s="13" t="s">
        <v>385</v>
      </c>
      <c r="BB36" s="13" t="s">
        <v>385</v>
      </c>
      <c r="BC36" s="13" t="s">
        <v>385</v>
      </c>
      <c r="BD36" s="13" t="s">
        <v>385</v>
      </c>
      <c r="BE36" s="13" t="s">
        <v>385</v>
      </c>
      <c r="BF36" s="13" t="s">
        <v>385</v>
      </c>
      <c r="BG36" s="13" t="s">
        <v>385</v>
      </c>
      <c r="BH36" s="13" t="s">
        <v>385</v>
      </c>
      <c r="BI36" s="13" t="s">
        <v>385</v>
      </c>
      <c r="BJ36" s="13" t="s">
        <v>385</v>
      </c>
      <c r="BK36" s="13" t="s">
        <v>386</v>
      </c>
      <c r="BL36" s="13" t="s">
        <v>385</v>
      </c>
      <c r="BM36" s="13" t="s">
        <v>385</v>
      </c>
      <c r="BN36" s="13" t="s">
        <v>72</v>
      </c>
      <c r="BO36" s="13" t="s">
        <v>72</v>
      </c>
      <c r="BP36" s="13" t="s">
        <v>386</v>
      </c>
      <c r="BQ36" s="13" t="s">
        <v>385</v>
      </c>
      <c r="BR36" s="13" t="s">
        <v>385</v>
      </c>
      <c r="BS36" s="13" t="s">
        <v>386</v>
      </c>
      <c r="BT36" s="13" t="s">
        <v>385</v>
      </c>
      <c r="BU36" s="13" t="s">
        <v>386</v>
      </c>
      <c r="BV36" s="13" t="s">
        <v>385</v>
      </c>
      <c r="BW36" s="13" t="s">
        <v>386</v>
      </c>
      <c r="BX36" s="13" t="s">
        <v>385</v>
      </c>
    </row>
    <row r="37" spans="1:76" ht="66.599999999999994" thickBot="1" x14ac:dyDescent="0.35">
      <c r="A37" s="10" t="s">
        <v>76</v>
      </c>
      <c r="B37" s="11">
        <v>1</v>
      </c>
      <c r="C37" s="11">
        <v>2</v>
      </c>
      <c r="D37" s="11">
        <v>2</v>
      </c>
      <c r="E37" s="11">
        <v>2</v>
      </c>
      <c r="F37" s="11">
        <v>2</v>
      </c>
      <c r="G37" s="11">
        <v>3</v>
      </c>
      <c r="H37" s="11">
        <v>3</v>
      </c>
      <c r="I37" s="11">
        <v>3</v>
      </c>
      <c r="J37" s="11">
        <v>2</v>
      </c>
      <c r="K37" s="11">
        <v>2</v>
      </c>
      <c r="L37" s="11">
        <v>3</v>
      </c>
      <c r="M37" s="11">
        <v>3</v>
      </c>
      <c r="N37" s="11">
        <v>4</v>
      </c>
      <c r="O37" s="11">
        <v>1</v>
      </c>
      <c r="P37" s="11">
        <v>4</v>
      </c>
      <c r="Q37" s="11">
        <v>4</v>
      </c>
      <c r="R37" s="11">
        <v>4</v>
      </c>
      <c r="S37" s="11">
        <v>3</v>
      </c>
      <c r="T37" s="11">
        <v>4</v>
      </c>
      <c r="U37" s="11">
        <v>4</v>
      </c>
      <c r="V37" s="11">
        <v>4</v>
      </c>
      <c r="W37" s="11">
        <v>3</v>
      </c>
      <c r="X37" s="11">
        <v>1</v>
      </c>
      <c r="Y37" s="11">
        <v>4</v>
      </c>
      <c r="Z37" s="11">
        <v>1</v>
      </c>
      <c r="AA37" s="11">
        <v>4</v>
      </c>
      <c r="AB37" s="11">
        <v>3</v>
      </c>
      <c r="AC37" s="11">
        <v>4</v>
      </c>
      <c r="AD37" s="11">
        <v>4</v>
      </c>
      <c r="AE37" s="11">
        <v>4</v>
      </c>
      <c r="AF37" s="11">
        <v>4</v>
      </c>
      <c r="AG37" s="11">
        <v>4</v>
      </c>
      <c r="AH37" s="11">
        <v>4</v>
      </c>
      <c r="AI37" s="11">
        <v>4</v>
      </c>
      <c r="AJ37" s="11">
        <v>4</v>
      </c>
      <c r="AK37" s="11">
        <v>3</v>
      </c>
      <c r="AL37" s="11">
        <v>2</v>
      </c>
      <c r="AM37" s="11">
        <v>3</v>
      </c>
      <c r="AN37" s="11">
        <v>3</v>
      </c>
      <c r="AO37" s="11">
        <v>3</v>
      </c>
      <c r="AP37" s="11">
        <v>3</v>
      </c>
      <c r="AQ37" s="11">
        <v>2</v>
      </c>
      <c r="AR37" s="11">
        <v>3</v>
      </c>
      <c r="AS37" s="11">
        <v>3</v>
      </c>
      <c r="AT37" s="11">
        <v>3</v>
      </c>
      <c r="AU37" s="11">
        <v>3</v>
      </c>
      <c r="AV37" s="11">
        <v>3</v>
      </c>
      <c r="AW37" s="11">
        <v>3</v>
      </c>
      <c r="AX37" s="11">
        <v>3</v>
      </c>
      <c r="AY37" s="11">
        <v>3</v>
      </c>
      <c r="AZ37" s="11">
        <v>3</v>
      </c>
      <c r="BA37" s="11">
        <v>4</v>
      </c>
      <c r="BB37" s="11">
        <v>3</v>
      </c>
      <c r="BC37" s="11">
        <v>3</v>
      </c>
      <c r="BD37" s="11">
        <v>3</v>
      </c>
      <c r="BE37" s="11">
        <v>4</v>
      </c>
      <c r="BF37" s="11">
        <v>3</v>
      </c>
      <c r="BG37" s="11">
        <v>3</v>
      </c>
      <c r="BH37" s="11">
        <v>4</v>
      </c>
      <c r="BI37" s="11">
        <v>3</v>
      </c>
      <c r="BJ37" s="11">
        <v>3</v>
      </c>
      <c r="BK37" s="11">
        <v>4</v>
      </c>
      <c r="BL37" s="11">
        <v>3</v>
      </c>
      <c r="BM37" s="11">
        <v>3</v>
      </c>
      <c r="BN37" s="11">
        <v>2</v>
      </c>
      <c r="BO37" s="11">
        <v>1</v>
      </c>
      <c r="BP37" s="11">
        <v>4</v>
      </c>
      <c r="BQ37" s="11">
        <v>4</v>
      </c>
      <c r="BR37" s="11">
        <v>3</v>
      </c>
      <c r="BS37" s="11">
        <v>4</v>
      </c>
      <c r="BT37" s="11">
        <v>3</v>
      </c>
      <c r="BU37" s="11">
        <v>4</v>
      </c>
      <c r="BV37" s="11">
        <v>3</v>
      </c>
      <c r="BW37" s="11">
        <v>4</v>
      </c>
      <c r="BX37" s="11">
        <v>3</v>
      </c>
    </row>
    <row r="38" spans="1:76" ht="79.8" thickBot="1" x14ac:dyDescent="0.35">
      <c r="A38" s="12" t="s">
        <v>77</v>
      </c>
      <c r="B38" s="13" t="s">
        <v>72</v>
      </c>
      <c r="C38" s="13" t="s">
        <v>73</v>
      </c>
      <c r="D38" s="13" t="s">
        <v>73</v>
      </c>
      <c r="E38" s="13" t="s">
        <v>73</v>
      </c>
      <c r="F38" s="13" t="s">
        <v>73</v>
      </c>
      <c r="G38" s="13" t="s">
        <v>73</v>
      </c>
      <c r="H38" s="13" t="s">
        <v>73</v>
      </c>
      <c r="I38" s="13" t="s">
        <v>73</v>
      </c>
      <c r="J38" s="13" t="s">
        <v>73</v>
      </c>
      <c r="K38" s="13" t="s">
        <v>73</v>
      </c>
      <c r="L38" s="13" t="s">
        <v>73</v>
      </c>
      <c r="M38" s="13" t="s">
        <v>73</v>
      </c>
      <c r="N38" s="13" t="s">
        <v>78</v>
      </c>
      <c r="O38" s="13" t="s">
        <v>73</v>
      </c>
      <c r="P38" s="13" t="s">
        <v>78</v>
      </c>
      <c r="Q38" s="13" t="s">
        <v>78</v>
      </c>
      <c r="R38" s="13" t="s">
        <v>78</v>
      </c>
      <c r="S38" s="13" t="s">
        <v>78</v>
      </c>
      <c r="T38" s="13" t="s">
        <v>78</v>
      </c>
      <c r="U38" s="13" t="s">
        <v>78</v>
      </c>
      <c r="V38" s="13" t="s">
        <v>78</v>
      </c>
      <c r="W38" s="13" t="s">
        <v>78</v>
      </c>
      <c r="X38" s="13" t="s">
        <v>74</v>
      </c>
      <c r="Y38" s="13" t="s">
        <v>78</v>
      </c>
      <c r="Z38" s="13" t="s">
        <v>74</v>
      </c>
      <c r="AA38" s="13" t="s">
        <v>78</v>
      </c>
      <c r="AB38" s="13" t="s">
        <v>383</v>
      </c>
      <c r="AC38" s="13" t="s">
        <v>78</v>
      </c>
      <c r="AD38" s="13" t="s">
        <v>78</v>
      </c>
      <c r="AE38" s="13" t="s">
        <v>79</v>
      </c>
      <c r="AF38" s="13" t="s">
        <v>78</v>
      </c>
      <c r="AG38" s="13" t="s">
        <v>79</v>
      </c>
      <c r="AH38" s="13" t="s">
        <v>78</v>
      </c>
      <c r="AI38" s="13" t="s">
        <v>79</v>
      </c>
      <c r="AJ38" s="13" t="s">
        <v>79</v>
      </c>
      <c r="AK38" s="13" t="s">
        <v>78</v>
      </c>
      <c r="AL38" s="13" t="s">
        <v>383</v>
      </c>
      <c r="AM38" s="13" t="s">
        <v>383</v>
      </c>
      <c r="AN38" s="13" t="s">
        <v>80</v>
      </c>
      <c r="AO38" s="13" t="s">
        <v>80</v>
      </c>
      <c r="AP38" s="13" t="s">
        <v>78</v>
      </c>
      <c r="AQ38" s="13" t="s">
        <v>80</v>
      </c>
      <c r="AR38" s="13" t="s">
        <v>78</v>
      </c>
      <c r="AS38" s="13" t="s">
        <v>80</v>
      </c>
      <c r="AT38" s="13" t="s">
        <v>80</v>
      </c>
      <c r="AU38" s="13" t="s">
        <v>80</v>
      </c>
      <c r="AV38" s="13" t="s">
        <v>80</v>
      </c>
      <c r="AW38" s="13" t="s">
        <v>80</v>
      </c>
      <c r="AX38" s="13" t="s">
        <v>80</v>
      </c>
      <c r="AY38" s="13" t="s">
        <v>80</v>
      </c>
      <c r="AZ38" s="13" t="s">
        <v>80</v>
      </c>
      <c r="BA38" s="13" t="s">
        <v>80</v>
      </c>
      <c r="BB38" s="13" t="s">
        <v>80</v>
      </c>
      <c r="BC38" s="13" t="s">
        <v>80</v>
      </c>
      <c r="BD38" s="13" t="s">
        <v>80</v>
      </c>
      <c r="BE38" s="13" t="s">
        <v>80</v>
      </c>
      <c r="BF38" s="13" t="s">
        <v>80</v>
      </c>
      <c r="BG38" s="13" t="s">
        <v>80</v>
      </c>
      <c r="BH38" s="13" t="s">
        <v>80</v>
      </c>
      <c r="BI38" s="13" t="s">
        <v>80</v>
      </c>
      <c r="BJ38" s="13" t="s">
        <v>80</v>
      </c>
      <c r="BK38" s="13" t="s">
        <v>81</v>
      </c>
      <c r="BL38" s="13" t="s">
        <v>80</v>
      </c>
      <c r="BM38" s="13" t="s">
        <v>80</v>
      </c>
      <c r="BN38" s="13" t="s">
        <v>80</v>
      </c>
      <c r="BO38" s="13" t="s">
        <v>80</v>
      </c>
      <c r="BP38" s="13" t="s">
        <v>81</v>
      </c>
      <c r="BQ38" s="13" t="s">
        <v>80</v>
      </c>
      <c r="BR38" s="13" t="s">
        <v>81</v>
      </c>
      <c r="BS38" s="13" t="s">
        <v>81</v>
      </c>
      <c r="BT38" s="13" t="s">
        <v>81</v>
      </c>
      <c r="BU38" s="13" t="s">
        <v>81</v>
      </c>
      <c r="BV38" s="13" t="s">
        <v>80</v>
      </c>
      <c r="BW38" s="13" t="s">
        <v>81</v>
      </c>
      <c r="BX38" s="13" t="s">
        <v>80</v>
      </c>
    </row>
    <row r="39" spans="1:76" ht="27" thickBot="1" x14ac:dyDescent="0.35">
      <c r="A39" s="4" t="s">
        <v>82</v>
      </c>
      <c r="B39" s="5" t="s">
        <v>67</v>
      </c>
      <c r="C39" s="5" t="s">
        <v>67</v>
      </c>
      <c r="D39" s="5" t="s">
        <v>67</v>
      </c>
      <c r="E39" s="5" t="s">
        <v>67</v>
      </c>
      <c r="F39" s="5" t="s">
        <v>67</v>
      </c>
      <c r="G39" s="5" t="s">
        <v>67</v>
      </c>
      <c r="H39" s="5" t="s">
        <v>67</v>
      </c>
      <c r="I39" s="5" t="s">
        <v>67</v>
      </c>
      <c r="J39" s="5" t="s">
        <v>67</v>
      </c>
      <c r="K39" s="5" t="s">
        <v>67</v>
      </c>
      <c r="L39" s="5" t="s">
        <v>67</v>
      </c>
      <c r="M39" s="5" t="s">
        <v>67</v>
      </c>
      <c r="N39" s="5" t="s">
        <v>67</v>
      </c>
      <c r="O39" s="5" t="s">
        <v>67</v>
      </c>
      <c r="P39" s="5" t="s">
        <v>67</v>
      </c>
      <c r="Q39" s="5" t="s">
        <v>67</v>
      </c>
      <c r="R39" s="5" t="s">
        <v>67</v>
      </c>
      <c r="S39" s="5" t="s">
        <v>67</v>
      </c>
      <c r="T39" s="5" t="s">
        <v>67</v>
      </c>
      <c r="U39" s="5" t="s">
        <v>67</v>
      </c>
      <c r="V39" s="5" t="s">
        <v>67</v>
      </c>
      <c r="W39" s="5" t="s">
        <v>67</v>
      </c>
      <c r="X39" s="5" t="s">
        <v>67</v>
      </c>
      <c r="Y39" s="5" t="s">
        <v>67</v>
      </c>
      <c r="Z39" s="5" t="s">
        <v>67</v>
      </c>
      <c r="AA39" s="5" t="s">
        <v>67</v>
      </c>
      <c r="AB39" s="5" t="s">
        <v>67</v>
      </c>
      <c r="AC39" s="5" t="s">
        <v>67</v>
      </c>
      <c r="AD39" s="5" t="s">
        <v>67</v>
      </c>
      <c r="AE39" s="5" t="s">
        <v>67</v>
      </c>
      <c r="AF39" s="5" t="s">
        <v>67</v>
      </c>
      <c r="AG39" s="5" t="s">
        <v>67</v>
      </c>
      <c r="AH39" s="5" t="s">
        <v>67</v>
      </c>
      <c r="AI39" s="5" t="s">
        <v>67</v>
      </c>
      <c r="AJ39" s="5" t="s">
        <v>67</v>
      </c>
      <c r="AK39" s="5" t="s">
        <v>67</v>
      </c>
      <c r="AL39" s="5" t="s">
        <v>67</v>
      </c>
      <c r="AM39" s="5" t="s">
        <v>67</v>
      </c>
      <c r="AN39" s="5" t="s">
        <v>67</v>
      </c>
      <c r="AO39" s="5" t="s">
        <v>67</v>
      </c>
      <c r="AP39" s="5" t="s">
        <v>67</v>
      </c>
      <c r="AQ39" s="5" t="s">
        <v>67</v>
      </c>
      <c r="AR39" s="5" t="s">
        <v>67</v>
      </c>
      <c r="AS39" s="5" t="s">
        <v>67</v>
      </c>
      <c r="AT39" s="5" t="s">
        <v>67</v>
      </c>
      <c r="AU39" s="5" t="s">
        <v>67</v>
      </c>
      <c r="AV39" s="5" t="s">
        <v>67</v>
      </c>
      <c r="AW39" s="5" t="s">
        <v>67</v>
      </c>
      <c r="AX39" s="5" t="s">
        <v>67</v>
      </c>
      <c r="AY39" s="5" t="s">
        <v>67</v>
      </c>
      <c r="AZ39" s="5" t="s">
        <v>67</v>
      </c>
      <c r="BA39" s="5" t="s">
        <v>67</v>
      </c>
      <c r="BB39" s="5" t="s">
        <v>67</v>
      </c>
      <c r="BC39" s="5" t="s">
        <v>67</v>
      </c>
      <c r="BD39" s="5" t="s">
        <v>67</v>
      </c>
      <c r="BE39" s="5" t="s">
        <v>67</v>
      </c>
      <c r="BF39" s="5" t="s">
        <v>67</v>
      </c>
      <c r="BG39" s="5" t="s">
        <v>67</v>
      </c>
      <c r="BH39" s="5" t="s">
        <v>67</v>
      </c>
      <c r="BI39" s="5" t="s">
        <v>67</v>
      </c>
      <c r="BJ39" s="5" t="s">
        <v>67</v>
      </c>
      <c r="BK39" s="5" t="s">
        <v>67</v>
      </c>
      <c r="BL39" s="5" t="s">
        <v>67</v>
      </c>
      <c r="BM39" s="5" t="s">
        <v>67</v>
      </c>
      <c r="BN39" s="5" t="s">
        <v>67</v>
      </c>
      <c r="BO39" s="5" t="s">
        <v>67</v>
      </c>
      <c r="BP39" s="5" t="s">
        <v>67</v>
      </c>
      <c r="BQ39" s="5" t="s">
        <v>67</v>
      </c>
      <c r="BR39" s="5" t="s">
        <v>67</v>
      </c>
      <c r="BS39" s="5" t="s">
        <v>67</v>
      </c>
      <c r="BT39" s="5" t="s">
        <v>67</v>
      </c>
      <c r="BU39" s="5" t="s">
        <v>67</v>
      </c>
      <c r="BV39" s="5" t="s">
        <v>67</v>
      </c>
      <c r="BW39" s="5" t="s">
        <v>67</v>
      </c>
      <c r="BX39" s="5" t="s">
        <v>67</v>
      </c>
    </row>
    <row r="40" spans="1:76" ht="40.200000000000003" thickBot="1" x14ac:dyDescent="0.35">
      <c r="A40" s="6" t="s">
        <v>83</v>
      </c>
      <c r="B40" s="7" t="s">
        <v>67</v>
      </c>
      <c r="C40" s="7" t="s">
        <v>67</v>
      </c>
      <c r="D40" s="7" t="s">
        <v>67</v>
      </c>
      <c r="E40" s="7" t="s">
        <v>67</v>
      </c>
      <c r="F40" s="7" t="s">
        <v>67</v>
      </c>
      <c r="G40" s="7" t="s">
        <v>67</v>
      </c>
      <c r="H40" s="7" t="s">
        <v>67</v>
      </c>
      <c r="I40" s="7" t="s">
        <v>67</v>
      </c>
      <c r="J40" s="7" t="s">
        <v>67</v>
      </c>
      <c r="K40" s="7" t="s">
        <v>67</v>
      </c>
      <c r="L40" s="7" t="s">
        <v>67</v>
      </c>
      <c r="M40" s="7" t="s">
        <v>67</v>
      </c>
      <c r="N40" s="7" t="s">
        <v>67</v>
      </c>
      <c r="O40" s="7" t="s">
        <v>67</v>
      </c>
      <c r="P40" s="7" t="s">
        <v>67</v>
      </c>
      <c r="Q40" s="7" t="s">
        <v>67</v>
      </c>
      <c r="R40" s="7" t="s">
        <v>67</v>
      </c>
      <c r="S40" s="7" t="s">
        <v>67</v>
      </c>
      <c r="T40" s="7" t="s">
        <v>67</v>
      </c>
      <c r="U40" s="7" t="s">
        <v>67</v>
      </c>
      <c r="V40" s="7" t="s">
        <v>67</v>
      </c>
      <c r="W40" s="7" t="s">
        <v>67</v>
      </c>
      <c r="X40" s="7" t="s">
        <v>67</v>
      </c>
      <c r="Y40" s="7" t="s">
        <v>67</v>
      </c>
      <c r="Z40" s="7" t="s">
        <v>67</v>
      </c>
      <c r="AA40" s="7" t="s">
        <v>67</v>
      </c>
      <c r="AB40" s="7" t="s">
        <v>67</v>
      </c>
      <c r="AC40" s="7" t="s">
        <v>67</v>
      </c>
      <c r="AD40" s="7" t="s">
        <v>67</v>
      </c>
      <c r="AE40" s="7" t="s">
        <v>67</v>
      </c>
      <c r="AF40" s="7" t="s">
        <v>67</v>
      </c>
      <c r="AG40" s="7" t="s">
        <v>67</v>
      </c>
      <c r="AH40" s="7" t="s">
        <v>67</v>
      </c>
      <c r="AI40" s="7" t="s">
        <v>67</v>
      </c>
      <c r="AJ40" s="7" t="s">
        <v>67</v>
      </c>
      <c r="AK40" s="7" t="s">
        <v>67</v>
      </c>
      <c r="AL40" s="7" t="s">
        <v>67</v>
      </c>
      <c r="AM40" s="7" t="s">
        <v>67</v>
      </c>
      <c r="AN40" s="7" t="s">
        <v>67</v>
      </c>
      <c r="AO40" s="7" t="s">
        <v>67</v>
      </c>
      <c r="AP40" s="7" t="s">
        <v>67</v>
      </c>
      <c r="AQ40" s="7" t="s">
        <v>67</v>
      </c>
      <c r="AR40" s="7" t="s">
        <v>67</v>
      </c>
      <c r="AS40" s="7" t="s">
        <v>67</v>
      </c>
      <c r="AT40" s="7" t="s">
        <v>67</v>
      </c>
      <c r="AU40" s="7" t="s">
        <v>67</v>
      </c>
      <c r="AV40" s="7" t="s">
        <v>67</v>
      </c>
      <c r="AW40" s="7" t="s">
        <v>67</v>
      </c>
      <c r="AX40" s="7" t="s">
        <v>67</v>
      </c>
      <c r="AY40" s="7" t="s">
        <v>67</v>
      </c>
      <c r="AZ40" s="7" t="s">
        <v>67</v>
      </c>
      <c r="BA40" s="7" t="s">
        <v>67</v>
      </c>
      <c r="BB40" s="7" t="s">
        <v>67</v>
      </c>
      <c r="BC40" s="7" t="s">
        <v>67</v>
      </c>
      <c r="BD40" s="7" t="s">
        <v>67</v>
      </c>
      <c r="BE40" s="7" t="s">
        <v>67</v>
      </c>
      <c r="BF40" s="7" t="s">
        <v>67</v>
      </c>
      <c r="BG40" s="7" t="s">
        <v>67</v>
      </c>
      <c r="BH40" s="7" t="s">
        <v>67</v>
      </c>
      <c r="BI40" s="7" t="s">
        <v>67</v>
      </c>
      <c r="BJ40" s="7" t="s">
        <v>67</v>
      </c>
      <c r="BK40" s="7" t="s">
        <v>67</v>
      </c>
      <c r="BL40" s="7" t="s">
        <v>67</v>
      </c>
      <c r="BM40" s="7" t="s">
        <v>67</v>
      </c>
      <c r="BN40" s="7" t="s">
        <v>67</v>
      </c>
      <c r="BO40" s="7" t="s">
        <v>67</v>
      </c>
      <c r="BP40" s="7" t="s">
        <v>67</v>
      </c>
      <c r="BQ40" s="7" t="s">
        <v>67</v>
      </c>
      <c r="BR40" s="7" t="s">
        <v>67</v>
      </c>
      <c r="BS40" s="7" t="s">
        <v>67</v>
      </c>
      <c r="BT40" s="7" t="s">
        <v>67</v>
      </c>
      <c r="BU40" s="7" t="s">
        <v>67</v>
      </c>
      <c r="BV40" s="7" t="s">
        <v>67</v>
      </c>
      <c r="BW40" s="7" t="s">
        <v>67</v>
      </c>
      <c r="BX40" s="7" t="s">
        <v>67</v>
      </c>
    </row>
    <row r="41" spans="1:76" ht="40.200000000000003" thickBot="1" x14ac:dyDescent="0.35">
      <c r="A41" s="10" t="s">
        <v>84</v>
      </c>
      <c r="B41" s="11" t="s">
        <v>85</v>
      </c>
      <c r="C41" s="11" t="s">
        <v>85</v>
      </c>
      <c r="D41" s="11" t="s">
        <v>85</v>
      </c>
      <c r="E41" s="11" t="s">
        <v>85</v>
      </c>
      <c r="F41" s="11" t="s">
        <v>85</v>
      </c>
      <c r="G41" s="11" t="s">
        <v>85</v>
      </c>
      <c r="H41" s="11" t="s">
        <v>85</v>
      </c>
      <c r="I41" s="11" t="s">
        <v>85</v>
      </c>
      <c r="J41" s="11" t="s">
        <v>85</v>
      </c>
      <c r="K41" s="11" t="s">
        <v>85</v>
      </c>
      <c r="L41" s="11" t="s">
        <v>85</v>
      </c>
      <c r="M41" s="11" t="s">
        <v>85</v>
      </c>
      <c r="N41" s="11" t="s">
        <v>85</v>
      </c>
      <c r="O41" s="11" t="s">
        <v>85</v>
      </c>
      <c r="P41" s="11" t="s">
        <v>85</v>
      </c>
      <c r="Q41" s="11" t="s">
        <v>85</v>
      </c>
      <c r="R41" s="11" t="s">
        <v>85</v>
      </c>
      <c r="S41" s="11" t="s">
        <v>85</v>
      </c>
      <c r="T41" s="11" t="s">
        <v>85</v>
      </c>
      <c r="U41" s="11" t="s">
        <v>85</v>
      </c>
      <c r="V41" s="11" t="s">
        <v>85</v>
      </c>
      <c r="W41" s="11" t="s">
        <v>85</v>
      </c>
      <c r="X41" s="11" t="s">
        <v>85</v>
      </c>
      <c r="Y41" s="11" t="s">
        <v>85</v>
      </c>
      <c r="Z41" s="11" t="s">
        <v>85</v>
      </c>
      <c r="AA41" s="11" t="s">
        <v>85</v>
      </c>
      <c r="AB41" s="11" t="s">
        <v>85</v>
      </c>
      <c r="AC41" s="11" t="s">
        <v>85</v>
      </c>
      <c r="AD41" s="11" t="s">
        <v>85</v>
      </c>
      <c r="AE41" s="11" t="s">
        <v>85</v>
      </c>
      <c r="AF41" s="11" t="s">
        <v>85</v>
      </c>
      <c r="AG41" s="11" t="s">
        <v>85</v>
      </c>
      <c r="AH41" s="11" t="s">
        <v>85</v>
      </c>
      <c r="AI41" s="11" t="s">
        <v>85</v>
      </c>
      <c r="AJ41" s="11" t="s">
        <v>85</v>
      </c>
      <c r="AK41" s="11" t="s">
        <v>85</v>
      </c>
      <c r="AL41" s="11" t="s">
        <v>85</v>
      </c>
      <c r="AM41" s="11" t="s">
        <v>85</v>
      </c>
      <c r="AN41" s="11" t="s">
        <v>85</v>
      </c>
      <c r="AO41" s="11" t="s">
        <v>85</v>
      </c>
      <c r="AP41" s="11" t="s">
        <v>85</v>
      </c>
      <c r="AQ41" s="11" t="s">
        <v>85</v>
      </c>
      <c r="AR41" s="11" t="s">
        <v>85</v>
      </c>
      <c r="AS41" s="11" t="s">
        <v>85</v>
      </c>
      <c r="AT41" s="11" t="s">
        <v>85</v>
      </c>
      <c r="AU41" s="11" t="s">
        <v>85</v>
      </c>
      <c r="AV41" s="11" t="s">
        <v>85</v>
      </c>
      <c r="AW41" s="11" t="s">
        <v>85</v>
      </c>
      <c r="AX41" s="11" t="s">
        <v>85</v>
      </c>
      <c r="AY41" s="11" t="s">
        <v>85</v>
      </c>
      <c r="AZ41" s="11" t="s">
        <v>85</v>
      </c>
      <c r="BA41" s="11" t="s">
        <v>85</v>
      </c>
      <c r="BB41" s="11" t="s">
        <v>85</v>
      </c>
      <c r="BC41" s="11" t="s">
        <v>85</v>
      </c>
      <c r="BD41" s="11" t="s">
        <v>85</v>
      </c>
      <c r="BE41" s="11" t="s">
        <v>85</v>
      </c>
      <c r="BF41" s="11" t="s">
        <v>85</v>
      </c>
      <c r="BG41" s="11" t="s">
        <v>85</v>
      </c>
      <c r="BH41" s="11" t="s">
        <v>85</v>
      </c>
      <c r="BI41" s="11" t="s">
        <v>85</v>
      </c>
      <c r="BJ41" s="11" t="s">
        <v>85</v>
      </c>
      <c r="BK41" s="11" t="s">
        <v>85</v>
      </c>
      <c r="BL41" s="11" t="s">
        <v>85</v>
      </c>
      <c r="BM41" s="11" t="s">
        <v>85</v>
      </c>
      <c r="BN41" s="11" t="s">
        <v>67</v>
      </c>
      <c r="BO41" s="11" t="s">
        <v>67</v>
      </c>
      <c r="BP41" s="11" t="s">
        <v>85</v>
      </c>
      <c r="BQ41" s="11" t="s">
        <v>85</v>
      </c>
      <c r="BR41" s="11" t="s">
        <v>85</v>
      </c>
      <c r="BS41" s="11" t="s">
        <v>85</v>
      </c>
      <c r="BT41" s="11" t="s">
        <v>85</v>
      </c>
      <c r="BU41" s="11" t="s">
        <v>85</v>
      </c>
      <c r="BV41" s="11" t="s">
        <v>85</v>
      </c>
      <c r="BW41" s="11" t="s">
        <v>85</v>
      </c>
      <c r="BX41" s="11" t="s">
        <v>85</v>
      </c>
    </row>
    <row r="42" spans="1:76" ht="40.200000000000003" thickBot="1" x14ac:dyDescent="0.35">
      <c r="A42" s="6" t="s">
        <v>86</v>
      </c>
      <c r="B42" s="7" t="s">
        <v>85</v>
      </c>
      <c r="C42" s="7" t="s">
        <v>85</v>
      </c>
      <c r="D42" s="7" t="s">
        <v>85</v>
      </c>
      <c r="E42" s="7" t="s">
        <v>85</v>
      </c>
      <c r="F42" s="7" t="s">
        <v>85</v>
      </c>
      <c r="G42" s="7" t="s">
        <v>85</v>
      </c>
      <c r="H42" s="7" t="s">
        <v>85</v>
      </c>
      <c r="I42" s="7" t="s">
        <v>85</v>
      </c>
      <c r="J42" s="7" t="s">
        <v>85</v>
      </c>
      <c r="K42" s="7" t="s">
        <v>85</v>
      </c>
      <c r="L42" s="7" t="s">
        <v>85</v>
      </c>
      <c r="M42" s="7" t="s">
        <v>85</v>
      </c>
      <c r="N42" s="7" t="s">
        <v>85</v>
      </c>
      <c r="O42" s="7" t="s">
        <v>85</v>
      </c>
      <c r="P42" s="7" t="s">
        <v>85</v>
      </c>
      <c r="Q42" s="7" t="s">
        <v>85</v>
      </c>
      <c r="R42" s="7" t="s">
        <v>85</v>
      </c>
      <c r="S42" s="7" t="s">
        <v>85</v>
      </c>
      <c r="T42" s="7" t="s">
        <v>85</v>
      </c>
      <c r="U42" s="7" t="s">
        <v>85</v>
      </c>
      <c r="V42" s="7" t="s">
        <v>85</v>
      </c>
      <c r="W42" s="7" t="s">
        <v>85</v>
      </c>
      <c r="X42" s="7" t="s">
        <v>85</v>
      </c>
      <c r="Y42" s="7" t="s">
        <v>85</v>
      </c>
      <c r="Z42" s="7" t="s">
        <v>85</v>
      </c>
      <c r="AA42" s="7" t="s">
        <v>85</v>
      </c>
      <c r="AB42" s="7" t="s">
        <v>85</v>
      </c>
      <c r="AC42" s="7" t="s">
        <v>85</v>
      </c>
      <c r="AD42" s="7" t="s">
        <v>85</v>
      </c>
      <c r="AE42" s="7" t="s">
        <v>85</v>
      </c>
      <c r="AF42" s="7" t="s">
        <v>85</v>
      </c>
      <c r="AG42" s="7" t="s">
        <v>85</v>
      </c>
      <c r="AH42" s="7" t="s">
        <v>85</v>
      </c>
      <c r="AI42" s="7" t="s">
        <v>85</v>
      </c>
      <c r="AJ42" s="7" t="s">
        <v>85</v>
      </c>
      <c r="AK42" s="7" t="s">
        <v>85</v>
      </c>
      <c r="AL42" s="7" t="s">
        <v>85</v>
      </c>
      <c r="AM42" s="7" t="s">
        <v>85</v>
      </c>
      <c r="AN42" s="7" t="s">
        <v>85</v>
      </c>
      <c r="AO42" s="7" t="s">
        <v>85</v>
      </c>
      <c r="AP42" s="7" t="s">
        <v>85</v>
      </c>
      <c r="AQ42" s="7" t="s">
        <v>85</v>
      </c>
      <c r="AR42" s="7" t="s">
        <v>85</v>
      </c>
      <c r="AS42" s="7" t="s">
        <v>85</v>
      </c>
      <c r="AT42" s="7" t="s">
        <v>85</v>
      </c>
      <c r="AU42" s="7" t="s">
        <v>85</v>
      </c>
      <c r="AV42" s="7" t="s">
        <v>85</v>
      </c>
      <c r="AW42" s="7" t="s">
        <v>85</v>
      </c>
      <c r="AX42" s="7" t="s">
        <v>85</v>
      </c>
      <c r="AY42" s="7" t="s">
        <v>85</v>
      </c>
      <c r="AZ42" s="7" t="s">
        <v>85</v>
      </c>
      <c r="BA42" s="7" t="s">
        <v>85</v>
      </c>
      <c r="BB42" s="7" t="s">
        <v>85</v>
      </c>
      <c r="BC42" s="7" t="s">
        <v>85</v>
      </c>
      <c r="BD42" s="7" t="s">
        <v>85</v>
      </c>
      <c r="BE42" s="7" t="s">
        <v>85</v>
      </c>
      <c r="BF42" s="7" t="s">
        <v>85</v>
      </c>
      <c r="BG42" s="7" t="s">
        <v>85</v>
      </c>
      <c r="BH42" s="7" t="s">
        <v>85</v>
      </c>
      <c r="BI42" s="7" t="s">
        <v>85</v>
      </c>
      <c r="BJ42" s="7" t="s">
        <v>85</v>
      </c>
      <c r="BK42" s="7" t="s">
        <v>85</v>
      </c>
      <c r="BL42" s="7" t="s">
        <v>85</v>
      </c>
      <c r="BM42" s="7" t="s">
        <v>85</v>
      </c>
      <c r="BN42" s="7" t="s">
        <v>85</v>
      </c>
      <c r="BO42" s="7" t="s">
        <v>85</v>
      </c>
      <c r="BP42" s="7" t="s">
        <v>85</v>
      </c>
      <c r="BQ42" s="7" t="s">
        <v>85</v>
      </c>
      <c r="BR42" s="7" t="s">
        <v>85</v>
      </c>
      <c r="BS42" s="7" t="s">
        <v>85</v>
      </c>
      <c r="BT42" s="7" t="s">
        <v>85</v>
      </c>
      <c r="BU42" s="7" t="s">
        <v>85</v>
      </c>
      <c r="BV42" s="7" t="s">
        <v>85</v>
      </c>
      <c r="BW42" s="7" t="s">
        <v>85</v>
      </c>
      <c r="BX42" s="7" t="s">
        <v>85</v>
      </c>
    </row>
    <row r="43" spans="1:76" ht="40.200000000000003" thickBot="1" x14ac:dyDescent="0.35">
      <c r="A43" s="10" t="s">
        <v>87</v>
      </c>
      <c r="B43" s="11" t="s">
        <v>85</v>
      </c>
      <c r="C43" s="11" t="s">
        <v>85</v>
      </c>
      <c r="D43" s="11" t="s">
        <v>85</v>
      </c>
      <c r="E43" s="11" t="s">
        <v>85</v>
      </c>
      <c r="F43" s="11" t="s">
        <v>85</v>
      </c>
      <c r="G43" s="11" t="s">
        <v>85</v>
      </c>
      <c r="H43" s="11" t="s">
        <v>85</v>
      </c>
      <c r="I43" s="11" t="s">
        <v>85</v>
      </c>
      <c r="J43" s="11" t="s">
        <v>85</v>
      </c>
      <c r="K43" s="11" t="s">
        <v>85</v>
      </c>
      <c r="L43" s="11" t="s">
        <v>85</v>
      </c>
      <c r="M43" s="11" t="s">
        <v>85</v>
      </c>
      <c r="N43" s="11" t="s">
        <v>85</v>
      </c>
      <c r="O43" s="11" t="s">
        <v>85</v>
      </c>
      <c r="P43" s="11" t="s">
        <v>85</v>
      </c>
      <c r="Q43" s="11" t="s">
        <v>85</v>
      </c>
      <c r="R43" s="11" t="s">
        <v>85</v>
      </c>
      <c r="S43" s="11" t="s">
        <v>85</v>
      </c>
      <c r="T43" s="11" t="s">
        <v>85</v>
      </c>
      <c r="U43" s="11" t="s">
        <v>85</v>
      </c>
      <c r="V43" s="11" t="s">
        <v>85</v>
      </c>
      <c r="W43" s="11" t="s">
        <v>85</v>
      </c>
      <c r="X43" s="11" t="s">
        <v>85</v>
      </c>
      <c r="Y43" s="11" t="s">
        <v>85</v>
      </c>
      <c r="Z43" s="11" t="s">
        <v>85</v>
      </c>
      <c r="AA43" s="11" t="s">
        <v>85</v>
      </c>
      <c r="AB43" s="11" t="s">
        <v>85</v>
      </c>
      <c r="AC43" s="11" t="s">
        <v>85</v>
      </c>
      <c r="AD43" s="11" t="s">
        <v>85</v>
      </c>
      <c r="AE43" s="11" t="s">
        <v>85</v>
      </c>
      <c r="AF43" s="11" t="s">
        <v>85</v>
      </c>
      <c r="AG43" s="11" t="s">
        <v>85</v>
      </c>
      <c r="AH43" s="11" t="s">
        <v>85</v>
      </c>
      <c r="AI43" s="11" t="s">
        <v>85</v>
      </c>
      <c r="AJ43" s="11" t="s">
        <v>85</v>
      </c>
      <c r="AK43" s="11" t="s">
        <v>67</v>
      </c>
      <c r="AL43" s="11" t="s">
        <v>85</v>
      </c>
      <c r="AM43" s="11" t="s">
        <v>85</v>
      </c>
      <c r="AN43" s="11" t="s">
        <v>85</v>
      </c>
      <c r="AO43" s="11" t="s">
        <v>85</v>
      </c>
      <c r="AP43" s="11" t="s">
        <v>85</v>
      </c>
      <c r="AQ43" s="11" t="s">
        <v>85</v>
      </c>
      <c r="AR43" s="11" t="s">
        <v>85</v>
      </c>
      <c r="AS43" s="11" t="s">
        <v>85</v>
      </c>
      <c r="AT43" s="11" t="s">
        <v>85</v>
      </c>
      <c r="AU43" s="11" t="s">
        <v>85</v>
      </c>
      <c r="AV43" s="11" t="s">
        <v>85</v>
      </c>
      <c r="AW43" s="11" t="s">
        <v>85</v>
      </c>
      <c r="AX43" s="11" t="s">
        <v>85</v>
      </c>
      <c r="AY43" s="11" t="s">
        <v>85</v>
      </c>
      <c r="AZ43" s="11" t="s">
        <v>85</v>
      </c>
      <c r="BA43" s="11" t="s">
        <v>67</v>
      </c>
      <c r="BB43" s="11" t="s">
        <v>85</v>
      </c>
      <c r="BC43" s="11" t="s">
        <v>85</v>
      </c>
      <c r="BD43" s="11" t="s">
        <v>85</v>
      </c>
      <c r="BE43" s="11" t="s">
        <v>67</v>
      </c>
      <c r="BF43" s="11" t="s">
        <v>85</v>
      </c>
      <c r="BG43" s="11" t="s">
        <v>85</v>
      </c>
      <c r="BH43" s="11" t="s">
        <v>67</v>
      </c>
      <c r="BI43" s="11" t="s">
        <v>85</v>
      </c>
      <c r="BJ43" s="11" t="s">
        <v>85</v>
      </c>
      <c r="BK43" s="11" t="s">
        <v>67</v>
      </c>
      <c r="BL43" s="11" t="s">
        <v>85</v>
      </c>
      <c r="BM43" s="11" t="s">
        <v>85</v>
      </c>
      <c r="BN43" s="11" t="s">
        <v>85</v>
      </c>
      <c r="BO43" s="11" t="s">
        <v>85</v>
      </c>
      <c r="BP43" s="11" t="s">
        <v>67</v>
      </c>
      <c r="BQ43" s="11" t="s">
        <v>67</v>
      </c>
      <c r="BR43" s="11" t="s">
        <v>85</v>
      </c>
      <c r="BS43" s="11" t="s">
        <v>85</v>
      </c>
      <c r="BT43" s="11" t="s">
        <v>85</v>
      </c>
      <c r="BU43" s="11" t="s">
        <v>85</v>
      </c>
      <c r="BV43" s="11" t="s">
        <v>85</v>
      </c>
      <c r="BW43" s="11" t="s">
        <v>85</v>
      </c>
      <c r="BX43" s="11" t="s">
        <v>85</v>
      </c>
    </row>
    <row r="44" spans="1:76" ht="27" thickBot="1" x14ac:dyDescent="0.35">
      <c r="A44" s="6" t="s">
        <v>88</v>
      </c>
      <c r="B44" s="7" t="s">
        <v>67</v>
      </c>
      <c r="C44" s="7" t="s">
        <v>67</v>
      </c>
      <c r="D44" s="7" t="s">
        <v>67</v>
      </c>
      <c r="E44" s="7" t="s">
        <v>67</v>
      </c>
      <c r="F44" s="7" t="s">
        <v>67</v>
      </c>
      <c r="G44" s="7" t="s">
        <v>67</v>
      </c>
      <c r="H44" s="7" t="s">
        <v>67</v>
      </c>
      <c r="I44" s="7" t="s">
        <v>67</v>
      </c>
      <c r="J44" s="7" t="s">
        <v>67</v>
      </c>
      <c r="K44" s="7" t="s">
        <v>67</v>
      </c>
      <c r="L44" s="7" t="s">
        <v>67</v>
      </c>
      <c r="M44" s="7" t="s">
        <v>67</v>
      </c>
      <c r="N44" s="7" t="s">
        <v>67</v>
      </c>
      <c r="O44" s="7" t="s">
        <v>67</v>
      </c>
      <c r="P44" s="7" t="s">
        <v>67</v>
      </c>
      <c r="Q44" s="7" t="s">
        <v>67</v>
      </c>
      <c r="R44" s="7" t="s">
        <v>67</v>
      </c>
      <c r="S44" s="7" t="s">
        <v>67</v>
      </c>
      <c r="T44" s="7" t="s">
        <v>67</v>
      </c>
      <c r="U44" s="7" t="s">
        <v>67</v>
      </c>
      <c r="V44" s="7" t="s">
        <v>67</v>
      </c>
      <c r="W44" s="7" t="s">
        <v>67</v>
      </c>
      <c r="X44" s="7" t="s">
        <v>67</v>
      </c>
      <c r="Y44" s="7" t="s">
        <v>67</v>
      </c>
      <c r="Z44" s="7" t="s">
        <v>67</v>
      </c>
      <c r="AA44" s="7" t="s">
        <v>67</v>
      </c>
      <c r="AB44" s="7" t="s">
        <v>67</v>
      </c>
      <c r="AC44" s="7" t="s">
        <v>67</v>
      </c>
      <c r="AD44" s="7" t="s">
        <v>67</v>
      </c>
      <c r="AE44" s="7" t="s">
        <v>67</v>
      </c>
      <c r="AF44" s="7" t="s">
        <v>67</v>
      </c>
      <c r="AG44" s="7" t="s">
        <v>67</v>
      </c>
      <c r="AH44" s="7" t="s">
        <v>67</v>
      </c>
      <c r="AI44" s="7" t="s">
        <v>67</v>
      </c>
      <c r="AJ44" s="7" t="s">
        <v>67</v>
      </c>
      <c r="AK44" s="7" t="s">
        <v>67</v>
      </c>
      <c r="AL44" s="7" t="s">
        <v>67</v>
      </c>
      <c r="AM44" s="7" t="s">
        <v>67</v>
      </c>
      <c r="AN44" s="7" t="s">
        <v>67</v>
      </c>
      <c r="AO44" s="7" t="s">
        <v>67</v>
      </c>
      <c r="AP44" s="7" t="s">
        <v>67</v>
      </c>
      <c r="AQ44" s="7" t="s">
        <v>67</v>
      </c>
      <c r="AR44" s="7" t="s">
        <v>67</v>
      </c>
      <c r="AS44" s="7" t="s">
        <v>67</v>
      </c>
      <c r="AT44" s="7" t="s">
        <v>67</v>
      </c>
      <c r="AU44" s="7" t="s">
        <v>67</v>
      </c>
      <c r="AV44" s="7" t="s">
        <v>67</v>
      </c>
      <c r="AW44" s="7" t="s">
        <v>67</v>
      </c>
      <c r="AX44" s="7" t="s">
        <v>67</v>
      </c>
      <c r="AY44" s="7" t="s">
        <v>67</v>
      </c>
      <c r="AZ44" s="7" t="s">
        <v>67</v>
      </c>
      <c r="BA44" s="7" t="s">
        <v>67</v>
      </c>
      <c r="BB44" s="7" t="s">
        <v>67</v>
      </c>
      <c r="BC44" s="7" t="s">
        <v>67</v>
      </c>
      <c r="BD44" s="7" t="s">
        <v>67</v>
      </c>
      <c r="BE44" s="7" t="s">
        <v>67</v>
      </c>
      <c r="BF44" s="7" t="s">
        <v>67</v>
      </c>
      <c r="BG44" s="7" t="s">
        <v>67</v>
      </c>
      <c r="BH44" s="7" t="s">
        <v>67</v>
      </c>
      <c r="BI44" s="7" t="s">
        <v>67</v>
      </c>
      <c r="BJ44" s="7" t="s">
        <v>67</v>
      </c>
      <c r="BK44" s="7" t="s">
        <v>67</v>
      </c>
      <c r="BL44" s="7" t="s">
        <v>67</v>
      </c>
      <c r="BM44" s="7" t="s">
        <v>67</v>
      </c>
      <c r="BN44" s="7" t="s">
        <v>67</v>
      </c>
      <c r="BO44" s="7" t="s">
        <v>67</v>
      </c>
      <c r="BP44" s="7" t="s">
        <v>67</v>
      </c>
      <c r="BQ44" s="7" t="s">
        <v>67</v>
      </c>
      <c r="BR44" s="7" t="s">
        <v>67</v>
      </c>
      <c r="BS44" s="7" t="s">
        <v>67</v>
      </c>
      <c r="BT44" s="7" t="s">
        <v>67</v>
      </c>
      <c r="BU44" s="7" t="s">
        <v>67</v>
      </c>
      <c r="BV44" s="7" t="s">
        <v>67</v>
      </c>
      <c r="BW44" s="7" t="s">
        <v>67</v>
      </c>
      <c r="BX44" s="7" t="s">
        <v>67</v>
      </c>
    </row>
    <row r="45" spans="1:76" ht="66.599999999999994" thickBot="1" x14ac:dyDescent="0.35">
      <c r="A45" s="10" t="s">
        <v>89</v>
      </c>
      <c r="B45" s="11" t="s">
        <v>90</v>
      </c>
      <c r="C45" s="11" t="s">
        <v>90</v>
      </c>
      <c r="D45" s="11" t="s">
        <v>90</v>
      </c>
      <c r="E45" s="11" t="s">
        <v>90</v>
      </c>
      <c r="F45" s="11" t="s">
        <v>90</v>
      </c>
      <c r="G45" s="11" t="s">
        <v>90</v>
      </c>
      <c r="H45" s="11" t="s">
        <v>90</v>
      </c>
      <c r="I45" s="11" t="s">
        <v>90</v>
      </c>
      <c r="J45" s="11" t="s">
        <v>90</v>
      </c>
      <c r="K45" s="11" t="s">
        <v>90</v>
      </c>
      <c r="L45" s="11" t="s">
        <v>90</v>
      </c>
      <c r="M45" s="11" t="s">
        <v>90</v>
      </c>
      <c r="N45" s="11" t="s">
        <v>90</v>
      </c>
      <c r="O45" s="11" t="s">
        <v>90</v>
      </c>
      <c r="P45" s="11" t="s">
        <v>90</v>
      </c>
      <c r="Q45" s="11" t="s">
        <v>90</v>
      </c>
      <c r="R45" s="11" t="s">
        <v>90</v>
      </c>
      <c r="S45" s="11" t="s">
        <v>91</v>
      </c>
      <c r="T45" s="11" t="s">
        <v>90</v>
      </c>
      <c r="U45" s="11" t="s">
        <v>90</v>
      </c>
      <c r="V45" s="11" t="s">
        <v>90</v>
      </c>
      <c r="W45" s="11" t="s">
        <v>90</v>
      </c>
      <c r="X45" s="11" t="s">
        <v>90</v>
      </c>
      <c r="Y45" s="11" t="s">
        <v>90</v>
      </c>
      <c r="Z45" s="11" t="s">
        <v>90</v>
      </c>
      <c r="AA45" s="11" t="s">
        <v>91</v>
      </c>
      <c r="AB45" s="11" t="s">
        <v>90</v>
      </c>
      <c r="AC45" s="11" t="s">
        <v>91</v>
      </c>
      <c r="AD45" s="11" t="s">
        <v>91</v>
      </c>
      <c r="AE45" s="11" t="s">
        <v>91</v>
      </c>
      <c r="AF45" s="11" t="s">
        <v>91</v>
      </c>
      <c r="AG45" s="11" t="s">
        <v>91</v>
      </c>
      <c r="AH45" s="11" t="s">
        <v>91</v>
      </c>
      <c r="AI45" s="11" t="s">
        <v>91</v>
      </c>
      <c r="AJ45" s="11" t="s">
        <v>91</v>
      </c>
      <c r="AK45" s="11" t="s">
        <v>91</v>
      </c>
      <c r="AL45" s="11" t="s">
        <v>90</v>
      </c>
      <c r="AM45" s="11" t="s">
        <v>90</v>
      </c>
      <c r="AN45" s="11" t="s">
        <v>91</v>
      </c>
      <c r="AO45" s="11" t="s">
        <v>92</v>
      </c>
      <c r="AP45" s="11" t="s">
        <v>92</v>
      </c>
      <c r="AQ45" s="11" t="s">
        <v>92</v>
      </c>
      <c r="AR45" s="11" t="s">
        <v>92</v>
      </c>
      <c r="AS45" s="11" t="s">
        <v>92</v>
      </c>
      <c r="AT45" s="11" t="s">
        <v>92</v>
      </c>
      <c r="AU45" s="11" t="s">
        <v>92</v>
      </c>
      <c r="AV45" s="11" t="s">
        <v>92</v>
      </c>
      <c r="AW45" s="11" t="s">
        <v>92</v>
      </c>
      <c r="AX45" s="11" t="s">
        <v>92</v>
      </c>
      <c r="AY45" s="11" t="s">
        <v>387</v>
      </c>
      <c r="AZ45" s="11" t="s">
        <v>387</v>
      </c>
      <c r="BA45" s="11" t="s">
        <v>387</v>
      </c>
      <c r="BB45" s="11" t="s">
        <v>387</v>
      </c>
      <c r="BC45" s="11" t="s">
        <v>387</v>
      </c>
      <c r="BD45" s="11" t="s">
        <v>387</v>
      </c>
      <c r="BE45" s="11" t="s">
        <v>92</v>
      </c>
      <c r="BF45" s="11" t="s">
        <v>92</v>
      </c>
      <c r="BG45" s="11" t="s">
        <v>92</v>
      </c>
      <c r="BH45" s="11" t="s">
        <v>387</v>
      </c>
      <c r="BI45" s="11" t="s">
        <v>387</v>
      </c>
      <c r="BJ45" s="11" t="s">
        <v>387</v>
      </c>
      <c r="BK45" s="11" t="s">
        <v>387</v>
      </c>
      <c r="BL45" s="11" t="s">
        <v>387</v>
      </c>
      <c r="BM45" s="11" t="s">
        <v>387</v>
      </c>
      <c r="BN45" s="11" t="s">
        <v>92</v>
      </c>
      <c r="BO45" s="11" t="s">
        <v>388</v>
      </c>
      <c r="BP45" s="11" t="s">
        <v>387</v>
      </c>
      <c r="BQ45" s="11" t="s">
        <v>92</v>
      </c>
      <c r="BR45" s="11" t="s">
        <v>387</v>
      </c>
      <c r="BS45" s="11" t="s">
        <v>387</v>
      </c>
      <c r="BT45" s="11" t="s">
        <v>387</v>
      </c>
      <c r="BU45" s="11" t="s">
        <v>387</v>
      </c>
      <c r="BV45" s="11" t="s">
        <v>92</v>
      </c>
      <c r="BW45" s="11" t="s">
        <v>387</v>
      </c>
      <c r="BX45" s="11" t="s">
        <v>92</v>
      </c>
    </row>
    <row r="46" spans="1:76" ht="93" thickBot="1" x14ac:dyDescent="0.35">
      <c r="A46" s="12" t="s">
        <v>93</v>
      </c>
      <c r="B46" s="13"/>
      <c r="C46" s="13" t="s">
        <v>94</v>
      </c>
      <c r="D46" s="13" t="s">
        <v>94</v>
      </c>
      <c r="E46" s="13" t="s">
        <v>71</v>
      </c>
      <c r="F46" s="13" t="s">
        <v>94</v>
      </c>
      <c r="G46" s="13" t="s">
        <v>94</v>
      </c>
      <c r="H46" s="13" t="s">
        <v>71</v>
      </c>
      <c r="I46" s="13" t="s">
        <v>71</v>
      </c>
      <c r="J46" s="13" t="s">
        <v>94</v>
      </c>
      <c r="K46" s="13" t="s">
        <v>71</v>
      </c>
      <c r="L46" s="13" t="s">
        <v>72</v>
      </c>
      <c r="M46" s="13" t="s">
        <v>94</v>
      </c>
      <c r="N46" s="13" t="s">
        <v>71</v>
      </c>
      <c r="O46" s="13"/>
      <c r="P46" s="13" t="s">
        <v>72</v>
      </c>
      <c r="Q46" s="13" t="s">
        <v>72</v>
      </c>
      <c r="R46" s="13" t="s">
        <v>71</v>
      </c>
      <c r="S46" s="13" t="s">
        <v>72</v>
      </c>
      <c r="T46" s="13" t="s">
        <v>72</v>
      </c>
      <c r="U46" s="13" t="s">
        <v>72</v>
      </c>
      <c r="V46" s="13" t="s">
        <v>72</v>
      </c>
      <c r="W46" s="13" t="s">
        <v>72</v>
      </c>
      <c r="X46" s="13"/>
      <c r="Y46" s="13" t="s">
        <v>72</v>
      </c>
      <c r="Z46" s="13"/>
      <c r="AA46" s="13" t="s">
        <v>80</v>
      </c>
      <c r="AB46" s="13" t="s">
        <v>72</v>
      </c>
      <c r="AC46" s="13" t="s">
        <v>72</v>
      </c>
      <c r="AD46" s="13" t="s">
        <v>80</v>
      </c>
      <c r="AE46" s="13" t="s">
        <v>72</v>
      </c>
      <c r="AF46" s="13" t="s">
        <v>72</v>
      </c>
      <c r="AG46" s="13" t="s">
        <v>80</v>
      </c>
      <c r="AH46" s="13" t="s">
        <v>72</v>
      </c>
      <c r="AI46" s="13" t="s">
        <v>80</v>
      </c>
      <c r="AJ46" s="13" t="s">
        <v>80</v>
      </c>
      <c r="AK46" s="13" t="s">
        <v>72</v>
      </c>
      <c r="AL46" s="13" t="s">
        <v>72</v>
      </c>
      <c r="AM46" s="13" t="s">
        <v>72</v>
      </c>
      <c r="AN46" s="13" t="s">
        <v>80</v>
      </c>
      <c r="AO46" s="13" t="s">
        <v>72</v>
      </c>
      <c r="AP46" s="13" t="s">
        <v>80</v>
      </c>
      <c r="AQ46" s="13" t="s">
        <v>74</v>
      </c>
      <c r="AR46" s="13" t="s">
        <v>80</v>
      </c>
      <c r="AS46" s="13" t="s">
        <v>80</v>
      </c>
      <c r="AT46" s="13" t="s">
        <v>72</v>
      </c>
      <c r="AU46" s="13" t="s">
        <v>80</v>
      </c>
      <c r="AV46" s="13" t="s">
        <v>72</v>
      </c>
      <c r="AW46" s="13" t="s">
        <v>80</v>
      </c>
      <c r="AX46" s="13" t="s">
        <v>72</v>
      </c>
      <c r="AY46" s="13" t="s">
        <v>79</v>
      </c>
      <c r="AZ46" s="13" t="s">
        <v>79</v>
      </c>
      <c r="BA46" s="13" t="s">
        <v>79</v>
      </c>
      <c r="BB46" s="13" t="s">
        <v>79</v>
      </c>
      <c r="BC46" s="13" t="s">
        <v>79</v>
      </c>
      <c r="BD46" s="13" t="s">
        <v>79</v>
      </c>
      <c r="BE46" s="13" t="s">
        <v>80</v>
      </c>
      <c r="BF46" s="13" t="s">
        <v>80</v>
      </c>
      <c r="BG46" s="13" t="s">
        <v>80</v>
      </c>
      <c r="BH46" s="13" t="s">
        <v>79</v>
      </c>
      <c r="BI46" s="13" t="s">
        <v>79</v>
      </c>
      <c r="BJ46" s="13" t="s">
        <v>79</v>
      </c>
      <c r="BK46" s="13" t="s">
        <v>78</v>
      </c>
      <c r="BL46" s="13" t="s">
        <v>79</v>
      </c>
      <c r="BM46" s="13" t="s">
        <v>79</v>
      </c>
      <c r="BN46" s="13" t="s">
        <v>80</v>
      </c>
      <c r="BO46" s="13"/>
      <c r="BP46" s="13" t="s">
        <v>78</v>
      </c>
      <c r="BQ46" s="13" t="s">
        <v>80</v>
      </c>
      <c r="BR46" s="13" t="s">
        <v>80</v>
      </c>
      <c r="BS46" s="13" t="s">
        <v>385</v>
      </c>
      <c r="BT46" s="13" t="s">
        <v>80</v>
      </c>
      <c r="BU46" s="13" t="s">
        <v>385</v>
      </c>
      <c r="BV46" s="13" t="s">
        <v>80</v>
      </c>
      <c r="BW46" s="13" t="s">
        <v>385</v>
      </c>
      <c r="BX46" s="13" t="s">
        <v>80</v>
      </c>
    </row>
    <row r="47" spans="1:76" ht="93" thickBot="1" x14ac:dyDescent="0.35">
      <c r="A47" s="10" t="s">
        <v>95</v>
      </c>
      <c r="B47" s="11"/>
      <c r="C47" s="11"/>
      <c r="D47" s="11"/>
      <c r="E47" s="11"/>
      <c r="F47" s="11"/>
      <c r="G47" s="11" t="s">
        <v>94</v>
      </c>
      <c r="H47" s="11" t="s">
        <v>94</v>
      </c>
      <c r="I47" s="11" t="s">
        <v>94</v>
      </c>
      <c r="J47" s="11"/>
      <c r="K47" s="11"/>
      <c r="L47" s="11" t="s">
        <v>71</v>
      </c>
      <c r="M47" s="11" t="s">
        <v>94</v>
      </c>
      <c r="N47" s="11" t="s">
        <v>94</v>
      </c>
      <c r="O47" s="11"/>
      <c r="P47" s="11" t="s">
        <v>94</v>
      </c>
      <c r="Q47" s="11" t="s">
        <v>94</v>
      </c>
      <c r="R47" s="11" t="s">
        <v>94</v>
      </c>
      <c r="S47" s="11" t="s">
        <v>71</v>
      </c>
      <c r="T47" s="11" t="s">
        <v>94</v>
      </c>
      <c r="U47" s="11" t="s">
        <v>94</v>
      </c>
      <c r="V47" s="11" t="s">
        <v>71</v>
      </c>
      <c r="W47" s="11" t="s">
        <v>71</v>
      </c>
      <c r="X47" s="11"/>
      <c r="Y47" s="11" t="s">
        <v>71</v>
      </c>
      <c r="Z47" s="11"/>
      <c r="AA47" s="11" t="s">
        <v>71</v>
      </c>
      <c r="AB47" s="11" t="s">
        <v>71</v>
      </c>
      <c r="AC47" s="11" t="s">
        <v>71</v>
      </c>
      <c r="AD47" s="11" t="s">
        <v>71</v>
      </c>
      <c r="AE47" s="11" t="s">
        <v>71</v>
      </c>
      <c r="AF47" s="11" t="s">
        <v>71</v>
      </c>
      <c r="AG47" s="11" t="s">
        <v>71</v>
      </c>
      <c r="AH47" s="11" t="s">
        <v>71</v>
      </c>
      <c r="AI47" s="11" t="s">
        <v>71</v>
      </c>
      <c r="AJ47" s="11" t="s">
        <v>71</v>
      </c>
      <c r="AK47" s="11"/>
      <c r="AL47" s="11"/>
      <c r="AM47" s="11" t="s">
        <v>71</v>
      </c>
      <c r="AN47" s="11" t="s">
        <v>80</v>
      </c>
      <c r="AO47" s="11" t="s">
        <v>80</v>
      </c>
      <c r="AP47" s="11" t="s">
        <v>71</v>
      </c>
      <c r="AQ47" s="11"/>
      <c r="AR47" s="11" t="s">
        <v>71</v>
      </c>
      <c r="AS47" s="11" t="s">
        <v>74</v>
      </c>
      <c r="AT47" s="11" t="s">
        <v>80</v>
      </c>
      <c r="AU47" s="11" t="s">
        <v>74</v>
      </c>
      <c r="AV47" s="11" t="s">
        <v>80</v>
      </c>
      <c r="AW47" s="11" t="s">
        <v>74</v>
      </c>
      <c r="AX47" s="11" t="s">
        <v>80</v>
      </c>
      <c r="AY47" s="11" t="s">
        <v>80</v>
      </c>
      <c r="AZ47" s="11" t="s">
        <v>80</v>
      </c>
      <c r="BA47" s="11" t="s">
        <v>80</v>
      </c>
      <c r="BB47" s="11" t="s">
        <v>80</v>
      </c>
      <c r="BC47" s="11" t="s">
        <v>80</v>
      </c>
      <c r="BD47" s="11" t="s">
        <v>80</v>
      </c>
      <c r="BE47" s="11" t="s">
        <v>74</v>
      </c>
      <c r="BF47" s="11" t="s">
        <v>74</v>
      </c>
      <c r="BG47" s="11" t="s">
        <v>74</v>
      </c>
      <c r="BH47" s="11" t="s">
        <v>80</v>
      </c>
      <c r="BI47" s="11" t="s">
        <v>80</v>
      </c>
      <c r="BJ47" s="11" t="s">
        <v>80</v>
      </c>
      <c r="BK47" s="11" t="s">
        <v>80</v>
      </c>
      <c r="BL47" s="11" t="s">
        <v>80</v>
      </c>
      <c r="BM47" s="11" t="s">
        <v>80</v>
      </c>
      <c r="BN47" s="11"/>
      <c r="BO47" s="11"/>
      <c r="BP47" s="11" t="s">
        <v>80</v>
      </c>
      <c r="BQ47" s="11" t="s">
        <v>74</v>
      </c>
      <c r="BR47" s="11" t="s">
        <v>80</v>
      </c>
      <c r="BS47" s="11" t="s">
        <v>385</v>
      </c>
      <c r="BT47" s="11" t="s">
        <v>80</v>
      </c>
      <c r="BU47" s="11" t="s">
        <v>385</v>
      </c>
      <c r="BV47" s="11" t="s">
        <v>80</v>
      </c>
      <c r="BW47" s="11" t="s">
        <v>385</v>
      </c>
      <c r="BX47" s="11" t="s">
        <v>74</v>
      </c>
    </row>
    <row r="48" spans="1:76" ht="93" thickBot="1" x14ac:dyDescent="0.35">
      <c r="A48" s="12" t="s">
        <v>96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 t="s">
        <v>94</v>
      </c>
      <c r="O48" s="13"/>
      <c r="P48" s="13" t="s">
        <v>94</v>
      </c>
      <c r="Q48" s="13" t="s">
        <v>94</v>
      </c>
      <c r="R48" s="13" t="s">
        <v>94</v>
      </c>
      <c r="S48" s="13"/>
      <c r="T48" s="13" t="s">
        <v>94</v>
      </c>
      <c r="U48" s="13" t="s">
        <v>94</v>
      </c>
      <c r="V48" s="13" t="s">
        <v>71</v>
      </c>
      <c r="W48" s="13"/>
      <c r="X48" s="13"/>
      <c r="Y48" s="13" t="s">
        <v>71</v>
      </c>
      <c r="Z48" s="13"/>
      <c r="AA48" s="13" t="s">
        <v>71</v>
      </c>
      <c r="AB48" s="13"/>
      <c r="AC48" s="13" t="s">
        <v>71</v>
      </c>
      <c r="AD48" s="13" t="s">
        <v>71</v>
      </c>
      <c r="AE48" s="13" t="s">
        <v>71</v>
      </c>
      <c r="AF48" s="13" t="s">
        <v>94</v>
      </c>
      <c r="AG48" s="13" t="s">
        <v>71</v>
      </c>
      <c r="AH48" s="13" t="s">
        <v>94</v>
      </c>
      <c r="AI48" s="13" t="s">
        <v>71</v>
      </c>
      <c r="AJ48" s="13" t="s">
        <v>71</v>
      </c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 t="s">
        <v>389</v>
      </c>
      <c r="BB48" s="13"/>
      <c r="BC48" s="13"/>
      <c r="BD48" s="13"/>
      <c r="BE48" s="13" t="s">
        <v>389</v>
      </c>
      <c r="BF48" s="13"/>
      <c r="BG48" s="13"/>
      <c r="BH48" s="13" t="s">
        <v>389</v>
      </c>
      <c r="BI48" s="13"/>
      <c r="BJ48" s="13"/>
      <c r="BK48" s="13" t="s">
        <v>389</v>
      </c>
      <c r="BL48" s="13"/>
      <c r="BM48" s="13"/>
      <c r="BN48" s="13"/>
      <c r="BO48" s="13"/>
      <c r="BP48" s="13" t="s">
        <v>389</v>
      </c>
      <c r="BQ48" s="13" t="s">
        <v>389</v>
      </c>
      <c r="BR48" s="13"/>
      <c r="BS48" s="13" t="s">
        <v>80</v>
      </c>
      <c r="BT48" s="13"/>
      <c r="BU48" s="13" t="s">
        <v>80</v>
      </c>
      <c r="BV48" s="13"/>
      <c r="BW48" s="13" t="s">
        <v>80</v>
      </c>
      <c r="BX48" s="13"/>
    </row>
    <row r="49" spans="1:76" ht="15" thickBot="1" x14ac:dyDescent="0.35">
      <c r="A49" s="170" t="s">
        <v>97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2"/>
    </row>
    <row r="50" spans="1:76" ht="40.200000000000003" thickBot="1" x14ac:dyDescent="0.35">
      <c r="A50" s="4" t="s">
        <v>98</v>
      </c>
      <c r="B50" s="5" t="s">
        <v>67</v>
      </c>
      <c r="C50" s="5" t="s">
        <v>67</v>
      </c>
      <c r="D50" s="5" t="s">
        <v>67</v>
      </c>
      <c r="E50" s="5" t="s">
        <v>67</v>
      </c>
      <c r="F50" s="5" t="s">
        <v>67</v>
      </c>
      <c r="G50" s="5" t="s">
        <v>67</v>
      </c>
      <c r="H50" s="5" t="s">
        <v>67</v>
      </c>
      <c r="I50" s="5" t="s">
        <v>67</v>
      </c>
      <c r="J50" s="5" t="s">
        <v>67</v>
      </c>
      <c r="K50" s="5" t="s">
        <v>67</v>
      </c>
      <c r="L50" s="5" t="s">
        <v>67</v>
      </c>
      <c r="M50" s="5" t="s">
        <v>67</v>
      </c>
      <c r="N50" s="5" t="s">
        <v>67</v>
      </c>
      <c r="O50" s="5" t="s">
        <v>67</v>
      </c>
      <c r="P50" s="5" t="s">
        <v>67</v>
      </c>
      <c r="Q50" s="5" t="s">
        <v>67</v>
      </c>
      <c r="R50" s="5" t="s">
        <v>67</v>
      </c>
      <c r="S50" s="5" t="s">
        <v>67</v>
      </c>
      <c r="T50" s="5" t="s">
        <v>67</v>
      </c>
      <c r="U50" s="5" t="s">
        <v>67</v>
      </c>
      <c r="V50" s="5" t="s">
        <v>67</v>
      </c>
      <c r="W50" s="5" t="s">
        <v>67</v>
      </c>
      <c r="X50" s="5" t="s">
        <v>67</v>
      </c>
      <c r="Y50" s="5" t="s">
        <v>67</v>
      </c>
      <c r="Z50" s="5" t="s">
        <v>67</v>
      </c>
      <c r="AA50" s="5" t="s">
        <v>67</v>
      </c>
      <c r="AB50" s="5" t="s">
        <v>67</v>
      </c>
      <c r="AC50" s="5" t="s">
        <v>67</v>
      </c>
      <c r="AD50" s="5" t="s">
        <v>67</v>
      </c>
      <c r="AE50" s="5" t="s">
        <v>67</v>
      </c>
      <c r="AF50" s="5" t="s">
        <v>67</v>
      </c>
      <c r="AG50" s="5" t="s">
        <v>67</v>
      </c>
      <c r="AH50" s="5" t="s">
        <v>67</v>
      </c>
      <c r="AI50" s="5" t="s">
        <v>67</v>
      </c>
      <c r="AJ50" s="5" t="s">
        <v>67</v>
      </c>
      <c r="AK50" s="5" t="s">
        <v>67</v>
      </c>
      <c r="AL50" s="5" t="s">
        <v>67</v>
      </c>
      <c r="AM50" s="5" t="s">
        <v>67</v>
      </c>
      <c r="AN50" s="5" t="s">
        <v>67</v>
      </c>
      <c r="AO50" s="5" t="s">
        <v>67</v>
      </c>
      <c r="AP50" s="5" t="s">
        <v>67</v>
      </c>
      <c r="AQ50" s="5" t="s">
        <v>67</v>
      </c>
      <c r="AR50" s="5" t="s">
        <v>67</v>
      </c>
      <c r="AS50" s="5" t="s">
        <v>67</v>
      </c>
      <c r="AT50" s="5" t="s">
        <v>67</v>
      </c>
      <c r="AU50" s="5" t="s">
        <v>67</v>
      </c>
      <c r="AV50" s="5" t="s">
        <v>67</v>
      </c>
      <c r="AW50" s="5" t="s">
        <v>67</v>
      </c>
      <c r="AX50" s="5" t="s">
        <v>67</v>
      </c>
      <c r="AY50" s="5" t="s">
        <v>67</v>
      </c>
      <c r="AZ50" s="5" t="s">
        <v>67</v>
      </c>
      <c r="BA50" s="5" t="s">
        <v>67</v>
      </c>
      <c r="BB50" s="5" t="s">
        <v>67</v>
      </c>
      <c r="BC50" s="5" t="s">
        <v>67</v>
      </c>
      <c r="BD50" s="5" t="s">
        <v>67</v>
      </c>
      <c r="BE50" s="5" t="s">
        <v>67</v>
      </c>
      <c r="BF50" s="5" t="s">
        <v>67</v>
      </c>
      <c r="BG50" s="5" t="s">
        <v>67</v>
      </c>
      <c r="BH50" s="5" t="s">
        <v>67</v>
      </c>
      <c r="BI50" s="5" t="s">
        <v>67</v>
      </c>
      <c r="BJ50" s="5" t="s">
        <v>67</v>
      </c>
      <c r="BK50" s="5" t="s">
        <v>67</v>
      </c>
      <c r="BL50" s="5" t="s">
        <v>67</v>
      </c>
      <c r="BM50" s="5" t="s">
        <v>67</v>
      </c>
      <c r="BN50" s="5" t="s">
        <v>67</v>
      </c>
      <c r="BO50" s="5" t="s">
        <v>67</v>
      </c>
      <c r="BP50" s="5" t="s">
        <v>67</v>
      </c>
      <c r="BQ50" s="5" t="s">
        <v>67</v>
      </c>
      <c r="BR50" s="5" t="s">
        <v>67</v>
      </c>
      <c r="BS50" s="5" t="s">
        <v>67</v>
      </c>
      <c r="BT50" s="5" t="s">
        <v>67</v>
      </c>
      <c r="BU50" s="5" t="s">
        <v>67</v>
      </c>
      <c r="BV50" s="5" t="s">
        <v>67</v>
      </c>
      <c r="BW50" s="5" t="s">
        <v>67</v>
      </c>
      <c r="BX50" s="5" t="s">
        <v>67</v>
      </c>
    </row>
    <row r="51" spans="1:76" ht="27" thickBot="1" x14ac:dyDescent="0.35">
      <c r="A51" s="12" t="s">
        <v>99</v>
      </c>
      <c r="B51" s="13" t="s">
        <v>85</v>
      </c>
      <c r="C51" s="13" t="s">
        <v>67</v>
      </c>
      <c r="D51" s="13" t="s">
        <v>67</v>
      </c>
      <c r="E51" s="13" t="s">
        <v>67</v>
      </c>
      <c r="F51" s="13" t="s">
        <v>67</v>
      </c>
      <c r="G51" s="13" t="s">
        <v>67</v>
      </c>
      <c r="H51" s="13" t="s">
        <v>85</v>
      </c>
      <c r="I51" s="13" t="s">
        <v>67</v>
      </c>
      <c r="J51" s="13" t="s">
        <v>67</v>
      </c>
      <c r="K51" s="13" t="s">
        <v>67</v>
      </c>
      <c r="L51" s="13" t="s">
        <v>67</v>
      </c>
      <c r="M51" s="13" t="s">
        <v>67</v>
      </c>
      <c r="N51" s="13" t="s">
        <v>85</v>
      </c>
      <c r="O51" s="13" t="s">
        <v>67</v>
      </c>
      <c r="P51" s="13" t="s">
        <v>67</v>
      </c>
      <c r="Q51" s="13" t="s">
        <v>67</v>
      </c>
      <c r="R51" s="13" t="s">
        <v>85</v>
      </c>
      <c r="S51" s="13" t="s">
        <v>67</v>
      </c>
      <c r="T51" s="13" t="s">
        <v>67</v>
      </c>
      <c r="U51" s="13" t="s">
        <v>67</v>
      </c>
      <c r="V51" s="13" t="s">
        <v>67</v>
      </c>
      <c r="W51" s="13" t="s">
        <v>67</v>
      </c>
      <c r="X51" s="13" t="s">
        <v>67</v>
      </c>
      <c r="Y51" s="13" t="s">
        <v>67</v>
      </c>
      <c r="Z51" s="13" t="s">
        <v>67</v>
      </c>
      <c r="AA51" s="13" t="s">
        <v>67</v>
      </c>
      <c r="AB51" s="13" t="s">
        <v>67</v>
      </c>
      <c r="AC51" s="13" t="s">
        <v>85</v>
      </c>
      <c r="AD51" s="13" t="s">
        <v>67</v>
      </c>
      <c r="AE51" s="13" t="s">
        <v>67</v>
      </c>
      <c r="AF51" s="13"/>
      <c r="AG51" s="13" t="s">
        <v>67</v>
      </c>
      <c r="AH51" s="13" t="s">
        <v>67</v>
      </c>
      <c r="AI51" s="13" t="s">
        <v>67</v>
      </c>
      <c r="AJ51" s="13" t="s">
        <v>67</v>
      </c>
      <c r="AK51" s="13" t="s">
        <v>67</v>
      </c>
      <c r="AL51" s="13" t="s">
        <v>67</v>
      </c>
      <c r="AM51" s="13"/>
      <c r="AN51" s="13" t="s">
        <v>67</v>
      </c>
      <c r="AO51" s="13" t="s">
        <v>85</v>
      </c>
      <c r="AP51" s="13" t="s">
        <v>85</v>
      </c>
      <c r="AQ51" s="13" t="s">
        <v>85</v>
      </c>
      <c r="AR51" s="13" t="s">
        <v>85</v>
      </c>
      <c r="AS51" s="13" t="s">
        <v>85</v>
      </c>
      <c r="AT51" s="13" t="s">
        <v>85</v>
      </c>
      <c r="AU51" s="13" t="s">
        <v>85</v>
      </c>
      <c r="AV51" s="13" t="s">
        <v>85</v>
      </c>
      <c r="AW51" s="13" t="s">
        <v>85</v>
      </c>
      <c r="AX51" s="13" t="s">
        <v>85</v>
      </c>
      <c r="AY51" s="13" t="s">
        <v>85</v>
      </c>
      <c r="AZ51" s="13" t="s">
        <v>85</v>
      </c>
      <c r="BA51" s="13" t="s">
        <v>85</v>
      </c>
      <c r="BB51" s="13" t="s">
        <v>85</v>
      </c>
      <c r="BC51" s="13" t="s">
        <v>85</v>
      </c>
      <c r="BD51" s="13" t="s">
        <v>85</v>
      </c>
      <c r="BE51" s="13" t="s">
        <v>85</v>
      </c>
      <c r="BF51" s="13" t="s">
        <v>85</v>
      </c>
      <c r="BG51" s="13" t="s">
        <v>85</v>
      </c>
      <c r="BH51" s="13" t="s">
        <v>85</v>
      </c>
      <c r="BI51" s="13" t="s">
        <v>85</v>
      </c>
      <c r="BJ51" s="13" t="s">
        <v>85</v>
      </c>
      <c r="BK51" s="13" t="s">
        <v>85</v>
      </c>
      <c r="BL51" s="13" t="s">
        <v>85</v>
      </c>
      <c r="BM51" s="13" t="s">
        <v>85</v>
      </c>
      <c r="BN51" s="13" t="s">
        <v>85</v>
      </c>
      <c r="BO51" s="13" t="s">
        <v>85</v>
      </c>
      <c r="BP51" s="13" t="s">
        <v>85</v>
      </c>
      <c r="BQ51" s="13" t="s">
        <v>85</v>
      </c>
      <c r="BR51" s="13" t="s">
        <v>85</v>
      </c>
      <c r="BS51" s="13" t="s">
        <v>85</v>
      </c>
      <c r="BT51" s="13" t="s">
        <v>85</v>
      </c>
      <c r="BU51" s="13" t="s">
        <v>85</v>
      </c>
      <c r="BV51" s="13" t="s">
        <v>85</v>
      </c>
      <c r="BW51" s="13" t="s">
        <v>85</v>
      </c>
      <c r="BX51" s="13" t="s">
        <v>85</v>
      </c>
    </row>
    <row r="52" spans="1:76" ht="40.200000000000003" thickBot="1" x14ac:dyDescent="0.35">
      <c r="A52" s="4" t="s">
        <v>100</v>
      </c>
      <c r="B52" s="5" t="s">
        <v>67</v>
      </c>
      <c r="C52" s="5" t="s">
        <v>67</v>
      </c>
      <c r="D52" s="5" t="s">
        <v>67</v>
      </c>
      <c r="E52" s="5" t="s">
        <v>67</v>
      </c>
      <c r="F52" s="5" t="s">
        <v>67</v>
      </c>
      <c r="G52" s="5" t="s">
        <v>67</v>
      </c>
      <c r="H52" s="5" t="s">
        <v>67</v>
      </c>
      <c r="I52" s="5" t="s">
        <v>67</v>
      </c>
      <c r="J52" s="5" t="s">
        <v>67</v>
      </c>
      <c r="K52" s="5" t="s">
        <v>67</v>
      </c>
      <c r="L52" s="5" t="s">
        <v>67</v>
      </c>
      <c r="M52" s="5" t="s">
        <v>67</v>
      </c>
      <c r="N52" s="5" t="s">
        <v>67</v>
      </c>
      <c r="O52" s="5" t="s">
        <v>67</v>
      </c>
      <c r="P52" s="5" t="s">
        <v>67</v>
      </c>
      <c r="Q52" s="5" t="s">
        <v>67</v>
      </c>
      <c r="R52" s="5" t="s">
        <v>67</v>
      </c>
      <c r="S52" s="5" t="s">
        <v>67</v>
      </c>
      <c r="T52" s="5" t="s">
        <v>67</v>
      </c>
      <c r="U52" s="5" t="s">
        <v>67</v>
      </c>
      <c r="V52" s="5" t="s">
        <v>67</v>
      </c>
      <c r="W52" s="5" t="s">
        <v>67</v>
      </c>
      <c r="X52" s="5" t="s">
        <v>67</v>
      </c>
      <c r="Y52" s="5" t="s">
        <v>67</v>
      </c>
      <c r="Z52" s="5" t="s">
        <v>67</v>
      </c>
      <c r="AA52" s="5" t="s">
        <v>67</v>
      </c>
      <c r="AB52" s="5" t="s">
        <v>67</v>
      </c>
      <c r="AC52" s="5" t="s">
        <v>67</v>
      </c>
      <c r="AD52" s="5" t="s">
        <v>67</v>
      </c>
      <c r="AE52" s="5" t="s">
        <v>67</v>
      </c>
      <c r="AF52" s="5" t="s">
        <v>67</v>
      </c>
      <c r="AG52" s="5" t="s">
        <v>67</v>
      </c>
      <c r="AH52" s="5" t="s">
        <v>67</v>
      </c>
      <c r="AI52" s="5" t="s">
        <v>67</v>
      </c>
      <c r="AJ52" s="5" t="s">
        <v>67</v>
      </c>
      <c r="AK52" s="5" t="s">
        <v>67</v>
      </c>
      <c r="AL52" s="5" t="s">
        <v>67</v>
      </c>
      <c r="AM52" s="5" t="s">
        <v>67</v>
      </c>
      <c r="AN52" s="5" t="s">
        <v>67</v>
      </c>
      <c r="AO52" s="5" t="s">
        <v>67</v>
      </c>
      <c r="AP52" s="5" t="s">
        <v>67</v>
      </c>
      <c r="AQ52" s="5" t="s">
        <v>67</v>
      </c>
      <c r="AR52" s="5" t="s">
        <v>67</v>
      </c>
      <c r="AS52" s="5" t="s">
        <v>67</v>
      </c>
      <c r="AT52" s="5" t="s">
        <v>67</v>
      </c>
      <c r="AU52" s="5" t="s">
        <v>67</v>
      </c>
      <c r="AV52" s="5" t="s">
        <v>67</v>
      </c>
      <c r="AW52" s="5" t="s">
        <v>67</v>
      </c>
      <c r="AX52" s="5" t="s">
        <v>67</v>
      </c>
      <c r="AY52" s="5" t="s">
        <v>67</v>
      </c>
      <c r="AZ52" s="5" t="s">
        <v>67</v>
      </c>
      <c r="BA52" s="5" t="s">
        <v>67</v>
      </c>
      <c r="BB52" s="5" t="s">
        <v>67</v>
      </c>
      <c r="BC52" s="5" t="s">
        <v>67</v>
      </c>
      <c r="BD52" s="5" t="s">
        <v>67</v>
      </c>
      <c r="BE52" s="5" t="s">
        <v>67</v>
      </c>
      <c r="BF52" s="5" t="s">
        <v>67</v>
      </c>
      <c r="BG52" s="5" t="s">
        <v>67</v>
      </c>
      <c r="BH52" s="5" t="s">
        <v>67</v>
      </c>
      <c r="BI52" s="5" t="s">
        <v>67</v>
      </c>
      <c r="BJ52" s="5" t="s">
        <v>67</v>
      </c>
      <c r="BK52" s="5" t="s">
        <v>67</v>
      </c>
      <c r="BL52" s="5" t="s">
        <v>67</v>
      </c>
      <c r="BM52" s="5" t="s">
        <v>67</v>
      </c>
      <c r="BN52" s="5" t="s">
        <v>67</v>
      </c>
      <c r="BO52" s="5" t="s">
        <v>67</v>
      </c>
      <c r="BP52" s="5" t="s">
        <v>67</v>
      </c>
      <c r="BQ52" s="5" t="s">
        <v>67</v>
      </c>
      <c r="BR52" s="5" t="s">
        <v>67</v>
      </c>
      <c r="BS52" s="5" t="s">
        <v>67</v>
      </c>
      <c r="BT52" s="5" t="s">
        <v>67</v>
      </c>
      <c r="BU52" s="5" t="s">
        <v>67</v>
      </c>
      <c r="BV52" s="5" t="s">
        <v>67</v>
      </c>
      <c r="BW52" s="5" t="s">
        <v>67</v>
      </c>
      <c r="BX52" s="5" t="s">
        <v>67</v>
      </c>
    </row>
    <row r="53" spans="1:76" ht="53.4" thickBot="1" x14ac:dyDescent="0.35">
      <c r="A53" s="6" t="s">
        <v>101</v>
      </c>
      <c r="B53" s="7" t="s">
        <v>67</v>
      </c>
      <c r="C53" s="7" t="s">
        <v>67</v>
      </c>
      <c r="D53" s="7" t="s">
        <v>67</v>
      </c>
      <c r="E53" s="7" t="s">
        <v>67</v>
      </c>
      <c r="F53" s="7" t="s">
        <v>67</v>
      </c>
      <c r="G53" s="7" t="s">
        <v>67</v>
      </c>
      <c r="H53" s="7" t="s">
        <v>67</v>
      </c>
      <c r="I53" s="7" t="s">
        <v>67</v>
      </c>
      <c r="J53" s="7" t="s">
        <v>67</v>
      </c>
      <c r="K53" s="7" t="s">
        <v>67</v>
      </c>
      <c r="L53" s="7" t="s">
        <v>67</v>
      </c>
      <c r="M53" s="7" t="s">
        <v>67</v>
      </c>
      <c r="N53" s="7" t="s">
        <v>67</v>
      </c>
      <c r="O53" s="7" t="s">
        <v>67</v>
      </c>
      <c r="P53" s="7" t="s">
        <v>67</v>
      </c>
      <c r="Q53" s="7" t="s">
        <v>67</v>
      </c>
      <c r="R53" s="7" t="s">
        <v>67</v>
      </c>
      <c r="S53" s="7" t="s">
        <v>67</v>
      </c>
      <c r="T53" s="7" t="s">
        <v>67</v>
      </c>
      <c r="U53" s="7" t="s">
        <v>67</v>
      </c>
      <c r="V53" s="7" t="s">
        <v>67</v>
      </c>
      <c r="W53" s="7" t="s">
        <v>67</v>
      </c>
      <c r="X53" s="7" t="s">
        <v>67</v>
      </c>
      <c r="Y53" s="7" t="s">
        <v>67</v>
      </c>
      <c r="Z53" s="7" t="s">
        <v>67</v>
      </c>
      <c r="AA53" s="7" t="s">
        <v>67</v>
      </c>
      <c r="AB53" s="7" t="s">
        <v>67</v>
      </c>
      <c r="AC53" s="7" t="s">
        <v>67</v>
      </c>
      <c r="AD53" s="7" t="s">
        <v>67</v>
      </c>
      <c r="AE53" s="7" t="s">
        <v>67</v>
      </c>
      <c r="AF53" s="7" t="s">
        <v>67</v>
      </c>
      <c r="AG53" s="7" t="s">
        <v>67</v>
      </c>
      <c r="AH53" s="7" t="s">
        <v>67</v>
      </c>
      <c r="AI53" s="7" t="s">
        <v>67</v>
      </c>
      <c r="AJ53" s="7" t="s">
        <v>67</v>
      </c>
      <c r="AK53" s="7" t="s">
        <v>67</v>
      </c>
      <c r="AL53" s="7" t="s">
        <v>67</v>
      </c>
      <c r="AM53" s="7" t="s">
        <v>67</v>
      </c>
      <c r="AN53" s="7" t="s">
        <v>67</v>
      </c>
      <c r="AO53" s="7" t="s">
        <v>67</v>
      </c>
      <c r="AP53" s="7" t="s">
        <v>67</v>
      </c>
      <c r="AQ53" s="7" t="s">
        <v>67</v>
      </c>
      <c r="AR53" s="7" t="s">
        <v>67</v>
      </c>
      <c r="AS53" s="7" t="s">
        <v>67</v>
      </c>
      <c r="AT53" s="7" t="s">
        <v>67</v>
      </c>
      <c r="AU53" s="7" t="s">
        <v>67</v>
      </c>
      <c r="AV53" s="7" t="s">
        <v>67</v>
      </c>
      <c r="AW53" s="7" t="s">
        <v>67</v>
      </c>
      <c r="AX53" s="7" t="s">
        <v>67</v>
      </c>
      <c r="AY53" s="7" t="s">
        <v>67</v>
      </c>
      <c r="AZ53" s="7" t="s">
        <v>67</v>
      </c>
      <c r="BA53" s="7" t="s">
        <v>67</v>
      </c>
      <c r="BB53" s="7" t="s">
        <v>67</v>
      </c>
      <c r="BC53" s="7" t="s">
        <v>67</v>
      </c>
      <c r="BD53" s="7" t="s">
        <v>67</v>
      </c>
      <c r="BE53" s="7" t="s">
        <v>67</v>
      </c>
      <c r="BF53" s="7" t="s">
        <v>67</v>
      </c>
      <c r="BG53" s="7" t="s">
        <v>67</v>
      </c>
      <c r="BH53" s="7" t="s">
        <v>67</v>
      </c>
      <c r="BI53" s="7" t="s">
        <v>67</v>
      </c>
      <c r="BJ53" s="7" t="s">
        <v>67</v>
      </c>
      <c r="BK53" s="7" t="s">
        <v>67</v>
      </c>
      <c r="BL53" s="7" t="s">
        <v>67</v>
      </c>
      <c r="BM53" s="7" t="s">
        <v>67</v>
      </c>
      <c r="BN53" s="7" t="s">
        <v>67</v>
      </c>
      <c r="BO53" s="7" t="s">
        <v>67</v>
      </c>
      <c r="BP53" s="7" t="s">
        <v>67</v>
      </c>
      <c r="BQ53" s="7" t="s">
        <v>67</v>
      </c>
      <c r="BR53" s="7" t="s">
        <v>67</v>
      </c>
      <c r="BS53" s="7" t="s">
        <v>67</v>
      </c>
      <c r="BT53" s="7" t="s">
        <v>67</v>
      </c>
      <c r="BU53" s="7" t="s">
        <v>67</v>
      </c>
      <c r="BV53" s="7" t="s">
        <v>67</v>
      </c>
      <c r="BW53" s="7" t="s">
        <v>67</v>
      </c>
      <c r="BX53" s="7" t="s">
        <v>67</v>
      </c>
    </row>
    <row r="54" spans="1:76" ht="15" thickBot="1" x14ac:dyDescent="0.35">
      <c r="A54" s="4" t="s">
        <v>102</v>
      </c>
      <c r="B54" s="5" t="s">
        <v>67</v>
      </c>
      <c r="C54" s="5" t="s">
        <v>67</v>
      </c>
      <c r="D54" s="5" t="s">
        <v>67</v>
      </c>
      <c r="E54" s="5" t="s">
        <v>67</v>
      </c>
      <c r="F54" s="5" t="s">
        <v>67</v>
      </c>
      <c r="G54" s="5" t="s">
        <v>67</v>
      </c>
      <c r="H54" s="5" t="s">
        <v>67</v>
      </c>
      <c r="I54" s="5" t="s">
        <v>67</v>
      </c>
      <c r="J54" s="5" t="s">
        <v>67</v>
      </c>
      <c r="K54" s="5" t="s">
        <v>67</v>
      </c>
      <c r="L54" s="5" t="s">
        <v>67</v>
      </c>
      <c r="M54" s="5" t="s">
        <v>67</v>
      </c>
      <c r="N54" s="5" t="s">
        <v>67</v>
      </c>
      <c r="O54" s="5" t="s">
        <v>67</v>
      </c>
      <c r="P54" s="5" t="s">
        <v>67</v>
      </c>
      <c r="Q54" s="5" t="s">
        <v>67</v>
      </c>
      <c r="R54" s="5" t="s">
        <v>67</v>
      </c>
      <c r="S54" s="5" t="s">
        <v>67</v>
      </c>
      <c r="T54" s="5" t="s">
        <v>67</v>
      </c>
      <c r="U54" s="5" t="s">
        <v>67</v>
      </c>
      <c r="V54" s="5" t="s">
        <v>67</v>
      </c>
      <c r="W54" s="5" t="s">
        <v>67</v>
      </c>
      <c r="X54" s="5" t="s">
        <v>67</v>
      </c>
      <c r="Y54" s="5" t="s">
        <v>67</v>
      </c>
      <c r="Z54" s="5" t="s">
        <v>67</v>
      </c>
      <c r="AA54" s="5" t="s">
        <v>67</v>
      </c>
      <c r="AB54" s="5" t="s">
        <v>67</v>
      </c>
      <c r="AC54" s="5" t="s">
        <v>67</v>
      </c>
      <c r="AD54" s="5" t="s">
        <v>67</v>
      </c>
      <c r="AE54" s="5" t="s">
        <v>67</v>
      </c>
      <c r="AF54" s="5" t="s">
        <v>67</v>
      </c>
      <c r="AG54" s="5" t="s">
        <v>67</v>
      </c>
      <c r="AH54" s="5" t="s">
        <v>67</v>
      </c>
      <c r="AI54" s="5" t="s">
        <v>67</v>
      </c>
      <c r="AJ54" s="5" t="s">
        <v>67</v>
      </c>
      <c r="AK54" s="5" t="s">
        <v>67</v>
      </c>
      <c r="AL54" s="5" t="s">
        <v>67</v>
      </c>
      <c r="AM54" s="5" t="s">
        <v>67</v>
      </c>
      <c r="AN54" s="5" t="s">
        <v>67</v>
      </c>
      <c r="AO54" s="5" t="s">
        <v>67</v>
      </c>
      <c r="AP54" s="5" t="s">
        <v>67</v>
      </c>
      <c r="AQ54" s="5" t="s">
        <v>67</v>
      </c>
      <c r="AR54" s="5" t="s">
        <v>67</v>
      </c>
      <c r="AS54" s="5" t="s">
        <v>67</v>
      </c>
      <c r="AT54" s="5" t="s">
        <v>67</v>
      </c>
      <c r="AU54" s="5" t="s">
        <v>67</v>
      </c>
      <c r="AV54" s="5" t="s">
        <v>67</v>
      </c>
      <c r="AW54" s="5" t="s">
        <v>67</v>
      </c>
      <c r="AX54" s="5" t="s">
        <v>67</v>
      </c>
      <c r="AY54" s="5" t="s">
        <v>67</v>
      </c>
      <c r="AZ54" s="5" t="s">
        <v>67</v>
      </c>
      <c r="BA54" s="5" t="s">
        <v>67</v>
      </c>
      <c r="BB54" s="5" t="s">
        <v>67</v>
      </c>
      <c r="BC54" s="5" t="s">
        <v>67</v>
      </c>
      <c r="BD54" s="5" t="s">
        <v>67</v>
      </c>
      <c r="BE54" s="5" t="s">
        <v>67</v>
      </c>
      <c r="BF54" s="5" t="s">
        <v>67</v>
      </c>
      <c r="BG54" s="5" t="s">
        <v>67</v>
      </c>
      <c r="BH54" s="5" t="s">
        <v>67</v>
      </c>
      <c r="BI54" s="5" t="s">
        <v>67</v>
      </c>
      <c r="BJ54" s="5" t="s">
        <v>67</v>
      </c>
      <c r="BK54" s="5" t="s">
        <v>67</v>
      </c>
      <c r="BL54" s="5" t="s">
        <v>67</v>
      </c>
      <c r="BM54" s="5" t="s">
        <v>67</v>
      </c>
      <c r="BN54" s="5" t="s">
        <v>67</v>
      </c>
      <c r="BO54" s="5" t="s">
        <v>67</v>
      </c>
      <c r="BP54" s="5" t="s">
        <v>67</v>
      </c>
      <c r="BQ54" s="5" t="s">
        <v>67</v>
      </c>
      <c r="BR54" s="5" t="s">
        <v>67</v>
      </c>
      <c r="BS54" s="5" t="s">
        <v>67</v>
      </c>
      <c r="BT54" s="5" t="s">
        <v>67</v>
      </c>
      <c r="BU54" s="5" t="s">
        <v>67</v>
      </c>
      <c r="BV54" s="5" t="s">
        <v>67</v>
      </c>
      <c r="BW54" s="5" t="s">
        <v>67</v>
      </c>
      <c r="BX54" s="5" t="s">
        <v>67</v>
      </c>
    </row>
    <row r="55" spans="1:76" ht="15" thickBot="1" x14ac:dyDescent="0.35">
      <c r="A55" s="170" t="s">
        <v>103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2"/>
    </row>
    <row r="56" spans="1:76" ht="40.200000000000003" thickBot="1" x14ac:dyDescent="0.35">
      <c r="A56" s="4" t="s">
        <v>104</v>
      </c>
      <c r="B56" s="5" t="s">
        <v>85</v>
      </c>
      <c r="C56" s="5" t="s">
        <v>85</v>
      </c>
      <c r="D56" s="5" t="s">
        <v>85</v>
      </c>
      <c r="E56" s="5" t="s">
        <v>85</v>
      </c>
      <c r="F56" s="5" t="s">
        <v>85</v>
      </c>
      <c r="G56" s="5" t="s">
        <v>85</v>
      </c>
      <c r="H56" s="5" t="s">
        <v>85</v>
      </c>
      <c r="I56" s="5" t="s">
        <v>85</v>
      </c>
      <c r="J56" s="5" t="s">
        <v>85</v>
      </c>
      <c r="K56" s="5" t="s">
        <v>85</v>
      </c>
      <c r="L56" s="5" t="s">
        <v>85</v>
      </c>
      <c r="M56" s="5" t="s">
        <v>85</v>
      </c>
      <c r="N56" s="5" t="s">
        <v>85</v>
      </c>
      <c r="O56" s="5" t="s">
        <v>85</v>
      </c>
      <c r="P56" s="5" t="s">
        <v>85</v>
      </c>
      <c r="Q56" s="5" t="s">
        <v>85</v>
      </c>
      <c r="R56" s="5" t="s">
        <v>85</v>
      </c>
      <c r="S56" s="5" t="s">
        <v>85</v>
      </c>
      <c r="T56" s="5" t="s">
        <v>85</v>
      </c>
      <c r="U56" s="5" t="s">
        <v>85</v>
      </c>
      <c r="V56" s="5" t="s">
        <v>85</v>
      </c>
      <c r="W56" s="5" t="s">
        <v>85</v>
      </c>
      <c r="X56" s="5" t="s">
        <v>85</v>
      </c>
      <c r="Y56" s="5" t="s">
        <v>85</v>
      </c>
      <c r="Z56" s="5" t="s">
        <v>85</v>
      </c>
      <c r="AA56" s="5" t="s">
        <v>85</v>
      </c>
      <c r="AB56" s="5" t="s">
        <v>85</v>
      </c>
      <c r="AC56" s="5" t="s">
        <v>85</v>
      </c>
      <c r="AD56" s="5" t="s">
        <v>85</v>
      </c>
      <c r="AE56" s="5" t="s">
        <v>85</v>
      </c>
      <c r="AF56" s="5" t="s">
        <v>85</v>
      </c>
      <c r="AG56" s="5" t="s">
        <v>85</v>
      </c>
      <c r="AH56" s="5" t="s">
        <v>85</v>
      </c>
      <c r="AI56" s="5" t="s">
        <v>85</v>
      </c>
      <c r="AJ56" s="5" t="s">
        <v>85</v>
      </c>
      <c r="AK56" s="5" t="s">
        <v>85</v>
      </c>
      <c r="AL56" s="5" t="s">
        <v>85</v>
      </c>
      <c r="AM56" s="5" t="s">
        <v>85</v>
      </c>
      <c r="AN56" s="5" t="s">
        <v>85</v>
      </c>
      <c r="AO56" s="5" t="s">
        <v>85</v>
      </c>
      <c r="AP56" s="5" t="s">
        <v>85</v>
      </c>
      <c r="AQ56" s="5" t="s">
        <v>85</v>
      </c>
      <c r="AR56" s="5" t="s">
        <v>85</v>
      </c>
      <c r="AS56" s="5" t="s">
        <v>85</v>
      </c>
      <c r="AT56" s="5" t="s">
        <v>85</v>
      </c>
      <c r="AU56" s="5" t="s">
        <v>85</v>
      </c>
      <c r="AV56" s="5" t="s">
        <v>85</v>
      </c>
      <c r="AW56" s="5" t="s">
        <v>85</v>
      </c>
      <c r="AX56" s="5" t="s">
        <v>85</v>
      </c>
      <c r="AY56" s="5" t="s">
        <v>85</v>
      </c>
      <c r="AZ56" s="5" t="s">
        <v>85</v>
      </c>
      <c r="BA56" s="5" t="s">
        <v>85</v>
      </c>
      <c r="BB56" s="5" t="s">
        <v>85</v>
      </c>
      <c r="BC56" s="5" t="s">
        <v>85</v>
      </c>
      <c r="BD56" s="5" t="s">
        <v>85</v>
      </c>
      <c r="BE56" s="5" t="s">
        <v>85</v>
      </c>
      <c r="BF56" s="5" t="s">
        <v>85</v>
      </c>
      <c r="BG56" s="5" t="s">
        <v>85</v>
      </c>
      <c r="BH56" s="5" t="s">
        <v>85</v>
      </c>
      <c r="BI56" s="5" t="s">
        <v>85</v>
      </c>
      <c r="BJ56" s="5" t="s">
        <v>85</v>
      </c>
      <c r="BK56" s="5" t="s">
        <v>85</v>
      </c>
      <c r="BL56" s="5" t="s">
        <v>85</v>
      </c>
      <c r="BM56" s="5" t="s">
        <v>85</v>
      </c>
      <c r="BN56" s="5" t="s">
        <v>85</v>
      </c>
      <c r="BO56" s="5" t="s">
        <v>85</v>
      </c>
      <c r="BP56" s="5" t="s">
        <v>85</v>
      </c>
      <c r="BQ56" s="5" t="s">
        <v>85</v>
      </c>
      <c r="BR56" s="5" t="s">
        <v>85</v>
      </c>
      <c r="BS56" s="5" t="s">
        <v>85</v>
      </c>
      <c r="BT56" s="5" t="s">
        <v>85</v>
      </c>
      <c r="BU56" s="5" t="s">
        <v>85</v>
      </c>
      <c r="BV56" s="5" t="s">
        <v>85</v>
      </c>
      <c r="BW56" s="5" t="s">
        <v>85</v>
      </c>
      <c r="BX56" s="5" t="s">
        <v>85</v>
      </c>
    </row>
    <row r="57" spans="1:76" ht="15" thickBot="1" x14ac:dyDescent="0.35">
      <c r="A57" s="6" t="s">
        <v>105</v>
      </c>
      <c r="B57" s="7" t="s">
        <v>67</v>
      </c>
      <c r="C57" s="7" t="s">
        <v>67</v>
      </c>
      <c r="D57" s="7" t="s">
        <v>67</v>
      </c>
      <c r="E57" s="7" t="s">
        <v>67</v>
      </c>
      <c r="F57" s="7" t="s">
        <v>67</v>
      </c>
      <c r="G57" s="7" t="s">
        <v>67</v>
      </c>
      <c r="H57" s="7" t="s">
        <v>67</v>
      </c>
      <c r="I57" s="7" t="s">
        <v>67</v>
      </c>
      <c r="J57" s="7" t="s">
        <v>67</v>
      </c>
      <c r="K57" s="7" t="s">
        <v>67</v>
      </c>
      <c r="L57" s="7" t="s">
        <v>67</v>
      </c>
      <c r="M57" s="7" t="s">
        <v>67</v>
      </c>
      <c r="N57" s="7" t="s">
        <v>67</v>
      </c>
      <c r="O57" s="7" t="s">
        <v>67</v>
      </c>
      <c r="P57" s="7" t="s">
        <v>67</v>
      </c>
      <c r="Q57" s="7" t="s">
        <v>67</v>
      </c>
      <c r="R57" s="7" t="s">
        <v>67</v>
      </c>
      <c r="S57" s="7" t="s">
        <v>67</v>
      </c>
      <c r="T57" s="7" t="s">
        <v>67</v>
      </c>
      <c r="U57" s="7" t="s">
        <v>67</v>
      </c>
      <c r="V57" s="7" t="s">
        <v>67</v>
      </c>
      <c r="W57" s="7" t="s">
        <v>67</v>
      </c>
      <c r="X57" s="7" t="s">
        <v>67</v>
      </c>
      <c r="Y57" s="7" t="s">
        <v>67</v>
      </c>
      <c r="Z57" s="7" t="s">
        <v>67</v>
      </c>
      <c r="AA57" s="7" t="s">
        <v>67</v>
      </c>
      <c r="AB57" s="7" t="s">
        <v>67</v>
      </c>
      <c r="AC57" s="7" t="s">
        <v>67</v>
      </c>
      <c r="AD57" s="7" t="s">
        <v>67</v>
      </c>
      <c r="AE57" s="7" t="s">
        <v>67</v>
      </c>
      <c r="AF57" s="7" t="s">
        <v>67</v>
      </c>
      <c r="AG57" s="7" t="s">
        <v>67</v>
      </c>
      <c r="AH57" s="7" t="s">
        <v>67</v>
      </c>
      <c r="AI57" s="7" t="s">
        <v>67</v>
      </c>
      <c r="AJ57" s="7" t="s">
        <v>67</v>
      </c>
      <c r="AK57" s="7" t="s">
        <v>67</v>
      </c>
      <c r="AL57" s="7" t="s">
        <v>67</v>
      </c>
      <c r="AM57" s="7" t="s">
        <v>67</v>
      </c>
      <c r="AN57" s="7" t="s">
        <v>67</v>
      </c>
      <c r="AO57" s="7" t="s">
        <v>67</v>
      </c>
      <c r="AP57" s="7" t="s">
        <v>67</v>
      </c>
      <c r="AQ57" s="7" t="s">
        <v>67</v>
      </c>
      <c r="AR57" s="7" t="s">
        <v>67</v>
      </c>
      <c r="AS57" s="7" t="s">
        <v>67</v>
      </c>
      <c r="AT57" s="7" t="s">
        <v>67</v>
      </c>
      <c r="AU57" s="7" t="s">
        <v>67</v>
      </c>
      <c r="AV57" s="7" t="s">
        <v>67</v>
      </c>
      <c r="AW57" s="7" t="s">
        <v>67</v>
      </c>
      <c r="AX57" s="7" t="s">
        <v>67</v>
      </c>
      <c r="AY57" s="7" t="s">
        <v>67</v>
      </c>
      <c r="AZ57" s="7" t="s">
        <v>67</v>
      </c>
      <c r="BA57" s="7" t="s">
        <v>67</v>
      </c>
      <c r="BB57" s="7" t="s">
        <v>67</v>
      </c>
      <c r="BC57" s="7" t="s">
        <v>67</v>
      </c>
      <c r="BD57" s="7" t="s">
        <v>67</v>
      </c>
      <c r="BE57" s="7" t="s">
        <v>67</v>
      </c>
      <c r="BF57" s="7" t="s">
        <v>67</v>
      </c>
      <c r="BG57" s="7" t="s">
        <v>67</v>
      </c>
      <c r="BH57" s="7" t="s">
        <v>67</v>
      </c>
      <c r="BI57" s="7" t="s">
        <v>67</v>
      </c>
      <c r="BJ57" s="7" t="s">
        <v>67</v>
      </c>
      <c r="BK57" s="7" t="s">
        <v>67</v>
      </c>
      <c r="BL57" s="7" t="s">
        <v>67</v>
      </c>
      <c r="BM57" s="7" t="s">
        <v>67</v>
      </c>
      <c r="BN57" s="7" t="s">
        <v>67</v>
      </c>
      <c r="BO57" s="7" t="s">
        <v>67</v>
      </c>
      <c r="BP57" s="7" t="s">
        <v>67</v>
      </c>
      <c r="BQ57" s="7" t="s">
        <v>67</v>
      </c>
      <c r="BR57" s="7" t="s">
        <v>67</v>
      </c>
      <c r="BS57" s="7" t="s">
        <v>67</v>
      </c>
      <c r="BT57" s="7" t="s">
        <v>67</v>
      </c>
      <c r="BU57" s="7" t="s">
        <v>67</v>
      </c>
      <c r="BV57" s="7" t="s">
        <v>67</v>
      </c>
      <c r="BW57" s="7" t="s">
        <v>67</v>
      </c>
      <c r="BX57" s="7" t="s">
        <v>67</v>
      </c>
    </row>
    <row r="58" spans="1:76" ht="40.200000000000003" thickBot="1" x14ac:dyDescent="0.35">
      <c r="A58" s="4" t="s">
        <v>106</v>
      </c>
      <c r="B58" s="5" t="s">
        <v>67</v>
      </c>
      <c r="C58" s="5" t="s">
        <v>67</v>
      </c>
      <c r="D58" s="5" t="s">
        <v>67</v>
      </c>
      <c r="E58" s="5" t="s">
        <v>67</v>
      </c>
      <c r="F58" s="5" t="s">
        <v>67</v>
      </c>
      <c r="G58" s="5" t="s">
        <v>67</v>
      </c>
      <c r="H58" s="5" t="s">
        <v>67</v>
      </c>
      <c r="I58" s="5" t="s">
        <v>67</v>
      </c>
      <c r="J58" s="5" t="s">
        <v>67</v>
      </c>
      <c r="K58" s="5" t="s">
        <v>67</v>
      </c>
      <c r="L58" s="5" t="s">
        <v>67</v>
      </c>
      <c r="M58" s="5" t="s">
        <v>67</v>
      </c>
      <c r="N58" s="5" t="s">
        <v>67</v>
      </c>
      <c r="O58" s="5" t="s">
        <v>67</v>
      </c>
      <c r="P58" s="5" t="s">
        <v>67</v>
      </c>
      <c r="Q58" s="5" t="s">
        <v>67</v>
      </c>
      <c r="R58" s="5" t="s">
        <v>67</v>
      </c>
      <c r="S58" s="5" t="s">
        <v>67</v>
      </c>
      <c r="T58" s="5" t="s">
        <v>67</v>
      </c>
      <c r="U58" s="5" t="s">
        <v>67</v>
      </c>
      <c r="V58" s="5" t="s">
        <v>67</v>
      </c>
      <c r="W58" s="5" t="s">
        <v>67</v>
      </c>
      <c r="X58" s="5" t="s">
        <v>67</v>
      </c>
      <c r="Y58" s="5" t="s">
        <v>67</v>
      </c>
      <c r="Z58" s="5" t="s">
        <v>67</v>
      </c>
      <c r="AA58" s="5" t="s">
        <v>67</v>
      </c>
      <c r="AB58" s="5" t="s">
        <v>67</v>
      </c>
      <c r="AC58" s="5" t="s">
        <v>67</v>
      </c>
      <c r="AD58" s="5" t="s">
        <v>67</v>
      </c>
      <c r="AE58" s="5" t="s">
        <v>67</v>
      </c>
      <c r="AF58" s="5" t="s">
        <v>67</v>
      </c>
      <c r="AG58" s="5" t="s">
        <v>67</v>
      </c>
      <c r="AH58" s="5" t="s">
        <v>67</v>
      </c>
      <c r="AI58" s="5" t="s">
        <v>67</v>
      </c>
      <c r="AJ58" s="5" t="s">
        <v>67</v>
      </c>
      <c r="AK58" s="5" t="s">
        <v>67</v>
      </c>
      <c r="AL58" s="5" t="s">
        <v>67</v>
      </c>
      <c r="AM58" s="5" t="s">
        <v>67</v>
      </c>
      <c r="AN58" s="5" t="s">
        <v>67</v>
      </c>
      <c r="AO58" s="5" t="s">
        <v>67</v>
      </c>
      <c r="AP58" s="5" t="s">
        <v>67</v>
      </c>
      <c r="AQ58" s="5" t="s">
        <v>67</v>
      </c>
      <c r="AR58" s="5" t="s">
        <v>67</v>
      </c>
      <c r="AS58" s="5" t="s">
        <v>67</v>
      </c>
      <c r="AT58" s="5" t="s">
        <v>67</v>
      </c>
      <c r="AU58" s="5" t="s">
        <v>67</v>
      </c>
      <c r="AV58" s="5" t="s">
        <v>67</v>
      </c>
      <c r="AW58" s="5" t="s">
        <v>67</v>
      </c>
      <c r="AX58" s="5" t="s">
        <v>67</v>
      </c>
      <c r="AY58" s="5" t="s">
        <v>67</v>
      </c>
      <c r="AZ58" s="5" t="s">
        <v>67</v>
      </c>
      <c r="BA58" s="5" t="s">
        <v>67</v>
      </c>
      <c r="BB58" s="5" t="s">
        <v>67</v>
      </c>
      <c r="BC58" s="5" t="s">
        <v>67</v>
      </c>
      <c r="BD58" s="5" t="s">
        <v>67</v>
      </c>
      <c r="BE58" s="5" t="s">
        <v>67</v>
      </c>
      <c r="BF58" s="5" t="s">
        <v>67</v>
      </c>
      <c r="BG58" s="5" t="s">
        <v>67</v>
      </c>
      <c r="BH58" s="5" t="s">
        <v>67</v>
      </c>
      <c r="BI58" s="5" t="s">
        <v>67</v>
      </c>
      <c r="BJ58" s="5" t="s">
        <v>67</v>
      </c>
      <c r="BK58" s="5" t="s">
        <v>67</v>
      </c>
      <c r="BL58" s="5" t="s">
        <v>67</v>
      </c>
      <c r="BM58" s="5" t="s">
        <v>67</v>
      </c>
      <c r="BN58" s="5" t="s">
        <v>67</v>
      </c>
      <c r="BO58" s="5" t="s">
        <v>67</v>
      </c>
      <c r="BP58" s="5" t="s">
        <v>67</v>
      </c>
      <c r="BQ58" s="5" t="s">
        <v>67</v>
      </c>
      <c r="BR58" s="5" t="s">
        <v>67</v>
      </c>
      <c r="BS58" s="5" t="s">
        <v>67</v>
      </c>
      <c r="BT58" s="5" t="s">
        <v>67</v>
      </c>
      <c r="BU58" s="5" t="s">
        <v>67</v>
      </c>
      <c r="BV58" s="5" t="s">
        <v>67</v>
      </c>
      <c r="BW58" s="5" t="s">
        <v>67</v>
      </c>
      <c r="BX58" s="5" t="s">
        <v>67</v>
      </c>
    </row>
    <row r="59" spans="1:76" ht="27" thickBot="1" x14ac:dyDescent="0.35">
      <c r="A59" s="6" t="s">
        <v>107</v>
      </c>
      <c r="B59" s="7" t="s">
        <v>85</v>
      </c>
      <c r="C59" s="7" t="s">
        <v>85</v>
      </c>
      <c r="D59" s="7" t="s">
        <v>85</v>
      </c>
      <c r="E59" s="7" t="s">
        <v>85</v>
      </c>
      <c r="F59" s="7" t="s">
        <v>85</v>
      </c>
      <c r="G59" s="7" t="s">
        <v>85</v>
      </c>
      <c r="H59" s="7" t="s">
        <v>85</v>
      </c>
      <c r="I59" s="7" t="s">
        <v>85</v>
      </c>
      <c r="J59" s="7" t="s">
        <v>85</v>
      </c>
      <c r="K59" s="7" t="s">
        <v>85</v>
      </c>
      <c r="L59" s="7" t="s">
        <v>85</v>
      </c>
      <c r="M59" s="7" t="s">
        <v>85</v>
      </c>
      <c r="N59" s="7" t="s">
        <v>85</v>
      </c>
      <c r="O59" s="7" t="s">
        <v>85</v>
      </c>
      <c r="P59" s="7" t="s">
        <v>85</v>
      </c>
      <c r="Q59" s="7" t="s">
        <v>85</v>
      </c>
      <c r="R59" s="7" t="s">
        <v>85</v>
      </c>
      <c r="S59" s="7" t="s">
        <v>85</v>
      </c>
      <c r="T59" s="7" t="s">
        <v>85</v>
      </c>
      <c r="U59" s="7" t="s">
        <v>85</v>
      </c>
      <c r="V59" s="7" t="s">
        <v>85</v>
      </c>
      <c r="W59" s="7" t="s">
        <v>85</v>
      </c>
      <c r="X59" s="7" t="s">
        <v>85</v>
      </c>
      <c r="Y59" s="7" t="s">
        <v>85</v>
      </c>
      <c r="Z59" s="7" t="s">
        <v>85</v>
      </c>
      <c r="AA59" s="7" t="s">
        <v>85</v>
      </c>
      <c r="AB59" s="7" t="s">
        <v>85</v>
      </c>
      <c r="AC59" s="7" t="s">
        <v>85</v>
      </c>
      <c r="AD59" s="7" t="s">
        <v>85</v>
      </c>
      <c r="AE59" s="7" t="s">
        <v>85</v>
      </c>
      <c r="AF59" s="7" t="s">
        <v>85</v>
      </c>
      <c r="AG59" s="7" t="s">
        <v>85</v>
      </c>
      <c r="AH59" s="7" t="s">
        <v>85</v>
      </c>
      <c r="AI59" s="7" t="s">
        <v>85</v>
      </c>
      <c r="AJ59" s="7" t="s">
        <v>85</v>
      </c>
      <c r="AK59" s="7" t="s">
        <v>85</v>
      </c>
      <c r="AL59" s="7" t="s">
        <v>85</v>
      </c>
      <c r="AM59" s="7" t="s">
        <v>85</v>
      </c>
      <c r="AN59" s="7" t="s">
        <v>85</v>
      </c>
      <c r="AO59" s="7" t="s">
        <v>85</v>
      </c>
      <c r="AP59" s="7" t="s">
        <v>85</v>
      </c>
      <c r="AQ59" s="7" t="s">
        <v>85</v>
      </c>
      <c r="AR59" s="7" t="s">
        <v>85</v>
      </c>
      <c r="AS59" s="7" t="s">
        <v>85</v>
      </c>
      <c r="AT59" s="7" t="s">
        <v>85</v>
      </c>
      <c r="AU59" s="7" t="s">
        <v>85</v>
      </c>
      <c r="AV59" s="7" t="s">
        <v>85</v>
      </c>
      <c r="AW59" s="7" t="s">
        <v>85</v>
      </c>
      <c r="AX59" s="7" t="s">
        <v>85</v>
      </c>
      <c r="AY59" s="7" t="s">
        <v>85</v>
      </c>
      <c r="AZ59" s="7" t="s">
        <v>85</v>
      </c>
      <c r="BA59" s="7" t="s">
        <v>85</v>
      </c>
      <c r="BB59" s="7" t="s">
        <v>85</v>
      </c>
      <c r="BC59" s="7" t="s">
        <v>85</v>
      </c>
      <c r="BD59" s="7" t="s">
        <v>85</v>
      </c>
      <c r="BE59" s="7" t="s">
        <v>85</v>
      </c>
      <c r="BF59" s="7" t="s">
        <v>85</v>
      </c>
      <c r="BG59" s="7" t="s">
        <v>85</v>
      </c>
      <c r="BH59" s="7" t="s">
        <v>85</v>
      </c>
      <c r="BI59" s="7" t="s">
        <v>85</v>
      </c>
      <c r="BJ59" s="7" t="s">
        <v>85</v>
      </c>
      <c r="BK59" s="7" t="s">
        <v>85</v>
      </c>
      <c r="BL59" s="7" t="s">
        <v>85</v>
      </c>
      <c r="BM59" s="7" t="s">
        <v>85</v>
      </c>
      <c r="BN59" s="7" t="s">
        <v>85</v>
      </c>
      <c r="BO59" s="7" t="s">
        <v>85</v>
      </c>
      <c r="BP59" s="7" t="s">
        <v>85</v>
      </c>
      <c r="BQ59" s="7" t="s">
        <v>85</v>
      </c>
      <c r="BR59" s="7" t="s">
        <v>85</v>
      </c>
      <c r="BS59" s="7" t="s">
        <v>85</v>
      </c>
      <c r="BT59" s="7" t="s">
        <v>85</v>
      </c>
      <c r="BU59" s="7" t="s">
        <v>85</v>
      </c>
      <c r="BV59" s="7" t="s">
        <v>85</v>
      </c>
      <c r="BW59" s="7" t="s">
        <v>85</v>
      </c>
      <c r="BX59" s="7" t="s">
        <v>85</v>
      </c>
    </row>
    <row r="60" spans="1:76" ht="40.200000000000003" thickBot="1" x14ac:dyDescent="0.35">
      <c r="A60" s="4" t="s">
        <v>108</v>
      </c>
      <c r="B60" s="5" t="s">
        <v>85</v>
      </c>
      <c r="C60" s="5" t="s">
        <v>85</v>
      </c>
      <c r="D60" s="5" t="s">
        <v>85</v>
      </c>
      <c r="E60" s="5" t="s">
        <v>85</v>
      </c>
      <c r="F60" s="5" t="s">
        <v>85</v>
      </c>
      <c r="G60" s="5" t="s">
        <v>85</v>
      </c>
      <c r="H60" s="5" t="s">
        <v>85</v>
      </c>
      <c r="I60" s="5" t="s">
        <v>85</v>
      </c>
      <c r="J60" s="5" t="s">
        <v>85</v>
      </c>
      <c r="K60" s="5" t="s">
        <v>85</v>
      </c>
      <c r="L60" s="5" t="s">
        <v>85</v>
      </c>
      <c r="M60" s="5" t="s">
        <v>85</v>
      </c>
      <c r="N60" s="5" t="s">
        <v>85</v>
      </c>
      <c r="O60" s="5" t="s">
        <v>85</v>
      </c>
      <c r="P60" s="5" t="s">
        <v>85</v>
      </c>
      <c r="Q60" s="5" t="s">
        <v>85</v>
      </c>
      <c r="R60" s="5" t="s">
        <v>85</v>
      </c>
      <c r="S60" s="5" t="s">
        <v>85</v>
      </c>
      <c r="T60" s="5" t="s">
        <v>85</v>
      </c>
      <c r="U60" s="5" t="s">
        <v>85</v>
      </c>
      <c r="V60" s="5" t="s">
        <v>85</v>
      </c>
      <c r="W60" s="5" t="s">
        <v>85</v>
      </c>
      <c r="X60" s="5" t="s">
        <v>85</v>
      </c>
      <c r="Y60" s="5" t="s">
        <v>85</v>
      </c>
      <c r="Z60" s="5" t="s">
        <v>85</v>
      </c>
      <c r="AA60" s="5" t="s">
        <v>85</v>
      </c>
      <c r="AB60" s="5" t="s">
        <v>85</v>
      </c>
      <c r="AC60" s="5" t="s">
        <v>85</v>
      </c>
      <c r="AD60" s="5" t="s">
        <v>85</v>
      </c>
      <c r="AE60" s="5" t="s">
        <v>85</v>
      </c>
      <c r="AF60" s="5" t="s">
        <v>85</v>
      </c>
      <c r="AG60" s="5" t="s">
        <v>85</v>
      </c>
      <c r="AH60" s="5" t="s">
        <v>85</v>
      </c>
      <c r="AI60" s="5" t="s">
        <v>85</v>
      </c>
      <c r="AJ60" s="5" t="s">
        <v>85</v>
      </c>
      <c r="AK60" s="5" t="s">
        <v>85</v>
      </c>
      <c r="AL60" s="5" t="s">
        <v>85</v>
      </c>
      <c r="AM60" s="5" t="s">
        <v>85</v>
      </c>
      <c r="AN60" s="5" t="s">
        <v>85</v>
      </c>
      <c r="AO60" s="5" t="s">
        <v>85</v>
      </c>
      <c r="AP60" s="5" t="s">
        <v>85</v>
      </c>
      <c r="AQ60" s="5" t="s">
        <v>85</v>
      </c>
      <c r="AR60" s="5" t="s">
        <v>85</v>
      </c>
      <c r="AS60" s="5" t="s">
        <v>85</v>
      </c>
      <c r="AT60" s="5" t="s">
        <v>85</v>
      </c>
      <c r="AU60" s="5" t="s">
        <v>85</v>
      </c>
      <c r="AV60" s="5" t="s">
        <v>85</v>
      </c>
      <c r="AW60" s="5" t="s">
        <v>85</v>
      </c>
      <c r="AX60" s="5" t="s">
        <v>85</v>
      </c>
      <c r="AY60" s="5" t="s">
        <v>85</v>
      </c>
      <c r="AZ60" s="5" t="s">
        <v>85</v>
      </c>
      <c r="BA60" s="5" t="s">
        <v>85</v>
      </c>
      <c r="BB60" s="5" t="s">
        <v>85</v>
      </c>
      <c r="BC60" s="5" t="s">
        <v>85</v>
      </c>
      <c r="BD60" s="5" t="s">
        <v>85</v>
      </c>
      <c r="BE60" s="5" t="s">
        <v>85</v>
      </c>
      <c r="BF60" s="5" t="s">
        <v>85</v>
      </c>
      <c r="BG60" s="5" t="s">
        <v>85</v>
      </c>
      <c r="BH60" s="5" t="s">
        <v>85</v>
      </c>
      <c r="BI60" s="5" t="s">
        <v>85</v>
      </c>
      <c r="BJ60" s="5" t="s">
        <v>85</v>
      </c>
      <c r="BK60" s="5" t="s">
        <v>85</v>
      </c>
      <c r="BL60" s="5" t="s">
        <v>85</v>
      </c>
      <c r="BM60" s="5" t="s">
        <v>85</v>
      </c>
      <c r="BN60" s="5" t="s">
        <v>85</v>
      </c>
      <c r="BO60" s="5" t="s">
        <v>85</v>
      </c>
      <c r="BP60" s="5" t="s">
        <v>85</v>
      </c>
      <c r="BQ60" s="5" t="s">
        <v>85</v>
      </c>
      <c r="BR60" s="5" t="s">
        <v>85</v>
      </c>
      <c r="BS60" s="5" t="s">
        <v>85</v>
      </c>
      <c r="BT60" s="5" t="s">
        <v>85</v>
      </c>
      <c r="BU60" s="5" t="s">
        <v>85</v>
      </c>
      <c r="BV60" s="5" t="s">
        <v>85</v>
      </c>
      <c r="BW60" s="5" t="s">
        <v>85</v>
      </c>
      <c r="BX60" s="5" t="s">
        <v>85</v>
      </c>
    </row>
    <row r="61" spans="1:76" ht="40.200000000000003" thickBot="1" x14ac:dyDescent="0.35">
      <c r="A61" s="12" t="s">
        <v>109</v>
      </c>
      <c r="B61" s="13" t="s">
        <v>85</v>
      </c>
      <c r="C61" s="13" t="s">
        <v>85</v>
      </c>
      <c r="D61" s="13" t="s">
        <v>85</v>
      </c>
      <c r="E61" s="13" t="s">
        <v>67</v>
      </c>
      <c r="F61" s="13" t="s">
        <v>85</v>
      </c>
      <c r="G61" s="13" t="s">
        <v>85</v>
      </c>
      <c r="H61" s="13" t="s">
        <v>85</v>
      </c>
      <c r="I61" s="13" t="s">
        <v>85</v>
      </c>
      <c r="J61" s="13" t="s">
        <v>85</v>
      </c>
      <c r="K61" s="13" t="s">
        <v>85</v>
      </c>
      <c r="L61" s="13" t="s">
        <v>85</v>
      </c>
      <c r="M61" s="13" t="s">
        <v>85</v>
      </c>
      <c r="N61" s="13" t="s">
        <v>85</v>
      </c>
      <c r="O61" s="13" t="s">
        <v>67</v>
      </c>
      <c r="P61" s="13" t="s">
        <v>67</v>
      </c>
      <c r="Q61" s="13" t="s">
        <v>67</v>
      </c>
      <c r="R61" s="13" t="s">
        <v>85</v>
      </c>
      <c r="S61" s="13" t="s">
        <v>85</v>
      </c>
      <c r="T61" s="13" t="s">
        <v>67</v>
      </c>
      <c r="U61" s="13" t="s">
        <v>67</v>
      </c>
      <c r="V61" s="13" t="s">
        <v>67</v>
      </c>
      <c r="W61" s="13" t="s">
        <v>67</v>
      </c>
      <c r="X61" s="13" t="s">
        <v>67</v>
      </c>
      <c r="Y61" s="13" t="s">
        <v>67</v>
      </c>
      <c r="Z61" s="13" t="s">
        <v>67</v>
      </c>
      <c r="AA61" s="13" t="s">
        <v>67</v>
      </c>
      <c r="AB61" s="13" t="s">
        <v>67</v>
      </c>
      <c r="AC61" s="13" t="s">
        <v>67</v>
      </c>
      <c r="AD61" s="13" t="s">
        <v>67</v>
      </c>
      <c r="AE61" s="13" t="s">
        <v>85</v>
      </c>
      <c r="AF61" s="13"/>
      <c r="AG61" s="13" t="s">
        <v>67</v>
      </c>
      <c r="AH61" s="13" t="s">
        <v>67</v>
      </c>
      <c r="AI61" s="13" t="s">
        <v>67</v>
      </c>
      <c r="AJ61" s="13" t="s">
        <v>67</v>
      </c>
      <c r="AK61" s="13" t="s">
        <v>67</v>
      </c>
      <c r="AL61" s="13" t="s">
        <v>67</v>
      </c>
      <c r="AM61" s="13" t="s">
        <v>67</v>
      </c>
      <c r="AN61" s="13" t="s">
        <v>67</v>
      </c>
      <c r="AO61" s="13" t="s">
        <v>67</v>
      </c>
      <c r="AP61" s="13" t="s">
        <v>67</v>
      </c>
      <c r="AQ61" s="13" t="s">
        <v>67</v>
      </c>
      <c r="AR61" s="13" t="s">
        <v>67</v>
      </c>
      <c r="AS61" s="13" t="s">
        <v>67</v>
      </c>
      <c r="AT61" s="13" t="s">
        <v>67</v>
      </c>
      <c r="AU61" s="13" t="s">
        <v>67</v>
      </c>
      <c r="AV61" s="13" t="s">
        <v>67</v>
      </c>
      <c r="AW61" s="13" t="s">
        <v>67</v>
      </c>
      <c r="AX61" s="13" t="s">
        <v>67</v>
      </c>
      <c r="AY61" s="13" t="s">
        <v>67</v>
      </c>
      <c r="AZ61" s="13" t="s">
        <v>67</v>
      </c>
      <c r="BA61" s="13" t="s">
        <v>67</v>
      </c>
      <c r="BB61" s="13" t="s">
        <v>67</v>
      </c>
      <c r="BC61" s="13" t="s">
        <v>67</v>
      </c>
      <c r="BD61" s="13" t="s">
        <v>67</v>
      </c>
      <c r="BE61" s="13" t="s">
        <v>67</v>
      </c>
      <c r="BF61" s="13" t="s">
        <v>67</v>
      </c>
      <c r="BG61" s="13" t="s">
        <v>67</v>
      </c>
      <c r="BH61" s="13" t="s">
        <v>67</v>
      </c>
      <c r="BI61" s="13" t="s">
        <v>67</v>
      </c>
      <c r="BJ61" s="13" t="s">
        <v>67</v>
      </c>
      <c r="BK61" s="13" t="s">
        <v>67</v>
      </c>
      <c r="BL61" s="13" t="s">
        <v>67</v>
      </c>
      <c r="BM61" s="13" t="s">
        <v>67</v>
      </c>
      <c r="BN61" s="13" t="s">
        <v>67</v>
      </c>
      <c r="BO61" s="13" t="s">
        <v>67</v>
      </c>
      <c r="BP61" s="13" t="s">
        <v>67</v>
      </c>
      <c r="BQ61" s="13" t="s">
        <v>67</v>
      </c>
      <c r="BR61" s="13" t="s">
        <v>67</v>
      </c>
      <c r="BS61" s="13" t="s">
        <v>67</v>
      </c>
      <c r="BT61" s="13" t="s">
        <v>67</v>
      </c>
      <c r="BU61" s="13" t="s">
        <v>67</v>
      </c>
      <c r="BV61" s="13" t="s">
        <v>67</v>
      </c>
      <c r="BW61" s="13" t="s">
        <v>67</v>
      </c>
      <c r="BX61" s="13" t="s">
        <v>67</v>
      </c>
    </row>
    <row r="62" spans="1:76" ht="27" thickBot="1" x14ac:dyDescent="0.35">
      <c r="A62" s="4" t="s">
        <v>110</v>
      </c>
      <c r="B62" s="5" t="s">
        <v>67</v>
      </c>
      <c r="C62" s="5" t="s">
        <v>67</v>
      </c>
      <c r="D62" s="5" t="s">
        <v>67</v>
      </c>
      <c r="E62" s="5" t="s">
        <v>67</v>
      </c>
      <c r="F62" s="5" t="s">
        <v>67</v>
      </c>
      <c r="G62" s="5" t="s">
        <v>67</v>
      </c>
      <c r="H62" s="5" t="s">
        <v>67</v>
      </c>
      <c r="I62" s="5" t="s">
        <v>67</v>
      </c>
      <c r="J62" s="5" t="s">
        <v>67</v>
      </c>
      <c r="K62" s="5" t="s">
        <v>67</v>
      </c>
      <c r="L62" s="5" t="s">
        <v>67</v>
      </c>
      <c r="M62" s="5" t="s">
        <v>67</v>
      </c>
      <c r="N62" s="5" t="s">
        <v>67</v>
      </c>
      <c r="O62" s="5" t="s">
        <v>67</v>
      </c>
      <c r="P62" s="5" t="s">
        <v>67</v>
      </c>
      <c r="Q62" s="5" t="s">
        <v>67</v>
      </c>
      <c r="R62" s="5" t="s">
        <v>67</v>
      </c>
      <c r="S62" s="5" t="s">
        <v>67</v>
      </c>
      <c r="T62" s="5" t="s">
        <v>67</v>
      </c>
      <c r="U62" s="5" t="s">
        <v>67</v>
      </c>
      <c r="V62" s="5" t="s">
        <v>67</v>
      </c>
      <c r="W62" s="5" t="s">
        <v>67</v>
      </c>
      <c r="X62" s="5" t="s">
        <v>67</v>
      </c>
      <c r="Y62" s="5" t="s">
        <v>67</v>
      </c>
      <c r="Z62" s="5" t="s">
        <v>67</v>
      </c>
      <c r="AA62" s="5" t="s">
        <v>67</v>
      </c>
      <c r="AB62" s="5" t="s">
        <v>67</v>
      </c>
      <c r="AC62" s="5" t="s">
        <v>67</v>
      </c>
      <c r="AD62" s="5" t="s">
        <v>67</v>
      </c>
      <c r="AE62" s="5" t="s">
        <v>67</v>
      </c>
      <c r="AF62" s="5" t="s">
        <v>67</v>
      </c>
      <c r="AG62" s="5" t="s">
        <v>67</v>
      </c>
      <c r="AH62" s="5" t="s">
        <v>67</v>
      </c>
      <c r="AI62" s="5" t="s">
        <v>67</v>
      </c>
      <c r="AJ62" s="5" t="s">
        <v>67</v>
      </c>
      <c r="AK62" s="5" t="s">
        <v>67</v>
      </c>
      <c r="AL62" s="5" t="s">
        <v>67</v>
      </c>
      <c r="AM62" s="5" t="s">
        <v>67</v>
      </c>
      <c r="AN62" s="5" t="s">
        <v>67</v>
      </c>
      <c r="AO62" s="5" t="s">
        <v>67</v>
      </c>
      <c r="AP62" s="5" t="s">
        <v>67</v>
      </c>
      <c r="AQ62" s="5" t="s">
        <v>67</v>
      </c>
      <c r="AR62" s="5" t="s">
        <v>67</v>
      </c>
      <c r="AS62" s="5" t="s">
        <v>67</v>
      </c>
      <c r="AT62" s="5" t="s">
        <v>67</v>
      </c>
      <c r="AU62" s="5" t="s">
        <v>67</v>
      </c>
      <c r="AV62" s="5" t="s">
        <v>67</v>
      </c>
      <c r="AW62" s="5" t="s">
        <v>67</v>
      </c>
      <c r="AX62" s="5" t="s">
        <v>67</v>
      </c>
      <c r="AY62" s="5" t="s">
        <v>67</v>
      </c>
      <c r="AZ62" s="5" t="s">
        <v>67</v>
      </c>
      <c r="BA62" s="5" t="s">
        <v>67</v>
      </c>
      <c r="BB62" s="5" t="s">
        <v>67</v>
      </c>
      <c r="BC62" s="5" t="s">
        <v>67</v>
      </c>
      <c r="BD62" s="5" t="s">
        <v>67</v>
      </c>
      <c r="BE62" s="5" t="s">
        <v>67</v>
      </c>
      <c r="BF62" s="5" t="s">
        <v>67</v>
      </c>
      <c r="BG62" s="5" t="s">
        <v>67</v>
      </c>
      <c r="BH62" s="5" t="s">
        <v>67</v>
      </c>
      <c r="BI62" s="5" t="s">
        <v>67</v>
      </c>
      <c r="BJ62" s="5" t="s">
        <v>67</v>
      </c>
      <c r="BK62" s="5" t="s">
        <v>67</v>
      </c>
      <c r="BL62" s="5" t="s">
        <v>67</v>
      </c>
      <c r="BM62" s="5" t="s">
        <v>67</v>
      </c>
      <c r="BN62" s="5" t="s">
        <v>67</v>
      </c>
      <c r="BO62" s="5" t="s">
        <v>67</v>
      </c>
      <c r="BP62" s="5" t="s">
        <v>67</v>
      </c>
      <c r="BQ62" s="5" t="s">
        <v>67</v>
      </c>
      <c r="BR62" s="5" t="s">
        <v>67</v>
      </c>
      <c r="BS62" s="5" t="s">
        <v>67</v>
      </c>
      <c r="BT62" s="5" t="s">
        <v>67</v>
      </c>
      <c r="BU62" s="5" t="s">
        <v>67</v>
      </c>
      <c r="BV62" s="5" t="s">
        <v>67</v>
      </c>
      <c r="BW62" s="5" t="s">
        <v>67</v>
      </c>
      <c r="BX62" s="5" t="s">
        <v>67</v>
      </c>
    </row>
    <row r="63" spans="1:76" ht="27" thickBot="1" x14ac:dyDescent="0.35">
      <c r="A63" s="6" t="s">
        <v>111</v>
      </c>
      <c r="B63" s="7" t="s">
        <v>85</v>
      </c>
      <c r="C63" s="7" t="s">
        <v>85</v>
      </c>
      <c r="D63" s="7" t="s">
        <v>85</v>
      </c>
      <c r="E63" s="7" t="s">
        <v>85</v>
      </c>
      <c r="F63" s="7" t="s">
        <v>85</v>
      </c>
      <c r="G63" s="7" t="s">
        <v>85</v>
      </c>
      <c r="H63" s="7" t="s">
        <v>85</v>
      </c>
      <c r="I63" s="7" t="s">
        <v>85</v>
      </c>
      <c r="J63" s="7" t="s">
        <v>85</v>
      </c>
      <c r="K63" s="7" t="s">
        <v>85</v>
      </c>
      <c r="L63" s="7" t="s">
        <v>85</v>
      </c>
      <c r="M63" s="7" t="s">
        <v>85</v>
      </c>
      <c r="N63" s="7" t="s">
        <v>85</v>
      </c>
      <c r="O63" s="7" t="s">
        <v>85</v>
      </c>
      <c r="P63" s="7" t="s">
        <v>85</v>
      </c>
      <c r="Q63" s="7" t="s">
        <v>85</v>
      </c>
      <c r="R63" s="7" t="s">
        <v>85</v>
      </c>
      <c r="S63" s="7" t="s">
        <v>85</v>
      </c>
      <c r="T63" s="7" t="s">
        <v>85</v>
      </c>
      <c r="U63" s="7" t="s">
        <v>85</v>
      </c>
      <c r="V63" s="7" t="s">
        <v>85</v>
      </c>
      <c r="W63" s="7" t="s">
        <v>85</v>
      </c>
      <c r="X63" s="7" t="s">
        <v>85</v>
      </c>
      <c r="Y63" s="7" t="s">
        <v>85</v>
      </c>
      <c r="Z63" s="7" t="s">
        <v>85</v>
      </c>
      <c r="AA63" s="7" t="s">
        <v>85</v>
      </c>
      <c r="AB63" s="7" t="s">
        <v>85</v>
      </c>
      <c r="AC63" s="7" t="s">
        <v>85</v>
      </c>
      <c r="AD63" s="7" t="s">
        <v>85</v>
      </c>
      <c r="AE63" s="7" t="s">
        <v>85</v>
      </c>
      <c r="AF63" s="7" t="s">
        <v>85</v>
      </c>
      <c r="AG63" s="7" t="s">
        <v>85</v>
      </c>
      <c r="AH63" s="7" t="s">
        <v>85</v>
      </c>
      <c r="AI63" s="7" t="s">
        <v>85</v>
      </c>
      <c r="AJ63" s="7" t="s">
        <v>85</v>
      </c>
      <c r="AK63" s="7" t="s">
        <v>85</v>
      </c>
      <c r="AL63" s="7" t="s">
        <v>85</v>
      </c>
      <c r="AM63" s="7" t="s">
        <v>85</v>
      </c>
      <c r="AN63" s="7" t="s">
        <v>85</v>
      </c>
      <c r="AO63" s="7" t="s">
        <v>85</v>
      </c>
      <c r="AP63" s="7" t="s">
        <v>85</v>
      </c>
      <c r="AQ63" s="7" t="s">
        <v>85</v>
      </c>
      <c r="AR63" s="7" t="s">
        <v>85</v>
      </c>
      <c r="AS63" s="7" t="s">
        <v>85</v>
      </c>
      <c r="AT63" s="7" t="s">
        <v>85</v>
      </c>
      <c r="AU63" s="7" t="s">
        <v>85</v>
      </c>
      <c r="AV63" s="7" t="s">
        <v>85</v>
      </c>
      <c r="AW63" s="7" t="s">
        <v>85</v>
      </c>
      <c r="AX63" s="7" t="s">
        <v>85</v>
      </c>
      <c r="AY63" s="7" t="s">
        <v>85</v>
      </c>
      <c r="AZ63" s="7" t="s">
        <v>85</v>
      </c>
      <c r="BA63" s="7" t="s">
        <v>85</v>
      </c>
      <c r="BB63" s="7" t="s">
        <v>85</v>
      </c>
      <c r="BC63" s="7" t="s">
        <v>85</v>
      </c>
      <c r="BD63" s="7" t="s">
        <v>85</v>
      </c>
      <c r="BE63" s="7" t="s">
        <v>85</v>
      </c>
      <c r="BF63" s="7" t="s">
        <v>85</v>
      </c>
      <c r="BG63" s="7" t="s">
        <v>85</v>
      </c>
      <c r="BH63" s="7" t="s">
        <v>85</v>
      </c>
      <c r="BI63" s="7" t="s">
        <v>85</v>
      </c>
      <c r="BJ63" s="7" t="s">
        <v>85</v>
      </c>
      <c r="BK63" s="7" t="s">
        <v>85</v>
      </c>
      <c r="BL63" s="7" t="s">
        <v>85</v>
      </c>
      <c r="BM63" s="7" t="s">
        <v>85</v>
      </c>
      <c r="BN63" s="7" t="s">
        <v>85</v>
      </c>
      <c r="BO63" s="7" t="s">
        <v>85</v>
      </c>
      <c r="BP63" s="7" t="s">
        <v>85</v>
      </c>
      <c r="BQ63" s="7" t="s">
        <v>85</v>
      </c>
      <c r="BR63" s="7" t="s">
        <v>85</v>
      </c>
      <c r="BS63" s="7" t="s">
        <v>85</v>
      </c>
      <c r="BT63" s="7" t="s">
        <v>85</v>
      </c>
      <c r="BU63" s="7" t="s">
        <v>85</v>
      </c>
      <c r="BV63" s="7" t="s">
        <v>85</v>
      </c>
      <c r="BW63" s="7" t="s">
        <v>85</v>
      </c>
      <c r="BX63" s="7" t="s">
        <v>85</v>
      </c>
    </row>
    <row r="64" spans="1:76" ht="15" thickBot="1" x14ac:dyDescent="0.35">
      <c r="A64" s="170" t="s">
        <v>112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2"/>
    </row>
    <row r="65" spans="1:76" ht="15" thickBot="1" x14ac:dyDescent="0.35">
      <c r="A65" s="10" t="s">
        <v>113</v>
      </c>
      <c r="B65" s="11" t="s">
        <v>67</v>
      </c>
      <c r="C65" s="11" t="s">
        <v>67</v>
      </c>
      <c r="D65" s="11" t="s">
        <v>67</v>
      </c>
      <c r="E65" s="11" t="s">
        <v>85</v>
      </c>
      <c r="F65" s="11" t="s">
        <v>85</v>
      </c>
      <c r="G65" s="11" t="s">
        <v>85</v>
      </c>
      <c r="H65" s="11" t="s">
        <v>67</v>
      </c>
      <c r="I65" s="11" t="s">
        <v>85</v>
      </c>
      <c r="J65" s="11" t="s">
        <v>85</v>
      </c>
      <c r="K65" s="11" t="s">
        <v>85</v>
      </c>
      <c r="L65" s="11" t="s">
        <v>85</v>
      </c>
      <c r="M65" s="11" t="s">
        <v>85</v>
      </c>
      <c r="N65" s="11" t="s">
        <v>85</v>
      </c>
      <c r="O65" s="11" t="s">
        <v>67</v>
      </c>
      <c r="P65" s="11" t="s">
        <v>85</v>
      </c>
      <c r="Q65" s="11" t="s">
        <v>85</v>
      </c>
      <c r="R65" s="11" t="s">
        <v>85</v>
      </c>
      <c r="S65" s="11" t="s">
        <v>85</v>
      </c>
      <c r="T65" s="11" t="s">
        <v>85</v>
      </c>
      <c r="U65" s="11" t="s">
        <v>85</v>
      </c>
      <c r="V65" s="11" t="s">
        <v>85</v>
      </c>
      <c r="W65" s="11" t="s">
        <v>85</v>
      </c>
      <c r="X65" s="11" t="s">
        <v>85</v>
      </c>
      <c r="Y65" s="11" t="s">
        <v>85</v>
      </c>
      <c r="Z65" s="11" t="s">
        <v>85</v>
      </c>
      <c r="AA65" s="11" t="s">
        <v>85</v>
      </c>
      <c r="AB65" s="11" t="s">
        <v>85</v>
      </c>
      <c r="AC65" s="11" t="s">
        <v>85</v>
      </c>
      <c r="AD65" s="11" t="s">
        <v>85</v>
      </c>
      <c r="AE65" s="11" t="s">
        <v>85</v>
      </c>
      <c r="AF65" s="11" t="s">
        <v>85</v>
      </c>
      <c r="AG65" s="11" t="s">
        <v>85</v>
      </c>
      <c r="AH65" s="11" t="s">
        <v>85</v>
      </c>
      <c r="AI65" s="11" t="s">
        <v>85</v>
      </c>
      <c r="AJ65" s="11" t="s">
        <v>85</v>
      </c>
      <c r="AK65" s="11" t="s">
        <v>85</v>
      </c>
      <c r="AL65" s="11" t="s">
        <v>85</v>
      </c>
      <c r="AM65" s="11" t="s">
        <v>85</v>
      </c>
      <c r="AN65" s="11" t="s">
        <v>85</v>
      </c>
      <c r="AO65" s="11" t="s">
        <v>85</v>
      </c>
      <c r="AP65" s="11" t="s">
        <v>85</v>
      </c>
      <c r="AQ65" s="11" t="s">
        <v>85</v>
      </c>
      <c r="AR65" s="11" t="s">
        <v>85</v>
      </c>
      <c r="AS65" s="11" t="s">
        <v>85</v>
      </c>
      <c r="AT65" s="11" t="s">
        <v>85</v>
      </c>
      <c r="AU65" s="11" t="s">
        <v>85</v>
      </c>
      <c r="AV65" s="11" t="s">
        <v>85</v>
      </c>
      <c r="AW65" s="11" t="s">
        <v>85</v>
      </c>
      <c r="AX65" s="11" t="s">
        <v>85</v>
      </c>
      <c r="AY65" s="11" t="s">
        <v>85</v>
      </c>
      <c r="AZ65" s="11" t="s">
        <v>85</v>
      </c>
      <c r="BA65" s="11" t="s">
        <v>85</v>
      </c>
      <c r="BB65" s="11" t="s">
        <v>85</v>
      </c>
      <c r="BC65" s="11" t="s">
        <v>85</v>
      </c>
      <c r="BD65" s="11" t="s">
        <v>85</v>
      </c>
      <c r="BE65" s="11" t="s">
        <v>85</v>
      </c>
      <c r="BF65" s="11" t="s">
        <v>85</v>
      </c>
      <c r="BG65" s="11" t="s">
        <v>85</v>
      </c>
      <c r="BH65" s="11" t="s">
        <v>85</v>
      </c>
      <c r="BI65" s="11" t="s">
        <v>85</v>
      </c>
      <c r="BJ65" s="11" t="s">
        <v>85</v>
      </c>
      <c r="BK65" s="11" t="s">
        <v>85</v>
      </c>
      <c r="BL65" s="11" t="s">
        <v>85</v>
      </c>
      <c r="BM65" s="11" t="s">
        <v>85</v>
      </c>
      <c r="BN65" s="11" t="s">
        <v>85</v>
      </c>
      <c r="BO65" s="11" t="s">
        <v>85</v>
      </c>
      <c r="BP65" s="11" t="s">
        <v>85</v>
      </c>
      <c r="BQ65" s="11" t="s">
        <v>85</v>
      </c>
      <c r="BR65" s="11" t="s">
        <v>85</v>
      </c>
      <c r="BS65" s="11" t="s">
        <v>85</v>
      </c>
      <c r="BT65" s="11" t="s">
        <v>85</v>
      </c>
      <c r="BU65" s="11" t="s">
        <v>85</v>
      </c>
      <c r="BV65" s="11" t="s">
        <v>85</v>
      </c>
      <c r="BW65" s="11" t="s">
        <v>85</v>
      </c>
      <c r="BX65" s="11" t="s">
        <v>85</v>
      </c>
    </row>
    <row r="66" spans="1:76" ht="40.200000000000003" thickBot="1" x14ac:dyDescent="0.35">
      <c r="A66" s="12" t="s">
        <v>114</v>
      </c>
      <c r="B66" s="13" t="s">
        <v>85</v>
      </c>
      <c r="C66" s="13" t="s">
        <v>85</v>
      </c>
      <c r="D66" s="13" t="s">
        <v>85</v>
      </c>
      <c r="E66" s="13" t="s">
        <v>67</v>
      </c>
      <c r="F66" s="13" t="s">
        <v>67</v>
      </c>
      <c r="G66" s="13" t="s">
        <v>67</v>
      </c>
      <c r="H66" s="13" t="s">
        <v>85</v>
      </c>
      <c r="I66" s="13" t="s">
        <v>67</v>
      </c>
      <c r="J66" s="13" t="s">
        <v>67</v>
      </c>
      <c r="K66" s="13" t="s">
        <v>67</v>
      </c>
      <c r="L66" s="13" t="s">
        <v>67</v>
      </c>
      <c r="M66" s="13" t="s">
        <v>67</v>
      </c>
      <c r="N66" s="13" t="s">
        <v>67</v>
      </c>
      <c r="O66" s="13" t="s">
        <v>85</v>
      </c>
      <c r="P66" s="13" t="s">
        <v>67</v>
      </c>
      <c r="Q66" s="13" t="s">
        <v>67</v>
      </c>
      <c r="R66" s="13" t="s">
        <v>67</v>
      </c>
      <c r="S66" s="13" t="s">
        <v>67</v>
      </c>
      <c r="T66" s="13" t="s">
        <v>67</v>
      </c>
      <c r="U66" s="13" t="s">
        <v>67</v>
      </c>
      <c r="V66" s="13" t="s">
        <v>67</v>
      </c>
      <c r="W66" s="13" t="s">
        <v>67</v>
      </c>
      <c r="X66" s="13" t="s">
        <v>67</v>
      </c>
      <c r="Y66" s="13" t="s">
        <v>67</v>
      </c>
      <c r="Z66" s="13" t="s">
        <v>67</v>
      </c>
      <c r="AA66" s="13" t="s">
        <v>67</v>
      </c>
      <c r="AB66" s="13" t="s">
        <v>67</v>
      </c>
      <c r="AC66" s="13" t="s">
        <v>67</v>
      </c>
      <c r="AD66" s="13" t="s">
        <v>67</v>
      </c>
      <c r="AE66" s="13" t="s">
        <v>67</v>
      </c>
      <c r="AF66" s="13" t="s">
        <v>67</v>
      </c>
      <c r="AG66" s="13" t="s">
        <v>67</v>
      </c>
      <c r="AH66" s="13" t="s">
        <v>67</v>
      </c>
      <c r="AI66" s="13" t="s">
        <v>67</v>
      </c>
      <c r="AJ66" s="13" t="s">
        <v>67</v>
      </c>
      <c r="AK66" s="13" t="s">
        <v>67</v>
      </c>
      <c r="AL66" s="13" t="s">
        <v>67</v>
      </c>
      <c r="AM66" s="13" t="s">
        <v>67</v>
      </c>
      <c r="AN66" s="13" t="s">
        <v>67</v>
      </c>
      <c r="AO66" s="13" t="s">
        <v>67</v>
      </c>
      <c r="AP66" s="13" t="s">
        <v>67</v>
      </c>
      <c r="AQ66" s="13" t="s">
        <v>67</v>
      </c>
      <c r="AR66" s="13" t="s">
        <v>67</v>
      </c>
      <c r="AS66" s="13" t="s">
        <v>67</v>
      </c>
      <c r="AT66" s="13" t="s">
        <v>67</v>
      </c>
      <c r="AU66" s="13" t="s">
        <v>67</v>
      </c>
      <c r="AV66" s="13" t="s">
        <v>67</v>
      </c>
      <c r="AW66" s="13" t="s">
        <v>67</v>
      </c>
      <c r="AX66" s="13" t="s">
        <v>67</v>
      </c>
      <c r="AY66" s="13" t="s">
        <v>67</v>
      </c>
      <c r="AZ66" s="13" t="s">
        <v>67</v>
      </c>
      <c r="BA66" s="13" t="s">
        <v>67</v>
      </c>
      <c r="BB66" s="13" t="s">
        <v>67</v>
      </c>
      <c r="BC66" s="13" t="s">
        <v>67</v>
      </c>
      <c r="BD66" s="13" t="s">
        <v>67</v>
      </c>
      <c r="BE66" s="13" t="s">
        <v>67</v>
      </c>
      <c r="BF66" s="13" t="s">
        <v>67</v>
      </c>
      <c r="BG66" s="13" t="s">
        <v>67</v>
      </c>
      <c r="BH66" s="13" t="s">
        <v>67</v>
      </c>
      <c r="BI66" s="13" t="s">
        <v>67</v>
      </c>
      <c r="BJ66" s="13" t="s">
        <v>67</v>
      </c>
      <c r="BK66" s="13" t="s">
        <v>67</v>
      </c>
      <c r="BL66" s="13" t="s">
        <v>67</v>
      </c>
      <c r="BM66" s="13" t="s">
        <v>67</v>
      </c>
      <c r="BN66" s="13" t="s">
        <v>67</v>
      </c>
      <c r="BO66" s="13" t="s">
        <v>67</v>
      </c>
      <c r="BP66" s="13" t="s">
        <v>67</v>
      </c>
      <c r="BQ66" s="13" t="s">
        <v>67</v>
      </c>
      <c r="BR66" s="13" t="s">
        <v>67</v>
      </c>
      <c r="BS66" s="13" t="s">
        <v>67</v>
      </c>
      <c r="BT66" s="13" t="s">
        <v>67</v>
      </c>
      <c r="BU66" s="13" t="s">
        <v>67</v>
      </c>
      <c r="BV66" s="13" t="s">
        <v>67</v>
      </c>
      <c r="BW66" s="13" t="s">
        <v>67</v>
      </c>
      <c r="BX66" s="13" t="s">
        <v>67</v>
      </c>
    </row>
    <row r="67" spans="1:76" ht="40.200000000000003" thickBot="1" x14ac:dyDescent="0.35">
      <c r="A67" s="4" t="s">
        <v>115</v>
      </c>
      <c r="B67" s="5" t="s">
        <v>85</v>
      </c>
      <c r="C67" s="5" t="s">
        <v>85</v>
      </c>
      <c r="D67" s="5" t="s">
        <v>85</v>
      </c>
      <c r="E67" s="5" t="s">
        <v>85</v>
      </c>
      <c r="F67" s="5" t="s">
        <v>85</v>
      </c>
      <c r="G67" s="5" t="s">
        <v>85</v>
      </c>
      <c r="H67" s="5" t="s">
        <v>85</v>
      </c>
      <c r="I67" s="5" t="s">
        <v>85</v>
      </c>
      <c r="J67" s="5" t="s">
        <v>85</v>
      </c>
      <c r="K67" s="5" t="s">
        <v>85</v>
      </c>
      <c r="L67" s="5" t="s">
        <v>85</v>
      </c>
      <c r="M67" s="5" t="s">
        <v>85</v>
      </c>
      <c r="N67" s="5" t="s">
        <v>85</v>
      </c>
      <c r="O67" s="5" t="s">
        <v>85</v>
      </c>
      <c r="P67" s="5" t="s">
        <v>85</v>
      </c>
      <c r="Q67" s="5" t="s">
        <v>85</v>
      </c>
      <c r="R67" s="5" t="s">
        <v>85</v>
      </c>
      <c r="S67" s="5" t="s">
        <v>85</v>
      </c>
      <c r="T67" s="5" t="s">
        <v>85</v>
      </c>
      <c r="U67" s="5" t="s">
        <v>85</v>
      </c>
      <c r="V67" s="5" t="s">
        <v>85</v>
      </c>
      <c r="W67" s="5" t="s">
        <v>85</v>
      </c>
      <c r="X67" s="5" t="s">
        <v>85</v>
      </c>
      <c r="Y67" s="5" t="s">
        <v>85</v>
      </c>
      <c r="Z67" s="5" t="s">
        <v>85</v>
      </c>
      <c r="AA67" s="5" t="s">
        <v>85</v>
      </c>
      <c r="AB67" s="5" t="s">
        <v>85</v>
      </c>
      <c r="AC67" s="5" t="s">
        <v>85</v>
      </c>
      <c r="AD67" s="5" t="s">
        <v>85</v>
      </c>
      <c r="AE67" s="5" t="s">
        <v>85</v>
      </c>
      <c r="AF67" s="5" t="s">
        <v>85</v>
      </c>
      <c r="AG67" s="5" t="s">
        <v>85</v>
      </c>
      <c r="AH67" s="5" t="s">
        <v>85</v>
      </c>
      <c r="AI67" s="5" t="s">
        <v>85</v>
      </c>
      <c r="AJ67" s="5" t="s">
        <v>85</v>
      </c>
      <c r="AK67" s="5" t="s">
        <v>85</v>
      </c>
      <c r="AL67" s="5" t="s">
        <v>85</v>
      </c>
      <c r="AM67" s="5" t="s">
        <v>85</v>
      </c>
      <c r="AN67" s="5" t="s">
        <v>85</v>
      </c>
      <c r="AO67" s="5" t="s">
        <v>85</v>
      </c>
      <c r="AP67" s="5" t="s">
        <v>85</v>
      </c>
      <c r="AQ67" s="5" t="s">
        <v>85</v>
      </c>
      <c r="AR67" s="5" t="s">
        <v>85</v>
      </c>
      <c r="AS67" s="5" t="s">
        <v>85</v>
      </c>
      <c r="AT67" s="5" t="s">
        <v>85</v>
      </c>
      <c r="AU67" s="5" t="s">
        <v>85</v>
      </c>
      <c r="AV67" s="5" t="s">
        <v>85</v>
      </c>
      <c r="AW67" s="5" t="s">
        <v>85</v>
      </c>
      <c r="AX67" s="5" t="s">
        <v>85</v>
      </c>
      <c r="AY67" s="5" t="s">
        <v>85</v>
      </c>
      <c r="AZ67" s="5" t="s">
        <v>85</v>
      </c>
      <c r="BA67" s="5" t="s">
        <v>85</v>
      </c>
      <c r="BB67" s="5" t="s">
        <v>85</v>
      </c>
      <c r="BC67" s="5" t="s">
        <v>85</v>
      </c>
      <c r="BD67" s="5" t="s">
        <v>85</v>
      </c>
      <c r="BE67" s="5" t="s">
        <v>85</v>
      </c>
      <c r="BF67" s="5" t="s">
        <v>85</v>
      </c>
      <c r="BG67" s="5" t="s">
        <v>85</v>
      </c>
      <c r="BH67" s="5" t="s">
        <v>85</v>
      </c>
      <c r="BI67" s="5" t="s">
        <v>85</v>
      </c>
      <c r="BJ67" s="5" t="s">
        <v>85</v>
      </c>
      <c r="BK67" s="5" t="s">
        <v>85</v>
      </c>
      <c r="BL67" s="5" t="s">
        <v>85</v>
      </c>
      <c r="BM67" s="5" t="s">
        <v>85</v>
      </c>
      <c r="BN67" s="5" t="s">
        <v>85</v>
      </c>
      <c r="BO67" s="5" t="s">
        <v>85</v>
      </c>
      <c r="BP67" s="5" t="s">
        <v>85</v>
      </c>
      <c r="BQ67" s="5" t="s">
        <v>85</v>
      </c>
      <c r="BR67" s="5" t="s">
        <v>85</v>
      </c>
      <c r="BS67" s="5" t="s">
        <v>85</v>
      </c>
      <c r="BT67" s="5" t="s">
        <v>85</v>
      </c>
      <c r="BU67" s="5" t="s">
        <v>85</v>
      </c>
      <c r="BV67" s="5" t="s">
        <v>85</v>
      </c>
      <c r="BW67" s="5" t="s">
        <v>85</v>
      </c>
      <c r="BX67" s="5" t="s">
        <v>85</v>
      </c>
    </row>
    <row r="68" spans="1:76" ht="53.4" thickBot="1" x14ac:dyDescent="0.35">
      <c r="A68" s="6" t="s">
        <v>116</v>
      </c>
      <c r="B68" s="7" t="s">
        <v>85</v>
      </c>
      <c r="C68" s="7" t="s">
        <v>85</v>
      </c>
      <c r="D68" s="7" t="s">
        <v>85</v>
      </c>
      <c r="E68" s="7" t="s">
        <v>85</v>
      </c>
      <c r="F68" s="7" t="s">
        <v>85</v>
      </c>
      <c r="G68" s="7" t="s">
        <v>85</v>
      </c>
      <c r="H68" s="7" t="s">
        <v>85</v>
      </c>
      <c r="I68" s="7" t="s">
        <v>85</v>
      </c>
      <c r="J68" s="7" t="s">
        <v>85</v>
      </c>
      <c r="K68" s="7" t="s">
        <v>85</v>
      </c>
      <c r="L68" s="7" t="s">
        <v>85</v>
      </c>
      <c r="M68" s="7" t="s">
        <v>85</v>
      </c>
      <c r="N68" s="7" t="s">
        <v>85</v>
      </c>
      <c r="O68" s="7" t="s">
        <v>85</v>
      </c>
      <c r="P68" s="7" t="s">
        <v>85</v>
      </c>
      <c r="Q68" s="7" t="s">
        <v>85</v>
      </c>
      <c r="R68" s="7" t="s">
        <v>85</v>
      </c>
      <c r="S68" s="7" t="s">
        <v>85</v>
      </c>
      <c r="T68" s="7" t="s">
        <v>85</v>
      </c>
      <c r="U68" s="7" t="s">
        <v>85</v>
      </c>
      <c r="V68" s="7" t="s">
        <v>85</v>
      </c>
      <c r="W68" s="7" t="s">
        <v>85</v>
      </c>
      <c r="X68" s="7" t="s">
        <v>85</v>
      </c>
      <c r="Y68" s="7" t="s">
        <v>85</v>
      </c>
      <c r="Z68" s="7" t="s">
        <v>85</v>
      </c>
      <c r="AA68" s="7" t="s">
        <v>85</v>
      </c>
      <c r="AB68" s="7" t="s">
        <v>85</v>
      </c>
      <c r="AC68" s="7" t="s">
        <v>85</v>
      </c>
      <c r="AD68" s="7" t="s">
        <v>85</v>
      </c>
      <c r="AE68" s="7" t="s">
        <v>85</v>
      </c>
      <c r="AF68" s="7" t="s">
        <v>85</v>
      </c>
      <c r="AG68" s="7" t="s">
        <v>85</v>
      </c>
      <c r="AH68" s="7" t="s">
        <v>85</v>
      </c>
      <c r="AI68" s="7" t="s">
        <v>85</v>
      </c>
      <c r="AJ68" s="7" t="s">
        <v>85</v>
      </c>
      <c r="AK68" s="7" t="s">
        <v>85</v>
      </c>
      <c r="AL68" s="7" t="s">
        <v>85</v>
      </c>
      <c r="AM68" s="7" t="s">
        <v>85</v>
      </c>
      <c r="AN68" s="7" t="s">
        <v>85</v>
      </c>
      <c r="AO68" s="7" t="s">
        <v>85</v>
      </c>
      <c r="AP68" s="7" t="s">
        <v>85</v>
      </c>
      <c r="AQ68" s="7" t="s">
        <v>85</v>
      </c>
      <c r="AR68" s="7" t="s">
        <v>85</v>
      </c>
      <c r="AS68" s="7" t="s">
        <v>85</v>
      </c>
      <c r="AT68" s="7" t="s">
        <v>85</v>
      </c>
      <c r="AU68" s="7" t="s">
        <v>85</v>
      </c>
      <c r="AV68" s="7" t="s">
        <v>85</v>
      </c>
      <c r="AW68" s="7" t="s">
        <v>85</v>
      </c>
      <c r="AX68" s="7" t="s">
        <v>85</v>
      </c>
      <c r="AY68" s="7" t="s">
        <v>85</v>
      </c>
      <c r="AZ68" s="7" t="s">
        <v>85</v>
      </c>
      <c r="BA68" s="7" t="s">
        <v>85</v>
      </c>
      <c r="BB68" s="7" t="s">
        <v>85</v>
      </c>
      <c r="BC68" s="7" t="s">
        <v>85</v>
      </c>
      <c r="BD68" s="7" t="s">
        <v>85</v>
      </c>
      <c r="BE68" s="7" t="s">
        <v>85</v>
      </c>
      <c r="BF68" s="7" t="s">
        <v>85</v>
      </c>
      <c r="BG68" s="7" t="s">
        <v>85</v>
      </c>
      <c r="BH68" s="7" t="s">
        <v>85</v>
      </c>
      <c r="BI68" s="7" t="s">
        <v>85</v>
      </c>
      <c r="BJ68" s="7" t="s">
        <v>85</v>
      </c>
      <c r="BK68" s="7" t="s">
        <v>85</v>
      </c>
      <c r="BL68" s="7" t="s">
        <v>85</v>
      </c>
      <c r="BM68" s="7" t="s">
        <v>85</v>
      </c>
      <c r="BN68" s="7" t="s">
        <v>85</v>
      </c>
      <c r="BO68" s="7" t="s">
        <v>85</v>
      </c>
      <c r="BP68" s="7" t="s">
        <v>85</v>
      </c>
      <c r="BQ68" s="7" t="s">
        <v>85</v>
      </c>
      <c r="BR68" s="7" t="s">
        <v>85</v>
      </c>
      <c r="BS68" s="7" t="s">
        <v>85</v>
      </c>
      <c r="BT68" s="7" t="s">
        <v>85</v>
      </c>
      <c r="BU68" s="7" t="s">
        <v>85</v>
      </c>
      <c r="BV68" s="7" t="s">
        <v>85</v>
      </c>
      <c r="BW68" s="7" t="s">
        <v>85</v>
      </c>
      <c r="BX68" s="7" t="s">
        <v>85</v>
      </c>
    </row>
    <row r="69" spans="1:76" ht="40.200000000000003" thickBot="1" x14ac:dyDescent="0.35">
      <c r="A69" s="4" t="s">
        <v>117</v>
      </c>
      <c r="B69" s="5" t="s">
        <v>85</v>
      </c>
      <c r="C69" s="5" t="s">
        <v>85</v>
      </c>
      <c r="D69" s="5" t="s">
        <v>85</v>
      </c>
      <c r="E69" s="5" t="s">
        <v>85</v>
      </c>
      <c r="F69" s="5" t="s">
        <v>85</v>
      </c>
      <c r="G69" s="5" t="s">
        <v>85</v>
      </c>
      <c r="H69" s="5" t="s">
        <v>85</v>
      </c>
      <c r="I69" s="5" t="s">
        <v>85</v>
      </c>
      <c r="J69" s="5" t="s">
        <v>85</v>
      </c>
      <c r="K69" s="5" t="s">
        <v>85</v>
      </c>
      <c r="L69" s="5" t="s">
        <v>85</v>
      </c>
      <c r="M69" s="5" t="s">
        <v>85</v>
      </c>
      <c r="N69" s="5" t="s">
        <v>85</v>
      </c>
      <c r="O69" s="5" t="s">
        <v>85</v>
      </c>
      <c r="P69" s="5" t="s">
        <v>85</v>
      </c>
      <c r="Q69" s="5" t="s">
        <v>85</v>
      </c>
      <c r="R69" s="5" t="s">
        <v>85</v>
      </c>
      <c r="S69" s="5" t="s">
        <v>85</v>
      </c>
      <c r="T69" s="5" t="s">
        <v>85</v>
      </c>
      <c r="U69" s="5" t="s">
        <v>85</v>
      </c>
      <c r="V69" s="5" t="s">
        <v>85</v>
      </c>
      <c r="W69" s="5" t="s">
        <v>85</v>
      </c>
      <c r="X69" s="5" t="s">
        <v>85</v>
      </c>
      <c r="Y69" s="5" t="s">
        <v>85</v>
      </c>
      <c r="Z69" s="5" t="s">
        <v>85</v>
      </c>
      <c r="AA69" s="5" t="s">
        <v>85</v>
      </c>
      <c r="AB69" s="5" t="s">
        <v>85</v>
      </c>
      <c r="AC69" s="5" t="s">
        <v>85</v>
      </c>
      <c r="AD69" s="5" t="s">
        <v>85</v>
      </c>
      <c r="AE69" s="5" t="s">
        <v>85</v>
      </c>
      <c r="AF69" s="5" t="s">
        <v>85</v>
      </c>
      <c r="AG69" s="5" t="s">
        <v>85</v>
      </c>
      <c r="AH69" s="5" t="s">
        <v>85</v>
      </c>
      <c r="AI69" s="5" t="s">
        <v>85</v>
      </c>
      <c r="AJ69" s="5" t="s">
        <v>85</v>
      </c>
      <c r="AK69" s="5" t="s">
        <v>85</v>
      </c>
      <c r="AL69" s="5" t="s">
        <v>85</v>
      </c>
      <c r="AM69" s="5" t="s">
        <v>85</v>
      </c>
      <c r="AN69" s="5" t="s">
        <v>85</v>
      </c>
      <c r="AO69" s="5" t="s">
        <v>85</v>
      </c>
      <c r="AP69" s="5" t="s">
        <v>85</v>
      </c>
      <c r="AQ69" s="5" t="s">
        <v>85</v>
      </c>
      <c r="AR69" s="5" t="s">
        <v>85</v>
      </c>
      <c r="AS69" s="5" t="s">
        <v>85</v>
      </c>
      <c r="AT69" s="5" t="s">
        <v>85</v>
      </c>
      <c r="AU69" s="5" t="s">
        <v>85</v>
      </c>
      <c r="AV69" s="5" t="s">
        <v>85</v>
      </c>
      <c r="AW69" s="5" t="s">
        <v>85</v>
      </c>
      <c r="AX69" s="5" t="s">
        <v>85</v>
      </c>
      <c r="AY69" s="5" t="s">
        <v>85</v>
      </c>
      <c r="AZ69" s="5" t="s">
        <v>85</v>
      </c>
      <c r="BA69" s="5" t="s">
        <v>85</v>
      </c>
      <c r="BB69" s="5" t="s">
        <v>85</v>
      </c>
      <c r="BC69" s="5" t="s">
        <v>85</v>
      </c>
      <c r="BD69" s="5" t="s">
        <v>85</v>
      </c>
      <c r="BE69" s="5" t="s">
        <v>85</v>
      </c>
      <c r="BF69" s="5" t="s">
        <v>85</v>
      </c>
      <c r="BG69" s="5" t="s">
        <v>85</v>
      </c>
      <c r="BH69" s="5" t="s">
        <v>85</v>
      </c>
      <c r="BI69" s="5" t="s">
        <v>85</v>
      </c>
      <c r="BJ69" s="5" t="s">
        <v>85</v>
      </c>
      <c r="BK69" s="5" t="s">
        <v>85</v>
      </c>
      <c r="BL69" s="5" t="s">
        <v>85</v>
      </c>
      <c r="BM69" s="5" t="s">
        <v>85</v>
      </c>
      <c r="BN69" s="5" t="s">
        <v>85</v>
      </c>
      <c r="BO69" s="5" t="s">
        <v>85</v>
      </c>
      <c r="BP69" s="5" t="s">
        <v>85</v>
      </c>
      <c r="BQ69" s="5" t="s">
        <v>85</v>
      </c>
      <c r="BR69" s="5" t="s">
        <v>85</v>
      </c>
      <c r="BS69" s="5" t="s">
        <v>85</v>
      </c>
      <c r="BT69" s="5" t="s">
        <v>85</v>
      </c>
      <c r="BU69" s="5" t="s">
        <v>85</v>
      </c>
      <c r="BV69" s="5" t="s">
        <v>85</v>
      </c>
      <c r="BW69" s="5" t="s">
        <v>85</v>
      </c>
      <c r="BX69" s="5" t="s">
        <v>85</v>
      </c>
    </row>
    <row r="70" spans="1:76" ht="79.8" thickBot="1" x14ac:dyDescent="0.35">
      <c r="A70" s="12" t="s">
        <v>118</v>
      </c>
      <c r="B70" s="13" t="s">
        <v>67</v>
      </c>
      <c r="C70" s="13" t="s">
        <v>67</v>
      </c>
      <c r="D70" s="13" t="s">
        <v>67</v>
      </c>
      <c r="E70" s="13" t="s">
        <v>67</v>
      </c>
      <c r="F70" s="13" t="s">
        <v>67</v>
      </c>
      <c r="G70" s="13" t="s">
        <v>67</v>
      </c>
      <c r="H70" s="13" t="s">
        <v>67</v>
      </c>
      <c r="I70" s="13" t="s">
        <v>67</v>
      </c>
      <c r="J70" s="13" t="s">
        <v>67</v>
      </c>
      <c r="K70" s="13" t="s">
        <v>67</v>
      </c>
      <c r="L70" s="13" t="s">
        <v>67</v>
      </c>
      <c r="M70" s="13" t="s">
        <v>67</v>
      </c>
      <c r="N70" s="13" t="s">
        <v>67</v>
      </c>
      <c r="O70" s="13" t="s">
        <v>67</v>
      </c>
      <c r="P70" s="13" t="s">
        <v>67</v>
      </c>
      <c r="Q70" s="13" t="s">
        <v>67</v>
      </c>
      <c r="R70" s="13" t="s">
        <v>67</v>
      </c>
      <c r="S70" s="13" t="s">
        <v>67</v>
      </c>
      <c r="T70" s="13" t="s">
        <v>67</v>
      </c>
      <c r="U70" s="13" t="s">
        <v>67</v>
      </c>
      <c r="V70" s="13" t="s">
        <v>67</v>
      </c>
      <c r="W70" s="13" t="s">
        <v>67</v>
      </c>
      <c r="X70" s="13" t="s">
        <v>67</v>
      </c>
      <c r="Y70" s="13" t="s">
        <v>67</v>
      </c>
      <c r="Z70" s="13" t="s">
        <v>67</v>
      </c>
      <c r="AA70" s="13" t="s">
        <v>67</v>
      </c>
      <c r="AB70" s="13" t="s">
        <v>67</v>
      </c>
      <c r="AC70" s="13" t="s">
        <v>67</v>
      </c>
      <c r="AD70" s="13" t="s">
        <v>67</v>
      </c>
      <c r="AE70" s="13" t="s">
        <v>67</v>
      </c>
      <c r="AF70" s="13" t="s">
        <v>67</v>
      </c>
      <c r="AG70" s="13" t="s">
        <v>67</v>
      </c>
      <c r="AH70" s="13" t="s">
        <v>67</v>
      </c>
      <c r="AI70" s="13" t="s">
        <v>67</v>
      </c>
      <c r="AJ70" s="13" t="s">
        <v>67</v>
      </c>
      <c r="AK70" s="13" t="s">
        <v>85</v>
      </c>
      <c r="AL70" s="13" t="s">
        <v>67</v>
      </c>
      <c r="AM70" s="13" t="s">
        <v>67</v>
      </c>
      <c r="AN70" s="13" t="s">
        <v>67</v>
      </c>
      <c r="AO70" s="13" t="s">
        <v>85</v>
      </c>
      <c r="AP70" s="13" t="s">
        <v>85</v>
      </c>
      <c r="AQ70" s="13" t="s">
        <v>67</v>
      </c>
      <c r="AR70" s="13" t="s">
        <v>85</v>
      </c>
      <c r="AS70" s="13" t="s">
        <v>85</v>
      </c>
      <c r="AT70" s="13" t="s">
        <v>85</v>
      </c>
      <c r="AU70" s="13" t="s">
        <v>67</v>
      </c>
      <c r="AV70" s="13" t="s">
        <v>85</v>
      </c>
      <c r="AW70" s="13" t="s">
        <v>67</v>
      </c>
      <c r="AX70" s="13" t="s">
        <v>85</v>
      </c>
      <c r="AY70" s="13" t="s">
        <v>85</v>
      </c>
      <c r="AZ70" s="13" t="s">
        <v>85</v>
      </c>
      <c r="BA70" s="13" t="s">
        <v>85</v>
      </c>
      <c r="BB70" s="13" t="s">
        <v>85</v>
      </c>
      <c r="BC70" s="13" t="s">
        <v>85</v>
      </c>
      <c r="BD70" s="13" t="s">
        <v>85</v>
      </c>
      <c r="BE70" s="13" t="s">
        <v>85</v>
      </c>
      <c r="BF70" s="13" t="s">
        <v>67</v>
      </c>
      <c r="BG70" s="13" t="s">
        <v>67</v>
      </c>
      <c r="BH70" s="13" t="s">
        <v>85</v>
      </c>
      <c r="BI70" s="13" t="s">
        <v>85</v>
      </c>
      <c r="BJ70" s="13" t="s">
        <v>85</v>
      </c>
      <c r="BK70" s="13" t="s">
        <v>85</v>
      </c>
      <c r="BL70" s="13" t="s">
        <v>85</v>
      </c>
      <c r="BM70" s="13" t="s">
        <v>85</v>
      </c>
      <c r="BN70" s="13" t="s">
        <v>67</v>
      </c>
      <c r="BO70" s="13" t="s">
        <v>67</v>
      </c>
      <c r="BP70" s="13" t="s">
        <v>85</v>
      </c>
      <c r="BQ70" s="13" t="s">
        <v>85</v>
      </c>
      <c r="BR70" s="13" t="s">
        <v>85</v>
      </c>
      <c r="BS70" s="13" t="s">
        <v>85</v>
      </c>
      <c r="BT70" s="13" t="s">
        <v>85</v>
      </c>
      <c r="BU70" s="13" t="s">
        <v>85</v>
      </c>
      <c r="BV70" s="13" t="s">
        <v>85</v>
      </c>
      <c r="BW70" s="13" t="s">
        <v>85</v>
      </c>
      <c r="BX70" s="13" t="s">
        <v>67</v>
      </c>
    </row>
    <row r="71" spans="1:76" ht="15" thickBot="1" x14ac:dyDescent="0.35">
      <c r="A71" s="170" t="s">
        <v>119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2"/>
    </row>
    <row r="72" spans="1:76" ht="15" thickBot="1" x14ac:dyDescent="0.35">
      <c r="A72" s="4" t="s">
        <v>120</v>
      </c>
      <c r="B72" s="5" t="s">
        <v>67</v>
      </c>
      <c r="C72" s="5" t="s">
        <v>67</v>
      </c>
      <c r="D72" s="5" t="s">
        <v>67</v>
      </c>
      <c r="E72" s="5" t="s">
        <v>67</v>
      </c>
      <c r="F72" s="5" t="s">
        <v>67</v>
      </c>
      <c r="G72" s="5" t="s">
        <v>67</v>
      </c>
      <c r="H72" s="5" t="s">
        <v>67</v>
      </c>
      <c r="I72" s="5" t="s">
        <v>67</v>
      </c>
      <c r="J72" s="5" t="s">
        <v>67</v>
      </c>
      <c r="K72" s="5" t="s">
        <v>67</v>
      </c>
      <c r="L72" s="5" t="s">
        <v>67</v>
      </c>
      <c r="M72" s="5" t="s">
        <v>67</v>
      </c>
      <c r="N72" s="5" t="s">
        <v>67</v>
      </c>
      <c r="O72" s="5" t="s">
        <v>67</v>
      </c>
      <c r="P72" s="5" t="s">
        <v>67</v>
      </c>
      <c r="Q72" s="5" t="s">
        <v>67</v>
      </c>
      <c r="R72" s="5" t="s">
        <v>67</v>
      </c>
      <c r="S72" s="5" t="s">
        <v>67</v>
      </c>
      <c r="T72" s="5" t="s">
        <v>67</v>
      </c>
      <c r="U72" s="5" t="s">
        <v>67</v>
      </c>
      <c r="V72" s="5" t="s">
        <v>67</v>
      </c>
      <c r="W72" s="5" t="s">
        <v>67</v>
      </c>
      <c r="X72" s="5" t="s">
        <v>67</v>
      </c>
      <c r="Y72" s="5" t="s">
        <v>67</v>
      </c>
      <c r="Z72" s="5" t="s">
        <v>67</v>
      </c>
      <c r="AA72" s="5" t="s">
        <v>67</v>
      </c>
      <c r="AB72" s="5" t="s">
        <v>67</v>
      </c>
      <c r="AC72" s="5" t="s">
        <v>67</v>
      </c>
      <c r="AD72" s="5" t="s">
        <v>67</v>
      </c>
      <c r="AE72" s="5" t="s">
        <v>67</v>
      </c>
      <c r="AF72" s="5" t="s">
        <v>67</v>
      </c>
      <c r="AG72" s="5" t="s">
        <v>67</v>
      </c>
      <c r="AH72" s="5" t="s">
        <v>67</v>
      </c>
      <c r="AI72" s="5" t="s">
        <v>67</v>
      </c>
      <c r="AJ72" s="5" t="s">
        <v>67</v>
      </c>
      <c r="AK72" s="5" t="s">
        <v>67</v>
      </c>
      <c r="AL72" s="5" t="s">
        <v>67</v>
      </c>
      <c r="AM72" s="5" t="s">
        <v>67</v>
      </c>
      <c r="AN72" s="5" t="s">
        <v>67</v>
      </c>
      <c r="AO72" s="5" t="s">
        <v>67</v>
      </c>
      <c r="AP72" s="5" t="s">
        <v>67</v>
      </c>
      <c r="AQ72" s="5" t="s">
        <v>67</v>
      </c>
      <c r="AR72" s="5" t="s">
        <v>67</v>
      </c>
      <c r="AS72" s="5" t="s">
        <v>67</v>
      </c>
      <c r="AT72" s="5" t="s">
        <v>67</v>
      </c>
      <c r="AU72" s="5" t="s">
        <v>67</v>
      </c>
      <c r="AV72" s="5" t="s">
        <v>67</v>
      </c>
      <c r="AW72" s="5" t="s">
        <v>67</v>
      </c>
      <c r="AX72" s="5" t="s">
        <v>67</v>
      </c>
      <c r="AY72" s="5" t="s">
        <v>67</v>
      </c>
      <c r="AZ72" s="5" t="s">
        <v>67</v>
      </c>
      <c r="BA72" s="5" t="s">
        <v>67</v>
      </c>
      <c r="BB72" s="5" t="s">
        <v>67</v>
      </c>
      <c r="BC72" s="5" t="s">
        <v>67</v>
      </c>
      <c r="BD72" s="5" t="s">
        <v>67</v>
      </c>
      <c r="BE72" s="5" t="s">
        <v>67</v>
      </c>
      <c r="BF72" s="5" t="s">
        <v>67</v>
      </c>
      <c r="BG72" s="5" t="s">
        <v>67</v>
      </c>
      <c r="BH72" s="5" t="s">
        <v>67</v>
      </c>
      <c r="BI72" s="5" t="s">
        <v>67</v>
      </c>
      <c r="BJ72" s="5" t="s">
        <v>67</v>
      </c>
      <c r="BK72" s="5" t="s">
        <v>67</v>
      </c>
      <c r="BL72" s="5" t="s">
        <v>67</v>
      </c>
      <c r="BM72" s="5" t="s">
        <v>67</v>
      </c>
      <c r="BN72" s="5" t="s">
        <v>67</v>
      </c>
      <c r="BO72" s="5" t="s">
        <v>67</v>
      </c>
      <c r="BP72" s="5" t="s">
        <v>67</v>
      </c>
      <c r="BQ72" s="5" t="s">
        <v>67</v>
      </c>
      <c r="BR72" s="5" t="s">
        <v>67</v>
      </c>
      <c r="BS72" s="5" t="s">
        <v>67</v>
      </c>
      <c r="BT72" s="5" t="s">
        <v>67</v>
      </c>
      <c r="BU72" s="5" t="s">
        <v>67</v>
      </c>
      <c r="BV72" s="5" t="s">
        <v>67</v>
      </c>
      <c r="BW72" s="5" t="s">
        <v>67</v>
      </c>
      <c r="BX72" s="5" t="s">
        <v>67</v>
      </c>
    </row>
    <row r="73" spans="1:76" ht="40.200000000000003" thickBot="1" x14ac:dyDescent="0.35">
      <c r="A73" s="6" t="s">
        <v>121</v>
      </c>
      <c r="B73" s="7" t="s">
        <v>67</v>
      </c>
      <c r="C73" s="7" t="s">
        <v>67</v>
      </c>
      <c r="D73" s="7" t="s">
        <v>67</v>
      </c>
      <c r="E73" s="7" t="s">
        <v>67</v>
      </c>
      <c r="F73" s="7" t="s">
        <v>67</v>
      </c>
      <c r="G73" s="7" t="s">
        <v>67</v>
      </c>
      <c r="H73" s="7" t="s">
        <v>67</v>
      </c>
      <c r="I73" s="7" t="s">
        <v>67</v>
      </c>
      <c r="J73" s="7" t="s">
        <v>67</v>
      </c>
      <c r="K73" s="7" t="s">
        <v>67</v>
      </c>
      <c r="L73" s="7" t="s">
        <v>67</v>
      </c>
      <c r="M73" s="7" t="s">
        <v>67</v>
      </c>
      <c r="N73" s="7" t="s">
        <v>67</v>
      </c>
      <c r="O73" s="7" t="s">
        <v>67</v>
      </c>
      <c r="P73" s="7" t="s">
        <v>67</v>
      </c>
      <c r="Q73" s="7" t="s">
        <v>67</v>
      </c>
      <c r="R73" s="7" t="s">
        <v>67</v>
      </c>
      <c r="S73" s="7" t="s">
        <v>67</v>
      </c>
      <c r="T73" s="7" t="s">
        <v>67</v>
      </c>
      <c r="U73" s="7" t="s">
        <v>67</v>
      </c>
      <c r="V73" s="7" t="s">
        <v>67</v>
      </c>
      <c r="W73" s="7" t="s">
        <v>67</v>
      </c>
      <c r="X73" s="7" t="s">
        <v>67</v>
      </c>
      <c r="Y73" s="7" t="s">
        <v>67</v>
      </c>
      <c r="Z73" s="7" t="s">
        <v>67</v>
      </c>
      <c r="AA73" s="7" t="s">
        <v>67</v>
      </c>
      <c r="AB73" s="7" t="s">
        <v>67</v>
      </c>
      <c r="AC73" s="7" t="s">
        <v>67</v>
      </c>
      <c r="AD73" s="7" t="s">
        <v>67</v>
      </c>
      <c r="AE73" s="7" t="s">
        <v>67</v>
      </c>
      <c r="AF73" s="7" t="s">
        <v>67</v>
      </c>
      <c r="AG73" s="7" t="s">
        <v>67</v>
      </c>
      <c r="AH73" s="7" t="s">
        <v>67</v>
      </c>
      <c r="AI73" s="7" t="s">
        <v>67</v>
      </c>
      <c r="AJ73" s="7" t="s">
        <v>67</v>
      </c>
      <c r="AK73" s="7" t="s">
        <v>67</v>
      </c>
      <c r="AL73" s="7" t="s">
        <v>67</v>
      </c>
      <c r="AM73" s="7" t="s">
        <v>67</v>
      </c>
      <c r="AN73" s="7" t="s">
        <v>67</v>
      </c>
      <c r="AO73" s="7" t="s">
        <v>67</v>
      </c>
      <c r="AP73" s="7" t="s">
        <v>67</v>
      </c>
      <c r="AQ73" s="7" t="s">
        <v>67</v>
      </c>
      <c r="AR73" s="7" t="s">
        <v>67</v>
      </c>
      <c r="AS73" s="7" t="s">
        <v>67</v>
      </c>
      <c r="AT73" s="7" t="s">
        <v>67</v>
      </c>
      <c r="AU73" s="7" t="s">
        <v>67</v>
      </c>
      <c r="AV73" s="7" t="s">
        <v>67</v>
      </c>
      <c r="AW73" s="7" t="s">
        <v>67</v>
      </c>
      <c r="AX73" s="7" t="s">
        <v>67</v>
      </c>
      <c r="AY73" s="7" t="s">
        <v>67</v>
      </c>
      <c r="AZ73" s="7" t="s">
        <v>67</v>
      </c>
      <c r="BA73" s="7" t="s">
        <v>67</v>
      </c>
      <c r="BB73" s="7" t="s">
        <v>67</v>
      </c>
      <c r="BC73" s="7" t="s">
        <v>67</v>
      </c>
      <c r="BD73" s="7" t="s">
        <v>67</v>
      </c>
      <c r="BE73" s="7" t="s">
        <v>67</v>
      </c>
      <c r="BF73" s="7" t="s">
        <v>67</v>
      </c>
      <c r="BG73" s="7" t="s">
        <v>67</v>
      </c>
      <c r="BH73" s="7" t="s">
        <v>67</v>
      </c>
      <c r="BI73" s="7" t="s">
        <v>67</v>
      </c>
      <c r="BJ73" s="7" t="s">
        <v>67</v>
      </c>
      <c r="BK73" s="7" t="s">
        <v>67</v>
      </c>
      <c r="BL73" s="7" t="s">
        <v>67</v>
      </c>
      <c r="BM73" s="7" t="s">
        <v>67</v>
      </c>
      <c r="BN73" s="7" t="s">
        <v>67</v>
      </c>
      <c r="BO73" s="7" t="s">
        <v>67</v>
      </c>
      <c r="BP73" s="7" t="s">
        <v>67</v>
      </c>
      <c r="BQ73" s="7" t="s">
        <v>67</v>
      </c>
      <c r="BR73" s="7" t="s">
        <v>67</v>
      </c>
      <c r="BS73" s="7" t="s">
        <v>67</v>
      </c>
      <c r="BT73" s="7" t="s">
        <v>67</v>
      </c>
      <c r="BU73" s="7" t="s">
        <v>67</v>
      </c>
      <c r="BV73" s="7" t="s">
        <v>67</v>
      </c>
      <c r="BW73" s="7" t="s">
        <v>67</v>
      </c>
      <c r="BX73" s="7" t="s">
        <v>67</v>
      </c>
    </row>
    <row r="74" spans="1:76" ht="40.200000000000003" thickBot="1" x14ac:dyDescent="0.35">
      <c r="A74" s="4" t="s">
        <v>122</v>
      </c>
      <c r="B74" s="5" t="s">
        <v>67</v>
      </c>
      <c r="C74" s="5" t="s">
        <v>67</v>
      </c>
      <c r="D74" s="5" t="s">
        <v>67</v>
      </c>
      <c r="E74" s="5" t="s">
        <v>67</v>
      </c>
      <c r="F74" s="5" t="s">
        <v>67</v>
      </c>
      <c r="G74" s="5" t="s">
        <v>67</v>
      </c>
      <c r="H74" s="5" t="s">
        <v>67</v>
      </c>
      <c r="I74" s="5" t="s">
        <v>67</v>
      </c>
      <c r="J74" s="5" t="s">
        <v>67</v>
      </c>
      <c r="K74" s="5" t="s">
        <v>67</v>
      </c>
      <c r="L74" s="5" t="s">
        <v>67</v>
      </c>
      <c r="M74" s="5" t="s">
        <v>67</v>
      </c>
      <c r="N74" s="5" t="s">
        <v>67</v>
      </c>
      <c r="O74" s="5" t="s">
        <v>67</v>
      </c>
      <c r="P74" s="5" t="s">
        <v>67</v>
      </c>
      <c r="Q74" s="5" t="s">
        <v>67</v>
      </c>
      <c r="R74" s="5" t="s">
        <v>67</v>
      </c>
      <c r="S74" s="5" t="s">
        <v>67</v>
      </c>
      <c r="T74" s="5" t="s">
        <v>67</v>
      </c>
      <c r="U74" s="5" t="s">
        <v>67</v>
      </c>
      <c r="V74" s="5" t="s">
        <v>67</v>
      </c>
      <c r="W74" s="5" t="s">
        <v>67</v>
      </c>
      <c r="X74" s="5" t="s">
        <v>67</v>
      </c>
      <c r="Y74" s="5" t="s">
        <v>67</v>
      </c>
      <c r="Z74" s="5" t="s">
        <v>67</v>
      </c>
      <c r="AA74" s="5" t="s">
        <v>67</v>
      </c>
      <c r="AB74" s="5" t="s">
        <v>67</v>
      </c>
      <c r="AC74" s="5" t="s">
        <v>67</v>
      </c>
      <c r="AD74" s="5" t="s">
        <v>67</v>
      </c>
      <c r="AE74" s="5" t="s">
        <v>67</v>
      </c>
      <c r="AF74" s="5" t="s">
        <v>67</v>
      </c>
      <c r="AG74" s="5" t="s">
        <v>67</v>
      </c>
      <c r="AH74" s="5" t="s">
        <v>67</v>
      </c>
      <c r="AI74" s="5" t="s">
        <v>67</v>
      </c>
      <c r="AJ74" s="5" t="s">
        <v>67</v>
      </c>
      <c r="AK74" s="5" t="s">
        <v>67</v>
      </c>
      <c r="AL74" s="5" t="s">
        <v>67</v>
      </c>
      <c r="AM74" s="5" t="s">
        <v>67</v>
      </c>
      <c r="AN74" s="5" t="s">
        <v>67</v>
      </c>
      <c r="AO74" s="5" t="s">
        <v>67</v>
      </c>
      <c r="AP74" s="5" t="s">
        <v>67</v>
      </c>
      <c r="AQ74" s="5" t="s">
        <v>67</v>
      </c>
      <c r="AR74" s="5" t="s">
        <v>67</v>
      </c>
      <c r="AS74" s="5" t="s">
        <v>67</v>
      </c>
      <c r="AT74" s="5" t="s">
        <v>67</v>
      </c>
      <c r="AU74" s="5" t="s">
        <v>67</v>
      </c>
      <c r="AV74" s="5" t="s">
        <v>67</v>
      </c>
      <c r="AW74" s="5" t="s">
        <v>67</v>
      </c>
      <c r="AX74" s="5" t="s">
        <v>67</v>
      </c>
      <c r="AY74" s="5" t="s">
        <v>67</v>
      </c>
      <c r="AZ74" s="5" t="s">
        <v>67</v>
      </c>
      <c r="BA74" s="5" t="s">
        <v>67</v>
      </c>
      <c r="BB74" s="5" t="s">
        <v>67</v>
      </c>
      <c r="BC74" s="5" t="s">
        <v>67</v>
      </c>
      <c r="BD74" s="5" t="s">
        <v>67</v>
      </c>
      <c r="BE74" s="5" t="s">
        <v>67</v>
      </c>
      <c r="BF74" s="5" t="s">
        <v>67</v>
      </c>
      <c r="BG74" s="5" t="s">
        <v>67</v>
      </c>
      <c r="BH74" s="5" t="s">
        <v>67</v>
      </c>
      <c r="BI74" s="5" t="s">
        <v>67</v>
      </c>
      <c r="BJ74" s="5" t="s">
        <v>67</v>
      </c>
      <c r="BK74" s="5" t="s">
        <v>67</v>
      </c>
      <c r="BL74" s="5" t="s">
        <v>67</v>
      </c>
      <c r="BM74" s="5" t="s">
        <v>67</v>
      </c>
      <c r="BN74" s="5" t="s">
        <v>67</v>
      </c>
      <c r="BO74" s="5" t="s">
        <v>67</v>
      </c>
      <c r="BP74" s="5" t="s">
        <v>67</v>
      </c>
      <c r="BQ74" s="5" t="s">
        <v>67</v>
      </c>
      <c r="BR74" s="5" t="s">
        <v>67</v>
      </c>
      <c r="BS74" s="5" t="s">
        <v>67</v>
      </c>
      <c r="BT74" s="5" t="s">
        <v>67</v>
      </c>
      <c r="BU74" s="5" t="s">
        <v>67</v>
      </c>
      <c r="BV74" s="5" t="s">
        <v>67</v>
      </c>
      <c r="BW74" s="5" t="s">
        <v>67</v>
      </c>
      <c r="BX74" s="5" t="s">
        <v>67</v>
      </c>
    </row>
    <row r="75" spans="1:76" ht="27" thickBot="1" x14ac:dyDescent="0.35">
      <c r="A75" s="6" t="s">
        <v>123</v>
      </c>
      <c r="B75" s="7" t="s">
        <v>67</v>
      </c>
      <c r="C75" s="7" t="s">
        <v>67</v>
      </c>
      <c r="D75" s="7" t="s">
        <v>67</v>
      </c>
      <c r="E75" s="7" t="s">
        <v>67</v>
      </c>
      <c r="F75" s="7" t="s">
        <v>67</v>
      </c>
      <c r="G75" s="7" t="s">
        <v>67</v>
      </c>
      <c r="H75" s="7" t="s">
        <v>67</v>
      </c>
      <c r="I75" s="7" t="s">
        <v>67</v>
      </c>
      <c r="J75" s="7" t="s">
        <v>67</v>
      </c>
      <c r="K75" s="7" t="s">
        <v>67</v>
      </c>
      <c r="L75" s="7" t="s">
        <v>67</v>
      </c>
      <c r="M75" s="7" t="s">
        <v>67</v>
      </c>
      <c r="N75" s="7" t="s">
        <v>67</v>
      </c>
      <c r="O75" s="7" t="s">
        <v>67</v>
      </c>
      <c r="P75" s="7" t="s">
        <v>67</v>
      </c>
      <c r="Q75" s="7" t="s">
        <v>67</v>
      </c>
      <c r="R75" s="7" t="s">
        <v>67</v>
      </c>
      <c r="S75" s="7" t="s">
        <v>67</v>
      </c>
      <c r="T75" s="7" t="s">
        <v>67</v>
      </c>
      <c r="U75" s="7" t="s">
        <v>67</v>
      </c>
      <c r="V75" s="7" t="s">
        <v>67</v>
      </c>
      <c r="W75" s="7" t="s">
        <v>67</v>
      </c>
      <c r="X75" s="7" t="s">
        <v>67</v>
      </c>
      <c r="Y75" s="7" t="s">
        <v>67</v>
      </c>
      <c r="Z75" s="7" t="s">
        <v>67</v>
      </c>
      <c r="AA75" s="7" t="s">
        <v>67</v>
      </c>
      <c r="AB75" s="7" t="s">
        <v>67</v>
      </c>
      <c r="AC75" s="7" t="s">
        <v>67</v>
      </c>
      <c r="AD75" s="7" t="s">
        <v>67</v>
      </c>
      <c r="AE75" s="7" t="s">
        <v>67</v>
      </c>
      <c r="AF75" s="7" t="s">
        <v>67</v>
      </c>
      <c r="AG75" s="7" t="s">
        <v>67</v>
      </c>
      <c r="AH75" s="7" t="s">
        <v>67</v>
      </c>
      <c r="AI75" s="7" t="s">
        <v>67</v>
      </c>
      <c r="AJ75" s="7" t="s">
        <v>67</v>
      </c>
      <c r="AK75" s="7" t="s">
        <v>67</v>
      </c>
      <c r="AL75" s="7" t="s">
        <v>67</v>
      </c>
      <c r="AM75" s="7" t="s">
        <v>67</v>
      </c>
      <c r="AN75" s="7" t="s">
        <v>67</v>
      </c>
      <c r="AO75" s="7" t="s">
        <v>67</v>
      </c>
      <c r="AP75" s="7" t="s">
        <v>67</v>
      </c>
      <c r="AQ75" s="7" t="s">
        <v>67</v>
      </c>
      <c r="AR75" s="7" t="s">
        <v>67</v>
      </c>
      <c r="AS75" s="7" t="s">
        <v>67</v>
      </c>
      <c r="AT75" s="7" t="s">
        <v>67</v>
      </c>
      <c r="AU75" s="7" t="s">
        <v>67</v>
      </c>
      <c r="AV75" s="7" t="s">
        <v>67</v>
      </c>
      <c r="AW75" s="7" t="s">
        <v>67</v>
      </c>
      <c r="AX75" s="7" t="s">
        <v>67</v>
      </c>
      <c r="AY75" s="7" t="s">
        <v>67</v>
      </c>
      <c r="AZ75" s="7" t="s">
        <v>67</v>
      </c>
      <c r="BA75" s="7" t="s">
        <v>67</v>
      </c>
      <c r="BB75" s="7" t="s">
        <v>67</v>
      </c>
      <c r="BC75" s="7" t="s">
        <v>67</v>
      </c>
      <c r="BD75" s="7" t="s">
        <v>67</v>
      </c>
      <c r="BE75" s="7" t="s">
        <v>67</v>
      </c>
      <c r="BF75" s="7" t="s">
        <v>67</v>
      </c>
      <c r="BG75" s="7" t="s">
        <v>67</v>
      </c>
      <c r="BH75" s="7" t="s">
        <v>67</v>
      </c>
      <c r="BI75" s="7" t="s">
        <v>67</v>
      </c>
      <c r="BJ75" s="7" t="s">
        <v>67</v>
      </c>
      <c r="BK75" s="7" t="s">
        <v>67</v>
      </c>
      <c r="BL75" s="7" t="s">
        <v>67</v>
      </c>
      <c r="BM75" s="7" t="s">
        <v>67</v>
      </c>
      <c r="BN75" s="7" t="s">
        <v>67</v>
      </c>
      <c r="BO75" s="7" t="s">
        <v>67</v>
      </c>
      <c r="BP75" s="7" t="s">
        <v>67</v>
      </c>
      <c r="BQ75" s="7" t="s">
        <v>67</v>
      </c>
      <c r="BR75" s="7" t="s">
        <v>67</v>
      </c>
      <c r="BS75" s="7" t="s">
        <v>67</v>
      </c>
      <c r="BT75" s="7" t="s">
        <v>67</v>
      </c>
      <c r="BU75" s="7" t="s">
        <v>67</v>
      </c>
      <c r="BV75" s="7" t="s">
        <v>67</v>
      </c>
      <c r="BW75" s="7" t="s">
        <v>67</v>
      </c>
      <c r="BX75" s="7" t="s">
        <v>67</v>
      </c>
    </row>
    <row r="76" spans="1:76" ht="27" thickBot="1" x14ac:dyDescent="0.35">
      <c r="A76" s="4" t="s">
        <v>124</v>
      </c>
      <c r="B76" s="5" t="s">
        <v>67</v>
      </c>
      <c r="C76" s="5" t="s">
        <v>67</v>
      </c>
      <c r="D76" s="5" t="s">
        <v>67</v>
      </c>
      <c r="E76" s="5" t="s">
        <v>67</v>
      </c>
      <c r="F76" s="5" t="s">
        <v>67</v>
      </c>
      <c r="G76" s="5" t="s">
        <v>67</v>
      </c>
      <c r="H76" s="5" t="s">
        <v>67</v>
      </c>
      <c r="I76" s="5" t="s">
        <v>67</v>
      </c>
      <c r="J76" s="5" t="s">
        <v>67</v>
      </c>
      <c r="K76" s="5" t="s">
        <v>67</v>
      </c>
      <c r="L76" s="5" t="s">
        <v>67</v>
      </c>
      <c r="M76" s="5" t="s">
        <v>67</v>
      </c>
      <c r="N76" s="5" t="s">
        <v>67</v>
      </c>
      <c r="O76" s="5" t="s">
        <v>67</v>
      </c>
      <c r="P76" s="5" t="s">
        <v>67</v>
      </c>
      <c r="Q76" s="5" t="s">
        <v>67</v>
      </c>
      <c r="R76" s="5" t="s">
        <v>67</v>
      </c>
      <c r="S76" s="5" t="s">
        <v>67</v>
      </c>
      <c r="T76" s="5" t="s">
        <v>67</v>
      </c>
      <c r="U76" s="5" t="s">
        <v>67</v>
      </c>
      <c r="V76" s="5" t="s">
        <v>67</v>
      </c>
      <c r="W76" s="5" t="s">
        <v>67</v>
      </c>
      <c r="X76" s="5" t="s">
        <v>67</v>
      </c>
      <c r="Y76" s="5" t="s">
        <v>67</v>
      </c>
      <c r="Z76" s="5" t="s">
        <v>67</v>
      </c>
      <c r="AA76" s="5" t="s">
        <v>67</v>
      </c>
      <c r="AB76" s="5" t="s">
        <v>67</v>
      </c>
      <c r="AC76" s="5" t="s">
        <v>67</v>
      </c>
      <c r="AD76" s="5" t="s">
        <v>67</v>
      </c>
      <c r="AE76" s="5" t="s">
        <v>67</v>
      </c>
      <c r="AF76" s="5" t="s">
        <v>67</v>
      </c>
      <c r="AG76" s="5" t="s">
        <v>67</v>
      </c>
      <c r="AH76" s="5" t="s">
        <v>67</v>
      </c>
      <c r="AI76" s="5" t="s">
        <v>67</v>
      </c>
      <c r="AJ76" s="5" t="s">
        <v>67</v>
      </c>
      <c r="AK76" s="5" t="s">
        <v>67</v>
      </c>
      <c r="AL76" s="5" t="s">
        <v>67</v>
      </c>
      <c r="AM76" s="5" t="s">
        <v>67</v>
      </c>
      <c r="AN76" s="5" t="s">
        <v>67</v>
      </c>
      <c r="AO76" s="5" t="s">
        <v>67</v>
      </c>
      <c r="AP76" s="5" t="s">
        <v>67</v>
      </c>
      <c r="AQ76" s="5" t="s">
        <v>67</v>
      </c>
      <c r="AR76" s="5" t="s">
        <v>67</v>
      </c>
      <c r="AS76" s="5" t="s">
        <v>67</v>
      </c>
      <c r="AT76" s="5" t="s">
        <v>67</v>
      </c>
      <c r="AU76" s="5" t="s">
        <v>67</v>
      </c>
      <c r="AV76" s="5" t="s">
        <v>67</v>
      </c>
      <c r="AW76" s="5" t="s">
        <v>67</v>
      </c>
      <c r="AX76" s="5" t="s">
        <v>67</v>
      </c>
      <c r="AY76" s="5" t="s">
        <v>67</v>
      </c>
      <c r="AZ76" s="5" t="s">
        <v>67</v>
      </c>
      <c r="BA76" s="5" t="s">
        <v>67</v>
      </c>
      <c r="BB76" s="5" t="s">
        <v>67</v>
      </c>
      <c r="BC76" s="5" t="s">
        <v>67</v>
      </c>
      <c r="BD76" s="5" t="s">
        <v>67</v>
      </c>
      <c r="BE76" s="5" t="s">
        <v>67</v>
      </c>
      <c r="BF76" s="5" t="s">
        <v>67</v>
      </c>
      <c r="BG76" s="5" t="s">
        <v>67</v>
      </c>
      <c r="BH76" s="5" t="s">
        <v>67</v>
      </c>
      <c r="BI76" s="5" t="s">
        <v>67</v>
      </c>
      <c r="BJ76" s="5" t="s">
        <v>67</v>
      </c>
      <c r="BK76" s="5" t="s">
        <v>67</v>
      </c>
      <c r="BL76" s="5" t="s">
        <v>67</v>
      </c>
      <c r="BM76" s="5" t="s">
        <v>67</v>
      </c>
      <c r="BN76" s="5" t="s">
        <v>67</v>
      </c>
      <c r="BO76" s="5" t="s">
        <v>67</v>
      </c>
      <c r="BP76" s="5" t="s">
        <v>67</v>
      </c>
      <c r="BQ76" s="5" t="s">
        <v>67</v>
      </c>
      <c r="BR76" s="5" t="s">
        <v>67</v>
      </c>
      <c r="BS76" s="5" t="s">
        <v>67</v>
      </c>
      <c r="BT76" s="5" t="s">
        <v>67</v>
      </c>
      <c r="BU76" s="5" t="s">
        <v>67</v>
      </c>
      <c r="BV76" s="5" t="s">
        <v>67</v>
      </c>
      <c r="BW76" s="5" t="s">
        <v>67</v>
      </c>
      <c r="BX76" s="5" t="s">
        <v>67</v>
      </c>
    </row>
    <row r="77" spans="1:76" ht="27" thickBot="1" x14ac:dyDescent="0.35">
      <c r="A77" s="6" t="s">
        <v>125</v>
      </c>
      <c r="B77" s="7" t="s">
        <v>67</v>
      </c>
      <c r="C77" s="7" t="s">
        <v>67</v>
      </c>
      <c r="D77" s="7" t="s">
        <v>67</v>
      </c>
      <c r="E77" s="7" t="s">
        <v>67</v>
      </c>
      <c r="F77" s="7" t="s">
        <v>67</v>
      </c>
      <c r="G77" s="7" t="s">
        <v>67</v>
      </c>
      <c r="H77" s="7" t="s">
        <v>67</v>
      </c>
      <c r="I77" s="7" t="s">
        <v>67</v>
      </c>
      <c r="J77" s="7" t="s">
        <v>67</v>
      </c>
      <c r="K77" s="7" t="s">
        <v>67</v>
      </c>
      <c r="L77" s="7" t="s">
        <v>67</v>
      </c>
      <c r="M77" s="7" t="s">
        <v>67</v>
      </c>
      <c r="N77" s="7" t="s">
        <v>67</v>
      </c>
      <c r="O77" s="7" t="s">
        <v>67</v>
      </c>
      <c r="P77" s="7" t="s">
        <v>67</v>
      </c>
      <c r="Q77" s="7" t="s">
        <v>67</v>
      </c>
      <c r="R77" s="7" t="s">
        <v>67</v>
      </c>
      <c r="S77" s="7" t="s">
        <v>67</v>
      </c>
      <c r="T77" s="7" t="s">
        <v>67</v>
      </c>
      <c r="U77" s="7" t="s">
        <v>67</v>
      </c>
      <c r="V77" s="7" t="s">
        <v>67</v>
      </c>
      <c r="W77" s="7" t="s">
        <v>67</v>
      </c>
      <c r="X77" s="7" t="s">
        <v>67</v>
      </c>
      <c r="Y77" s="7" t="s">
        <v>67</v>
      </c>
      <c r="Z77" s="7" t="s">
        <v>67</v>
      </c>
      <c r="AA77" s="7" t="s">
        <v>67</v>
      </c>
      <c r="AB77" s="7" t="s">
        <v>67</v>
      </c>
      <c r="AC77" s="7" t="s">
        <v>67</v>
      </c>
      <c r="AD77" s="7" t="s">
        <v>67</v>
      </c>
      <c r="AE77" s="7" t="s">
        <v>67</v>
      </c>
      <c r="AF77" s="7" t="s">
        <v>67</v>
      </c>
      <c r="AG77" s="7" t="s">
        <v>67</v>
      </c>
      <c r="AH77" s="7" t="s">
        <v>67</v>
      </c>
      <c r="AI77" s="7" t="s">
        <v>67</v>
      </c>
      <c r="AJ77" s="7" t="s">
        <v>67</v>
      </c>
      <c r="AK77" s="7" t="s">
        <v>67</v>
      </c>
      <c r="AL77" s="7" t="s">
        <v>67</v>
      </c>
      <c r="AM77" s="7" t="s">
        <v>67</v>
      </c>
      <c r="AN77" s="7" t="s">
        <v>67</v>
      </c>
      <c r="AO77" s="7" t="s">
        <v>67</v>
      </c>
      <c r="AP77" s="7" t="s">
        <v>67</v>
      </c>
      <c r="AQ77" s="7" t="s">
        <v>67</v>
      </c>
      <c r="AR77" s="7" t="s">
        <v>67</v>
      </c>
      <c r="AS77" s="7" t="s">
        <v>67</v>
      </c>
      <c r="AT77" s="7" t="s">
        <v>67</v>
      </c>
      <c r="AU77" s="7" t="s">
        <v>67</v>
      </c>
      <c r="AV77" s="7" t="s">
        <v>67</v>
      </c>
      <c r="AW77" s="7" t="s">
        <v>67</v>
      </c>
      <c r="AX77" s="7" t="s">
        <v>67</v>
      </c>
      <c r="AY77" s="7" t="s">
        <v>67</v>
      </c>
      <c r="AZ77" s="7" t="s">
        <v>67</v>
      </c>
      <c r="BA77" s="7" t="s">
        <v>67</v>
      </c>
      <c r="BB77" s="7" t="s">
        <v>67</v>
      </c>
      <c r="BC77" s="7" t="s">
        <v>67</v>
      </c>
      <c r="BD77" s="7" t="s">
        <v>67</v>
      </c>
      <c r="BE77" s="7" t="s">
        <v>67</v>
      </c>
      <c r="BF77" s="7" t="s">
        <v>67</v>
      </c>
      <c r="BG77" s="7" t="s">
        <v>67</v>
      </c>
      <c r="BH77" s="7" t="s">
        <v>67</v>
      </c>
      <c r="BI77" s="7" t="s">
        <v>67</v>
      </c>
      <c r="BJ77" s="7" t="s">
        <v>67</v>
      </c>
      <c r="BK77" s="7" t="s">
        <v>67</v>
      </c>
      <c r="BL77" s="7" t="s">
        <v>67</v>
      </c>
      <c r="BM77" s="7" t="s">
        <v>67</v>
      </c>
      <c r="BN77" s="7" t="s">
        <v>67</v>
      </c>
      <c r="BO77" s="7" t="s">
        <v>67</v>
      </c>
      <c r="BP77" s="7" t="s">
        <v>67</v>
      </c>
      <c r="BQ77" s="7" t="s">
        <v>67</v>
      </c>
      <c r="BR77" s="7" t="s">
        <v>67</v>
      </c>
      <c r="BS77" s="7" t="s">
        <v>67</v>
      </c>
      <c r="BT77" s="7" t="s">
        <v>67</v>
      </c>
      <c r="BU77" s="7" t="s">
        <v>67</v>
      </c>
      <c r="BV77" s="7" t="s">
        <v>67</v>
      </c>
      <c r="BW77" s="7" t="s">
        <v>67</v>
      </c>
      <c r="BX77" s="7" t="s">
        <v>67</v>
      </c>
    </row>
    <row r="78" spans="1:76" ht="27" thickBot="1" x14ac:dyDescent="0.35">
      <c r="A78" s="4" t="s">
        <v>126</v>
      </c>
      <c r="B78" s="5" t="s">
        <v>67</v>
      </c>
      <c r="C78" s="5" t="s">
        <v>67</v>
      </c>
      <c r="D78" s="5" t="s">
        <v>67</v>
      </c>
      <c r="E78" s="5" t="s">
        <v>67</v>
      </c>
      <c r="F78" s="5" t="s">
        <v>67</v>
      </c>
      <c r="G78" s="5" t="s">
        <v>67</v>
      </c>
      <c r="H78" s="5" t="s">
        <v>67</v>
      </c>
      <c r="I78" s="5" t="s">
        <v>67</v>
      </c>
      <c r="J78" s="5" t="s">
        <v>67</v>
      </c>
      <c r="K78" s="5" t="s">
        <v>67</v>
      </c>
      <c r="L78" s="5" t="s">
        <v>67</v>
      </c>
      <c r="M78" s="5" t="s">
        <v>67</v>
      </c>
      <c r="N78" s="5" t="s">
        <v>67</v>
      </c>
      <c r="O78" s="5" t="s">
        <v>67</v>
      </c>
      <c r="P78" s="5" t="s">
        <v>67</v>
      </c>
      <c r="Q78" s="5" t="s">
        <v>67</v>
      </c>
      <c r="R78" s="5" t="s">
        <v>67</v>
      </c>
      <c r="S78" s="5" t="s">
        <v>67</v>
      </c>
      <c r="T78" s="5" t="s">
        <v>67</v>
      </c>
      <c r="U78" s="5" t="s">
        <v>67</v>
      </c>
      <c r="V78" s="5" t="s">
        <v>67</v>
      </c>
      <c r="W78" s="5" t="s">
        <v>67</v>
      </c>
      <c r="X78" s="5" t="s">
        <v>67</v>
      </c>
      <c r="Y78" s="5" t="s">
        <v>67</v>
      </c>
      <c r="Z78" s="5" t="s">
        <v>67</v>
      </c>
      <c r="AA78" s="5" t="s">
        <v>67</v>
      </c>
      <c r="AB78" s="5" t="s">
        <v>67</v>
      </c>
      <c r="AC78" s="5" t="s">
        <v>67</v>
      </c>
      <c r="AD78" s="5" t="s">
        <v>67</v>
      </c>
      <c r="AE78" s="5" t="s">
        <v>67</v>
      </c>
      <c r="AF78" s="5" t="s">
        <v>67</v>
      </c>
      <c r="AG78" s="5" t="s">
        <v>67</v>
      </c>
      <c r="AH78" s="5" t="s">
        <v>67</v>
      </c>
      <c r="AI78" s="5" t="s">
        <v>67</v>
      </c>
      <c r="AJ78" s="5" t="s">
        <v>67</v>
      </c>
      <c r="AK78" s="5" t="s">
        <v>67</v>
      </c>
      <c r="AL78" s="5" t="s">
        <v>67</v>
      </c>
      <c r="AM78" s="5" t="s">
        <v>67</v>
      </c>
      <c r="AN78" s="5" t="s">
        <v>67</v>
      </c>
      <c r="AO78" s="5" t="s">
        <v>67</v>
      </c>
      <c r="AP78" s="5" t="s">
        <v>67</v>
      </c>
      <c r="AQ78" s="5" t="s">
        <v>67</v>
      </c>
      <c r="AR78" s="5" t="s">
        <v>67</v>
      </c>
      <c r="AS78" s="5" t="s">
        <v>67</v>
      </c>
      <c r="AT78" s="5" t="s">
        <v>67</v>
      </c>
      <c r="AU78" s="5" t="s">
        <v>67</v>
      </c>
      <c r="AV78" s="5" t="s">
        <v>67</v>
      </c>
      <c r="AW78" s="5" t="s">
        <v>67</v>
      </c>
      <c r="AX78" s="5" t="s">
        <v>67</v>
      </c>
      <c r="AY78" s="5" t="s">
        <v>67</v>
      </c>
      <c r="AZ78" s="5" t="s">
        <v>67</v>
      </c>
      <c r="BA78" s="5" t="s">
        <v>67</v>
      </c>
      <c r="BB78" s="5" t="s">
        <v>67</v>
      </c>
      <c r="BC78" s="5" t="s">
        <v>67</v>
      </c>
      <c r="BD78" s="5" t="s">
        <v>67</v>
      </c>
      <c r="BE78" s="5" t="s">
        <v>67</v>
      </c>
      <c r="BF78" s="5" t="s">
        <v>67</v>
      </c>
      <c r="BG78" s="5" t="s">
        <v>67</v>
      </c>
      <c r="BH78" s="5" t="s">
        <v>67</v>
      </c>
      <c r="BI78" s="5" t="s">
        <v>67</v>
      </c>
      <c r="BJ78" s="5" t="s">
        <v>67</v>
      </c>
      <c r="BK78" s="5" t="s">
        <v>67</v>
      </c>
      <c r="BL78" s="5" t="s">
        <v>67</v>
      </c>
      <c r="BM78" s="5" t="s">
        <v>67</v>
      </c>
      <c r="BN78" s="5" t="s">
        <v>67</v>
      </c>
      <c r="BO78" s="5" t="s">
        <v>67</v>
      </c>
      <c r="BP78" s="5" t="s">
        <v>67</v>
      </c>
      <c r="BQ78" s="5" t="s">
        <v>67</v>
      </c>
      <c r="BR78" s="5" t="s">
        <v>67</v>
      </c>
      <c r="BS78" s="5" t="s">
        <v>67</v>
      </c>
      <c r="BT78" s="5" t="s">
        <v>67</v>
      </c>
      <c r="BU78" s="5" t="s">
        <v>67</v>
      </c>
      <c r="BV78" s="5" t="s">
        <v>67</v>
      </c>
      <c r="BW78" s="5" t="s">
        <v>67</v>
      </c>
      <c r="BX78" s="5" t="s">
        <v>67</v>
      </c>
    </row>
    <row r="79" spans="1:76" ht="53.4" thickBot="1" x14ac:dyDescent="0.35">
      <c r="A79" s="6" t="s">
        <v>127</v>
      </c>
      <c r="B79" s="7" t="s">
        <v>67</v>
      </c>
      <c r="C79" s="7" t="s">
        <v>67</v>
      </c>
      <c r="D79" s="7" t="s">
        <v>67</v>
      </c>
      <c r="E79" s="7" t="s">
        <v>67</v>
      </c>
      <c r="F79" s="7" t="s">
        <v>67</v>
      </c>
      <c r="G79" s="7" t="s">
        <v>67</v>
      </c>
      <c r="H79" s="7" t="s">
        <v>67</v>
      </c>
      <c r="I79" s="7" t="s">
        <v>67</v>
      </c>
      <c r="J79" s="7" t="s">
        <v>67</v>
      </c>
      <c r="K79" s="7" t="s">
        <v>67</v>
      </c>
      <c r="L79" s="7" t="s">
        <v>67</v>
      </c>
      <c r="M79" s="7" t="s">
        <v>67</v>
      </c>
      <c r="N79" s="7" t="s">
        <v>67</v>
      </c>
      <c r="O79" s="7" t="s">
        <v>67</v>
      </c>
      <c r="P79" s="7" t="s">
        <v>67</v>
      </c>
      <c r="Q79" s="7" t="s">
        <v>67</v>
      </c>
      <c r="R79" s="7" t="s">
        <v>67</v>
      </c>
      <c r="S79" s="7" t="s">
        <v>67</v>
      </c>
      <c r="T79" s="7" t="s">
        <v>67</v>
      </c>
      <c r="U79" s="7" t="s">
        <v>67</v>
      </c>
      <c r="V79" s="7" t="s">
        <v>67</v>
      </c>
      <c r="W79" s="7" t="s">
        <v>67</v>
      </c>
      <c r="X79" s="7" t="s">
        <v>67</v>
      </c>
      <c r="Y79" s="7" t="s">
        <v>67</v>
      </c>
      <c r="Z79" s="7" t="s">
        <v>67</v>
      </c>
      <c r="AA79" s="7" t="s">
        <v>67</v>
      </c>
      <c r="AB79" s="7" t="s">
        <v>67</v>
      </c>
      <c r="AC79" s="7" t="s">
        <v>67</v>
      </c>
      <c r="AD79" s="7" t="s">
        <v>67</v>
      </c>
      <c r="AE79" s="7" t="s">
        <v>67</v>
      </c>
      <c r="AF79" s="7" t="s">
        <v>67</v>
      </c>
      <c r="AG79" s="7" t="s">
        <v>67</v>
      </c>
      <c r="AH79" s="7" t="s">
        <v>67</v>
      </c>
      <c r="AI79" s="7" t="s">
        <v>67</v>
      </c>
      <c r="AJ79" s="7" t="s">
        <v>67</v>
      </c>
      <c r="AK79" s="7" t="s">
        <v>67</v>
      </c>
      <c r="AL79" s="7" t="s">
        <v>67</v>
      </c>
      <c r="AM79" s="7" t="s">
        <v>67</v>
      </c>
      <c r="AN79" s="7" t="s">
        <v>67</v>
      </c>
      <c r="AO79" s="7" t="s">
        <v>67</v>
      </c>
      <c r="AP79" s="7" t="s">
        <v>67</v>
      </c>
      <c r="AQ79" s="7" t="s">
        <v>67</v>
      </c>
      <c r="AR79" s="7" t="s">
        <v>67</v>
      </c>
      <c r="AS79" s="7" t="s">
        <v>67</v>
      </c>
      <c r="AT79" s="7" t="s">
        <v>67</v>
      </c>
      <c r="AU79" s="7" t="s">
        <v>67</v>
      </c>
      <c r="AV79" s="7" t="s">
        <v>67</v>
      </c>
      <c r="AW79" s="7" t="s">
        <v>67</v>
      </c>
      <c r="AX79" s="7" t="s">
        <v>67</v>
      </c>
      <c r="AY79" s="7" t="s">
        <v>67</v>
      </c>
      <c r="AZ79" s="7" t="s">
        <v>67</v>
      </c>
      <c r="BA79" s="7" t="s">
        <v>67</v>
      </c>
      <c r="BB79" s="7" t="s">
        <v>67</v>
      </c>
      <c r="BC79" s="7" t="s">
        <v>67</v>
      </c>
      <c r="BD79" s="7" t="s">
        <v>67</v>
      </c>
      <c r="BE79" s="7" t="s">
        <v>67</v>
      </c>
      <c r="BF79" s="7" t="s">
        <v>67</v>
      </c>
      <c r="BG79" s="7" t="s">
        <v>67</v>
      </c>
      <c r="BH79" s="7" t="s">
        <v>67</v>
      </c>
      <c r="BI79" s="7" t="s">
        <v>67</v>
      </c>
      <c r="BJ79" s="7" t="s">
        <v>67</v>
      </c>
      <c r="BK79" s="7" t="s">
        <v>67</v>
      </c>
      <c r="BL79" s="7" t="s">
        <v>67</v>
      </c>
      <c r="BM79" s="7" t="s">
        <v>67</v>
      </c>
      <c r="BN79" s="7" t="s">
        <v>67</v>
      </c>
      <c r="BO79" s="7" t="s">
        <v>67</v>
      </c>
      <c r="BP79" s="7" t="s">
        <v>67</v>
      </c>
      <c r="BQ79" s="7" t="s">
        <v>67</v>
      </c>
      <c r="BR79" s="7" t="s">
        <v>67</v>
      </c>
      <c r="BS79" s="7" t="s">
        <v>67</v>
      </c>
      <c r="BT79" s="7" t="s">
        <v>67</v>
      </c>
      <c r="BU79" s="7" t="s">
        <v>67</v>
      </c>
      <c r="BV79" s="7" t="s">
        <v>67</v>
      </c>
      <c r="BW79" s="7" t="s">
        <v>67</v>
      </c>
      <c r="BX79" s="7" t="s">
        <v>67</v>
      </c>
    </row>
    <row r="80" spans="1:76" ht="40.200000000000003" thickBot="1" x14ac:dyDescent="0.35">
      <c r="A80" s="10" t="s">
        <v>128</v>
      </c>
      <c r="B80" s="11" t="s">
        <v>85</v>
      </c>
      <c r="C80" s="11" t="s">
        <v>85</v>
      </c>
      <c r="D80" s="11" t="s">
        <v>85</v>
      </c>
      <c r="E80" s="11" t="s">
        <v>85</v>
      </c>
      <c r="F80" s="11" t="s">
        <v>85</v>
      </c>
      <c r="G80" s="11" t="s">
        <v>85</v>
      </c>
      <c r="H80" s="11" t="s">
        <v>85</v>
      </c>
      <c r="I80" s="11" t="s">
        <v>85</v>
      </c>
      <c r="J80" s="11" t="s">
        <v>85</v>
      </c>
      <c r="K80" s="11" t="s">
        <v>85</v>
      </c>
      <c r="L80" s="11" t="s">
        <v>85</v>
      </c>
      <c r="M80" s="11" t="s">
        <v>85</v>
      </c>
      <c r="N80" s="11" t="s">
        <v>85</v>
      </c>
      <c r="O80" s="11" t="s">
        <v>85</v>
      </c>
      <c r="P80" s="11" t="s">
        <v>85</v>
      </c>
      <c r="Q80" s="11" t="s">
        <v>85</v>
      </c>
      <c r="R80" s="11" t="s">
        <v>85</v>
      </c>
      <c r="S80" s="11" t="s">
        <v>85</v>
      </c>
      <c r="T80" s="11" t="s">
        <v>85</v>
      </c>
      <c r="U80" s="11" t="s">
        <v>85</v>
      </c>
      <c r="V80" s="11" t="s">
        <v>85</v>
      </c>
      <c r="W80" s="11" t="s">
        <v>85</v>
      </c>
      <c r="X80" s="11" t="s">
        <v>85</v>
      </c>
      <c r="Y80" s="11" t="s">
        <v>85</v>
      </c>
      <c r="Z80" s="11" t="s">
        <v>85</v>
      </c>
      <c r="AA80" s="11" t="s">
        <v>85</v>
      </c>
      <c r="AB80" s="11" t="s">
        <v>85</v>
      </c>
      <c r="AC80" s="11" t="s">
        <v>67</v>
      </c>
      <c r="AD80" s="11" t="s">
        <v>85</v>
      </c>
      <c r="AE80" s="11" t="s">
        <v>85</v>
      </c>
      <c r="AF80" s="11" t="s">
        <v>67</v>
      </c>
      <c r="AG80" s="11" t="s">
        <v>85</v>
      </c>
      <c r="AH80" s="11" t="s">
        <v>67</v>
      </c>
      <c r="AI80" s="11" t="s">
        <v>85</v>
      </c>
      <c r="AJ80" s="11" t="s">
        <v>85</v>
      </c>
      <c r="AK80" s="11" t="s">
        <v>85</v>
      </c>
      <c r="AL80" s="11" t="s">
        <v>85</v>
      </c>
      <c r="AM80" s="11" t="s">
        <v>85</v>
      </c>
      <c r="AN80" s="11" t="s">
        <v>85</v>
      </c>
      <c r="AO80" s="11" t="s">
        <v>85</v>
      </c>
      <c r="AP80" s="11" t="s">
        <v>85</v>
      </c>
      <c r="AQ80" s="11" t="s">
        <v>85</v>
      </c>
      <c r="AR80" s="11" t="s">
        <v>85</v>
      </c>
      <c r="AS80" s="11" t="s">
        <v>85</v>
      </c>
      <c r="AT80" s="11" t="s">
        <v>85</v>
      </c>
      <c r="AU80" s="11" t="s">
        <v>85</v>
      </c>
      <c r="AV80" s="11" t="s">
        <v>85</v>
      </c>
      <c r="AW80" s="11" t="s">
        <v>85</v>
      </c>
      <c r="AX80" s="11" t="s">
        <v>67</v>
      </c>
      <c r="AY80" s="11" t="s">
        <v>85</v>
      </c>
      <c r="AZ80" s="11" t="s">
        <v>85</v>
      </c>
      <c r="BA80" s="11" t="s">
        <v>85</v>
      </c>
      <c r="BB80" s="11" t="s">
        <v>67</v>
      </c>
      <c r="BC80" s="11" t="s">
        <v>67</v>
      </c>
      <c r="BD80" s="11" t="s">
        <v>67</v>
      </c>
      <c r="BE80" s="11" t="s">
        <v>85</v>
      </c>
      <c r="BF80" s="11" t="s">
        <v>85</v>
      </c>
      <c r="BG80" s="11" t="s">
        <v>85</v>
      </c>
      <c r="BH80" s="11" t="s">
        <v>67</v>
      </c>
      <c r="BI80" s="11" t="s">
        <v>67</v>
      </c>
      <c r="BJ80" s="11" t="s">
        <v>67</v>
      </c>
      <c r="BK80" s="11" t="s">
        <v>67</v>
      </c>
      <c r="BL80" s="11" t="s">
        <v>67</v>
      </c>
      <c r="BM80" s="11" t="s">
        <v>67</v>
      </c>
      <c r="BN80" s="11" t="s">
        <v>85</v>
      </c>
      <c r="BO80" s="11" t="s">
        <v>85</v>
      </c>
      <c r="BP80" s="11" t="s">
        <v>85</v>
      </c>
      <c r="BQ80" s="11" t="s">
        <v>85</v>
      </c>
      <c r="BR80" s="11" t="s">
        <v>67</v>
      </c>
      <c r="BS80" s="11" t="s">
        <v>67</v>
      </c>
      <c r="BT80" s="11" t="s">
        <v>85</v>
      </c>
      <c r="BU80" s="11" t="s">
        <v>67</v>
      </c>
      <c r="BV80" s="11" t="s">
        <v>67</v>
      </c>
      <c r="BW80" s="11" t="s">
        <v>67</v>
      </c>
      <c r="BX80" s="11" t="s">
        <v>85</v>
      </c>
    </row>
    <row r="81" spans="1:76" ht="15" thickBot="1" x14ac:dyDescent="0.35">
      <c r="A81" s="170" t="s">
        <v>129</v>
      </c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2"/>
    </row>
    <row r="82" spans="1:76" ht="15" thickBot="1" x14ac:dyDescent="0.35">
      <c r="A82" s="4" t="s">
        <v>130</v>
      </c>
      <c r="B82" s="5" t="s">
        <v>67</v>
      </c>
      <c r="C82" s="5" t="s">
        <v>67</v>
      </c>
      <c r="D82" s="5" t="s">
        <v>67</v>
      </c>
      <c r="E82" s="5" t="s">
        <v>67</v>
      </c>
      <c r="F82" s="5" t="s">
        <v>67</v>
      </c>
      <c r="G82" s="5" t="s">
        <v>67</v>
      </c>
      <c r="H82" s="5" t="s">
        <v>67</v>
      </c>
      <c r="I82" s="5" t="s">
        <v>67</v>
      </c>
      <c r="J82" s="5" t="s">
        <v>67</v>
      </c>
      <c r="K82" s="5" t="s">
        <v>67</v>
      </c>
      <c r="L82" s="5" t="s">
        <v>67</v>
      </c>
      <c r="M82" s="5" t="s">
        <v>67</v>
      </c>
      <c r="N82" s="5" t="s">
        <v>67</v>
      </c>
      <c r="O82" s="5" t="s">
        <v>67</v>
      </c>
      <c r="P82" s="5" t="s">
        <v>67</v>
      </c>
      <c r="Q82" s="5" t="s">
        <v>67</v>
      </c>
      <c r="R82" s="5" t="s">
        <v>67</v>
      </c>
      <c r="S82" s="5" t="s">
        <v>67</v>
      </c>
      <c r="T82" s="5" t="s">
        <v>67</v>
      </c>
      <c r="U82" s="5" t="s">
        <v>67</v>
      </c>
      <c r="V82" s="5" t="s">
        <v>67</v>
      </c>
      <c r="W82" s="5" t="s">
        <v>67</v>
      </c>
      <c r="X82" s="5" t="s">
        <v>67</v>
      </c>
      <c r="Y82" s="5" t="s">
        <v>67</v>
      </c>
      <c r="Z82" s="5" t="s">
        <v>67</v>
      </c>
      <c r="AA82" s="5" t="s">
        <v>67</v>
      </c>
      <c r="AB82" s="5" t="s">
        <v>67</v>
      </c>
      <c r="AC82" s="5" t="s">
        <v>67</v>
      </c>
      <c r="AD82" s="5" t="s">
        <v>67</v>
      </c>
      <c r="AE82" s="5" t="s">
        <v>67</v>
      </c>
      <c r="AF82" s="5" t="s">
        <v>67</v>
      </c>
      <c r="AG82" s="5" t="s">
        <v>67</v>
      </c>
      <c r="AH82" s="5" t="s">
        <v>67</v>
      </c>
      <c r="AI82" s="5" t="s">
        <v>67</v>
      </c>
      <c r="AJ82" s="5" t="s">
        <v>67</v>
      </c>
      <c r="AK82" s="5" t="s">
        <v>67</v>
      </c>
      <c r="AL82" s="5" t="s">
        <v>67</v>
      </c>
      <c r="AM82" s="5" t="s">
        <v>67</v>
      </c>
      <c r="AN82" s="5" t="s">
        <v>67</v>
      </c>
      <c r="AO82" s="5" t="s">
        <v>67</v>
      </c>
      <c r="AP82" s="5" t="s">
        <v>67</v>
      </c>
      <c r="AQ82" s="5" t="s">
        <v>67</v>
      </c>
      <c r="AR82" s="5" t="s">
        <v>67</v>
      </c>
      <c r="AS82" s="5" t="s">
        <v>67</v>
      </c>
      <c r="AT82" s="5" t="s">
        <v>67</v>
      </c>
      <c r="AU82" s="5" t="s">
        <v>67</v>
      </c>
      <c r="AV82" s="5" t="s">
        <v>67</v>
      </c>
      <c r="AW82" s="5" t="s">
        <v>67</v>
      </c>
      <c r="AX82" s="5" t="s">
        <v>67</v>
      </c>
      <c r="AY82" s="5" t="s">
        <v>67</v>
      </c>
      <c r="AZ82" s="5" t="s">
        <v>67</v>
      </c>
      <c r="BA82" s="5" t="s">
        <v>67</v>
      </c>
      <c r="BB82" s="5" t="s">
        <v>67</v>
      </c>
      <c r="BC82" s="5" t="s">
        <v>67</v>
      </c>
      <c r="BD82" s="5" t="s">
        <v>67</v>
      </c>
      <c r="BE82" s="5" t="s">
        <v>67</v>
      </c>
      <c r="BF82" s="5" t="s">
        <v>67</v>
      </c>
      <c r="BG82" s="5" t="s">
        <v>67</v>
      </c>
      <c r="BH82" s="5" t="s">
        <v>67</v>
      </c>
      <c r="BI82" s="5" t="s">
        <v>67</v>
      </c>
      <c r="BJ82" s="5" t="s">
        <v>67</v>
      </c>
      <c r="BK82" s="5" t="s">
        <v>67</v>
      </c>
      <c r="BL82" s="5" t="s">
        <v>67</v>
      </c>
      <c r="BM82" s="5" t="s">
        <v>67</v>
      </c>
      <c r="BN82" s="5" t="s">
        <v>67</v>
      </c>
      <c r="BO82" s="5" t="s">
        <v>67</v>
      </c>
      <c r="BP82" s="5" t="s">
        <v>67</v>
      </c>
      <c r="BQ82" s="5" t="s">
        <v>67</v>
      </c>
      <c r="BR82" s="5" t="s">
        <v>67</v>
      </c>
      <c r="BS82" s="5" t="s">
        <v>67</v>
      </c>
      <c r="BT82" s="5" t="s">
        <v>67</v>
      </c>
      <c r="BU82" s="5" t="s">
        <v>67</v>
      </c>
      <c r="BV82" s="5" t="s">
        <v>67</v>
      </c>
      <c r="BW82" s="5" t="s">
        <v>67</v>
      </c>
      <c r="BX82" s="5" t="s">
        <v>67</v>
      </c>
    </row>
    <row r="83" spans="1:76" ht="27" thickBot="1" x14ac:dyDescent="0.35">
      <c r="A83" s="6" t="s">
        <v>131</v>
      </c>
      <c r="B83" s="7" t="s">
        <v>67</v>
      </c>
      <c r="C83" s="7" t="s">
        <v>67</v>
      </c>
      <c r="D83" s="7" t="s">
        <v>67</v>
      </c>
      <c r="E83" s="7" t="s">
        <v>67</v>
      </c>
      <c r="F83" s="7" t="s">
        <v>67</v>
      </c>
      <c r="G83" s="7" t="s">
        <v>67</v>
      </c>
      <c r="H83" s="7" t="s">
        <v>67</v>
      </c>
      <c r="I83" s="7" t="s">
        <v>67</v>
      </c>
      <c r="J83" s="7" t="s">
        <v>67</v>
      </c>
      <c r="K83" s="7" t="s">
        <v>67</v>
      </c>
      <c r="L83" s="7" t="s">
        <v>67</v>
      </c>
      <c r="M83" s="7" t="s">
        <v>67</v>
      </c>
      <c r="N83" s="7" t="s">
        <v>67</v>
      </c>
      <c r="O83" s="7" t="s">
        <v>67</v>
      </c>
      <c r="P83" s="7" t="s">
        <v>67</v>
      </c>
      <c r="Q83" s="7" t="s">
        <v>67</v>
      </c>
      <c r="R83" s="7" t="s">
        <v>67</v>
      </c>
      <c r="S83" s="7" t="s">
        <v>67</v>
      </c>
      <c r="T83" s="7" t="s">
        <v>67</v>
      </c>
      <c r="U83" s="7" t="s">
        <v>67</v>
      </c>
      <c r="V83" s="7" t="s">
        <v>67</v>
      </c>
      <c r="W83" s="7" t="s">
        <v>67</v>
      </c>
      <c r="X83" s="7" t="s">
        <v>67</v>
      </c>
      <c r="Y83" s="7" t="s">
        <v>67</v>
      </c>
      <c r="Z83" s="7" t="s">
        <v>67</v>
      </c>
      <c r="AA83" s="7" t="s">
        <v>67</v>
      </c>
      <c r="AB83" s="7" t="s">
        <v>67</v>
      </c>
      <c r="AC83" s="7" t="s">
        <v>67</v>
      </c>
      <c r="AD83" s="7" t="s">
        <v>67</v>
      </c>
      <c r="AE83" s="7" t="s">
        <v>67</v>
      </c>
      <c r="AF83" s="7" t="s">
        <v>67</v>
      </c>
      <c r="AG83" s="7" t="s">
        <v>67</v>
      </c>
      <c r="AH83" s="7" t="s">
        <v>67</v>
      </c>
      <c r="AI83" s="7" t="s">
        <v>67</v>
      </c>
      <c r="AJ83" s="7" t="s">
        <v>67</v>
      </c>
      <c r="AK83" s="7" t="s">
        <v>67</v>
      </c>
      <c r="AL83" s="7" t="s">
        <v>67</v>
      </c>
      <c r="AM83" s="7" t="s">
        <v>67</v>
      </c>
      <c r="AN83" s="7" t="s">
        <v>67</v>
      </c>
      <c r="AO83" s="7" t="s">
        <v>67</v>
      </c>
      <c r="AP83" s="7" t="s">
        <v>67</v>
      </c>
      <c r="AQ83" s="7" t="s">
        <v>67</v>
      </c>
      <c r="AR83" s="7" t="s">
        <v>67</v>
      </c>
      <c r="AS83" s="7" t="s">
        <v>67</v>
      </c>
      <c r="AT83" s="7" t="s">
        <v>67</v>
      </c>
      <c r="AU83" s="7" t="s">
        <v>67</v>
      </c>
      <c r="AV83" s="7" t="s">
        <v>67</v>
      </c>
      <c r="AW83" s="7" t="s">
        <v>67</v>
      </c>
      <c r="AX83" s="7" t="s">
        <v>67</v>
      </c>
      <c r="AY83" s="7" t="s">
        <v>67</v>
      </c>
      <c r="AZ83" s="7" t="s">
        <v>67</v>
      </c>
      <c r="BA83" s="7" t="s">
        <v>67</v>
      </c>
      <c r="BB83" s="7" t="s">
        <v>67</v>
      </c>
      <c r="BC83" s="7" t="s">
        <v>67</v>
      </c>
      <c r="BD83" s="7" t="s">
        <v>67</v>
      </c>
      <c r="BE83" s="7" t="s">
        <v>67</v>
      </c>
      <c r="BF83" s="7" t="s">
        <v>67</v>
      </c>
      <c r="BG83" s="7" t="s">
        <v>67</v>
      </c>
      <c r="BH83" s="7" t="s">
        <v>67</v>
      </c>
      <c r="BI83" s="7" t="s">
        <v>67</v>
      </c>
      <c r="BJ83" s="7" t="s">
        <v>67</v>
      </c>
      <c r="BK83" s="7" t="s">
        <v>67</v>
      </c>
      <c r="BL83" s="7" t="s">
        <v>67</v>
      </c>
      <c r="BM83" s="7" t="s">
        <v>67</v>
      </c>
      <c r="BN83" s="7" t="s">
        <v>67</v>
      </c>
      <c r="BO83" s="7" t="s">
        <v>67</v>
      </c>
      <c r="BP83" s="7" t="s">
        <v>67</v>
      </c>
      <c r="BQ83" s="7" t="s">
        <v>67</v>
      </c>
      <c r="BR83" s="7" t="s">
        <v>67</v>
      </c>
      <c r="BS83" s="7" t="s">
        <v>67</v>
      </c>
      <c r="BT83" s="7" t="s">
        <v>67</v>
      </c>
      <c r="BU83" s="7" t="s">
        <v>67</v>
      </c>
      <c r="BV83" s="7" t="s">
        <v>67</v>
      </c>
      <c r="BW83" s="7" t="s">
        <v>67</v>
      </c>
      <c r="BX83" s="7" t="s">
        <v>67</v>
      </c>
    </row>
    <row r="84" spans="1:76" ht="53.4" thickBot="1" x14ac:dyDescent="0.35">
      <c r="A84" s="10" t="s">
        <v>132</v>
      </c>
      <c r="B84" s="11" t="s">
        <v>85</v>
      </c>
      <c r="C84" s="11" t="s">
        <v>67</v>
      </c>
      <c r="D84" s="11" t="s">
        <v>85</v>
      </c>
      <c r="E84" s="11" t="s">
        <v>67</v>
      </c>
      <c r="F84" s="11" t="s">
        <v>85</v>
      </c>
      <c r="G84" s="11" t="s">
        <v>67</v>
      </c>
      <c r="H84" s="11" t="s">
        <v>67</v>
      </c>
      <c r="I84" s="11" t="s">
        <v>67</v>
      </c>
      <c r="J84" s="11" t="s">
        <v>85</v>
      </c>
      <c r="K84" s="11" t="s">
        <v>67</v>
      </c>
      <c r="L84" s="11" t="s">
        <v>67</v>
      </c>
      <c r="M84" s="11" t="s">
        <v>67</v>
      </c>
      <c r="N84" s="11" t="s">
        <v>67</v>
      </c>
      <c r="O84" s="11" t="s">
        <v>67</v>
      </c>
      <c r="P84" s="11" t="s">
        <v>67</v>
      </c>
      <c r="Q84" s="11" t="s">
        <v>67</v>
      </c>
      <c r="R84" s="11" t="s">
        <v>67</v>
      </c>
      <c r="S84" s="11" t="s">
        <v>67</v>
      </c>
      <c r="T84" s="11" t="s">
        <v>67</v>
      </c>
      <c r="U84" s="11" t="s">
        <v>67</v>
      </c>
      <c r="V84" s="11" t="s">
        <v>67</v>
      </c>
      <c r="W84" s="11" t="s">
        <v>67</v>
      </c>
      <c r="X84" s="11" t="s">
        <v>67</v>
      </c>
      <c r="Y84" s="11" t="s">
        <v>67</v>
      </c>
      <c r="Z84" s="11" t="s">
        <v>67</v>
      </c>
      <c r="AA84" s="11" t="s">
        <v>67</v>
      </c>
      <c r="AB84" s="11" t="s">
        <v>67</v>
      </c>
      <c r="AC84" s="11" t="s">
        <v>67</v>
      </c>
      <c r="AD84" s="11" t="s">
        <v>67</v>
      </c>
      <c r="AE84" s="11" t="s">
        <v>67</v>
      </c>
      <c r="AF84" s="11" t="s">
        <v>67</v>
      </c>
      <c r="AG84" s="11" t="s">
        <v>67</v>
      </c>
      <c r="AH84" s="11" t="s">
        <v>67</v>
      </c>
      <c r="AI84" s="11" t="s">
        <v>67</v>
      </c>
      <c r="AJ84" s="11" t="s">
        <v>67</v>
      </c>
      <c r="AK84" s="11" t="s">
        <v>67</v>
      </c>
      <c r="AL84" s="11" t="s">
        <v>67</v>
      </c>
      <c r="AM84" s="11" t="s">
        <v>67</v>
      </c>
      <c r="AN84" s="11" t="s">
        <v>67</v>
      </c>
      <c r="AO84" s="11" t="s">
        <v>67</v>
      </c>
      <c r="AP84" s="11" t="s">
        <v>67</v>
      </c>
      <c r="AQ84" s="11" t="s">
        <v>67</v>
      </c>
      <c r="AR84" s="11" t="s">
        <v>67</v>
      </c>
      <c r="AS84" s="11" t="s">
        <v>67</v>
      </c>
      <c r="AT84" s="11" t="s">
        <v>67</v>
      </c>
      <c r="AU84" s="11" t="s">
        <v>67</v>
      </c>
      <c r="AV84" s="11" t="s">
        <v>67</v>
      </c>
      <c r="AW84" s="11" t="s">
        <v>67</v>
      </c>
      <c r="AX84" s="11" t="s">
        <v>67</v>
      </c>
      <c r="AY84" s="11" t="s">
        <v>67</v>
      </c>
      <c r="AZ84" s="11" t="s">
        <v>67</v>
      </c>
      <c r="BA84" s="11" t="s">
        <v>67</v>
      </c>
      <c r="BB84" s="11" t="s">
        <v>67</v>
      </c>
      <c r="BC84" s="11" t="s">
        <v>67</v>
      </c>
      <c r="BD84" s="11" t="s">
        <v>67</v>
      </c>
      <c r="BE84" s="11" t="s">
        <v>67</v>
      </c>
      <c r="BF84" s="11" t="s">
        <v>67</v>
      </c>
      <c r="BG84" s="11" t="s">
        <v>67</v>
      </c>
      <c r="BH84" s="11" t="s">
        <v>67</v>
      </c>
      <c r="BI84" s="11" t="s">
        <v>67</v>
      </c>
      <c r="BJ84" s="11" t="s">
        <v>67</v>
      </c>
      <c r="BK84" s="11" t="s">
        <v>67</v>
      </c>
      <c r="BL84" s="11" t="s">
        <v>67</v>
      </c>
      <c r="BM84" s="11" t="s">
        <v>67</v>
      </c>
      <c r="BN84" s="11" t="s">
        <v>67</v>
      </c>
      <c r="BO84" s="11" t="s">
        <v>67</v>
      </c>
      <c r="BP84" s="11" t="s">
        <v>67</v>
      </c>
      <c r="BQ84" s="11" t="s">
        <v>67</v>
      </c>
      <c r="BR84" s="11" t="s">
        <v>67</v>
      </c>
      <c r="BS84" s="11" t="s">
        <v>67</v>
      </c>
      <c r="BT84" s="11" t="s">
        <v>67</v>
      </c>
      <c r="BU84" s="11" t="s">
        <v>67</v>
      </c>
      <c r="BV84" s="11" t="s">
        <v>67</v>
      </c>
      <c r="BW84" s="11" t="s">
        <v>67</v>
      </c>
      <c r="BX84" s="11" t="s">
        <v>67</v>
      </c>
    </row>
    <row r="85" spans="1:76" ht="27" thickBot="1" x14ac:dyDescent="0.35">
      <c r="A85" s="12" t="s">
        <v>133</v>
      </c>
      <c r="B85" s="13" t="s">
        <v>85</v>
      </c>
      <c r="C85" s="13" t="s">
        <v>67</v>
      </c>
      <c r="D85" s="13" t="s">
        <v>67</v>
      </c>
      <c r="E85" s="13" t="s">
        <v>67</v>
      </c>
      <c r="F85" s="13" t="s">
        <v>85</v>
      </c>
      <c r="G85" s="13" t="s">
        <v>67</v>
      </c>
      <c r="H85" s="13" t="s">
        <v>67</v>
      </c>
      <c r="I85" s="13" t="s">
        <v>67</v>
      </c>
      <c r="J85" s="13" t="s">
        <v>85</v>
      </c>
      <c r="K85" s="13" t="s">
        <v>67</v>
      </c>
      <c r="L85" s="13" t="s">
        <v>67</v>
      </c>
      <c r="M85" s="13" t="s">
        <v>67</v>
      </c>
      <c r="N85" s="13" t="s">
        <v>67</v>
      </c>
      <c r="O85" s="13" t="s">
        <v>67</v>
      </c>
      <c r="P85" s="13" t="s">
        <v>67</v>
      </c>
      <c r="Q85" s="13" t="s">
        <v>67</v>
      </c>
      <c r="R85" s="13" t="s">
        <v>67</v>
      </c>
      <c r="S85" s="13" t="s">
        <v>85</v>
      </c>
      <c r="T85" s="13" t="s">
        <v>67</v>
      </c>
      <c r="U85" s="13" t="s">
        <v>67</v>
      </c>
      <c r="V85" s="13" t="s">
        <v>67</v>
      </c>
      <c r="W85" s="13" t="s">
        <v>67</v>
      </c>
      <c r="X85" s="13" t="s">
        <v>67</v>
      </c>
      <c r="Y85" s="13" t="s">
        <v>67</v>
      </c>
      <c r="Z85" s="13" t="s">
        <v>67</v>
      </c>
      <c r="AA85" s="13" t="s">
        <v>67</v>
      </c>
      <c r="AB85" s="13" t="s">
        <v>67</v>
      </c>
      <c r="AC85" s="13" t="s">
        <v>67</v>
      </c>
      <c r="AD85" s="13" t="s">
        <v>67</v>
      </c>
      <c r="AE85" s="13" t="s">
        <v>67</v>
      </c>
      <c r="AF85" s="13" t="s">
        <v>67</v>
      </c>
      <c r="AG85" s="13" t="s">
        <v>67</v>
      </c>
      <c r="AH85" s="13" t="s">
        <v>67</v>
      </c>
      <c r="AI85" s="13" t="s">
        <v>67</v>
      </c>
      <c r="AJ85" s="13" t="s">
        <v>67</v>
      </c>
      <c r="AK85" s="13" t="s">
        <v>67</v>
      </c>
      <c r="AL85" s="13" t="s">
        <v>67</v>
      </c>
      <c r="AM85" s="13" t="s">
        <v>67</v>
      </c>
      <c r="AN85" s="13" t="s">
        <v>67</v>
      </c>
      <c r="AO85" s="13" t="s">
        <v>67</v>
      </c>
      <c r="AP85" s="13" t="s">
        <v>67</v>
      </c>
      <c r="AQ85" s="13" t="s">
        <v>67</v>
      </c>
      <c r="AR85" s="13" t="s">
        <v>67</v>
      </c>
      <c r="AS85" s="13" t="s">
        <v>67</v>
      </c>
      <c r="AT85" s="13" t="s">
        <v>67</v>
      </c>
      <c r="AU85" s="13" t="s">
        <v>67</v>
      </c>
      <c r="AV85" s="13" t="s">
        <v>67</v>
      </c>
      <c r="AW85" s="13" t="s">
        <v>67</v>
      </c>
      <c r="AX85" s="13" t="s">
        <v>67</v>
      </c>
      <c r="AY85" s="13" t="s">
        <v>67</v>
      </c>
      <c r="AZ85" s="13" t="s">
        <v>67</v>
      </c>
      <c r="BA85" s="13" t="s">
        <v>67</v>
      </c>
      <c r="BB85" s="13" t="s">
        <v>67</v>
      </c>
      <c r="BC85" s="13" t="s">
        <v>67</v>
      </c>
      <c r="BD85" s="13" t="s">
        <v>67</v>
      </c>
      <c r="BE85" s="13" t="s">
        <v>67</v>
      </c>
      <c r="BF85" s="13" t="s">
        <v>67</v>
      </c>
      <c r="BG85" s="13" t="s">
        <v>67</v>
      </c>
      <c r="BH85" s="13" t="s">
        <v>67</v>
      </c>
      <c r="BI85" s="13" t="s">
        <v>67</v>
      </c>
      <c r="BJ85" s="13" t="s">
        <v>67</v>
      </c>
      <c r="BK85" s="13" t="s">
        <v>67</v>
      </c>
      <c r="BL85" s="13" t="s">
        <v>67</v>
      </c>
      <c r="BM85" s="13" t="s">
        <v>67</v>
      </c>
      <c r="BN85" s="13" t="s">
        <v>67</v>
      </c>
      <c r="BO85" s="13" t="s">
        <v>67</v>
      </c>
      <c r="BP85" s="13" t="s">
        <v>67</v>
      </c>
      <c r="BQ85" s="13" t="s">
        <v>67</v>
      </c>
      <c r="BR85" s="13" t="s">
        <v>67</v>
      </c>
      <c r="BS85" s="13" t="s">
        <v>67</v>
      </c>
      <c r="BT85" s="13" t="s">
        <v>67</v>
      </c>
      <c r="BU85" s="13" t="s">
        <v>67</v>
      </c>
      <c r="BV85" s="13" t="s">
        <v>67</v>
      </c>
      <c r="BW85" s="13" t="s">
        <v>67</v>
      </c>
      <c r="BX85" s="13" t="s">
        <v>67</v>
      </c>
    </row>
    <row r="86" spans="1:76" ht="27" thickBot="1" x14ac:dyDescent="0.35">
      <c r="A86" s="4" t="s">
        <v>134</v>
      </c>
      <c r="B86" s="5" t="s">
        <v>85</v>
      </c>
      <c r="C86" s="5" t="s">
        <v>85</v>
      </c>
      <c r="D86" s="5" t="s">
        <v>85</v>
      </c>
      <c r="E86" s="5" t="s">
        <v>85</v>
      </c>
      <c r="F86" s="5" t="s">
        <v>85</v>
      </c>
      <c r="G86" s="5" t="s">
        <v>85</v>
      </c>
      <c r="H86" s="5" t="s">
        <v>85</v>
      </c>
      <c r="I86" s="5" t="s">
        <v>85</v>
      </c>
      <c r="J86" s="5" t="s">
        <v>85</v>
      </c>
      <c r="K86" s="5" t="s">
        <v>85</v>
      </c>
      <c r="L86" s="5" t="s">
        <v>85</v>
      </c>
      <c r="M86" s="5" t="s">
        <v>85</v>
      </c>
      <c r="N86" s="5" t="s">
        <v>85</v>
      </c>
      <c r="O86" s="5" t="s">
        <v>85</v>
      </c>
      <c r="P86" s="5" t="s">
        <v>85</v>
      </c>
      <c r="Q86" s="5" t="s">
        <v>85</v>
      </c>
      <c r="R86" s="5" t="s">
        <v>85</v>
      </c>
      <c r="S86" s="5" t="s">
        <v>85</v>
      </c>
      <c r="T86" s="5" t="s">
        <v>85</v>
      </c>
      <c r="U86" s="5" t="s">
        <v>85</v>
      </c>
      <c r="V86" s="5" t="s">
        <v>85</v>
      </c>
      <c r="W86" s="5" t="s">
        <v>85</v>
      </c>
      <c r="X86" s="5" t="s">
        <v>85</v>
      </c>
      <c r="Y86" s="5" t="s">
        <v>85</v>
      </c>
      <c r="Z86" s="5" t="s">
        <v>85</v>
      </c>
      <c r="AA86" s="5" t="s">
        <v>85</v>
      </c>
      <c r="AB86" s="5" t="s">
        <v>85</v>
      </c>
      <c r="AC86" s="5" t="s">
        <v>85</v>
      </c>
      <c r="AD86" s="5" t="s">
        <v>85</v>
      </c>
      <c r="AE86" s="5" t="s">
        <v>85</v>
      </c>
      <c r="AF86" s="5" t="s">
        <v>85</v>
      </c>
      <c r="AG86" s="5" t="s">
        <v>85</v>
      </c>
      <c r="AH86" s="5" t="s">
        <v>85</v>
      </c>
      <c r="AI86" s="5" t="s">
        <v>85</v>
      </c>
      <c r="AJ86" s="5" t="s">
        <v>85</v>
      </c>
      <c r="AK86" s="5" t="s">
        <v>85</v>
      </c>
      <c r="AL86" s="5" t="s">
        <v>85</v>
      </c>
      <c r="AM86" s="5" t="s">
        <v>85</v>
      </c>
      <c r="AN86" s="5" t="s">
        <v>85</v>
      </c>
      <c r="AO86" s="5" t="s">
        <v>85</v>
      </c>
      <c r="AP86" s="5" t="s">
        <v>85</v>
      </c>
      <c r="AQ86" s="5" t="s">
        <v>85</v>
      </c>
      <c r="AR86" s="5" t="s">
        <v>85</v>
      </c>
      <c r="AS86" s="5" t="s">
        <v>85</v>
      </c>
      <c r="AT86" s="5" t="s">
        <v>85</v>
      </c>
      <c r="AU86" s="5" t="s">
        <v>85</v>
      </c>
      <c r="AV86" s="5" t="s">
        <v>85</v>
      </c>
      <c r="AW86" s="5" t="s">
        <v>85</v>
      </c>
      <c r="AX86" s="5" t="s">
        <v>85</v>
      </c>
      <c r="AY86" s="5" t="s">
        <v>85</v>
      </c>
      <c r="AZ86" s="5" t="s">
        <v>85</v>
      </c>
      <c r="BA86" s="5" t="s">
        <v>85</v>
      </c>
      <c r="BB86" s="5" t="s">
        <v>85</v>
      </c>
      <c r="BC86" s="5" t="s">
        <v>85</v>
      </c>
      <c r="BD86" s="5" t="s">
        <v>85</v>
      </c>
      <c r="BE86" s="5" t="s">
        <v>85</v>
      </c>
      <c r="BF86" s="5" t="s">
        <v>85</v>
      </c>
      <c r="BG86" s="5" t="s">
        <v>85</v>
      </c>
      <c r="BH86" s="5" t="s">
        <v>85</v>
      </c>
      <c r="BI86" s="5" t="s">
        <v>85</v>
      </c>
      <c r="BJ86" s="5" t="s">
        <v>85</v>
      </c>
      <c r="BK86" s="5" t="s">
        <v>85</v>
      </c>
      <c r="BL86" s="5" t="s">
        <v>85</v>
      </c>
      <c r="BM86" s="5" t="s">
        <v>85</v>
      </c>
      <c r="BN86" s="5" t="s">
        <v>85</v>
      </c>
      <c r="BO86" s="5" t="s">
        <v>85</v>
      </c>
      <c r="BP86" s="5" t="s">
        <v>85</v>
      </c>
      <c r="BQ86" s="5" t="s">
        <v>85</v>
      </c>
      <c r="BR86" s="5" t="s">
        <v>85</v>
      </c>
      <c r="BS86" s="5" t="s">
        <v>85</v>
      </c>
      <c r="BT86" s="5" t="s">
        <v>85</v>
      </c>
      <c r="BU86" s="5" t="s">
        <v>85</v>
      </c>
      <c r="BV86" s="5" t="s">
        <v>85</v>
      </c>
      <c r="BW86" s="5" t="s">
        <v>85</v>
      </c>
      <c r="BX86" s="5" t="s">
        <v>85</v>
      </c>
    </row>
    <row r="87" spans="1:76" ht="15" thickBot="1" x14ac:dyDescent="0.35">
      <c r="A87" s="170" t="s">
        <v>135</v>
      </c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2"/>
    </row>
    <row r="88" spans="1:76" ht="40.200000000000003" thickBot="1" x14ac:dyDescent="0.35">
      <c r="A88" s="10" t="s">
        <v>136</v>
      </c>
      <c r="B88" s="11" t="s">
        <v>85</v>
      </c>
      <c r="C88" s="11" t="s">
        <v>85</v>
      </c>
      <c r="D88" s="11" t="s">
        <v>67</v>
      </c>
      <c r="E88" s="11" t="s">
        <v>67</v>
      </c>
      <c r="F88" s="11" t="s">
        <v>85</v>
      </c>
      <c r="G88" s="11" t="s">
        <v>85</v>
      </c>
      <c r="H88" s="11" t="s">
        <v>67</v>
      </c>
      <c r="I88" s="11" t="s">
        <v>67</v>
      </c>
      <c r="J88" s="11" t="s">
        <v>85</v>
      </c>
      <c r="K88" s="11" t="s">
        <v>67</v>
      </c>
      <c r="L88" s="11" t="s">
        <v>67</v>
      </c>
      <c r="M88" s="11" t="s">
        <v>85</v>
      </c>
      <c r="N88" s="11" t="s">
        <v>67</v>
      </c>
      <c r="O88" s="11" t="s">
        <v>85</v>
      </c>
      <c r="P88" s="11" t="s">
        <v>67</v>
      </c>
      <c r="Q88" s="11" t="s">
        <v>67</v>
      </c>
      <c r="R88" s="11" t="s">
        <v>67</v>
      </c>
      <c r="S88" s="11" t="s">
        <v>67</v>
      </c>
      <c r="T88" s="11" t="s">
        <v>67</v>
      </c>
      <c r="U88" s="11" t="s">
        <v>67</v>
      </c>
      <c r="V88" s="11" t="s">
        <v>67</v>
      </c>
      <c r="W88" s="11" t="s">
        <v>67</v>
      </c>
      <c r="X88" s="11" t="s">
        <v>85</v>
      </c>
      <c r="Y88" s="11" t="s">
        <v>67</v>
      </c>
      <c r="Z88" s="11" t="s">
        <v>85</v>
      </c>
      <c r="AA88" s="11" t="s">
        <v>67</v>
      </c>
      <c r="AB88" s="11" t="s">
        <v>67</v>
      </c>
      <c r="AC88" s="11" t="s">
        <v>67</v>
      </c>
      <c r="AD88" s="11" t="s">
        <v>67</v>
      </c>
      <c r="AE88" s="11" t="s">
        <v>67</v>
      </c>
      <c r="AF88" s="11" t="s">
        <v>67</v>
      </c>
      <c r="AG88" s="11" t="s">
        <v>67</v>
      </c>
      <c r="AH88" s="11" t="s">
        <v>67</v>
      </c>
      <c r="AI88" s="11" t="s">
        <v>67</v>
      </c>
      <c r="AJ88" s="11" t="s">
        <v>67</v>
      </c>
      <c r="AK88" s="11" t="s">
        <v>67</v>
      </c>
      <c r="AL88" s="11" t="s">
        <v>67</v>
      </c>
      <c r="AM88" s="11" t="s">
        <v>67</v>
      </c>
      <c r="AN88" s="11" t="s">
        <v>67</v>
      </c>
      <c r="AO88" s="11" t="s">
        <v>67</v>
      </c>
      <c r="AP88" s="11" t="s">
        <v>67</v>
      </c>
      <c r="AQ88" s="11" t="s">
        <v>67</v>
      </c>
      <c r="AR88" s="11" t="s">
        <v>67</v>
      </c>
      <c r="AS88" s="11" t="s">
        <v>67</v>
      </c>
      <c r="AT88" s="11" t="s">
        <v>67</v>
      </c>
      <c r="AU88" s="11" t="s">
        <v>67</v>
      </c>
      <c r="AV88" s="11" t="s">
        <v>67</v>
      </c>
      <c r="AW88" s="11" t="s">
        <v>67</v>
      </c>
      <c r="AX88" s="11" t="s">
        <v>67</v>
      </c>
      <c r="AY88" s="11" t="s">
        <v>67</v>
      </c>
      <c r="AZ88" s="11" t="s">
        <v>67</v>
      </c>
      <c r="BA88" s="11" t="s">
        <v>67</v>
      </c>
      <c r="BB88" s="11" t="s">
        <v>67</v>
      </c>
      <c r="BC88" s="11" t="s">
        <v>67</v>
      </c>
      <c r="BD88" s="11" t="s">
        <v>67</v>
      </c>
      <c r="BE88" s="11" t="s">
        <v>67</v>
      </c>
      <c r="BF88" s="11" t="s">
        <v>67</v>
      </c>
      <c r="BG88" s="11" t="s">
        <v>67</v>
      </c>
      <c r="BH88" s="11" t="s">
        <v>67</v>
      </c>
      <c r="BI88" s="11" t="s">
        <v>67</v>
      </c>
      <c r="BJ88" s="11" t="s">
        <v>67</v>
      </c>
      <c r="BK88" s="11" t="s">
        <v>67</v>
      </c>
      <c r="BL88" s="11" t="s">
        <v>67</v>
      </c>
      <c r="BM88" s="11" t="s">
        <v>67</v>
      </c>
      <c r="BN88" s="11" t="s">
        <v>67</v>
      </c>
      <c r="BO88" s="11" t="s">
        <v>67</v>
      </c>
      <c r="BP88" s="11" t="s">
        <v>67</v>
      </c>
      <c r="BQ88" s="11" t="s">
        <v>67</v>
      </c>
      <c r="BR88" s="11" t="s">
        <v>67</v>
      </c>
      <c r="BS88" s="11" t="s">
        <v>67</v>
      </c>
      <c r="BT88" s="11" t="s">
        <v>67</v>
      </c>
      <c r="BU88" s="11" t="s">
        <v>67</v>
      </c>
      <c r="BV88" s="11" t="s">
        <v>67</v>
      </c>
      <c r="BW88" s="11" t="s">
        <v>67</v>
      </c>
      <c r="BX88" s="11" t="s">
        <v>67</v>
      </c>
    </row>
    <row r="89" spans="1:76" ht="40.200000000000003" thickBot="1" x14ac:dyDescent="0.35">
      <c r="A89" s="6" t="s">
        <v>137</v>
      </c>
      <c r="B89" s="7" t="s">
        <v>67</v>
      </c>
      <c r="C89" s="7" t="s">
        <v>67</v>
      </c>
      <c r="D89" s="7" t="s">
        <v>67</v>
      </c>
      <c r="E89" s="7" t="s">
        <v>67</v>
      </c>
      <c r="F89" s="7" t="s">
        <v>67</v>
      </c>
      <c r="G89" s="7" t="s">
        <v>67</v>
      </c>
      <c r="H89" s="7" t="s">
        <v>67</v>
      </c>
      <c r="I89" s="7" t="s">
        <v>67</v>
      </c>
      <c r="J89" s="7" t="s">
        <v>67</v>
      </c>
      <c r="K89" s="7" t="s">
        <v>67</v>
      </c>
      <c r="L89" s="7" t="s">
        <v>67</v>
      </c>
      <c r="M89" s="7" t="s">
        <v>67</v>
      </c>
      <c r="N89" s="7" t="s">
        <v>67</v>
      </c>
      <c r="O89" s="7" t="s">
        <v>67</v>
      </c>
      <c r="P89" s="7" t="s">
        <v>67</v>
      </c>
      <c r="Q89" s="7" t="s">
        <v>67</v>
      </c>
      <c r="R89" s="7" t="s">
        <v>67</v>
      </c>
      <c r="S89" s="7" t="s">
        <v>67</v>
      </c>
      <c r="T89" s="7" t="s">
        <v>67</v>
      </c>
      <c r="U89" s="7" t="s">
        <v>67</v>
      </c>
      <c r="V89" s="7" t="s">
        <v>67</v>
      </c>
      <c r="W89" s="7" t="s">
        <v>67</v>
      </c>
      <c r="X89" s="7" t="s">
        <v>67</v>
      </c>
      <c r="Y89" s="7" t="s">
        <v>67</v>
      </c>
      <c r="Z89" s="7" t="s">
        <v>67</v>
      </c>
      <c r="AA89" s="7" t="s">
        <v>67</v>
      </c>
      <c r="AB89" s="7" t="s">
        <v>67</v>
      </c>
      <c r="AC89" s="7" t="s">
        <v>67</v>
      </c>
      <c r="AD89" s="7" t="s">
        <v>67</v>
      </c>
      <c r="AE89" s="7" t="s">
        <v>67</v>
      </c>
      <c r="AF89" s="7" t="s">
        <v>67</v>
      </c>
      <c r="AG89" s="7" t="s">
        <v>67</v>
      </c>
      <c r="AH89" s="7" t="s">
        <v>67</v>
      </c>
      <c r="AI89" s="7" t="s">
        <v>67</v>
      </c>
      <c r="AJ89" s="7" t="s">
        <v>67</v>
      </c>
      <c r="AK89" s="7" t="s">
        <v>67</v>
      </c>
      <c r="AL89" s="7" t="s">
        <v>67</v>
      </c>
      <c r="AM89" s="7" t="s">
        <v>67</v>
      </c>
      <c r="AN89" s="7" t="s">
        <v>67</v>
      </c>
      <c r="AO89" s="7" t="s">
        <v>67</v>
      </c>
      <c r="AP89" s="7" t="s">
        <v>67</v>
      </c>
      <c r="AQ89" s="7" t="s">
        <v>67</v>
      </c>
      <c r="AR89" s="7" t="s">
        <v>67</v>
      </c>
      <c r="AS89" s="7" t="s">
        <v>67</v>
      </c>
      <c r="AT89" s="7" t="s">
        <v>67</v>
      </c>
      <c r="AU89" s="7" t="s">
        <v>67</v>
      </c>
      <c r="AV89" s="7" t="s">
        <v>67</v>
      </c>
      <c r="AW89" s="7" t="s">
        <v>67</v>
      </c>
      <c r="AX89" s="7" t="s">
        <v>67</v>
      </c>
      <c r="AY89" s="7" t="s">
        <v>67</v>
      </c>
      <c r="AZ89" s="7" t="s">
        <v>67</v>
      </c>
      <c r="BA89" s="7" t="s">
        <v>67</v>
      </c>
      <c r="BB89" s="7" t="s">
        <v>67</v>
      </c>
      <c r="BC89" s="7" t="s">
        <v>67</v>
      </c>
      <c r="BD89" s="7" t="s">
        <v>67</v>
      </c>
      <c r="BE89" s="7" t="s">
        <v>67</v>
      </c>
      <c r="BF89" s="7" t="s">
        <v>67</v>
      </c>
      <c r="BG89" s="7" t="s">
        <v>67</v>
      </c>
      <c r="BH89" s="7" t="s">
        <v>67</v>
      </c>
      <c r="BI89" s="7" t="s">
        <v>67</v>
      </c>
      <c r="BJ89" s="7" t="s">
        <v>67</v>
      </c>
      <c r="BK89" s="7" t="s">
        <v>67</v>
      </c>
      <c r="BL89" s="7" t="s">
        <v>67</v>
      </c>
      <c r="BM89" s="7" t="s">
        <v>67</v>
      </c>
      <c r="BN89" s="7" t="s">
        <v>67</v>
      </c>
      <c r="BO89" s="7" t="s">
        <v>67</v>
      </c>
      <c r="BP89" s="7" t="s">
        <v>67</v>
      </c>
      <c r="BQ89" s="7" t="s">
        <v>67</v>
      </c>
      <c r="BR89" s="7" t="s">
        <v>67</v>
      </c>
      <c r="BS89" s="7" t="s">
        <v>67</v>
      </c>
      <c r="BT89" s="7" t="s">
        <v>67</v>
      </c>
      <c r="BU89" s="7" t="s">
        <v>67</v>
      </c>
      <c r="BV89" s="7" t="s">
        <v>67</v>
      </c>
      <c r="BW89" s="7" t="s">
        <v>67</v>
      </c>
      <c r="BX89" s="7" t="s">
        <v>67</v>
      </c>
    </row>
    <row r="90" spans="1:76" ht="27" thickBot="1" x14ac:dyDescent="0.35">
      <c r="A90" s="10" t="s">
        <v>138</v>
      </c>
      <c r="B90" s="11" t="s">
        <v>85</v>
      </c>
      <c r="C90" s="11" t="s">
        <v>85</v>
      </c>
      <c r="D90" s="11" t="s">
        <v>85</v>
      </c>
      <c r="E90" s="11" t="s">
        <v>85</v>
      </c>
      <c r="F90" s="11" t="s">
        <v>85</v>
      </c>
      <c r="G90" s="11" t="s">
        <v>85</v>
      </c>
      <c r="H90" s="11" t="s">
        <v>85</v>
      </c>
      <c r="I90" s="11" t="s">
        <v>85</v>
      </c>
      <c r="J90" s="11" t="s">
        <v>85</v>
      </c>
      <c r="K90" s="11" t="s">
        <v>85</v>
      </c>
      <c r="L90" s="11" t="s">
        <v>67</v>
      </c>
      <c r="M90" s="11" t="s">
        <v>85</v>
      </c>
      <c r="N90" s="11"/>
      <c r="O90" s="11" t="s">
        <v>85</v>
      </c>
      <c r="P90" s="11" t="s">
        <v>67</v>
      </c>
      <c r="Q90" s="11" t="s">
        <v>67</v>
      </c>
      <c r="R90" s="11" t="s">
        <v>85</v>
      </c>
      <c r="S90" s="11" t="s">
        <v>67</v>
      </c>
      <c r="T90" s="11" t="s">
        <v>67</v>
      </c>
      <c r="U90" s="11" t="s">
        <v>67</v>
      </c>
      <c r="V90" s="11" t="s">
        <v>67</v>
      </c>
      <c r="W90" s="11" t="s">
        <v>67</v>
      </c>
      <c r="X90" s="11" t="s">
        <v>85</v>
      </c>
      <c r="Y90" s="11" t="s">
        <v>67</v>
      </c>
      <c r="Z90" s="11" t="s">
        <v>85</v>
      </c>
      <c r="AA90" s="11" t="s">
        <v>67</v>
      </c>
      <c r="AB90" s="11" t="s">
        <v>67</v>
      </c>
      <c r="AC90" s="11" t="s">
        <v>67</v>
      </c>
      <c r="AD90" s="11" t="s">
        <v>67</v>
      </c>
      <c r="AE90" s="11" t="s">
        <v>67</v>
      </c>
      <c r="AF90" s="11" t="s">
        <v>67</v>
      </c>
      <c r="AG90" s="11" t="s">
        <v>67</v>
      </c>
      <c r="AH90" s="11" t="s">
        <v>67</v>
      </c>
      <c r="AI90" s="11" t="s">
        <v>67</v>
      </c>
      <c r="AJ90" s="11" t="s">
        <v>67</v>
      </c>
      <c r="AK90" s="11" t="s">
        <v>67</v>
      </c>
      <c r="AL90" s="11" t="s">
        <v>67</v>
      </c>
      <c r="AM90" s="11" t="s">
        <v>67</v>
      </c>
      <c r="AN90" s="11" t="s">
        <v>67</v>
      </c>
      <c r="AO90" s="11" t="s">
        <v>67</v>
      </c>
      <c r="AP90" s="11" t="s">
        <v>67</v>
      </c>
      <c r="AQ90" s="11" t="s">
        <v>67</v>
      </c>
      <c r="AR90" s="11" t="s">
        <v>67</v>
      </c>
      <c r="AS90" s="11" t="s">
        <v>67</v>
      </c>
      <c r="AT90" s="11" t="s">
        <v>67</v>
      </c>
      <c r="AU90" s="11" t="s">
        <v>67</v>
      </c>
      <c r="AV90" s="11" t="s">
        <v>67</v>
      </c>
      <c r="AW90" s="11" t="s">
        <v>67</v>
      </c>
      <c r="AX90" s="11" t="s">
        <v>67</v>
      </c>
      <c r="AY90" s="11" t="s">
        <v>67</v>
      </c>
      <c r="AZ90" s="11" t="s">
        <v>67</v>
      </c>
      <c r="BA90" s="11" t="s">
        <v>67</v>
      </c>
      <c r="BB90" s="11" t="s">
        <v>67</v>
      </c>
      <c r="BC90" s="11" t="s">
        <v>67</v>
      </c>
      <c r="BD90" s="11" t="s">
        <v>67</v>
      </c>
      <c r="BE90" s="11" t="s">
        <v>67</v>
      </c>
      <c r="BF90" s="11" t="s">
        <v>67</v>
      </c>
      <c r="BG90" s="11" t="s">
        <v>67</v>
      </c>
      <c r="BH90" s="11" t="s">
        <v>67</v>
      </c>
      <c r="BI90" s="11" t="s">
        <v>67</v>
      </c>
      <c r="BJ90" s="11" t="s">
        <v>67</v>
      </c>
      <c r="BK90" s="11" t="s">
        <v>67</v>
      </c>
      <c r="BL90" s="11" t="s">
        <v>67</v>
      </c>
      <c r="BM90" s="11" t="s">
        <v>67</v>
      </c>
      <c r="BN90" s="11" t="s">
        <v>67</v>
      </c>
      <c r="BO90" s="11" t="s">
        <v>67</v>
      </c>
      <c r="BP90" s="11" t="s">
        <v>67</v>
      </c>
      <c r="BQ90" s="11" t="s">
        <v>67</v>
      </c>
      <c r="BR90" s="11" t="s">
        <v>67</v>
      </c>
      <c r="BS90" s="11" t="s">
        <v>67</v>
      </c>
      <c r="BT90" s="11" t="s">
        <v>67</v>
      </c>
      <c r="BU90" s="11" t="s">
        <v>67</v>
      </c>
      <c r="BV90" s="11" t="s">
        <v>67</v>
      </c>
      <c r="BW90" s="11" t="s">
        <v>67</v>
      </c>
      <c r="BX90" s="11" t="s">
        <v>67</v>
      </c>
    </row>
    <row r="91" spans="1:76" ht="40.200000000000003" thickBot="1" x14ac:dyDescent="0.35">
      <c r="A91" s="12" t="s">
        <v>139</v>
      </c>
      <c r="B91" s="13" t="s">
        <v>67</v>
      </c>
      <c r="C91" s="13" t="s">
        <v>67</v>
      </c>
      <c r="D91" s="13" t="s">
        <v>67</v>
      </c>
      <c r="E91" s="13" t="s">
        <v>67</v>
      </c>
      <c r="F91" s="13" t="s">
        <v>67</v>
      </c>
      <c r="G91" s="13" t="s">
        <v>67</v>
      </c>
      <c r="H91" s="13" t="s">
        <v>67</v>
      </c>
      <c r="I91" s="13" t="s">
        <v>67</v>
      </c>
      <c r="J91" s="13" t="s">
        <v>67</v>
      </c>
      <c r="K91" s="13" t="s">
        <v>67</v>
      </c>
      <c r="L91" s="13" t="s">
        <v>67</v>
      </c>
      <c r="M91" s="13" t="s">
        <v>67</v>
      </c>
      <c r="N91" s="13"/>
      <c r="O91" s="13" t="s">
        <v>67</v>
      </c>
      <c r="P91" s="13" t="s">
        <v>67</v>
      </c>
      <c r="Q91" s="13" t="s">
        <v>67</v>
      </c>
      <c r="R91" s="13" t="s">
        <v>67</v>
      </c>
      <c r="S91" s="13" t="s">
        <v>67</v>
      </c>
      <c r="T91" s="13" t="s">
        <v>67</v>
      </c>
      <c r="U91" s="13" t="s">
        <v>67</v>
      </c>
      <c r="V91" s="13" t="s">
        <v>67</v>
      </c>
      <c r="W91" s="13" t="s">
        <v>67</v>
      </c>
      <c r="X91" s="13" t="s">
        <v>67</v>
      </c>
      <c r="Y91" s="13" t="s">
        <v>67</v>
      </c>
      <c r="Z91" s="13" t="s">
        <v>67</v>
      </c>
      <c r="AA91" s="13" t="s">
        <v>67</v>
      </c>
      <c r="AB91" s="13" t="s">
        <v>67</v>
      </c>
      <c r="AC91" s="13" t="s">
        <v>67</v>
      </c>
      <c r="AD91" s="13" t="s">
        <v>67</v>
      </c>
      <c r="AE91" s="13" t="s">
        <v>67</v>
      </c>
      <c r="AF91" s="13" t="s">
        <v>67</v>
      </c>
      <c r="AG91" s="13" t="s">
        <v>67</v>
      </c>
      <c r="AH91" s="13" t="s">
        <v>67</v>
      </c>
      <c r="AI91" s="13" t="s">
        <v>67</v>
      </c>
      <c r="AJ91" s="13" t="s">
        <v>67</v>
      </c>
      <c r="AK91" s="13" t="s">
        <v>67</v>
      </c>
      <c r="AL91" s="13" t="s">
        <v>67</v>
      </c>
      <c r="AM91" s="13" t="s">
        <v>67</v>
      </c>
      <c r="AN91" s="13" t="s">
        <v>67</v>
      </c>
      <c r="AO91" s="13" t="s">
        <v>67</v>
      </c>
      <c r="AP91" s="13" t="s">
        <v>67</v>
      </c>
      <c r="AQ91" s="13" t="s">
        <v>67</v>
      </c>
      <c r="AR91" s="13" t="s">
        <v>67</v>
      </c>
      <c r="AS91" s="13" t="s">
        <v>67</v>
      </c>
      <c r="AT91" s="13" t="s">
        <v>67</v>
      </c>
      <c r="AU91" s="13" t="s">
        <v>67</v>
      </c>
      <c r="AV91" s="13" t="s">
        <v>67</v>
      </c>
      <c r="AW91" s="13" t="s">
        <v>67</v>
      </c>
      <c r="AX91" s="13" t="s">
        <v>67</v>
      </c>
      <c r="AY91" s="13" t="s">
        <v>67</v>
      </c>
      <c r="AZ91" s="13" t="s">
        <v>67</v>
      </c>
      <c r="BA91" s="13" t="s">
        <v>67</v>
      </c>
      <c r="BB91" s="13" t="s">
        <v>67</v>
      </c>
      <c r="BC91" s="13" t="s">
        <v>67</v>
      </c>
      <c r="BD91" s="13" t="s">
        <v>67</v>
      </c>
      <c r="BE91" s="13" t="s">
        <v>67</v>
      </c>
      <c r="BF91" s="13" t="s">
        <v>67</v>
      </c>
      <c r="BG91" s="13" t="s">
        <v>67</v>
      </c>
      <c r="BH91" s="13" t="s">
        <v>67</v>
      </c>
      <c r="BI91" s="13" t="s">
        <v>67</v>
      </c>
      <c r="BJ91" s="13" t="s">
        <v>67</v>
      </c>
      <c r="BK91" s="13" t="s">
        <v>67</v>
      </c>
      <c r="BL91" s="13" t="s">
        <v>67</v>
      </c>
      <c r="BM91" s="13" t="s">
        <v>67</v>
      </c>
      <c r="BN91" s="13" t="s">
        <v>67</v>
      </c>
      <c r="BO91" s="13" t="s">
        <v>67</v>
      </c>
      <c r="BP91" s="13" t="s">
        <v>67</v>
      </c>
      <c r="BQ91" s="13" t="s">
        <v>67</v>
      </c>
      <c r="BR91" s="13" t="s">
        <v>67</v>
      </c>
      <c r="BS91" s="13" t="s">
        <v>67</v>
      </c>
      <c r="BT91" s="13" t="s">
        <v>67</v>
      </c>
      <c r="BU91" s="13" t="s">
        <v>67</v>
      </c>
      <c r="BV91" s="13" t="s">
        <v>67</v>
      </c>
      <c r="BW91" s="13" t="s">
        <v>67</v>
      </c>
      <c r="BX91" s="13" t="s">
        <v>67</v>
      </c>
    </row>
    <row r="92" spans="1:76" ht="27" thickBot="1" x14ac:dyDescent="0.35">
      <c r="A92" s="10" t="s">
        <v>140</v>
      </c>
      <c r="B92" s="11" t="s">
        <v>85</v>
      </c>
      <c r="C92" s="11" t="s">
        <v>85</v>
      </c>
      <c r="D92" s="11" t="s">
        <v>85</v>
      </c>
      <c r="E92" s="11" t="s">
        <v>67</v>
      </c>
      <c r="F92" s="11" t="s">
        <v>85</v>
      </c>
      <c r="G92" s="11" t="s">
        <v>85</v>
      </c>
      <c r="H92" s="11" t="s">
        <v>85</v>
      </c>
      <c r="I92" s="11" t="s">
        <v>85</v>
      </c>
      <c r="J92" s="11" t="s">
        <v>85</v>
      </c>
      <c r="K92" s="11" t="s">
        <v>67</v>
      </c>
      <c r="L92" s="11" t="s">
        <v>67</v>
      </c>
      <c r="M92" s="11" t="s">
        <v>85</v>
      </c>
      <c r="N92" s="11"/>
      <c r="O92" s="11" t="s">
        <v>85</v>
      </c>
      <c r="P92" s="11" t="s">
        <v>67</v>
      </c>
      <c r="Q92" s="11" t="s">
        <v>67</v>
      </c>
      <c r="R92" s="11" t="s">
        <v>85</v>
      </c>
      <c r="S92" s="11" t="s">
        <v>67</v>
      </c>
      <c r="T92" s="11" t="s">
        <v>67</v>
      </c>
      <c r="U92" s="11" t="s">
        <v>67</v>
      </c>
      <c r="V92" s="11" t="s">
        <v>67</v>
      </c>
      <c r="W92" s="11" t="s">
        <v>67</v>
      </c>
      <c r="X92" s="11" t="s">
        <v>67</v>
      </c>
      <c r="Y92" s="11" t="s">
        <v>67</v>
      </c>
      <c r="Z92" s="11" t="s">
        <v>67</v>
      </c>
      <c r="AA92" s="11" t="s">
        <v>67</v>
      </c>
      <c r="AB92" s="11" t="s">
        <v>67</v>
      </c>
      <c r="AC92" s="11" t="s">
        <v>67</v>
      </c>
      <c r="AD92" s="11" t="s">
        <v>67</v>
      </c>
      <c r="AE92" s="11" t="s">
        <v>67</v>
      </c>
      <c r="AF92" s="11" t="s">
        <v>67</v>
      </c>
      <c r="AG92" s="11" t="s">
        <v>67</v>
      </c>
      <c r="AH92" s="11" t="s">
        <v>67</v>
      </c>
      <c r="AI92" s="11" t="s">
        <v>67</v>
      </c>
      <c r="AJ92" s="11" t="s">
        <v>67</v>
      </c>
      <c r="AK92" s="11" t="s">
        <v>67</v>
      </c>
      <c r="AL92" s="11" t="s">
        <v>67</v>
      </c>
      <c r="AM92" s="11" t="s">
        <v>67</v>
      </c>
      <c r="AN92" s="11" t="s">
        <v>67</v>
      </c>
      <c r="AO92" s="11" t="s">
        <v>67</v>
      </c>
      <c r="AP92" s="11" t="s">
        <v>67</v>
      </c>
      <c r="AQ92" s="11" t="s">
        <v>67</v>
      </c>
      <c r="AR92" s="11" t="s">
        <v>67</v>
      </c>
      <c r="AS92" s="11" t="s">
        <v>67</v>
      </c>
      <c r="AT92" s="11" t="s">
        <v>67</v>
      </c>
      <c r="AU92" s="11" t="s">
        <v>67</v>
      </c>
      <c r="AV92" s="11" t="s">
        <v>67</v>
      </c>
      <c r="AW92" s="11" t="s">
        <v>67</v>
      </c>
      <c r="AX92" s="11" t="s">
        <v>67</v>
      </c>
      <c r="AY92" s="11" t="s">
        <v>67</v>
      </c>
      <c r="AZ92" s="11" t="s">
        <v>67</v>
      </c>
      <c r="BA92" s="11" t="s">
        <v>67</v>
      </c>
      <c r="BB92" s="11" t="s">
        <v>67</v>
      </c>
      <c r="BC92" s="11" t="s">
        <v>67</v>
      </c>
      <c r="BD92" s="11" t="s">
        <v>67</v>
      </c>
      <c r="BE92" s="11" t="s">
        <v>67</v>
      </c>
      <c r="BF92" s="11" t="s">
        <v>67</v>
      </c>
      <c r="BG92" s="11" t="s">
        <v>67</v>
      </c>
      <c r="BH92" s="11" t="s">
        <v>67</v>
      </c>
      <c r="BI92" s="11" t="s">
        <v>67</v>
      </c>
      <c r="BJ92" s="11" t="s">
        <v>67</v>
      </c>
      <c r="BK92" s="11" t="s">
        <v>67</v>
      </c>
      <c r="BL92" s="11" t="s">
        <v>67</v>
      </c>
      <c r="BM92" s="11" t="s">
        <v>67</v>
      </c>
      <c r="BN92" s="11" t="s">
        <v>67</v>
      </c>
      <c r="BO92" s="11" t="s">
        <v>67</v>
      </c>
      <c r="BP92" s="11" t="s">
        <v>67</v>
      </c>
      <c r="BQ92" s="11" t="s">
        <v>67</v>
      </c>
      <c r="BR92" s="11" t="s">
        <v>67</v>
      </c>
      <c r="BS92" s="11" t="s">
        <v>67</v>
      </c>
      <c r="BT92" s="11" t="s">
        <v>67</v>
      </c>
      <c r="BU92" s="11" t="s">
        <v>67</v>
      </c>
      <c r="BV92" s="11" t="s">
        <v>67</v>
      </c>
      <c r="BW92" s="11" t="s">
        <v>67</v>
      </c>
      <c r="BX92" s="11" t="s">
        <v>67</v>
      </c>
    </row>
    <row r="93" spans="1:76" ht="27" thickBot="1" x14ac:dyDescent="0.35">
      <c r="A93" s="12" t="s">
        <v>141</v>
      </c>
      <c r="B93" s="13" t="s">
        <v>85</v>
      </c>
      <c r="C93" s="13" t="s">
        <v>85</v>
      </c>
      <c r="D93" s="13" t="s">
        <v>85</v>
      </c>
      <c r="E93" s="13" t="s">
        <v>85</v>
      </c>
      <c r="F93" s="13" t="s">
        <v>85</v>
      </c>
      <c r="G93" s="13" t="s">
        <v>85</v>
      </c>
      <c r="H93" s="13" t="s">
        <v>85</v>
      </c>
      <c r="I93" s="13" t="s">
        <v>85</v>
      </c>
      <c r="J93" s="13" t="s">
        <v>85</v>
      </c>
      <c r="K93" s="13" t="s">
        <v>85</v>
      </c>
      <c r="L93" s="13" t="s">
        <v>85</v>
      </c>
      <c r="M93" s="13" t="s">
        <v>85</v>
      </c>
      <c r="N93" s="13" t="s">
        <v>85</v>
      </c>
      <c r="O93" s="13" t="s">
        <v>85</v>
      </c>
      <c r="P93" s="13" t="s">
        <v>85</v>
      </c>
      <c r="Q93" s="13" t="s">
        <v>85</v>
      </c>
      <c r="R93" s="13" t="s">
        <v>85</v>
      </c>
      <c r="S93" s="13" t="s">
        <v>85</v>
      </c>
      <c r="T93" s="13" t="s">
        <v>85</v>
      </c>
      <c r="U93" s="13" t="s">
        <v>85</v>
      </c>
      <c r="V93" s="13" t="s">
        <v>85</v>
      </c>
      <c r="W93" s="13" t="s">
        <v>85</v>
      </c>
      <c r="X93" s="13" t="s">
        <v>85</v>
      </c>
      <c r="Y93" s="13" t="s">
        <v>85</v>
      </c>
      <c r="Z93" s="13" t="s">
        <v>85</v>
      </c>
      <c r="AA93" s="13" t="s">
        <v>85</v>
      </c>
      <c r="AB93" s="13" t="s">
        <v>85</v>
      </c>
      <c r="AC93" s="13" t="s">
        <v>85</v>
      </c>
      <c r="AD93" s="13" t="s">
        <v>85</v>
      </c>
      <c r="AE93" s="13" t="s">
        <v>85</v>
      </c>
      <c r="AF93" s="13" t="s">
        <v>85</v>
      </c>
      <c r="AG93" s="13" t="s">
        <v>85</v>
      </c>
      <c r="AH93" s="13" t="s">
        <v>85</v>
      </c>
      <c r="AI93" s="13" t="s">
        <v>85</v>
      </c>
      <c r="AJ93" s="13" t="s">
        <v>85</v>
      </c>
      <c r="AK93" s="13" t="s">
        <v>85</v>
      </c>
      <c r="AL93" s="13" t="s">
        <v>85</v>
      </c>
      <c r="AM93" s="13" t="s">
        <v>85</v>
      </c>
      <c r="AN93" s="13" t="s">
        <v>85</v>
      </c>
      <c r="AO93" s="13" t="s">
        <v>67</v>
      </c>
      <c r="AP93" s="13" t="s">
        <v>85</v>
      </c>
      <c r="AQ93" s="13" t="s">
        <v>67</v>
      </c>
      <c r="AR93" s="13" t="s">
        <v>85</v>
      </c>
      <c r="AS93" s="13" t="s">
        <v>67</v>
      </c>
      <c r="AT93" s="13" t="s">
        <v>67</v>
      </c>
      <c r="AU93" s="13" t="s">
        <v>67</v>
      </c>
      <c r="AV93" s="13" t="s">
        <v>67</v>
      </c>
      <c r="AW93" s="13" t="s">
        <v>67</v>
      </c>
      <c r="AX93" s="13" t="s">
        <v>67</v>
      </c>
      <c r="AY93" s="13" t="s">
        <v>67</v>
      </c>
      <c r="AZ93" s="13" t="s">
        <v>67</v>
      </c>
      <c r="BA93" s="13" t="s">
        <v>67</v>
      </c>
      <c r="BB93" s="13" t="s">
        <v>67</v>
      </c>
      <c r="BC93" s="13" t="s">
        <v>67</v>
      </c>
      <c r="BD93" s="13" t="s">
        <v>67</v>
      </c>
      <c r="BE93" s="13" t="s">
        <v>67</v>
      </c>
      <c r="BF93" s="13" t="s">
        <v>67</v>
      </c>
      <c r="BG93" s="13" t="s">
        <v>67</v>
      </c>
      <c r="BH93" s="13" t="s">
        <v>67</v>
      </c>
      <c r="BI93" s="13" t="s">
        <v>67</v>
      </c>
      <c r="BJ93" s="13" t="s">
        <v>67</v>
      </c>
      <c r="BK93" s="13" t="s">
        <v>67</v>
      </c>
      <c r="BL93" s="13" t="s">
        <v>67</v>
      </c>
      <c r="BM93" s="13" t="s">
        <v>67</v>
      </c>
      <c r="BN93" s="13" t="s">
        <v>67</v>
      </c>
      <c r="BO93" s="13" t="s">
        <v>67</v>
      </c>
      <c r="BP93" s="13" t="s">
        <v>67</v>
      </c>
      <c r="BQ93" s="13" t="s">
        <v>67</v>
      </c>
      <c r="BR93" s="13" t="s">
        <v>67</v>
      </c>
      <c r="BS93" s="13" t="s">
        <v>67</v>
      </c>
      <c r="BT93" s="13" t="s">
        <v>67</v>
      </c>
      <c r="BU93" s="13" t="s">
        <v>67</v>
      </c>
      <c r="BV93" s="13" t="s">
        <v>67</v>
      </c>
      <c r="BW93" s="13" t="s">
        <v>67</v>
      </c>
      <c r="BX93" s="13" t="s">
        <v>67</v>
      </c>
    </row>
    <row r="94" spans="1:76" ht="15" thickBot="1" x14ac:dyDescent="0.35">
      <c r="A94" s="170" t="s">
        <v>142</v>
      </c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2"/>
    </row>
    <row r="95" spans="1:76" ht="53.4" thickBot="1" x14ac:dyDescent="0.35">
      <c r="A95" s="10" t="s">
        <v>143</v>
      </c>
      <c r="B95" s="11" t="s">
        <v>145</v>
      </c>
      <c r="C95" s="11" t="s">
        <v>145</v>
      </c>
      <c r="D95" s="11" t="s">
        <v>144</v>
      </c>
      <c r="E95" s="11" t="s">
        <v>144</v>
      </c>
      <c r="F95" s="11" t="s">
        <v>144</v>
      </c>
      <c r="G95" s="11" t="s">
        <v>144</v>
      </c>
      <c r="H95" s="11" t="s">
        <v>144</v>
      </c>
      <c r="I95" s="11" t="s">
        <v>145</v>
      </c>
      <c r="J95" s="11" t="s">
        <v>144</v>
      </c>
      <c r="K95" s="11" t="s">
        <v>144</v>
      </c>
      <c r="L95" s="11" t="s">
        <v>144</v>
      </c>
      <c r="M95" s="11" t="s">
        <v>144</v>
      </c>
      <c r="N95" s="11" t="s">
        <v>144</v>
      </c>
      <c r="O95" s="11" t="s">
        <v>145</v>
      </c>
      <c r="P95" s="11" t="s">
        <v>144</v>
      </c>
      <c r="Q95" s="11" t="s">
        <v>144</v>
      </c>
      <c r="R95" s="11" t="s">
        <v>144</v>
      </c>
      <c r="S95" s="11" t="s">
        <v>144</v>
      </c>
      <c r="T95" s="11" t="s">
        <v>144</v>
      </c>
      <c r="U95" s="11" t="s">
        <v>144</v>
      </c>
      <c r="V95" s="11" t="s">
        <v>144</v>
      </c>
      <c r="W95" s="11" t="s">
        <v>144</v>
      </c>
      <c r="X95" s="11" t="s">
        <v>145</v>
      </c>
      <c r="Y95" s="11" t="s">
        <v>144</v>
      </c>
      <c r="Z95" s="11" t="s">
        <v>145</v>
      </c>
      <c r="AA95" s="11" t="s">
        <v>144</v>
      </c>
      <c r="AB95" s="11" t="s">
        <v>145</v>
      </c>
      <c r="AC95" s="11" t="s">
        <v>144</v>
      </c>
      <c r="AD95" s="11" t="s">
        <v>144</v>
      </c>
      <c r="AE95" s="11" t="s">
        <v>144</v>
      </c>
      <c r="AF95" s="11" t="s">
        <v>145</v>
      </c>
      <c r="AG95" s="11" t="s">
        <v>144</v>
      </c>
      <c r="AH95" s="11" t="s">
        <v>145</v>
      </c>
      <c r="AI95" s="11" t="s">
        <v>144</v>
      </c>
      <c r="AJ95" s="11" t="s">
        <v>144</v>
      </c>
      <c r="AK95" s="11" t="s">
        <v>144</v>
      </c>
      <c r="AL95" s="11" t="s">
        <v>144</v>
      </c>
      <c r="AM95" s="11" t="s">
        <v>145</v>
      </c>
      <c r="AN95" s="11" t="s">
        <v>144</v>
      </c>
      <c r="AO95" s="11" t="s">
        <v>144</v>
      </c>
      <c r="AP95" s="11" t="s">
        <v>144</v>
      </c>
      <c r="AQ95" s="11" t="s">
        <v>145</v>
      </c>
      <c r="AR95" s="11" t="s">
        <v>144</v>
      </c>
      <c r="AS95" s="11" t="s">
        <v>145</v>
      </c>
      <c r="AT95" s="11" t="s">
        <v>144</v>
      </c>
      <c r="AU95" s="11" t="s">
        <v>145</v>
      </c>
      <c r="AV95" s="11" t="s">
        <v>144</v>
      </c>
      <c r="AW95" s="11" t="s">
        <v>145</v>
      </c>
      <c r="AX95" s="11" t="s">
        <v>144</v>
      </c>
      <c r="AY95" s="11" t="s">
        <v>145</v>
      </c>
      <c r="AZ95" s="11" t="s">
        <v>145</v>
      </c>
      <c r="BA95" s="11" t="s">
        <v>145</v>
      </c>
      <c r="BB95" s="11" t="s">
        <v>145</v>
      </c>
      <c r="BC95" s="11" t="s">
        <v>145</v>
      </c>
      <c r="BD95" s="11" t="s">
        <v>145</v>
      </c>
      <c r="BE95" s="11" t="s">
        <v>145</v>
      </c>
      <c r="BF95" s="11" t="s">
        <v>145</v>
      </c>
      <c r="BG95" s="11" t="s">
        <v>145</v>
      </c>
      <c r="BH95" s="11" t="s">
        <v>145</v>
      </c>
      <c r="BI95" s="11" t="s">
        <v>144</v>
      </c>
      <c r="BJ95" s="11" t="s">
        <v>144</v>
      </c>
      <c r="BK95" s="11" t="s">
        <v>145</v>
      </c>
      <c r="BL95" s="11" t="s">
        <v>144</v>
      </c>
      <c r="BM95" s="11" t="s">
        <v>144</v>
      </c>
      <c r="BN95" s="11" t="s">
        <v>145</v>
      </c>
      <c r="BO95" s="11" t="s">
        <v>145</v>
      </c>
      <c r="BP95" s="11" t="s">
        <v>145</v>
      </c>
      <c r="BQ95" s="11" t="s">
        <v>145</v>
      </c>
      <c r="BR95" s="11" t="s">
        <v>145</v>
      </c>
      <c r="BS95" s="11" t="s">
        <v>144</v>
      </c>
      <c r="BT95" s="11" t="s">
        <v>145</v>
      </c>
      <c r="BU95" s="11" t="s">
        <v>144</v>
      </c>
      <c r="BV95" s="11" t="s">
        <v>144</v>
      </c>
      <c r="BW95" s="11" t="s">
        <v>144</v>
      </c>
      <c r="BX95" s="11" t="s">
        <v>145</v>
      </c>
    </row>
    <row r="96" spans="1:76" ht="66.599999999999994" thickBot="1" x14ac:dyDescent="0.35">
      <c r="A96" s="12" t="s">
        <v>146</v>
      </c>
      <c r="B96" s="13" t="s">
        <v>390</v>
      </c>
      <c r="C96" s="13" t="s">
        <v>390</v>
      </c>
      <c r="D96" s="13" t="s">
        <v>149</v>
      </c>
      <c r="E96" s="13" t="s">
        <v>390</v>
      </c>
      <c r="F96" s="13" t="s">
        <v>147</v>
      </c>
      <c r="G96" s="13" t="s">
        <v>147</v>
      </c>
      <c r="H96" s="13" t="s">
        <v>149</v>
      </c>
      <c r="I96" s="13" t="s">
        <v>147</v>
      </c>
      <c r="J96" s="13" t="s">
        <v>147</v>
      </c>
      <c r="K96" s="13" t="s">
        <v>390</v>
      </c>
      <c r="L96" s="13" t="s">
        <v>149</v>
      </c>
      <c r="M96" s="13" t="s">
        <v>147</v>
      </c>
      <c r="N96" s="13" t="s">
        <v>147</v>
      </c>
      <c r="O96" s="13" t="s">
        <v>391</v>
      </c>
      <c r="P96" s="13" t="s">
        <v>147</v>
      </c>
      <c r="Q96" s="13" t="s">
        <v>147</v>
      </c>
      <c r="R96" s="13" t="s">
        <v>147</v>
      </c>
      <c r="S96" s="13" t="s">
        <v>148</v>
      </c>
      <c r="T96" s="13" t="s">
        <v>147</v>
      </c>
      <c r="U96" s="13" t="s">
        <v>147</v>
      </c>
      <c r="V96" s="13" t="s">
        <v>147</v>
      </c>
      <c r="W96" s="13" t="s">
        <v>392</v>
      </c>
      <c r="X96" s="13" t="s">
        <v>393</v>
      </c>
      <c r="Y96" s="13" t="s">
        <v>147</v>
      </c>
      <c r="Z96" s="13" t="s">
        <v>393</v>
      </c>
      <c r="AA96" s="13" t="s">
        <v>149</v>
      </c>
      <c r="AB96" s="13" t="s">
        <v>149</v>
      </c>
      <c r="AC96" s="13" t="s">
        <v>147</v>
      </c>
      <c r="AD96" s="13" t="s">
        <v>149</v>
      </c>
      <c r="AE96" s="13" t="s">
        <v>148</v>
      </c>
      <c r="AF96" s="13" t="s">
        <v>147</v>
      </c>
      <c r="AG96" s="13" t="s">
        <v>150</v>
      </c>
      <c r="AH96" s="13" t="s">
        <v>147</v>
      </c>
      <c r="AI96" s="13" t="s">
        <v>148</v>
      </c>
      <c r="AJ96" s="13" t="s">
        <v>394</v>
      </c>
      <c r="AK96" s="13" t="s">
        <v>395</v>
      </c>
      <c r="AL96" s="13" t="s">
        <v>396</v>
      </c>
      <c r="AM96" s="13" t="s">
        <v>149</v>
      </c>
      <c r="AN96" s="13" t="s">
        <v>150</v>
      </c>
      <c r="AO96" s="13" t="s">
        <v>150</v>
      </c>
      <c r="AP96" s="13" t="s">
        <v>150</v>
      </c>
      <c r="AQ96" s="13" t="s">
        <v>397</v>
      </c>
      <c r="AR96" s="13" t="s">
        <v>150</v>
      </c>
      <c r="AS96" s="13" t="s">
        <v>392</v>
      </c>
      <c r="AT96" s="13" t="s">
        <v>150</v>
      </c>
      <c r="AU96" s="13" t="s">
        <v>398</v>
      </c>
      <c r="AV96" s="13" t="s">
        <v>150</v>
      </c>
      <c r="AW96" s="13" t="s">
        <v>391</v>
      </c>
      <c r="AX96" s="13" t="s">
        <v>150</v>
      </c>
      <c r="AY96" s="13" t="s">
        <v>399</v>
      </c>
      <c r="AZ96" s="13" t="s">
        <v>149</v>
      </c>
      <c r="BA96" s="13" t="s">
        <v>150</v>
      </c>
      <c r="BB96" s="13" t="s">
        <v>149</v>
      </c>
      <c r="BC96" s="13" t="s">
        <v>149</v>
      </c>
      <c r="BD96" s="13" t="s">
        <v>399</v>
      </c>
      <c r="BE96" s="13" t="s">
        <v>399</v>
      </c>
      <c r="BF96" s="13" t="s">
        <v>391</v>
      </c>
      <c r="BG96" s="13" t="s">
        <v>398</v>
      </c>
      <c r="BH96" s="13" t="s">
        <v>150</v>
      </c>
      <c r="BI96" s="13" t="s">
        <v>149</v>
      </c>
      <c r="BJ96" s="13" t="s">
        <v>149</v>
      </c>
      <c r="BK96" s="13" t="s">
        <v>147</v>
      </c>
      <c r="BL96" s="13" t="s">
        <v>400</v>
      </c>
      <c r="BM96" s="13" t="s">
        <v>400</v>
      </c>
      <c r="BN96" s="13" t="s">
        <v>149</v>
      </c>
      <c r="BO96" s="13" t="s">
        <v>390</v>
      </c>
      <c r="BP96" s="13" t="s">
        <v>147</v>
      </c>
      <c r="BQ96" s="13" t="s">
        <v>399</v>
      </c>
      <c r="BR96" s="13" t="s">
        <v>150</v>
      </c>
      <c r="BS96" s="13" t="s">
        <v>147</v>
      </c>
      <c r="BT96" s="13" t="s">
        <v>150</v>
      </c>
      <c r="BU96" s="13" t="s">
        <v>147</v>
      </c>
      <c r="BV96" s="13" t="s">
        <v>150</v>
      </c>
      <c r="BW96" s="13" t="s">
        <v>147</v>
      </c>
      <c r="BX96" s="13" t="s">
        <v>398</v>
      </c>
    </row>
    <row r="97" spans="1:76" ht="53.4" thickBot="1" x14ac:dyDescent="0.35">
      <c r="A97" s="10" t="s">
        <v>151</v>
      </c>
      <c r="B97" s="11" t="s">
        <v>85</v>
      </c>
      <c r="C97" s="11" t="s">
        <v>85</v>
      </c>
      <c r="D97" s="11" t="s">
        <v>85</v>
      </c>
      <c r="E97" s="11" t="s">
        <v>85</v>
      </c>
      <c r="F97" s="11" t="s">
        <v>85</v>
      </c>
      <c r="G97" s="11" t="s">
        <v>85</v>
      </c>
      <c r="H97" s="11" t="s">
        <v>85</v>
      </c>
      <c r="I97" s="11" t="s">
        <v>85</v>
      </c>
      <c r="J97" s="11" t="s">
        <v>85</v>
      </c>
      <c r="K97" s="11" t="s">
        <v>85</v>
      </c>
      <c r="L97" s="11" t="s">
        <v>85</v>
      </c>
      <c r="M97" s="11" t="s">
        <v>85</v>
      </c>
      <c r="N97" s="11" t="s">
        <v>85</v>
      </c>
      <c r="O97" s="11" t="s">
        <v>85</v>
      </c>
      <c r="P97" s="11" t="s">
        <v>85</v>
      </c>
      <c r="Q97" s="11" t="s">
        <v>85</v>
      </c>
      <c r="R97" s="11" t="s">
        <v>85</v>
      </c>
      <c r="S97" s="11" t="s">
        <v>85</v>
      </c>
      <c r="T97" s="11" t="s">
        <v>85</v>
      </c>
      <c r="U97" s="11" t="s">
        <v>85</v>
      </c>
      <c r="V97" s="11" t="s">
        <v>85</v>
      </c>
      <c r="W97" s="11" t="s">
        <v>85</v>
      </c>
      <c r="X97" s="11" t="s">
        <v>85</v>
      </c>
      <c r="Y97" s="11" t="s">
        <v>85</v>
      </c>
      <c r="Z97" s="11" t="s">
        <v>85</v>
      </c>
      <c r="AA97" s="11" t="s">
        <v>85</v>
      </c>
      <c r="AB97" s="11" t="s">
        <v>85</v>
      </c>
      <c r="AC97" s="11" t="s">
        <v>85</v>
      </c>
      <c r="AD97" s="11" t="s">
        <v>85</v>
      </c>
      <c r="AE97" s="11" t="s">
        <v>85</v>
      </c>
      <c r="AF97" s="11" t="s">
        <v>85</v>
      </c>
      <c r="AG97" s="11" t="s">
        <v>85</v>
      </c>
      <c r="AH97" s="11" t="s">
        <v>85</v>
      </c>
      <c r="AI97" s="11" t="s">
        <v>85</v>
      </c>
      <c r="AJ97" s="11" t="s">
        <v>85</v>
      </c>
      <c r="AK97" s="11" t="s">
        <v>85</v>
      </c>
      <c r="AL97" s="11" t="s">
        <v>85</v>
      </c>
      <c r="AM97" s="11" t="s">
        <v>85</v>
      </c>
      <c r="AN97" s="11" t="s">
        <v>85</v>
      </c>
      <c r="AO97" s="11" t="s">
        <v>67</v>
      </c>
      <c r="AP97" s="11" t="s">
        <v>85</v>
      </c>
      <c r="AQ97" s="11" t="s">
        <v>67</v>
      </c>
      <c r="AR97" s="11" t="s">
        <v>85</v>
      </c>
      <c r="AS97" s="11" t="s">
        <v>67</v>
      </c>
      <c r="AT97" s="11" t="s">
        <v>67</v>
      </c>
      <c r="AU97" s="11" t="s">
        <v>67</v>
      </c>
      <c r="AV97" s="11" t="s">
        <v>67</v>
      </c>
      <c r="AW97" s="11" t="s">
        <v>67</v>
      </c>
      <c r="AX97" s="11" t="s">
        <v>67</v>
      </c>
      <c r="AY97" s="11" t="s">
        <v>67</v>
      </c>
      <c r="AZ97" s="11" t="s">
        <v>67</v>
      </c>
      <c r="BA97" s="11" t="s">
        <v>67</v>
      </c>
      <c r="BB97" s="11" t="s">
        <v>67</v>
      </c>
      <c r="BC97" s="11" t="s">
        <v>67</v>
      </c>
      <c r="BD97" s="11" t="s">
        <v>67</v>
      </c>
      <c r="BE97" s="11" t="s">
        <v>67</v>
      </c>
      <c r="BF97" s="11" t="s">
        <v>67</v>
      </c>
      <c r="BG97" s="11" t="s">
        <v>67</v>
      </c>
      <c r="BH97" s="11" t="s">
        <v>67</v>
      </c>
      <c r="BI97" s="11" t="s">
        <v>67</v>
      </c>
      <c r="BJ97" s="11" t="s">
        <v>67</v>
      </c>
      <c r="BK97" s="11" t="s">
        <v>67</v>
      </c>
      <c r="BL97" s="11" t="s">
        <v>67</v>
      </c>
      <c r="BM97" s="11" t="s">
        <v>67</v>
      </c>
      <c r="BN97" s="11" t="s">
        <v>67</v>
      </c>
      <c r="BO97" s="11" t="s">
        <v>67</v>
      </c>
      <c r="BP97" s="11" t="s">
        <v>67</v>
      </c>
      <c r="BQ97" s="11" t="s">
        <v>67</v>
      </c>
      <c r="BR97" s="11" t="s">
        <v>67</v>
      </c>
      <c r="BS97" s="11" t="s">
        <v>67</v>
      </c>
      <c r="BT97" s="11" t="s">
        <v>67</v>
      </c>
      <c r="BU97" s="11" t="s">
        <v>67</v>
      </c>
      <c r="BV97" s="11" t="s">
        <v>67</v>
      </c>
      <c r="BW97" s="11" t="s">
        <v>67</v>
      </c>
      <c r="BX97" s="11" t="s">
        <v>67</v>
      </c>
    </row>
    <row r="98" spans="1:76" ht="79.8" thickBot="1" x14ac:dyDescent="0.35">
      <c r="A98" s="12" t="s">
        <v>152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 t="s">
        <v>401</v>
      </c>
      <c r="AP98" s="13"/>
      <c r="AQ98" s="13" t="s">
        <v>401</v>
      </c>
      <c r="AR98" s="13"/>
      <c r="AS98" s="13" t="s">
        <v>402</v>
      </c>
      <c r="AT98" s="13" t="s">
        <v>401</v>
      </c>
      <c r="AU98" s="13" t="s">
        <v>401</v>
      </c>
      <c r="AV98" s="13" t="s">
        <v>401</v>
      </c>
      <c r="AW98" s="13" t="s">
        <v>401</v>
      </c>
      <c r="AX98" s="13" t="s">
        <v>401</v>
      </c>
      <c r="AY98" s="13" t="s">
        <v>401</v>
      </c>
      <c r="AZ98" s="13" t="s">
        <v>401</v>
      </c>
      <c r="BA98" s="13" t="s">
        <v>401</v>
      </c>
      <c r="BB98" s="13" t="s">
        <v>401</v>
      </c>
      <c r="BC98" s="13" t="s">
        <v>401</v>
      </c>
      <c r="BD98" s="13" t="s">
        <v>401</v>
      </c>
      <c r="BE98" s="13" t="s">
        <v>403</v>
      </c>
      <c r="BF98" s="13" t="s">
        <v>401</v>
      </c>
      <c r="BG98" s="13" t="s">
        <v>401</v>
      </c>
      <c r="BH98" s="13" t="s">
        <v>401</v>
      </c>
      <c r="BI98" s="13" t="s">
        <v>401</v>
      </c>
      <c r="BJ98" s="13" t="s">
        <v>401</v>
      </c>
      <c r="BK98" s="13" t="s">
        <v>401</v>
      </c>
      <c r="BL98" s="13" t="s">
        <v>401</v>
      </c>
      <c r="BM98" s="13" t="s">
        <v>401</v>
      </c>
      <c r="BN98" s="13" t="s">
        <v>404</v>
      </c>
      <c r="BO98" s="13" t="s">
        <v>401</v>
      </c>
      <c r="BP98" s="13" t="s">
        <v>401</v>
      </c>
      <c r="BQ98" s="13" t="s">
        <v>401</v>
      </c>
      <c r="BR98" s="13" t="s">
        <v>401</v>
      </c>
      <c r="BS98" s="13" t="s">
        <v>401</v>
      </c>
      <c r="BT98" s="13" t="s">
        <v>401</v>
      </c>
      <c r="BU98" s="13" t="s">
        <v>401</v>
      </c>
      <c r="BV98" s="13" t="s">
        <v>405</v>
      </c>
      <c r="BW98" s="13" t="s">
        <v>401</v>
      </c>
      <c r="BX98" s="13" t="s">
        <v>401</v>
      </c>
    </row>
    <row r="99" spans="1:76" ht="15" thickBot="1" x14ac:dyDescent="0.35">
      <c r="A99" s="170" t="s">
        <v>153</v>
      </c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2"/>
    </row>
    <row r="100" spans="1:76" ht="15" thickBot="1" x14ac:dyDescent="0.35">
      <c r="A100" s="4" t="s">
        <v>154</v>
      </c>
      <c r="B100" s="5" t="s">
        <v>67</v>
      </c>
      <c r="C100" s="5" t="s">
        <v>67</v>
      </c>
      <c r="D100" s="5" t="s">
        <v>67</v>
      </c>
      <c r="E100" s="5" t="s">
        <v>67</v>
      </c>
      <c r="F100" s="5" t="s">
        <v>67</v>
      </c>
      <c r="G100" s="5" t="s">
        <v>67</v>
      </c>
      <c r="H100" s="5" t="s">
        <v>67</v>
      </c>
      <c r="I100" s="5" t="s">
        <v>67</v>
      </c>
      <c r="J100" s="5" t="s">
        <v>67</v>
      </c>
      <c r="K100" s="5" t="s">
        <v>67</v>
      </c>
      <c r="L100" s="5" t="s">
        <v>67</v>
      </c>
      <c r="M100" s="5" t="s">
        <v>67</v>
      </c>
      <c r="N100" s="5" t="s">
        <v>67</v>
      </c>
      <c r="O100" s="5" t="s">
        <v>67</v>
      </c>
      <c r="P100" s="5" t="s">
        <v>67</v>
      </c>
      <c r="Q100" s="5" t="s">
        <v>67</v>
      </c>
      <c r="R100" s="5" t="s">
        <v>67</v>
      </c>
      <c r="S100" s="5" t="s">
        <v>67</v>
      </c>
      <c r="T100" s="5" t="s">
        <v>67</v>
      </c>
      <c r="U100" s="5" t="s">
        <v>67</v>
      </c>
      <c r="V100" s="5" t="s">
        <v>67</v>
      </c>
      <c r="W100" s="5" t="s">
        <v>67</v>
      </c>
      <c r="X100" s="5" t="s">
        <v>67</v>
      </c>
      <c r="Y100" s="5" t="s">
        <v>67</v>
      </c>
      <c r="Z100" s="5" t="s">
        <v>67</v>
      </c>
      <c r="AA100" s="5" t="s">
        <v>67</v>
      </c>
      <c r="AB100" s="5" t="s">
        <v>67</v>
      </c>
      <c r="AC100" s="5" t="s">
        <v>67</v>
      </c>
      <c r="AD100" s="5" t="s">
        <v>67</v>
      </c>
      <c r="AE100" s="5" t="s">
        <v>67</v>
      </c>
      <c r="AF100" s="5" t="s">
        <v>67</v>
      </c>
      <c r="AG100" s="5" t="s">
        <v>67</v>
      </c>
      <c r="AH100" s="5" t="s">
        <v>67</v>
      </c>
      <c r="AI100" s="5" t="s">
        <v>67</v>
      </c>
      <c r="AJ100" s="5" t="s">
        <v>67</v>
      </c>
      <c r="AK100" s="5" t="s">
        <v>67</v>
      </c>
      <c r="AL100" s="5" t="s">
        <v>67</v>
      </c>
      <c r="AM100" s="5" t="s">
        <v>67</v>
      </c>
      <c r="AN100" s="5" t="s">
        <v>67</v>
      </c>
      <c r="AO100" s="5" t="s">
        <v>67</v>
      </c>
      <c r="AP100" s="5" t="s">
        <v>67</v>
      </c>
      <c r="AQ100" s="5" t="s">
        <v>67</v>
      </c>
      <c r="AR100" s="5" t="s">
        <v>67</v>
      </c>
      <c r="AS100" s="5" t="s">
        <v>67</v>
      </c>
      <c r="AT100" s="5" t="s">
        <v>67</v>
      </c>
      <c r="AU100" s="5" t="s">
        <v>67</v>
      </c>
      <c r="AV100" s="5" t="s">
        <v>67</v>
      </c>
      <c r="AW100" s="5" t="s">
        <v>67</v>
      </c>
      <c r="AX100" s="5" t="s">
        <v>67</v>
      </c>
      <c r="AY100" s="5" t="s">
        <v>67</v>
      </c>
      <c r="AZ100" s="5" t="s">
        <v>67</v>
      </c>
      <c r="BA100" s="5" t="s">
        <v>67</v>
      </c>
      <c r="BB100" s="5" t="s">
        <v>67</v>
      </c>
      <c r="BC100" s="5" t="s">
        <v>67</v>
      </c>
      <c r="BD100" s="5" t="s">
        <v>67</v>
      </c>
      <c r="BE100" s="5" t="s">
        <v>67</v>
      </c>
      <c r="BF100" s="5" t="s">
        <v>67</v>
      </c>
      <c r="BG100" s="5" t="s">
        <v>67</v>
      </c>
      <c r="BH100" s="5" t="s">
        <v>67</v>
      </c>
      <c r="BI100" s="5" t="s">
        <v>67</v>
      </c>
      <c r="BJ100" s="5" t="s">
        <v>67</v>
      </c>
      <c r="BK100" s="5" t="s">
        <v>67</v>
      </c>
      <c r="BL100" s="5" t="s">
        <v>67</v>
      </c>
      <c r="BM100" s="5" t="s">
        <v>67</v>
      </c>
      <c r="BN100" s="5" t="s">
        <v>67</v>
      </c>
      <c r="BO100" s="5" t="s">
        <v>67</v>
      </c>
      <c r="BP100" s="5" t="s">
        <v>67</v>
      </c>
      <c r="BQ100" s="5" t="s">
        <v>67</v>
      </c>
      <c r="BR100" s="5" t="s">
        <v>67</v>
      </c>
      <c r="BS100" s="5" t="s">
        <v>67</v>
      </c>
      <c r="BT100" s="5" t="s">
        <v>67</v>
      </c>
      <c r="BU100" s="5" t="s">
        <v>67</v>
      </c>
      <c r="BV100" s="5" t="s">
        <v>67</v>
      </c>
      <c r="BW100" s="5" t="s">
        <v>67</v>
      </c>
      <c r="BX100" s="5" t="s">
        <v>67</v>
      </c>
    </row>
    <row r="101" spans="1:76" ht="15" thickBot="1" x14ac:dyDescent="0.35">
      <c r="A101" s="6" t="s">
        <v>155</v>
      </c>
      <c r="B101" s="7" t="s">
        <v>67</v>
      </c>
      <c r="C101" s="7" t="s">
        <v>67</v>
      </c>
      <c r="D101" s="7" t="s">
        <v>67</v>
      </c>
      <c r="E101" s="7" t="s">
        <v>67</v>
      </c>
      <c r="F101" s="7" t="s">
        <v>67</v>
      </c>
      <c r="G101" s="7" t="s">
        <v>67</v>
      </c>
      <c r="H101" s="7" t="s">
        <v>67</v>
      </c>
      <c r="I101" s="7" t="s">
        <v>67</v>
      </c>
      <c r="J101" s="7" t="s">
        <v>67</v>
      </c>
      <c r="K101" s="7" t="s">
        <v>67</v>
      </c>
      <c r="L101" s="7" t="s">
        <v>67</v>
      </c>
      <c r="M101" s="7" t="s">
        <v>67</v>
      </c>
      <c r="N101" s="7" t="s">
        <v>67</v>
      </c>
      <c r="O101" s="7" t="s">
        <v>67</v>
      </c>
      <c r="P101" s="7" t="s">
        <v>67</v>
      </c>
      <c r="Q101" s="7" t="s">
        <v>67</v>
      </c>
      <c r="R101" s="7" t="s">
        <v>67</v>
      </c>
      <c r="S101" s="7" t="s">
        <v>67</v>
      </c>
      <c r="T101" s="7" t="s">
        <v>67</v>
      </c>
      <c r="U101" s="7" t="s">
        <v>67</v>
      </c>
      <c r="V101" s="7" t="s">
        <v>67</v>
      </c>
      <c r="W101" s="7" t="s">
        <v>67</v>
      </c>
      <c r="X101" s="7" t="s">
        <v>67</v>
      </c>
      <c r="Y101" s="7" t="s">
        <v>67</v>
      </c>
      <c r="Z101" s="7" t="s">
        <v>67</v>
      </c>
      <c r="AA101" s="7" t="s">
        <v>67</v>
      </c>
      <c r="AB101" s="7" t="s">
        <v>67</v>
      </c>
      <c r="AC101" s="7" t="s">
        <v>67</v>
      </c>
      <c r="AD101" s="7" t="s">
        <v>67</v>
      </c>
      <c r="AE101" s="7" t="s">
        <v>67</v>
      </c>
      <c r="AF101" s="7" t="s">
        <v>67</v>
      </c>
      <c r="AG101" s="7" t="s">
        <v>67</v>
      </c>
      <c r="AH101" s="7" t="s">
        <v>67</v>
      </c>
      <c r="AI101" s="7" t="s">
        <v>67</v>
      </c>
      <c r="AJ101" s="7" t="s">
        <v>67</v>
      </c>
      <c r="AK101" s="7" t="s">
        <v>67</v>
      </c>
      <c r="AL101" s="7" t="s">
        <v>67</v>
      </c>
      <c r="AM101" s="7" t="s">
        <v>67</v>
      </c>
      <c r="AN101" s="7" t="s">
        <v>67</v>
      </c>
      <c r="AO101" s="7" t="s">
        <v>67</v>
      </c>
      <c r="AP101" s="7" t="s">
        <v>67</v>
      </c>
      <c r="AQ101" s="7" t="s">
        <v>67</v>
      </c>
      <c r="AR101" s="7" t="s">
        <v>67</v>
      </c>
      <c r="AS101" s="7" t="s">
        <v>67</v>
      </c>
      <c r="AT101" s="7" t="s">
        <v>67</v>
      </c>
      <c r="AU101" s="7" t="s">
        <v>67</v>
      </c>
      <c r="AV101" s="7" t="s">
        <v>67</v>
      </c>
      <c r="AW101" s="7" t="s">
        <v>67</v>
      </c>
      <c r="AX101" s="7" t="s">
        <v>67</v>
      </c>
      <c r="AY101" s="7" t="s">
        <v>67</v>
      </c>
      <c r="AZ101" s="7" t="s">
        <v>67</v>
      </c>
      <c r="BA101" s="7" t="s">
        <v>67</v>
      </c>
      <c r="BB101" s="7" t="s">
        <v>67</v>
      </c>
      <c r="BC101" s="7" t="s">
        <v>67</v>
      </c>
      <c r="BD101" s="7" t="s">
        <v>67</v>
      </c>
      <c r="BE101" s="7" t="s">
        <v>67</v>
      </c>
      <c r="BF101" s="7" t="s">
        <v>67</v>
      </c>
      <c r="BG101" s="7" t="s">
        <v>67</v>
      </c>
      <c r="BH101" s="7" t="s">
        <v>67</v>
      </c>
      <c r="BI101" s="7" t="s">
        <v>67</v>
      </c>
      <c r="BJ101" s="7" t="s">
        <v>67</v>
      </c>
      <c r="BK101" s="7" t="s">
        <v>67</v>
      </c>
      <c r="BL101" s="7" t="s">
        <v>67</v>
      </c>
      <c r="BM101" s="7" t="s">
        <v>67</v>
      </c>
      <c r="BN101" s="7" t="s">
        <v>67</v>
      </c>
      <c r="BO101" s="7" t="s">
        <v>67</v>
      </c>
      <c r="BP101" s="7" t="s">
        <v>67</v>
      </c>
      <c r="BQ101" s="7" t="s">
        <v>67</v>
      </c>
      <c r="BR101" s="7" t="s">
        <v>67</v>
      </c>
      <c r="BS101" s="7" t="s">
        <v>67</v>
      </c>
      <c r="BT101" s="7" t="s">
        <v>67</v>
      </c>
      <c r="BU101" s="7" t="s">
        <v>67</v>
      </c>
      <c r="BV101" s="7" t="s">
        <v>67</v>
      </c>
      <c r="BW101" s="7" t="s">
        <v>67</v>
      </c>
      <c r="BX101" s="7" t="s">
        <v>67</v>
      </c>
    </row>
    <row r="102" spans="1:76" ht="15" thickBot="1" x14ac:dyDescent="0.35">
      <c r="A102" s="170" t="s">
        <v>156</v>
      </c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2"/>
    </row>
    <row r="103" spans="1:76" ht="27" thickBot="1" x14ac:dyDescent="0.35">
      <c r="A103" s="10" t="s">
        <v>157</v>
      </c>
      <c r="B103" s="11" t="s">
        <v>406</v>
      </c>
      <c r="C103" s="11" t="s">
        <v>407</v>
      </c>
      <c r="D103" s="11" t="s">
        <v>408</v>
      </c>
      <c r="E103" s="11" t="s">
        <v>409</v>
      </c>
      <c r="F103" s="11" t="s">
        <v>410</v>
      </c>
      <c r="G103" s="11" t="s">
        <v>411</v>
      </c>
      <c r="H103" s="11" t="s">
        <v>412</v>
      </c>
      <c r="I103" s="11" t="s">
        <v>412</v>
      </c>
      <c r="J103" s="11" t="s">
        <v>410</v>
      </c>
      <c r="K103" s="11" t="s">
        <v>409</v>
      </c>
      <c r="L103" s="11" t="s">
        <v>158</v>
      </c>
      <c r="M103" s="11" t="s">
        <v>411</v>
      </c>
      <c r="N103" s="11" t="s">
        <v>410</v>
      </c>
      <c r="O103" s="11" t="s">
        <v>413</v>
      </c>
      <c r="P103" s="11" t="s">
        <v>161</v>
      </c>
      <c r="Q103" s="11" t="s">
        <v>161</v>
      </c>
      <c r="R103" s="11" t="s">
        <v>410</v>
      </c>
      <c r="S103" s="11" t="s">
        <v>414</v>
      </c>
      <c r="T103" s="11" t="s">
        <v>161</v>
      </c>
      <c r="U103" s="11" t="s">
        <v>161</v>
      </c>
      <c r="V103" s="11" t="s">
        <v>415</v>
      </c>
      <c r="W103" s="11" t="s">
        <v>416</v>
      </c>
      <c r="X103" s="11" t="s">
        <v>407</v>
      </c>
      <c r="Y103" s="11" t="s">
        <v>415</v>
      </c>
      <c r="Z103" s="11" t="s">
        <v>407</v>
      </c>
      <c r="AA103" s="11" t="s">
        <v>417</v>
      </c>
      <c r="AB103" s="11" t="s">
        <v>417</v>
      </c>
      <c r="AC103" s="11" t="s">
        <v>418</v>
      </c>
      <c r="AD103" s="11" t="s">
        <v>417</v>
      </c>
      <c r="AE103" s="11" t="s">
        <v>419</v>
      </c>
      <c r="AF103" s="11" t="s">
        <v>411</v>
      </c>
      <c r="AG103" s="11" t="s">
        <v>163</v>
      </c>
      <c r="AH103" s="11" t="s">
        <v>411</v>
      </c>
      <c r="AI103" s="11" t="s">
        <v>415</v>
      </c>
      <c r="AJ103" s="11" t="s">
        <v>420</v>
      </c>
      <c r="AK103" s="11" t="s">
        <v>421</v>
      </c>
      <c r="AL103" s="11" t="s">
        <v>422</v>
      </c>
      <c r="AM103" s="11" t="s">
        <v>417</v>
      </c>
      <c r="AN103" s="11" t="s">
        <v>161</v>
      </c>
      <c r="AO103" s="11" t="s">
        <v>423</v>
      </c>
      <c r="AP103" s="11" t="s">
        <v>424</v>
      </c>
      <c r="AQ103" s="11" t="s">
        <v>425</v>
      </c>
      <c r="AR103" s="11" t="s">
        <v>424</v>
      </c>
      <c r="AS103" s="11" t="s">
        <v>426</v>
      </c>
      <c r="AT103" s="11" t="s">
        <v>423</v>
      </c>
      <c r="AU103" s="11" t="s">
        <v>427</v>
      </c>
      <c r="AV103" s="11" t="s">
        <v>423</v>
      </c>
      <c r="AW103" s="11" t="s">
        <v>416</v>
      </c>
      <c r="AX103" s="11" t="s">
        <v>423</v>
      </c>
      <c r="AY103" s="11" t="s">
        <v>428</v>
      </c>
      <c r="AZ103" s="11" t="s">
        <v>429</v>
      </c>
      <c r="BA103" s="11" t="s">
        <v>160</v>
      </c>
      <c r="BB103" s="11" t="s">
        <v>429</v>
      </c>
      <c r="BC103" s="11" t="s">
        <v>429</v>
      </c>
      <c r="BD103" s="11" t="s">
        <v>428</v>
      </c>
      <c r="BE103" s="11" t="s">
        <v>159</v>
      </c>
      <c r="BF103" s="11" t="s">
        <v>416</v>
      </c>
      <c r="BG103" s="11" t="s">
        <v>427</v>
      </c>
      <c r="BH103" s="11" t="s">
        <v>160</v>
      </c>
      <c r="BI103" s="11" t="s">
        <v>429</v>
      </c>
      <c r="BJ103" s="11" t="s">
        <v>429</v>
      </c>
      <c r="BK103" s="11" t="s">
        <v>430</v>
      </c>
      <c r="BL103" s="11" t="s">
        <v>431</v>
      </c>
      <c r="BM103" s="11" t="s">
        <v>431</v>
      </c>
      <c r="BN103" s="11" t="s">
        <v>160</v>
      </c>
      <c r="BO103" s="11" t="s">
        <v>432</v>
      </c>
      <c r="BP103" s="11" t="s">
        <v>430</v>
      </c>
      <c r="BQ103" s="11" t="s">
        <v>159</v>
      </c>
      <c r="BR103" s="11" t="s">
        <v>433</v>
      </c>
      <c r="BS103" s="11" t="s">
        <v>162</v>
      </c>
      <c r="BT103" s="11" t="s">
        <v>433</v>
      </c>
      <c r="BU103" s="11" t="s">
        <v>162</v>
      </c>
      <c r="BV103" s="11" t="s">
        <v>419</v>
      </c>
      <c r="BW103" s="11" t="s">
        <v>162</v>
      </c>
      <c r="BX103" s="11" t="s">
        <v>427</v>
      </c>
    </row>
    <row r="104" spans="1:76" ht="27" thickBot="1" x14ac:dyDescent="0.35">
      <c r="A104" s="12" t="s">
        <v>164</v>
      </c>
      <c r="B104" s="13" t="s">
        <v>434</v>
      </c>
      <c r="C104" s="13" t="s">
        <v>435</v>
      </c>
      <c r="D104" s="13" t="s">
        <v>436</v>
      </c>
      <c r="E104" s="13" t="s">
        <v>437</v>
      </c>
      <c r="F104" s="13" t="s">
        <v>438</v>
      </c>
      <c r="G104" s="13" t="s">
        <v>438</v>
      </c>
      <c r="H104" s="13" t="s">
        <v>439</v>
      </c>
      <c r="I104" s="13" t="s">
        <v>439</v>
      </c>
      <c r="J104" s="13" t="s">
        <v>438</v>
      </c>
      <c r="K104" s="13" t="s">
        <v>437</v>
      </c>
      <c r="L104" s="13" t="s">
        <v>440</v>
      </c>
      <c r="M104" s="13" t="s">
        <v>438</v>
      </c>
      <c r="N104" s="13" t="s">
        <v>436</v>
      </c>
      <c r="O104" s="13" t="s">
        <v>441</v>
      </c>
      <c r="P104" s="13" t="s">
        <v>166</v>
      </c>
      <c r="Q104" s="13" t="s">
        <v>166</v>
      </c>
      <c r="R104" s="13" t="s">
        <v>436</v>
      </c>
      <c r="S104" s="13" t="s">
        <v>442</v>
      </c>
      <c r="T104" s="13" t="s">
        <v>166</v>
      </c>
      <c r="U104" s="13" t="s">
        <v>166</v>
      </c>
      <c r="V104" s="13" t="s">
        <v>443</v>
      </c>
      <c r="W104" s="13" t="s">
        <v>444</v>
      </c>
      <c r="X104" s="13" t="s">
        <v>445</v>
      </c>
      <c r="Y104" s="13" t="s">
        <v>443</v>
      </c>
      <c r="Z104" s="13" t="s">
        <v>445</v>
      </c>
      <c r="AA104" s="13" t="s">
        <v>446</v>
      </c>
      <c r="AB104" s="13" t="s">
        <v>447</v>
      </c>
      <c r="AC104" s="13" t="s">
        <v>438</v>
      </c>
      <c r="AD104" s="13" t="s">
        <v>446</v>
      </c>
      <c r="AE104" s="13" t="s">
        <v>442</v>
      </c>
      <c r="AF104" s="13" t="s">
        <v>448</v>
      </c>
      <c r="AG104" s="13" t="s">
        <v>449</v>
      </c>
      <c r="AH104" s="13" t="s">
        <v>448</v>
      </c>
      <c r="AI104" s="13" t="s">
        <v>450</v>
      </c>
      <c r="AJ104" s="13" t="s">
        <v>439</v>
      </c>
      <c r="AK104" s="13" t="s">
        <v>451</v>
      </c>
      <c r="AL104" s="13" t="s">
        <v>167</v>
      </c>
      <c r="AM104" s="13" t="s">
        <v>447</v>
      </c>
      <c r="AN104" s="13" t="s">
        <v>448</v>
      </c>
      <c r="AO104" s="13" t="s">
        <v>452</v>
      </c>
      <c r="AP104" s="13" t="s">
        <v>441</v>
      </c>
      <c r="AQ104" s="13" t="s">
        <v>453</v>
      </c>
      <c r="AR104" s="13" t="s">
        <v>441</v>
      </c>
      <c r="AS104" s="13" t="s">
        <v>454</v>
      </c>
      <c r="AT104" s="13" t="s">
        <v>452</v>
      </c>
      <c r="AU104" s="13" t="s">
        <v>455</v>
      </c>
      <c r="AV104" s="13" t="s">
        <v>452</v>
      </c>
      <c r="AW104" s="13" t="s">
        <v>456</v>
      </c>
      <c r="AX104" s="13" t="s">
        <v>452</v>
      </c>
      <c r="AY104" s="13" t="s">
        <v>457</v>
      </c>
      <c r="AZ104" s="13" t="s">
        <v>458</v>
      </c>
      <c r="BA104" s="13" t="s">
        <v>459</v>
      </c>
      <c r="BB104" s="13" t="s">
        <v>458</v>
      </c>
      <c r="BC104" s="13" t="s">
        <v>458</v>
      </c>
      <c r="BD104" s="13" t="s">
        <v>457</v>
      </c>
      <c r="BE104" s="13" t="s">
        <v>165</v>
      </c>
      <c r="BF104" s="13" t="s">
        <v>456</v>
      </c>
      <c r="BG104" s="13" t="s">
        <v>455</v>
      </c>
      <c r="BH104" s="13" t="s">
        <v>459</v>
      </c>
      <c r="BI104" s="13" t="s">
        <v>460</v>
      </c>
      <c r="BJ104" s="13" t="s">
        <v>460</v>
      </c>
      <c r="BK104" s="13" t="s">
        <v>449</v>
      </c>
      <c r="BL104" s="13" t="s">
        <v>441</v>
      </c>
      <c r="BM104" s="13" t="s">
        <v>441</v>
      </c>
      <c r="BN104" s="13" t="s">
        <v>168</v>
      </c>
      <c r="BO104" s="13" t="s">
        <v>461</v>
      </c>
      <c r="BP104" s="13" t="s">
        <v>449</v>
      </c>
      <c r="BQ104" s="13" t="s">
        <v>165</v>
      </c>
      <c r="BR104" s="13" t="s">
        <v>165</v>
      </c>
      <c r="BS104" s="13" t="s">
        <v>441</v>
      </c>
      <c r="BT104" s="13" t="s">
        <v>165</v>
      </c>
      <c r="BU104" s="13" t="s">
        <v>441</v>
      </c>
      <c r="BV104" s="13" t="s">
        <v>462</v>
      </c>
      <c r="BW104" s="13" t="s">
        <v>441</v>
      </c>
      <c r="BX104" s="13" t="s">
        <v>455</v>
      </c>
    </row>
    <row r="105" spans="1:76" ht="27" thickBot="1" x14ac:dyDescent="0.35">
      <c r="A105" s="10" t="s">
        <v>169</v>
      </c>
      <c r="B105" s="11" t="s">
        <v>175</v>
      </c>
      <c r="C105" s="11" t="s">
        <v>463</v>
      </c>
      <c r="D105" s="11" t="s">
        <v>464</v>
      </c>
      <c r="E105" s="11" t="s">
        <v>173</v>
      </c>
      <c r="F105" s="11" t="s">
        <v>171</v>
      </c>
      <c r="G105" s="11" t="s">
        <v>171</v>
      </c>
      <c r="H105" s="11" t="s">
        <v>465</v>
      </c>
      <c r="I105" s="11" t="s">
        <v>170</v>
      </c>
      <c r="J105" s="11" t="s">
        <v>171</v>
      </c>
      <c r="K105" s="11" t="s">
        <v>173</v>
      </c>
      <c r="L105" s="11" t="s">
        <v>465</v>
      </c>
      <c r="M105" s="11" t="s">
        <v>171</v>
      </c>
      <c r="N105" s="11" t="s">
        <v>172</v>
      </c>
      <c r="O105" s="11" t="s">
        <v>177</v>
      </c>
      <c r="P105" s="11" t="s">
        <v>172</v>
      </c>
      <c r="Q105" s="11" t="s">
        <v>172</v>
      </c>
      <c r="R105" s="11" t="s">
        <v>172</v>
      </c>
      <c r="S105" s="11" t="s">
        <v>172</v>
      </c>
      <c r="T105" s="11" t="s">
        <v>172</v>
      </c>
      <c r="U105" s="11" t="s">
        <v>172</v>
      </c>
      <c r="V105" s="11" t="s">
        <v>175</v>
      </c>
      <c r="W105" s="11" t="s">
        <v>177</v>
      </c>
      <c r="X105" s="11" t="s">
        <v>176</v>
      </c>
      <c r="Y105" s="11" t="s">
        <v>175</v>
      </c>
      <c r="Z105" s="11" t="s">
        <v>176</v>
      </c>
      <c r="AA105" s="11" t="s">
        <v>177</v>
      </c>
      <c r="AB105" s="11" t="s">
        <v>466</v>
      </c>
      <c r="AC105" s="11" t="s">
        <v>175</v>
      </c>
      <c r="AD105" s="11" t="s">
        <v>177</v>
      </c>
      <c r="AE105" s="11" t="s">
        <v>172</v>
      </c>
      <c r="AF105" s="11" t="s">
        <v>171</v>
      </c>
      <c r="AG105" s="11" t="s">
        <v>466</v>
      </c>
      <c r="AH105" s="11" t="s">
        <v>171</v>
      </c>
      <c r="AI105" s="11" t="s">
        <v>178</v>
      </c>
      <c r="AJ105" s="11" t="s">
        <v>467</v>
      </c>
      <c r="AK105" s="11" t="s">
        <v>178</v>
      </c>
      <c r="AL105" s="11" t="s">
        <v>468</v>
      </c>
      <c r="AM105" s="11" t="s">
        <v>466</v>
      </c>
      <c r="AN105" s="11" t="s">
        <v>469</v>
      </c>
      <c r="AO105" s="11" t="s">
        <v>173</v>
      </c>
      <c r="AP105" s="11" t="s">
        <v>470</v>
      </c>
      <c r="AQ105" s="11" t="s">
        <v>177</v>
      </c>
      <c r="AR105" s="11" t="s">
        <v>470</v>
      </c>
      <c r="AS105" s="11" t="s">
        <v>177</v>
      </c>
      <c r="AT105" s="11" t="s">
        <v>173</v>
      </c>
      <c r="AU105" s="11" t="s">
        <v>464</v>
      </c>
      <c r="AV105" s="11" t="s">
        <v>173</v>
      </c>
      <c r="AW105" s="11" t="s">
        <v>464</v>
      </c>
      <c r="AX105" s="11" t="s">
        <v>173</v>
      </c>
      <c r="AY105" s="11" t="s">
        <v>463</v>
      </c>
      <c r="AZ105" s="11" t="s">
        <v>177</v>
      </c>
      <c r="BA105" s="11" t="s">
        <v>464</v>
      </c>
      <c r="BB105" s="11" t="s">
        <v>177</v>
      </c>
      <c r="BC105" s="11" t="s">
        <v>177</v>
      </c>
      <c r="BD105" s="11" t="s">
        <v>463</v>
      </c>
      <c r="BE105" s="11" t="s">
        <v>177</v>
      </c>
      <c r="BF105" s="11" t="s">
        <v>464</v>
      </c>
      <c r="BG105" s="11" t="s">
        <v>464</v>
      </c>
      <c r="BH105" s="11" t="s">
        <v>464</v>
      </c>
      <c r="BI105" s="11" t="s">
        <v>177</v>
      </c>
      <c r="BJ105" s="11" t="s">
        <v>177</v>
      </c>
      <c r="BK105" s="11" t="s">
        <v>174</v>
      </c>
      <c r="BL105" s="11" t="s">
        <v>464</v>
      </c>
      <c r="BM105" s="11" t="s">
        <v>464</v>
      </c>
      <c r="BN105" s="11" t="s">
        <v>174</v>
      </c>
      <c r="BO105" s="11" t="s">
        <v>471</v>
      </c>
      <c r="BP105" s="11" t="s">
        <v>174</v>
      </c>
      <c r="BQ105" s="11" t="s">
        <v>177</v>
      </c>
      <c r="BR105" s="11" t="s">
        <v>470</v>
      </c>
      <c r="BS105" s="11" t="s">
        <v>172</v>
      </c>
      <c r="BT105" s="11" t="s">
        <v>470</v>
      </c>
      <c r="BU105" s="11" t="s">
        <v>172</v>
      </c>
      <c r="BV105" s="11" t="s">
        <v>472</v>
      </c>
      <c r="BW105" s="11" t="s">
        <v>172</v>
      </c>
      <c r="BX105" s="11" t="s">
        <v>464</v>
      </c>
    </row>
    <row r="106" spans="1:76" ht="27" thickBot="1" x14ac:dyDescent="0.35">
      <c r="A106" s="12" t="s">
        <v>179</v>
      </c>
      <c r="B106" s="13" t="s">
        <v>473</v>
      </c>
      <c r="C106" s="13" t="s">
        <v>474</v>
      </c>
      <c r="D106" s="13" t="s">
        <v>475</v>
      </c>
      <c r="E106" s="13" t="s">
        <v>476</v>
      </c>
      <c r="F106" s="13" t="s">
        <v>477</v>
      </c>
      <c r="G106" s="13" t="s">
        <v>180</v>
      </c>
      <c r="H106" s="13" t="s">
        <v>478</v>
      </c>
      <c r="I106" s="13" t="s">
        <v>479</v>
      </c>
      <c r="J106" s="13" t="s">
        <v>477</v>
      </c>
      <c r="K106" s="13" t="s">
        <v>476</v>
      </c>
      <c r="L106" s="13" t="s">
        <v>480</v>
      </c>
      <c r="M106" s="13" t="s">
        <v>180</v>
      </c>
      <c r="N106" s="13" t="s">
        <v>187</v>
      </c>
      <c r="O106" s="13" t="s">
        <v>475</v>
      </c>
      <c r="P106" s="13" t="s">
        <v>184</v>
      </c>
      <c r="Q106" s="13" t="s">
        <v>184</v>
      </c>
      <c r="R106" s="13" t="s">
        <v>187</v>
      </c>
      <c r="S106" s="13" t="s">
        <v>481</v>
      </c>
      <c r="T106" s="13" t="s">
        <v>184</v>
      </c>
      <c r="U106" s="13" t="s">
        <v>184</v>
      </c>
      <c r="V106" s="13" t="s">
        <v>482</v>
      </c>
      <c r="W106" s="13" t="s">
        <v>483</v>
      </c>
      <c r="X106" s="13" t="s">
        <v>484</v>
      </c>
      <c r="Y106" s="13" t="s">
        <v>482</v>
      </c>
      <c r="Z106" s="13" t="s">
        <v>484</v>
      </c>
      <c r="AA106" s="13" t="s">
        <v>484</v>
      </c>
      <c r="AB106" s="13" t="s">
        <v>485</v>
      </c>
      <c r="AC106" s="13" t="s">
        <v>486</v>
      </c>
      <c r="AD106" s="13" t="s">
        <v>484</v>
      </c>
      <c r="AE106" s="13" t="s">
        <v>487</v>
      </c>
      <c r="AF106" s="13" t="s">
        <v>187</v>
      </c>
      <c r="AG106" s="13" t="s">
        <v>488</v>
      </c>
      <c r="AH106" s="13" t="s">
        <v>187</v>
      </c>
      <c r="AI106" s="13" t="s">
        <v>489</v>
      </c>
      <c r="AJ106" s="13" t="s">
        <v>490</v>
      </c>
      <c r="AK106" s="13" t="s">
        <v>491</v>
      </c>
      <c r="AL106" s="13" t="s">
        <v>186</v>
      </c>
      <c r="AM106" s="13" t="s">
        <v>485</v>
      </c>
      <c r="AN106" s="13" t="s">
        <v>181</v>
      </c>
      <c r="AO106" s="13" t="s">
        <v>182</v>
      </c>
      <c r="AP106" s="13" t="s">
        <v>185</v>
      </c>
      <c r="AQ106" s="13" t="s">
        <v>473</v>
      </c>
      <c r="AR106" s="13" t="s">
        <v>185</v>
      </c>
      <c r="AS106" s="13" t="s">
        <v>475</v>
      </c>
      <c r="AT106" s="13" t="s">
        <v>182</v>
      </c>
      <c r="AU106" s="13" t="s">
        <v>492</v>
      </c>
      <c r="AV106" s="13" t="s">
        <v>182</v>
      </c>
      <c r="AW106" s="13" t="s">
        <v>493</v>
      </c>
      <c r="AX106" s="13" t="s">
        <v>182</v>
      </c>
      <c r="AY106" s="13" t="s">
        <v>184</v>
      </c>
      <c r="AZ106" s="13" t="s">
        <v>494</v>
      </c>
      <c r="BA106" s="13" t="s">
        <v>185</v>
      </c>
      <c r="BB106" s="13" t="s">
        <v>494</v>
      </c>
      <c r="BC106" s="13" t="s">
        <v>494</v>
      </c>
      <c r="BD106" s="13" t="s">
        <v>184</v>
      </c>
      <c r="BE106" s="13" t="s">
        <v>180</v>
      </c>
      <c r="BF106" s="13" t="s">
        <v>493</v>
      </c>
      <c r="BG106" s="13" t="s">
        <v>492</v>
      </c>
      <c r="BH106" s="13" t="s">
        <v>481</v>
      </c>
      <c r="BI106" s="13" t="s">
        <v>495</v>
      </c>
      <c r="BJ106" s="13" t="s">
        <v>495</v>
      </c>
      <c r="BK106" s="13" t="s">
        <v>496</v>
      </c>
      <c r="BL106" s="13" t="s">
        <v>183</v>
      </c>
      <c r="BM106" s="13" t="s">
        <v>183</v>
      </c>
      <c r="BN106" s="13" t="s">
        <v>497</v>
      </c>
      <c r="BO106" s="13" t="s">
        <v>494</v>
      </c>
      <c r="BP106" s="13" t="s">
        <v>496</v>
      </c>
      <c r="BQ106" s="13" t="s">
        <v>180</v>
      </c>
      <c r="BR106" s="13" t="s">
        <v>188</v>
      </c>
      <c r="BS106" s="13" t="s">
        <v>498</v>
      </c>
      <c r="BT106" s="13" t="s">
        <v>188</v>
      </c>
      <c r="BU106" s="13" t="s">
        <v>498</v>
      </c>
      <c r="BV106" s="13" t="s">
        <v>499</v>
      </c>
      <c r="BW106" s="13" t="s">
        <v>498</v>
      </c>
      <c r="BX106" s="13" t="s">
        <v>492</v>
      </c>
    </row>
    <row r="107" spans="1:76" ht="15" thickBot="1" x14ac:dyDescent="0.35">
      <c r="A107" s="170" t="s">
        <v>189</v>
      </c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2"/>
    </row>
    <row r="108" spans="1:76" ht="27" thickBot="1" x14ac:dyDescent="0.35">
      <c r="A108" s="10" t="s">
        <v>190</v>
      </c>
      <c r="B108" s="11" t="s">
        <v>38</v>
      </c>
      <c r="C108" s="11" t="s">
        <v>38</v>
      </c>
      <c r="D108" s="11" t="s">
        <v>38</v>
      </c>
      <c r="E108" s="11" t="s">
        <v>38</v>
      </c>
      <c r="F108" s="11" t="s">
        <v>38</v>
      </c>
      <c r="G108" s="11" t="s">
        <v>38</v>
      </c>
      <c r="H108" s="11" t="s">
        <v>38</v>
      </c>
      <c r="I108" s="11" t="s">
        <v>38</v>
      </c>
      <c r="J108" s="11" t="s">
        <v>38</v>
      </c>
      <c r="K108" s="11" t="s">
        <v>39</v>
      </c>
      <c r="L108" s="11" t="s">
        <v>38</v>
      </c>
      <c r="M108" s="11" t="s">
        <v>38</v>
      </c>
      <c r="N108" s="11" t="s">
        <v>38</v>
      </c>
      <c r="O108" s="11" t="s">
        <v>38</v>
      </c>
      <c r="P108" s="11" t="s">
        <v>38</v>
      </c>
      <c r="Q108" s="11" t="s">
        <v>39</v>
      </c>
      <c r="R108" s="11" t="s">
        <v>38</v>
      </c>
      <c r="S108" s="11" t="s">
        <v>38</v>
      </c>
      <c r="T108" s="11" t="s">
        <v>38</v>
      </c>
      <c r="U108" s="11" t="s">
        <v>38</v>
      </c>
      <c r="V108" s="11" t="s">
        <v>38</v>
      </c>
      <c r="W108" s="11" t="s">
        <v>38</v>
      </c>
      <c r="X108" s="11" t="s">
        <v>38</v>
      </c>
      <c r="Y108" s="11" t="s">
        <v>38</v>
      </c>
      <c r="Z108" s="11" t="s">
        <v>39</v>
      </c>
      <c r="AA108" s="11" t="s">
        <v>38</v>
      </c>
      <c r="AB108" s="11" t="s">
        <v>38</v>
      </c>
      <c r="AC108" s="11" t="s">
        <v>38</v>
      </c>
      <c r="AD108" s="11" t="s">
        <v>38</v>
      </c>
      <c r="AE108" s="11" t="s">
        <v>38</v>
      </c>
      <c r="AF108" s="11" t="s">
        <v>38</v>
      </c>
      <c r="AG108" s="11" t="s">
        <v>38</v>
      </c>
      <c r="AH108" s="11" t="s">
        <v>38</v>
      </c>
      <c r="AI108" s="11" t="s">
        <v>38</v>
      </c>
      <c r="AJ108" s="11" t="s">
        <v>38</v>
      </c>
      <c r="AK108" s="11" t="s">
        <v>38</v>
      </c>
      <c r="AL108" s="11" t="s">
        <v>38</v>
      </c>
      <c r="AM108" s="11" t="s">
        <v>39</v>
      </c>
      <c r="AN108" s="11" t="s">
        <v>38</v>
      </c>
      <c r="AO108" s="11" t="s">
        <v>38</v>
      </c>
      <c r="AP108" s="11" t="s">
        <v>38</v>
      </c>
      <c r="AQ108" s="11" t="s">
        <v>38</v>
      </c>
      <c r="AR108" s="11" t="s">
        <v>38</v>
      </c>
      <c r="AS108" s="11" t="s">
        <v>38</v>
      </c>
      <c r="AT108" s="11" t="s">
        <v>38</v>
      </c>
      <c r="AU108" s="11" t="s">
        <v>38</v>
      </c>
      <c r="AV108" s="11" t="s">
        <v>39</v>
      </c>
      <c r="AW108" s="11" t="s">
        <v>38</v>
      </c>
      <c r="AX108" s="11" t="s">
        <v>38</v>
      </c>
      <c r="AY108" s="11" t="s">
        <v>38</v>
      </c>
      <c r="AZ108" s="11" t="s">
        <v>38</v>
      </c>
      <c r="BA108" s="11" t="s">
        <v>38</v>
      </c>
      <c r="BB108" s="11" t="s">
        <v>38</v>
      </c>
      <c r="BC108" s="11" t="s">
        <v>38</v>
      </c>
      <c r="BD108" s="11" t="s">
        <v>38</v>
      </c>
      <c r="BE108" s="11" t="s">
        <v>38</v>
      </c>
      <c r="BF108" s="11" t="s">
        <v>38</v>
      </c>
      <c r="BG108" s="11" t="s">
        <v>38</v>
      </c>
      <c r="BH108" s="11" t="s">
        <v>38</v>
      </c>
      <c r="BI108" s="11" t="s">
        <v>38</v>
      </c>
      <c r="BJ108" s="11" t="s">
        <v>38</v>
      </c>
      <c r="BK108" s="11" t="s">
        <v>38</v>
      </c>
      <c r="BL108" s="11" t="s">
        <v>38</v>
      </c>
      <c r="BM108" s="11" t="s">
        <v>38</v>
      </c>
      <c r="BN108" s="11" t="s">
        <v>38</v>
      </c>
      <c r="BO108" s="11" t="s">
        <v>38</v>
      </c>
      <c r="BP108" s="11" t="s">
        <v>38</v>
      </c>
      <c r="BQ108" s="11" t="s">
        <v>38</v>
      </c>
      <c r="BR108" s="11" t="s">
        <v>38</v>
      </c>
      <c r="BS108" s="11" t="s">
        <v>38</v>
      </c>
      <c r="BT108" s="11" t="s">
        <v>38</v>
      </c>
      <c r="BU108" s="11" t="s">
        <v>38</v>
      </c>
      <c r="BV108" s="11" t="s">
        <v>38</v>
      </c>
      <c r="BW108" s="11" t="s">
        <v>38</v>
      </c>
      <c r="BX108" s="11" t="s">
        <v>38</v>
      </c>
    </row>
    <row r="109" spans="1:76" ht="27" thickBot="1" x14ac:dyDescent="0.35">
      <c r="A109" s="6" t="s">
        <v>191</v>
      </c>
      <c r="B109" s="7" t="s">
        <v>39</v>
      </c>
      <c r="C109" s="7" t="s">
        <v>39</v>
      </c>
      <c r="D109" s="7" t="s">
        <v>39</v>
      </c>
      <c r="E109" s="7" t="s">
        <v>39</v>
      </c>
      <c r="F109" s="7" t="s">
        <v>39</v>
      </c>
      <c r="G109" s="7" t="s">
        <v>39</v>
      </c>
      <c r="H109" s="7" t="s">
        <v>39</v>
      </c>
      <c r="I109" s="7" t="s">
        <v>39</v>
      </c>
      <c r="J109" s="7" t="s">
        <v>39</v>
      </c>
      <c r="K109" s="7" t="s">
        <v>39</v>
      </c>
      <c r="L109" s="7" t="s">
        <v>39</v>
      </c>
      <c r="M109" s="7" t="s">
        <v>39</v>
      </c>
      <c r="N109" s="7" t="s">
        <v>39</v>
      </c>
      <c r="O109" s="7" t="s">
        <v>39</v>
      </c>
      <c r="P109" s="7" t="s">
        <v>39</v>
      </c>
      <c r="Q109" s="7" t="s">
        <v>39</v>
      </c>
      <c r="R109" s="7" t="s">
        <v>39</v>
      </c>
      <c r="S109" s="7" t="s">
        <v>39</v>
      </c>
      <c r="T109" s="7" t="s">
        <v>39</v>
      </c>
      <c r="U109" s="7" t="s">
        <v>39</v>
      </c>
      <c r="V109" s="7" t="s">
        <v>39</v>
      </c>
      <c r="W109" s="7" t="s">
        <v>39</v>
      </c>
      <c r="X109" s="7" t="s">
        <v>39</v>
      </c>
      <c r="Y109" s="7" t="s">
        <v>39</v>
      </c>
      <c r="Z109" s="7" t="s">
        <v>39</v>
      </c>
      <c r="AA109" s="7" t="s">
        <v>39</v>
      </c>
      <c r="AB109" s="7" t="s">
        <v>39</v>
      </c>
      <c r="AC109" s="7" t="s">
        <v>39</v>
      </c>
      <c r="AD109" s="7" t="s">
        <v>39</v>
      </c>
      <c r="AE109" s="7" t="s">
        <v>39</v>
      </c>
      <c r="AF109" s="7" t="s">
        <v>39</v>
      </c>
      <c r="AG109" s="7" t="s">
        <v>39</v>
      </c>
      <c r="AH109" s="7" t="s">
        <v>39</v>
      </c>
      <c r="AI109" s="7" t="s">
        <v>39</v>
      </c>
      <c r="AJ109" s="7" t="s">
        <v>39</v>
      </c>
      <c r="AK109" s="7" t="s">
        <v>39</v>
      </c>
      <c r="AL109" s="7" t="s">
        <v>39</v>
      </c>
      <c r="AM109" s="7" t="s">
        <v>39</v>
      </c>
      <c r="AN109" s="7" t="s">
        <v>39</v>
      </c>
      <c r="AO109" s="7" t="s">
        <v>39</v>
      </c>
      <c r="AP109" s="7" t="s">
        <v>39</v>
      </c>
      <c r="AQ109" s="7" t="s">
        <v>39</v>
      </c>
      <c r="AR109" s="7" t="s">
        <v>39</v>
      </c>
      <c r="AS109" s="7" t="s">
        <v>39</v>
      </c>
      <c r="AT109" s="7" t="s">
        <v>39</v>
      </c>
      <c r="AU109" s="7" t="s">
        <v>39</v>
      </c>
      <c r="AV109" s="7" t="s">
        <v>39</v>
      </c>
      <c r="AW109" s="7" t="s">
        <v>39</v>
      </c>
      <c r="AX109" s="7" t="s">
        <v>39</v>
      </c>
      <c r="AY109" s="7" t="s">
        <v>39</v>
      </c>
      <c r="AZ109" s="7" t="s">
        <v>39</v>
      </c>
      <c r="BA109" s="7" t="s">
        <v>39</v>
      </c>
      <c r="BB109" s="7" t="s">
        <v>39</v>
      </c>
      <c r="BC109" s="7" t="s">
        <v>39</v>
      </c>
      <c r="BD109" s="7" t="s">
        <v>39</v>
      </c>
      <c r="BE109" s="7" t="s">
        <v>39</v>
      </c>
      <c r="BF109" s="7" t="s">
        <v>39</v>
      </c>
      <c r="BG109" s="7" t="s">
        <v>39</v>
      </c>
      <c r="BH109" s="7" t="s">
        <v>39</v>
      </c>
      <c r="BI109" s="7" t="s">
        <v>39</v>
      </c>
      <c r="BJ109" s="7" t="s">
        <v>39</v>
      </c>
      <c r="BK109" s="7" t="s">
        <v>39</v>
      </c>
      <c r="BL109" s="7" t="s">
        <v>39</v>
      </c>
      <c r="BM109" s="7" t="s">
        <v>39</v>
      </c>
      <c r="BN109" s="7" t="s">
        <v>39</v>
      </c>
      <c r="BO109" s="7" t="s">
        <v>39</v>
      </c>
      <c r="BP109" s="7" t="s">
        <v>39</v>
      </c>
      <c r="BQ109" s="7" t="s">
        <v>39</v>
      </c>
      <c r="BR109" s="7" t="s">
        <v>39</v>
      </c>
      <c r="BS109" s="7" t="s">
        <v>39</v>
      </c>
      <c r="BT109" s="7" t="s">
        <v>39</v>
      </c>
      <c r="BU109" s="7" t="s">
        <v>39</v>
      </c>
      <c r="BV109" s="7" t="s">
        <v>39</v>
      </c>
      <c r="BW109" s="7" t="s">
        <v>39</v>
      </c>
      <c r="BX109" s="7" t="s">
        <v>39</v>
      </c>
    </row>
    <row r="110" spans="1:76" ht="27" thickBot="1" x14ac:dyDescent="0.35">
      <c r="A110" s="10" t="s">
        <v>192</v>
      </c>
      <c r="B110" s="11" t="s">
        <v>39</v>
      </c>
      <c r="C110" s="11" t="s">
        <v>39</v>
      </c>
      <c r="D110" s="11" t="s">
        <v>39</v>
      </c>
      <c r="E110" s="11" t="s">
        <v>39</v>
      </c>
      <c r="F110" s="11" t="s">
        <v>39</v>
      </c>
      <c r="G110" s="11" t="s">
        <v>39</v>
      </c>
      <c r="H110" s="11" t="s">
        <v>39</v>
      </c>
      <c r="I110" s="11" t="s">
        <v>39</v>
      </c>
      <c r="J110" s="11" t="s">
        <v>39</v>
      </c>
      <c r="K110" s="11" t="s">
        <v>39</v>
      </c>
      <c r="L110" s="11" t="s">
        <v>39</v>
      </c>
      <c r="M110" s="11" t="s">
        <v>39</v>
      </c>
      <c r="N110" s="11" t="s">
        <v>39</v>
      </c>
      <c r="O110" s="11" t="s">
        <v>39</v>
      </c>
      <c r="P110" s="11" t="s">
        <v>39</v>
      </c>
      <c r="Q110" s="11" t="s">
        <v>39</v>
      </c>
      <c r="R110" s="11" t="s">
        <v>39</v>
      </c>
      <c r="S110" s="11" t="s">
        <v>39</v>
      </c>
      <c r="T110" s="11" t="s">
        <v>39</v>
      </c>
      <c r="U110" s="11" t="s">
        <v>39</v>
      </c>
      <c r="V110" s="11" t="s">
        <v>39</v>
      </c>
      <c r="W110" s="11" t="s">
        <v>39</v>
      </c>
      <c r="X110" s="11" t="s">
        <v>38</v>
      </c>
      <c r="Y110" s="11" t="s">
        <v>39</v>
      </c>
      <c r="Z110" s="11" t="s">
        <v>38</v>
      </c>
      <c r="AA110" s="11" t="s">
        <v>39</v>
      </c>
      <c r="AB110" s="11" t="s">
        <v>39</v>
      </c>
      <c r="AC110" s="11" t="s">
        <v>39</v>
      </c>
      <c r="AD110" s="11" t="s">
        <v>39</v>
      </c>
      <c r="AE110" s="11" t="s">
        <v>39</v>
      </c>
      <c r="AF110" s="11" t="s">
        <v>39</v>
      </c>
      <c r="AG110" s="11" t="s">
        <v>39</v>
      </c>
      <c r="AH110" s="11" t="s">
        <v>39</v>
      </c>
      <c r="AI110" s="11" t="s">
        <v>39</v>
      </c>
      <c r="AJ110" s="11" t="s">
        <v>39</v>
      </c>
      <c r="AK110" s="11" t="s">
        <v>39</v>
      </c>
      <c r="AL110" s="11" t="s">
        <v>38</v>
      </c>
      <c r="AM110" s="11" t="s">
        <v>39</v>
      </c>
      <c r="AN110" s="11" t="s">
        <v>39</v>
      </c>
      <c r="AO110" s="11" t="s">
        <v>38</v>
      </c>
      <c r="AP110" s="11" t="s">
        <v>39</v>
      </c>
      <c r="AQ110" s="11" t="s">
        <v>38</v>
      </c>
      <c r="AR110" s="11" t="s">
        <v>39</v>
      </c>
      <c r="AS110" s="11" t="s">
        <v>38</v>
      </c>
      <c r="AT110" s="11" t="s">
        <v>38</v>
      </c>
      <c r="AU110" s="11" t="s">
        <v>38</v>
      </c>
      <c r="AV110" s="11" t="s">
        <v>38</v>
      </c>
      <c r="AW110" s="11" t="s">
        <v>38</v>
      </c>
      <c r="AX110" s="11" t="s">
        <v>38</v>
      </c>
      <c r="AY110" s="11" t="s">
        <v>38</v>
      </c>
      <c r="AZ110" s="11" t="s">
        <v>38</v>
      </c>
      <c r="BA110" s="11" t="s">
        <v>38</v>
      </c>
      <c r="BB110" s="11" t="s">
        <v>38</v>
      </c>
      <c r="BC110" s="11" t="s">
        <v>38</v>
      </c>
      <c r="BD110" s="11" t="s">
        <v>38</v>
      </c>
      <c r="BE110" s="11" t="s">
        <v>38</v>
      </c>
      <c r="BF110" s="11" t="s">
        <v>38</v>
      </c>
      <c r="BG110" s="11" t="s">
        <v>38</v>
      </c>
      <c r="BH110" s="11" t="s">
        <v>38</v>
      </c>
      <c r="BI110" s="11" t="s">
        <v>38</v>
      </c>
      <c r="BJ110" s="11" t="s">
        <v>38</v>
      </c>
      <c r="BK110" s="11" t="s">
        <v>38</v>
      </c>
      <c r="BL110" s="11" t="s">
        <v>38</v>
      </c>
      <c r="BM110" s="11" t="s">
        <v>38</v>
      </c>
      <c r="BN110" s="11" t="s">
        <v>38</v>
      </c>
      <c r="BO110" s="11" t="s">
        <v>38</v>
      </c>
      <c r="BP110" s="11" t="s">
        <v>38</v>
      </c>
      <c r="BQ110" s="11" t="s">
        <v>38</v>
      </c>
      <c r="BR110" s="11" t="s">
        <v>38</v>
      </c>
      <c r="BS110" s="11" t="s">
        <v>38</v>
      </c>
      <c r="BT110" s="11" t="s">
        <v>38</v>
      </c>
      <c r="BU110" s="11" t="s">
        <v>38</v>
      </c>
      <c r="BV110" s="11" t="s">
        <v>39</v>
      </c>
      <c r="BW110" s="11" t="s">
        <v>38</v>
      </c>
      <c r="BX110" s="11" t="s">
        <v>38</v>
      </c>
    </row>
    <row r="111" spans="1:76" ht="27" thickBot="1" x14ac:dyDescent="0.35">
      <c r="A111" s="12" t="s">
        <v>193</v>
      </c>
      <c r="B111" s="13" t="s">
        <v>39</v>
      </c>
      <c r="C111" s="13" t="s">
        <v>39</v>
      </c>
      <c r="D111" s="13" t="s">
        <v>39</v>
      </c>
      <c r="E111" s="13" t="s">
        <v>39</v>
      </c>
      <c r="F111" s="13" t="s">
        <v>39</v>
      </c>
      <c r="G111" s="13" t="s">
        <v>39</v>
      </c>
      <c r="H111" s="13" t="s">
        <v>39</v>
      </c>
      <c r="I111" s="13" t="s">
        <v>39</v>
      </c>
      <c r="J111" s="13" t="s">
        <v>39</v>
      </c>
      <c r="K111" s="13" t="s">
        <v>39</v>
      </c>
      <c r="L111" s="13" t="s">
        <v>39</v>
      </c>
      <c r="M111" s="13" t="s">
        <v>39</v>
      </c>
      <c r="N111" s="13" t="s">
        <v>39</v>
      </c>
      <c r="O111" s="13" t="s">
        <v>39</v>
      </c>
      <c r="P111" s="13" t="s">
        <v>39</v>
      </c>
      <c r="Q111" s="13" t="s">
        <v>39</v>
      </c>
      <c r="R111" s="13" t="s">
        <v>39</v>
      </c>
      <c r="S111" s="13" t="s">
        <v>39</v>
      </c>
      <c r="T111" s="13" t="s">
        <v>39</v>
      </c>
      <c r="U111" s="13" t="s">
        <v>39</v>
      </c>
      <c r="V111" s="13" t="s">
        <v>39</v>
      </c>
      <c r="W111" s="13" t="s">
        <v>39</v>
      </c>
      <c r="X111" s="13" t="s">
        <v>38</v>
      </c>
      <c r="Y111" s="13" t="s">
        <v>39</v>
      </c>
      <c r="Z111" s="13" t="s">
        <v>38</v>
      </c>
      <c r="AA111" s="13" t="s">
        <v>39</v>
      </c>
      <c r="AB111" s="13" t="s">
        <v>39</v>
      </c>
      <c r="AC111" s="13" t="s">
        <v>39</v>
      </c>
      <c r="AD111" s="13" t="s">
        <v>39</v>
      </c>
      <c r="AE111" s="13" t="s">
        <v>39</v>
      </c>
      <c r="AF111" s="13" t="s">
        <v>39</v>
      </c>
      <c r="AG111" s="13" t="s">
        <v>39</v>
      </c>
      <c r="AH111" s="13" t="s">
        <v>39</v>
      </c>
      <c r="AI111" s="13" t="s">
        <v>39</v>
      </c>
      <c r="AJ111" s="13" t="s">
        <v>39</v>
      </c>
      <c r="AK111" s="13" t="s">
        <v>39</v>
      </c>
      <c r="AL111" s="13" t="s">
        <v>38</v>
      </c>
      <c r="AM111" s="13" t="s">
        <v>39</v>
      </c>
      <c r="AN111" s="13" t="s">
        <v>39</v>
      </c>
      <c r="AO111" s="13" t="s">
        <v>38</v>
      </c>
      <c r="AP111" s="13" t="s">
        <v>39</v>
      </c>
      <c r="AQ111" s="13" t="s">
        <v>38</v>
      </c>
      <c r="AR111" s="13" t="s">
        <v>39</v>
      </c>
      <c r="AS111" s="13" t="s">
        <v>38</v>
      </c>
      <c r="AT111" s="13" t="s">
        <v>38</v>
      </c>
      <c r="AU111" s="13" t="s">
        <v>38</v>
      </c>
      <c r="AV111" s="13" t="s">
        <v>38</v>
      </c>
      <c r="AW111" s="13" t="s">
        <v>38</v>
      </c>
      <c r="AX111" s="13" t="s">
        <v>38</v>
      </c>
      <c r="AY111" s="13" t="s">
        <v>38</v>
      </c>
      <c r="AZ111" s="13" t="s">
        <v>38</v>
      </c>
      <c r="BA111" s="13" t="s">
        <v>38</v>
      </c>
      <c r="BB111" s="13" t="s">
        <v>38</v>
      </c>
      <c r="BC111" s="13" t="s">
        <v>38</v>
      </c>
      <c r="BD111" s="13" t="s">
        <v>38</v>
      </c>
      <c r="BE111" s="13" t="s">
        <v>38</v>
      </c>
      <c r="BF111" s="13" t="s">
        <v>38</v>
      </c>
      <c r="BG111" s="13" t="s">
        <v>38</v>
      </c>
      <c r="BH111" s="13" t="s">
        <v>38</v>
      </c>
      <c r="BI111" s="13" t="s">
        <v>38</v>
      </c>
      <c r="BJ111" s="13" t="s">
        <v>38</v>
      </c>
      <c r="BK111" s="13" t="s">
        <v>38</v>
      </c>
      <c r="BL111" s="13" t="s">
        <v>38</v>
      </c>
      <c r="BM111" s="13" t="s">
        <v>38</v>
      </c>
      <c r="BN111" s="13" t="s">
        <v>38</v>
      </c>
      <c r="BO111" s="13" t="s">
        <v>38</v>
      </c>
      <c r="BP111" s="13" t="s">
        <v>38</v>
      </c>
      <c r="BQ111" s="13" t="s">
        <v>38</v>
      </c>
      <c r="BR111" s="13" t="s">
        <v>38</v>
      </c>
      <c r="BS111" s="13" t="s">
        <v>38</v>
      </c>
      <c r="BT111" s="13" t="s">
        <v>38</v>
      </c>
      <c r="BU111" s="13" t="s">
        <v>38</v>
      </c>
      <c r="BV111" s="13" t="s">
        <v>39</v>
      </c>
      <c r="BW111" s="13" t="s">
        <v>38</v>
      </c>
      <c r="BX111" s="13" t="s">
        <v>38</v>
      </c>
    </row>
    <row r="112" spans="1:76" ht="27" thickBot="1" x14ac:dyDescent="0.35">
      <c r="A112" s="10" t="s">
        <v>194</v>
      </c>
      <c r="B112" s="11" t="s">
        <v>39</v>
      </c>
      <c r="C112" s="11" t="s">
        <v>39</v>
      </c>
      <c r="D112" s="11" t="s">
        <v>39</v>
      </c>
      <c r="E112" s="11" t="s">
        <v>39</v>
      </c>
      <c r="F112" s="11" t="s">
        <v>39</v>
      </c>
      <c r="G112" s="11" t="s">
        <v>39</v>
      </c>
      <c r="H112" s="11" t="s">
        <v>39</v>
      </c>
      <c r="I112" s="11" t="s">
        <v>39</v>
      </c>
      <c r="J112" s="11" t="s">
        <v>39</v>
      </c>
      <c r="K112" s="11" t="s">
        <v>39</v>
      </c>
      <c r="L112" s="11" t="s">
        <v>39</v>
      </c>
      <c r="M112" s="11" t="s">
        <v>39</v>
      </c>
      <c r="N112" s="11" t="s">
        <v>39</v>
      </c>
      <c r="O112" s="11" t="s">
        <v>39</v>
      </c>
      <c r="P112" s="11" t="s">
        <v>39</v>
      </c>
      <c r="Q112" s="11" t="s">
        <v>39</v>
      </c>
      <c r="R112" s="11" t="s">
        <v>39</v>
      </c>
      <c r="S112" s="11" t="s">
        <v>39</v>
      </c>
      <c r="T112" s="11" t="s">
        <v>39</v>
      </c>
      <c r="U112" s="11" t="s">
        <v>39</v>
      </c>
      <c r="V112" s="11" t="s">
        <v>39</v>
      </c>
      <c r="W112" s="11" t="s">
        <v>39</v>
      </c>
      <c r="X112" s="11" t="s">
        <v>38</v>
      </c>
      <c r="Y112" s="11" t="s">
        <v>39</v>
      </c>
      <c r="Z112" s="11" t="s">
        <v>38</v>
      </c>
      <c r="AA112" s="11" t="s">
        <v>39</v>
      </c>
      <c r="AB112" s="11" t="s">
        <v>39</v>
      </c>
      <c r="AC112" s="11" t="s">
        <v>39</v>
      </c>
      <c r="AD112" s="11" t="s">
        <v>39</v>
      </c>
      <c r="AE112" s="11" t="s">
        <v>39</v>
      </c>
      <c r="AF112" s="11" t="s">
        <v>39</v>
      </c>
      <c r="AG112" s="11" t="s">
        <v>39</v>
      </c>
      <c r="AH112" s="11" t="s">
        <v>39</v>
      </c>
      <c r="AI112" s="11" t="s">
        <v>39</v>
      </c>
      <c r="AJ112" s="11" t="s">
        <v>39</v>
      </c>
      <c r="AK112" s="11" t="s">
        <v>39</v>
      </c>
      <c r="AL112" s="11" t="s">
        <v>38</v>
      </c>
      <c r="AM112" s="11" t="s">
        <v>39</v>
      </c>
      <c r="AN112" s="11" t="s">
        <v>39</v>
      </c>
      <c r="AO112" s="11" t="s">
        <v>38</v>
      </c>
      <c r="AP112" s="11" t="s">
        <v>39</v>
      </c>
      <c r="AQ112" s="11" t="s">
        <v>38</v>
      </c>
      <c r="AR112" s="11" t="s">
        <v>39</v>
      </c>
      <c r="AS112" s="11" t="s">
        <v>38</v>
      </c>
      <c r="AT112" s="11" t="s">
        <v>38</v>
      </c>
      <c r="AU112" s="11" t="s">
        <v>38</v>
      </c>
      <c r="AV112" s="11" t="s">
        <v>38</v>
      </c>
      <c r="AW112" s="11" t="s">
        <v>38</v>
      </c>
      <c r="AX112" s="11" t="s">
        <v>38</v>
      </c>
      <c r="AY112" s="11" t="s">
        <v>38</v>
      </c>
      <c r="AZ112" s="11" t="s">
        <v>38</v>
      </c>
      <c r="BA112" s="11" t="s">
        <v>38</v>
      </c>
      <c r="BB112" s="11" t="s">
        <v>38</v>
      </c>
      <c r="BC112" s="11" t="s">
        <v>38</v>
      </c>
      <c r="BD112" s="11" t="s">
        <v>38</v>
      </c>
      <c r="BE112" s="11" t="s">
        <v>38</v>
      </c>
      <c r="BF112" s="11" t="s">
        <v>38</v>
      </c>
      <c r="BG112" s="11" t="s">
        <v>38</v>
      </c>
      <c r="BH112" s="11" t="s">
        <v>38</v>
      </c>
      <c r="BI112" s="11" t="s">
        <v>38</v>
      </c>
      <c r="BJ112" s="11" t="s">
        <v>38</v>
      </c>
      <c r="BK112" s="11" t="s">
        <v>38</v>
      </c>
      <c r="BL112" s="11" t="s">
        <v>38</v>
      </c>
      <c r="BM112" s="11" t="s">
        <v>38</v>
      </c>
      <c r="BN112" s="11" t="s">
        <v>38</v>
      </c>
      <c r="BO112" s="11" t="s">
        <v>38</v>
      </c>
      <c r="BP112" s="11" t="s">
        <v>38</v>
      </c>
      <c r="BQ112" s="11" t="s">
        <v>38</v>
      </c>
      <c r="BR112" s="11" t="s">
        <v>38</v>
      </c>
      <c r="BS112" s="11" t="s">
        <v>38</v>
      </c>
      <c r="BT112" s="11" t="s">
        <v>38</v>
      </c>
      <c r="BU112" s="11" t="s">
        <v>38</v>
      </c>
      <c r="BV112" s="11" t="s">
        <v>39</v>
      </c>
      <c r="BW112" s="11" t="s">
        <v>38</v>
      </c>
      <c r="BX112" s="11" t="s">
        <v>38</v>
      </c>
    </row>
    <row r="113" spans="1:76" ht="27" thickBot="1" x14ac:dyDescent="0.35">
      <c r="A113" s="12" t="s">
        <v>195</v>
      </c>
      <c r="B113" s="13" t="s">
        <v>39</v>
      </c>
      <c r="C113" s="13" t="s">
        <v>39</v>
      </c>
      <c r="D113" s="13" t="s">
        <v>39</v>
      </c>
      <c r="E113" s="13" t="s">
        <v>39</v>
      </c>
      <c r="F113" s="13" t="s">
        <v>39</v>
      </c>
      <c r="G113" s="13" t="s">
        <v>39</v>
      </c>
      <c r="H113" s="13" t="s">
        <v>39</v>
      </c>
      <c r="I113" s="13" t="s">
        <v>39</v>
      </c>
      <c r="J113" s="13" t="s">
        <v>39</v>
      </c>
      <c r="K113" s="13" t="s">
        <v>39</v>
      </c>
      <c r="L113" s="13" t="s">
        <v>39</v>
      </c>
      <c r="M113" s="13" t="s">
        <v>39</v>
      </c>
      <c r="N113" s="13" t="s">
        <v>39</v>
      </c>
      <c r="O113" s="13" t="s">
        <v>39</v>
      </c>
      <c r="P113" s="13" t="s">
        <v>39</v>
      </c>
      <c r="Q113" s="13" t="s">
        <v>39</v>
      </c>
      <c r="R113" s="13" t="s">
        <v>39</v>
      </c>
      <c r="S113" s="13" t="s">
        <v>39</v>
      </c>
      <c r="T113" s="13" t="s">
        <v>39</v>
      </c>
      <c r="U113" s="13" t="s">
        <v>39</v>
      </c>
      <c r="V113" s="13" t="s">
        <v>39</v>
      </c>
      <c r="W113" s="13" t="s">
        <v>39</v>
      </c>
      <c r="X113" s="13" t="s">
        <v>38</v>
      </c>
      <c r="Y113" s="13" t="s">
        <v>39</v>
      </c>
      <c r="Z113" s="13" t="s">
        <v>38</v>
      </c>
      <c r="AA113" s="13" t="s">
        <v>39</v>
      </c>
      <c r="AB113" s="13" t="s">
        <v>39</v>
      </c>
      <c r="AC113" s="13" t="s">
        <v>39</v>
      </c>
      <c r="AD113" s="13" t="s">
        <v>39</v>
      </c>
      <c r="AE113" s="13" t="s">
        <v>39</v>
      </c>
      <c r="AF113" s="13" t="s">
        <v>39</v>
      </c>
      <c r="AG113" s="13" t="s">
        <v>39</v>
      </c>
      <c r="AH113" s="13" t="s">
        <v>39</v>
      </c>
      <c r="AI113" s="13" t="s">
        <v>39</v>
      </c>
      <c r="AJ113" s="13" t="s">
        <v>39</v>
      </c>
      <c r="AK113" s="13" t="s">
        <v>39</v>
      </c>
      <c r="AL113" s="13" t="s">
        <v>38</v>
      </c>
      <c r="AM113" s="13" t="s">
        <v>39</v>
      </c>
      <c r="AN113" s="13" t="s">
        <v>39</v>
      </c>
      <c r="AO113" s="13" t="s">
        <v>39</v>
      </c>
      <c r="AP113" s="13" t="s">
        <v>39</v>
      </c>
      <c r="AQ113" s="13" t="s">
        <v>39</v>
      </c>
      <c r="AR113" s="13" t="s">
        <v>39</v>
      </c>
      <c r="AS113" s="13" t="s">
        <v>39</v>
      </c>
      <c r="AT113" s="13" t="s">
        <v>39</v>
      </c>
      <c r="AU113" s="13" t="s">
        <v>39</v>
      </c>
      <c r="AV113" s="13" t="s">
        <v>39</v>
      </c>
      <c r="AW113" s="13" t="s">
        <v>39</v>
      </c>
      <c r="AX113" s="13" t="s">
        <v>39</v>
      </c>
      <c r="AY113" s="13" t="s">
        <v>39</v>
      </c>
      <c r="AZ113" s="13" t="s">
        <v>39</v>
      </c>
      <c r="BA113" s="13" t="s">
        <v>39</v>
      </c>
      <c r="BB113" s="13" t="s">
        <v>39</v>
      </c>
      <c r="BC113" s="13" t="s">
        <v>39</v>
      </c>
      <c r="BD113" s="13" t="s">
        <v>39</v>
      </c>
      <c r="BE113" s="13" t="s">
        <v>39</v>
      </c>
      <c r="BF113" s="13" t="s">
        <v>39</v>
      </c>
      <c r="BG113" s="13" t="s">
        <v>39</v>
      </c>
      <c r="BH113" s="13" t="s">
        <v>39</v>
      </c>
      <c r="BI113" s="13" t="s">
        <v>39</v>
      </c>
      <c r="BJ113" s="13" t="s">
        <v>39</v>
      </c>
      <c r="BK113" s="13" t="s">
        <v>39</v>
      </c>
      <c r="BL113" s="13" t="s">
        <v>39</v>
      </c>
      <c r="BM113" s="13" t="s">
        <v>39</v>
      </c>
      <c r="BN113" s="13" t="s">
        <v>39</v>
      </c>
      <c r="BO113" s="13" t="s">
        <v>39</v>
      </c>
      <c r="BP113" s="13" t="s">
        <v>39</v>
      </c>
      <c r="BQ113" s="13" t="s">
        <v>39</v>
      </c>
      <c r="BR113" s="13" t="s">
        <v>39</v>
      </c>
      <c r="BS113" s="13" t="s">
        <v>39</v>
      </c>
      <c r="BT113" s="13" t="s">
        <v>39</v>
      </c>
      <c r="BU113" s="13" t="s">
        <v>39</v>
      </c>
      <c r="BV113" s="13" t="s">
        <v>39</v>
      </c>
      <c r="BW113" s="13" t="s">
        <v>39</v>
      </c>
      <c r="BX113" s="13" t="s">
        <v>39</v>
      </c>
    </row>
    <row r="114" spans="1:76" ht="66.599999999999994" thickBot="1" x14ac:dyDescent="0.35">
      <c r="A114" s="4" t="s">
        <v>196</v>
      </c>
      <c r="B114" s="5" t="s">
        <v>38</v>
      </c>
      <c r="C114" s="5" t="s">
        <v>38</v>
      </c>
      <c r="D114" s="5" t="s">
        <v>38</v>
      </c>
      <c r="E114" s="5" t="s">
        <v>38</v>
      </c>
      <c r="F114" s="5" t="s">
        <v>38</v>
      </c>
      <c r="G114" s="5" t="s">
        <v>38</v>
      </c>
      <c r="H114" s="5" t="s">
        <v>38</v>
      </c>
      <c r="I114" s="5" t="s">
        <v>38</v>
      </c>
      <c r="J114" s="5" t="s">
        <v>38</v>
      </c>
      <c r="K114" s="5" t="s">
        <v>38</v>
      </c>
      <c r="L114" s="5" t="s">
        <v>38</v>
      </c>
      <c r="M114" s="5" t="s">
        <v>38</v>
      </c>
      <c r="N114" s="5" t="s">
        <v>38</v>
      </c>
      <c r="O114" s="5" t="s">
        <v>38</v>
      </c>
      <c r="P114" s="5" t="s">
        <v>38</v>
      </c>
      <c r="Q114" s="5" t="s">
        <v>38</v>
      </c>
      <c r="R114" s="5" t="s">
        <v>38</v>
      </c>
      <c r="S114" s="5" t="s">
        <v>38</v>
      </c>
      <c r="T114" s="5" t="s">
        <v>38</v>
      </c>
      <c r="U114" s="5" t="s">
        <v>38</v>
      </c>
      <c r="V114" s="5" t="s">
        <v>38</v>
      </c>
      <c r="W114" s="5" t="s">
        <v>38</v>
      </c>
      <c r="X114" s="5" t="s">
        <v>38</v>
      </c>
      <c r="Y114" s="5" t="s">
        <v>38</v>
      </c>
      <c r="Z114" s="5" t="s">
        <v>38</v>
      </c>
      <c r="AA114" s="5" t="s">
        <v>38</v>
      </c>
      <c r="AB114" s="5" t="s">
        <v>38</v>
      </c>
      <c r="AC114" s="5" t="s">
        <v>38</v>
      </c>
      <c r="AD114" s="5" t="s">
        <v>38</v>
      </c>
      <c r="AE114" s="5" t="s">
        <v>38</v>
      </c>
      <c r="AF114" s="5" t="s">
        <v>38</v>
      </c>
      <c r="AG114" s="5" t="s">
        <v>38</v>
      </c>
      <c r="AH114" s="5" t="s">
        <v>38</v>
      </c>
      <c r="AI114" s="5" t="s">
        <v>38</v>
      </c>
      <c r="AJ114" s="5" t="s">
        <v>38</v>
      </c>
      <c r="AK114" s="5" t="s">
        <v>38</v>
      </c>
      <c r="AL114" s="5" t="s">
        <v>38</v>
      </c>
      <c r="AM114" s="5" t="s">
        <v>38</v>
      </c>
      <c r="AN114" s="5" t="s">
        <v>38</v>
      </c>
      <c r="AO114" s="5" t="s">
        <v>38</v>
      </c>
      <c r="AP114" s="5" t="s">
        <v>38</v>
      </c>
      <c r="AQ114" s="5" t="s">
        <v>38</v>
      </c>
      <c r="AR114" s="5" t="s">
        <v>38</v>
      </c>
      <c r="AS114" s="5" t="s">
        <v>38</v>
      </c>
      <c r="AT114" s="5" t="s">
        <v>38</v>
      </c>
      <c r="AU114" s="5" t="s">
        <v>38</v>
      </c>
      <c r="AV114" s="5" t="s">
        <v>38</v>
      </c>
      <c r="AW114" s="5" t="s">
        <v>38</v>
      </c>
      <c r="AX114" s="5" t="s">
        <v>38</v>
      </c>
      <c r="AY114" s="5" t="s">
        <v>38</v>
      </c>
      <c r="AZ114" s="5" t="s">
        <v>38</v>
      </c>
      <c r="BA114" s="5" t="s">
        <v>38</v>
      </c>
      <c r="BB114" s="5" t="s">
        <v>38</v>
      </c>
      <c r="BC114" s="5" t="s">
        <v>38</v>
      </c>
      <c r="BD114" s="5" t="s">
        <v>38</v>
      </c>
      <c r="BE114" s="5" t="s">
        <v>38</v>
      </c>
      <c r="BF114" s="5" t="s">
        <v>38</v>
      </c>
      <c r="BG114" s="5" t="s">
        <v>38</v>
      </c>
      <c r="BH114" s="5" t="s">
        <v>38</v>
      </c>
      <c r="BI114" s="5" t="s">
        <v>38</v>
      </c>
      <c r="BJ114" s="5" t="s">
        <v>38</v>
      </c>
      <c r="BK114" s="5" t="s">
        <v>38</v>
      </c>
      <c r="BL114" s="5" t="s">
        <v>38</v>
      </c>
      <c r="BM114" s="5" t="s">
        <v>38</v>
      </c>
      <c r="BN114" s="5" t="s">
        <v>38</v>
      </c>
      <c r="BO114" s="5" t="s">
        <v>38</v>
      </c>
      <c r="BP114" s="5" t="s">
        <v>38</v>
      </c>
      <c r="BQ114" s="5" t="s">
        <v>38</v>
      </c>
      <c r="BR114" s="5" t="s">
        <v>38</v>
      </c>
      <c r="BS114" s="5" t="s">
        <v>38</v>
      </c>
      <c r="BT114" s="5" t="s">
        <v>38</v>
      </c>
      <c r="BU114" s="5" t="s">
        <v>38</v>
      </c>
      <c r="BV114" s="5" t="s">
        <v>38</v>
      </c>
      <c r="BW114" s="5" t="s">
        <v>38</v>
      </c>
      <c r="BX114" s="5" t="s">
        <v>38</v>
      </c>
    </row>
    <row r="115" spans="1:76" ht="27" thickBot="1" x14ac:dyDescent="0.35">
      <c r="A115" s="6" t="s">
        <v>197</v>
      </c>
      <c r="B115" s="7" t="s">
        <v>67</v>
      </c>
      <c r="C115" s="7" t="s">
        <v>67</v>
      </c>
      <c r="D115" s="7" t="s">
        <v>67</v>
      </c>
      <c r="E115" s="7" t="s">
        <v>67</v>
      </c>
      <c r="F115" s="7" t="s">
        <v>67</v>
      </c>
      <c r="G115" s="7" t="s">
        <v>67</v>
      </c>
      <c r="H115" s="7" t="s">
        <v>67</v>
      </c>
      <c r="I115" s="7" t="s">
        <v>67</v>
      </c>
      <c r="J115" s="7" t="s">
        <v>67</v>
      </c>
      <c r="K115" s="7" t="s">
        <v>67</v>
      </c>
      <c r="L115" s="7" t="s">
        <v>67</v>
      </c>
      <c r="M115" s="7" t="s">
        <v>67</v>
      </c>
      <c r="N115" s="7" t="s">
        <v>67</v>
      </c>
      <c r="O115" s="7" t="s">
        <v>67</v>
      </c>
      <c r="P115" s="7" t="s">
        <v>67</v>
      </c>
      <c r="Q115" s="7" t="s">
        <v>67</v>
      </c>
      <c r="R115" s="7" t="s">
        <v>67</v>
      </c>
      <c r="S115" s="7" t="s">
        <v>67</v>
      </c>
      <c r="T115" s="7" t="s">
        <v>67</v>
      </c>
      <c r="U115" s="7" t="s">
        <v>67</v>
      </c>
      <c r="V115" s="7" t="s">
        <v>67</v>
      </c>
      <c r="W115" s="7" t="s">
        <v>67</v>
      </c>
      <c r="X115" s="7" t="s">
        <v>67</v>
      </c>
      <c r="Y115" s="7" t="s">
        <v>67</v>
      </c>
      <c r="Z115" s="7" t="s">
        <v>67</v>
      </c>
      <c r="AA115" s="7" t="s">
        <v>67</v>
      </c>
      <c r="AB115" s="7" t="s">
        <v>67</v>
      </c>
      <c r="AC115" s="7" t="s">
        <v>67</v>
      </c>
      <c r="AD115" s="7" t="s">
        <v>67</v>
      </c>
      <c r="AE115" s="7" t="s">
        <v>67</v>
      </c>
      <c r="AF115" s="7" t="s">
        <v>67</v>
      </c>
      <c r="AG115" s="7" t="s">
        <v>67</v>
      </c>
      <c r="AH115" s="7" t="s">
        <v>67</v>
      </c>
      <c r="AI115" s="7" t="s">
        <v>67</v>
      </c>
      <c r="AJ115" s="7" t="s">
        <v>67</v>
      </c>
      <c r="AK115" s="7" t="s">
        <v>67</v>
      </c>
      <c r="AL115" s="7" t="s">
        <v>67</v>
      </c>
      <c r="AM115" s="7" t="s">
        <v>67</v>
      </c>
      <c r="AN115" s="7" t="s">
        <v>67</v>
      </c>
      <c r="AO115" s="7" t="s">
        <v>67</v>
      </c>
      <c r="AP115" s="7" t="s">
        <v>67</v>
      </c>
      <c r="AQ115" s="7" t="s">
        <v>67</v>
      </c>
      <c r="AR115" s="7" t="s">
        <v>67</v>
      </c>
      <c r="AS115" s="7" t="s">
        <v>67</v>
      </c>
      <c r="AT115" s="7" t="s">
        <v>67</v>
      </c>
      <c r="AU115" s="7" t="s">
        <v>67</v>
      </c>
      <c r="AV115" s="7" t="s">
        <v>67</v>
      </c>
      <c r="AW115" s="7" t="s">
        <v>67</v>
      </c>
      <c r="AX115" s="7" t="s">
        <v>67</v>
      </c>
      <c r="AY115" s="7" t="s">
        <v>67</v>
      </c>
      <c r="AZ115" s="7" t="s">
        <v>67</v>
      </c>
      <c r="BA115" s="7" t="s">
        <v>67</v>
      </c>
      <c r="BB115" s="7" t="s">
        <v>67</v>
      </c>
      <c r="BC115" s="7" t="s">
        <v>67</v>
      </c>
      <c r="BD115" s="7" t="s">
        <v>67</v>
      </c>
      <c r="BE115" s="7" t="s">
        <v>67</v>
      </c>
      <c r="BF115" s="7" t="s">
        <v>67</v>
      </c>
      <c r="BG115" s="7" t="s">
        <v>67</v>
      </c>
      <c r="BH115" s="7" t="s">
        <v>67</v>
      </c>
      <c r="BI115" s="7" t="s">
        <v>67</v>
      </c>
      <c r="BJ115" s="7" t="s">
        <v>67</v>
      </c>
      <c r="BK115" s="7" t="s">
        <v>67</v>
      </c>
      <c r="BL115" s="7" t="s">
        <v>67</v>
      </c>
      <c r="BM115" s="7" t="s">
        <v>67</v>
      </c>
      <c r="BN115" s="7" t="s">
        <v>67</v>
      </c>
      <c r="BO115" s="7" t="s">
        <v>67</v>
      </c>
      <c r="BP115" s="7" t="s">
        <v>67</v>
      </c>
      <c r="BQ115" s="7" t="s">
        <v>67</v>
      </c>
      <c r="BR115" s="7" t="s">
        <v>67</v>
      </c>
      <c r="BS115" s="7" t="s">
        <v>67</v>
      </c>
      <c r="BT115" s="7" t="s">
        <v>67</v>
      </c>
      <c r="BU115" s="7" t="s">
        <v>67</v>
      </c>
      <c r="BV115" s="7" t="s">
        <v>67</v>
      </c>
      <c r="BW115" s="7" t="s">
        <v>67</v>
      </c>
      <c r="BX115" s="7" t="s">
        <v>67</v>
      </c>
    </row>
    <row r="116" spans="1:76" ht="27" thickBot="1" x14ac:dyDescent="0.35">
      <c r="A116" s="4" t="s">
        <v>198</v>
      </c>
      <c r="B116" s="5" t="s">
        <v>67</v>
      </c>
      <c r="C116" s="5" t="s">
        <v>67</v>
      </c>
      <c r="D116" s="5" t="s">
        <v>67</v>
      </c>
      <c r="E116" s="5" t="s">
        <v>67</v>
      </c>
      <c r="F116" s="5" t="s">
        <v>67</v>
      </c>
      <c r="G116" s="5" t="s">
        <v>67</v>
      </c>
      <c r="H116" s="5" t="s">
        <v>67</v>
      </c>
      <c r="I116" s="5" t="s">
        <v>67</v>
      </c>
      <c r="J116" s="5" t="s">
        <v>67</v>
      </c>
      <c r="K116" s="5" t="s">
        <v>67</v>
      </c>
      <c r="L116" s="5" t="s">
        <v>67</v>
      </c>
      <c r="M116" s="5" t="s">
        <v>67</v>
      </c>
      <c r="N116" s="5" t="s">
        <v>67</v>
      </c>
      <c r="O116" s="5" t="s">
        <v>67</v>
      </c>
      <c r="P116" s="5" t="s">
        <v>67</v>
      </c>
      <c r="Q116" s="5" t="s">
        <v>67</v>
      </c>
      <c r="R116" s="5" t="s">
        <v>67</v>
      </c>
      <c r="S116" s="5" t="s">
        <v>67</v>
      </c>
      <c r="T116" s="5" t="s">
        <v>67</v>
      </c>
      <c r="U116" s="5" t="s">
        <v>67</v>
      </c>
      <c r="V116" s="5" t="s">
        <v>67</v>
      </c>
      <c r="W116" s="5" t="s">
        <v>67</v>
      </c>
      <c r="X116" s="5" t="s">
        <v>67</v>
      </c>
      <c r="Y116" s="5" t="s">
        <v>67</v>
      </c>
      <c r="Z116" s="5" t="s">
        <v>67</v>
      </c>
      <c r="AA116" s="5" t="s">
        <v>67</v>
      </c>
      <c r="AB116" s="5" t="s">
        <v>67</v>
      </c>
      <c r="AC116" s="5" t="s">
        <v>67</v>
      </c>
      <c r="AD116" s="5" t="s">
        <v>67</v>
      </c>
      <c r="AE116" s="5" t="s">
        <v>67</v>
      </c>
      <c r="AF116" s="5" t="s">
        <v>67</v>
      </c>
      <c r="AG116" s="5" t="s">
        <v>67</v>
      </c>
      <c r="AH116" s="5" t="s">
        <v>67</v>
      </c>
      <c r="AI116" s="5" t="s">
        <v>67</v>
      </c>
      <c r="AJ116" s="5" t="s">
        <v>67</v>
      </c>
      <c r="AK116" s="5" t="s">
        <v>67</v>
      </c>
      <c r="AL116" s="5" t="s">
        <v>67</v>
      </c>
      <c r="AM116" s="5" t="s">
        <v>67</v>
      </c>
      <c r="AN116" s="5" t="s">
        <v>67</v>
      </c>
      <c r="AO116" s="5" t="s">
        <v>67</v>
      </c>
      <c r="AP116" s="5" t="s">
        <v>67</v>
      </c>
      <c r="AQ116" s="5" t="s">
        <v>67</v>
      </c>
      <c r="AR116" s="5" t="s">
        <v>67</v>
      </c>
      <c r="AS116" s="5" t="s">
        <v>67</v>
      </c>
      <c r="AT116" s="5" t="s">
        <v>67</v>
      </c>
      <c r="AU116" s="5" t="s">
        <v>67</v>
      </c>
      <c r="AV116" s="5" t="s">
        <v>67</v>
      </c>
      <c r="AW116" s="5" t="s">
        <v>67</v>
      </c>
      <c r="AX116" s="5" t="s">
        <v>67</v>
      </c>
      <c r="AY116" s="5" t="s">
        <v>67</v>
      </c>
      <c r="AZ116" s="5" t="s">
        <v>67</v>
      </c>
      <c r="BA116" s="5" t="s">
        <v>67</v>
      </c>
      <c r="BB116" s="5" t="s">
        <v>67</v>
      </c>
      <c r="BC116" s="5" t="s">
        <v>67</v>
      </c>
      <c r="BD116" s="5" t="s">
        <v>67</v>
      </c>
      <c r="BE116" s="5" t="s">
        <v>67</v>
      </c>
      <c r="BF116" s="5" t="s">
        <v>67</v>
      </c>
      <c r="BG116" s="5" t="s">
        <v>67</v>
      </c>
      <c r="BH116" s="5" t="s">
        <v>67</v>
      </c>
      <c r="BI116" s="5" t="s">
        <v>67</v>
      </c>
      <c r="BJ116" s="5" t="s">
        <v>67</v>
      </c>
      <c r="BK116" s="5" t="s">
        <v>67</v>
      </c>
      <c r="BL116" s="5" t="s">
        <v>67</v>
      </c>
      <c r="BM116" s="5" t="s">
        <v>67</v>
      </c>
      <c r="BN116" s="5" t="s">
        <v>67</v>
      </c>
      <c r="BO116" s="5" t="s">
        <v>67</v>
      </c>
      <c r="BP116" s="5" t="s">
        <v>67</v>
      </c>
      <c r="BQ116" s="5" t="s">
        <v>67</v>
      </c>
      <c r="BR116" s="5" t="s">
        <v>67</v>
      </c>
      <c r="BS116" s="5" t="s">
        <v>67</v>
      </c>
      <c r="BT116" s="5" t="s">
        <v>67</v>
      </c>
      <c r="BU116" s="5" t="s">
        <v>67</v>
      </c>
      <c r="BV116" s="5" t="s">
        <v>67</v>
      </c>
      <c r="BW116" s="5" t="s">
        <v>67</v>
      </c>
      <c r="BX116" s="5" t="s">
        <v>67</v>
      </c>
    </row>
    <row r="117" spans="1:76" ht="27" thickBot="1" x14ac:dyDescent="0.35">
      <c r="A117" s="6" t="s">
        <v>199</v>
      </c>
      <c r="B117" s="7" t="s">
        <v>67</v>
      </c>
      <c r="C117" s="7" t="s">
        <v>67</v>
      </c>
      <c r="D117" s="7" t="s">
        <v>67</v>
      </c>
      <c r="E117" s="7" t="s">
        <v>67</v>
      </c>
      <c r="F117" s="7" t="s">
        <v>67</v>
      </c>
      <c r="G117" s="7" t="s">
        <v>67</v>
      </c>
      <c r="H117" s="7" t="s">
        <v>67</v>
      </c>
      <c r="I117" s="7" t="s">
        <v>67</v>
      </c>
      <c r="J117" s="7" t="s">
        <v>67</v>
      </c>
      <c r="K117" s="7" t="s">
        <v>67</v>
      </c>
      <c r="L117" s="7" t="s">
        <v>67</v>
      </c>
      <c r="M117" s="7" t="s">
        <v>67</v>
      </c>
      <c r="N117" s="7" t="s">
        <v>67</v>
      </c>
      <c r="O117" s="7" t="s">
        <v>67</v>
      </c>
      <c r="P117" s="7" t="s">
        <v>67</v>
      </c>
      <c r="Q117" s="7" t="s">
        <v>67</v>
      </c>
      <c r="R117" s="7" t="s">
        <v>67</v>
      </c>
      <c r="S117" s="7" t="s">
        <v>67</v>
      </c>
      <c r="T117" s="7" t="s">
        <v>67</v>
      </c>
      <c r="U117" s="7" t="s">
        <v>67</v>
      </c>
      <c r="V117" s="7" t="s">
        <v>67</v>
      </c>
      <c r="W117" s="7" t="s">
        <v>67</v>
      </c>
      <c r="X117" s="7" t="s">
        <v>67</v>
      </c>
      <c r="Y117" s="7" t="s">
        <v>67</v>
      </c>
      <c r="Z117" s="7" t="s">
        <v>67</v>
      </c>
      <c r="AA117" s="7" t="s">
        <v>67</v>
      </c>
      <c r="AB117" s="7" t="s">
        <v>67</v>
      </c>
      <c r="AC117" s="7" t="s">
        <v>67</v>
      </c>
      <c r="AD117" s="7" t="s">
        <v>67</v>
      </c>
      <c r="AE117" s="7" t="s">
        <v>67</v>
      </c>
      <c r="AF117" s="7" t="s">
        <v>67</v>
      </c>
      <c r="AG117" s="7" t="s">
        <v>67</v>
      </c>
      <c r="AH117" s="7" t="s">
        <v>67</v>
      </c>
      <c r="AI117" s="7" t="s">
        <v>67</v>
      </c>
      <c r="AJ117" s="7" t="s">
        <v>67</v>
      </c>
      <c r="AK117" s="7" t="s">
        <v>67</v>
      </c>
      <c r="AL117" s="7" t="s">
        <v>67</v>
      </c>
      <c r="AM117" s="7" t="s">
        <v>67</v>
      </c>
      <c r="AN117" s="7" t="s">
        <v>67</v>
      </c>
      <c r="AO117" s="7" t="s">
        <v>67</v>
      </c>
      <c r="AP117" s="7" t="s">
        <v>67</v>
      </c>
      <c r="AQ117" s="7" t="s">
        <v>67</v>
      </c>
      <c r="AR117" s="7" t="s">
        <v>67</v>
      </c>
      <c r="AS117" s="7" t="s">
        <v>67</v>
      </c>
      <c r="AT117" s="7" t="s">
        <v>67</v>
      </c>
      <c r="AU117" s="7" t="s">
        <v>67</v>
      </c>
      <c r="AV117" s="7" t="s">
        <v>67</v>
      </c>
      <c r="AW117" s="7" t="s">
        <v>67</v>
      </c>
      <c r="AX117" s="7" t="s">
        <v>67</v>
      </c>
      <c r="AY117" s="7" t="s">
        <v>67</v>
      </c>
      <c r="AZ117" s="7" t="s">
        <v>67</v>
      </c>
      <c r="BA117" s="7" t="s">
        <v>67</v>
      </c>
      <c r="BB117" s="7" t="s">
        <v>67</v>
      </c>
      <c r="BC117" s="7" t="s">
        <v>67</v>
      </c>
      <c r="BD117" s="7" t="s">
        <v>67</v>
      </c>
      <c r="BE117" s="7" t="s">
        <v>67</v>
      </c>
      <c r="BF117" s="7" t="s">
        <v>67</v>
      </c>
      <c r="BG117" s="7" t="s">
        <v>67</v>
      </c>
      <c r="BH117" s="7" t="s">
        <v>67</v>
      </c>
      <c r="BI117" s="7" t="s">
        <v>67</v>
      </c>
      <c r="BJ117" s="7" t="s">
        <v>67</v>
      </c>
      <c r="BK117" s="7" t="s">
        <v>67</v>
      </c>
      <c r="BL117" s="7" t="s">
        <v>67</v>
      </c>
      <c r="BM117" s="7" t="s">
        <v>67</v>
      </c>
      <c r="BN117" s="7" t="s">
        <v>67</v>
      </c>
      <c r="BO117" s="7" t="s">
        <v>67</v>
      </c>
      <c r="BP117" s="7" t="s">
        <v>67</v>
      </c>
      <c r="BQ117" s="7" t="s">
        <v>67</v>
      </c>
      <c r="BR117" s="7" t="s">
        <v>67</v>
      </c>
      <c r="BS117" s="7" t="s">
        <v>67</v>
      </c>
      <c r="BT117" s="7" t="s">
        <v>67</v>
      </c>
      <c r="BU117" s="7" t="s">
        <v>67</v>
      </c>
      <c r="BV117" s="7" t="s">
        <v>67</v>
      </c>
      <c r="BW117" s="7" t="s">
        <v>67</v>
      </c>
      <c r="BX117" s="7" t="s">
        <v>67</v>
      </c>
    </row>
    <row r="118" spans="1:76" ht="40.200000000000003" thickBot="1" x14ac:dyDescent="0.35">
      <c r="A118" s="4" t="s">
        <v>200</v>
      </c>
      <c r="B118" s="5" t="s">
        <v>67</v>
      </c>
      <c r="C118" s="5" t="s">
        <v>67</v>
      </c>
      <c r="D118" s="5" t="s">
        <v>67</v>
      </c>
      <c r="E118" s="5" t="s">
        <v>67</v>
      </c>
      <c r="F118" s="5" t="s">
        <v>67</v>
      </c>
      <c r="G118" s="5" t="s">
        <v>67</v>
      </c>
      <c r="H118" s="5" t="s">
        <v>67</v>
      </c>
      <c r="I118" s="5" t="s">
        <v>67</v>
      </c>
      <c r="J118" s="5" t="s">
        <v>67</v>
      </c>
      <c r="K118" s="5" t="s">
        <v>67</v>
      </c>
      <c r="L118" s="5" t="s">
        <v>67</v>
      </c>
      <c r="M118" s="5" t="s">
        <v>67</v>
      </c>
      <c r="N118" s="5" t="s">
        <v>67</v>
      </c>
      <c r="O118" s="5" t="s">
        <v>67</v>
      </c>
      <c r="P118" s="5" t="s">
        <v>67</v>
      </c>
      <c r="Q118" s="5" t="s">
        <v>67</v>
      </c>
      <c r="R118" s="5" t="s">
        <v>67</v>
      </c>
      <c r="S118" s="5" t="s">
        <v>67</v>
      </c>
      <c r="T118" s="5" t="s">
        <v>67</v>
      </c>
      <c r="U118" s="5" t="s">
        <v>67</v>
      </c>
      <c r="V118" s="5" t="s">
        <v>67</v>
      </c>
      <c r="W118" s="5" t="s">
        <v>67</v>
      </c>
      <c r="X118" s="5" t="s">
        <v>67</v>
      </c>
      <c r="Y118" s="5" t="s">
        <v>67</v>
      </c>
      <c r="Z118" s="5" t="s">
        <v>67</v>
      </c>
      <c r="AA118" s="5" t="s">
        <v>67</v>
      </c>
      <c r="AB118" s="5" t="s">
        <v>67</v>
      </c>
      <c r="AC118" s="5" t="s">
        <v>67</v>
      </c>
      <c r="AD118" s="5" t="s">
        <v>67</v>
      </c>
      <c r="AE118" s="5" t="s">
        <v>67</v>
      </c>
      <c r="AF118" s="5" t="s">
        <v>67</v>
      </c>
      <c r="AG118" s="5" t="s">
        <v>67</v>
      </c>
      <c r="AH118" s="5" t="s">
        <v>67</v>
      </c>
      <c r="AI118" s="5" t="s">
        <v>67</v>
      </c>
      <c r="AJ118" s="5" t="s">
        <v>67</v>
      </c>
      <c r="AK118" s="5" t="s">
        <v>67</v>
      </c>
      <c r="AL118" s="5" t="s">
        <v>67</v>
      </c>
      <c r="AM118" s="5" t="s">
        <v>67</v>
      </c>
      <c r="AN118" s="5" t="s">
        <v>67</v>
      </c>
      <c r="AO118" s="5" t="s">
        <v>67</v>
      </c>
      <c r="AP118" s="5" t="s">
        <v>67</v>
      </c>
      <c r="AQ118" s="5" t="s">
        <v>67</v>
      </c>
      <c r="AR118" s="5" t="s">
        <v>67</v>
      </c>
      <c r="AS118" s="5" t="s">
        <v>67</v>
      </c>
      <c r="AT118" s="5" t="s">
        <v>67</v>
      </c>
      <c r="AU118" s="5" t="s">
        <v>67</v>
      </c>
      <c r="AV118" s="5" t="s">
        <v>67</v>
      </c>
      <c r="AW118" s="5" t="s">
        <v>67</v>
      </c>
      <c r="AX118" s="5" t="s">
        <v>67</v>
      </c>
      <c r="AY118" s="5" t="s">
        <v>67</v>
      </c>
      <c r="AZ118" s="5" t="s">
        <v>67</v>
      </c>
      <c r="BA118" s="5" t="s">
        <v>67</v>
      </c>
      <c r="BB118" s="5" t="s">
        <v>67</v>
      </c>
      <c r="BC118" s="5" t="s">
        <v>67</v>
      </c>
      <c r="BD118" s="5" t="s">
        <v>67</v>
      </c>
      <c r="BE118" s="5" t="s">
        <v>67</v>
      </c>
      <c r="BF118" s="5" t="s">
        <v>67</v>
      </c>
      <c r="BG118" s="5" t="s">
        <v>67</v>
      </c>
      <c r="BH118" s="5" t="s">
        <v>67</v>
      </c>
      <c r="BI118" s="5" t="s">
        <v>67</v>
      </c>
      <c r="BJ118" s="5" t="s">
        <v>67</v>
      </c>
      <c r="BK118" s="5" t="s">
        <v>67</v>
      </c>
      <c r="BL118" s="5" t="s">
        <v>67</v>
      </c>
      <c r="BM118" s="5" t="s">
        <v>67</v>
      </c>
      <c r="BN118" s="5" t="s">
        <v>67</v>
      </c>
      <c r="BO118" s="5" t="s">
        <v>67</v>
      </c>
      <c r="BP118" s="5" t="s">
        <v>67</v>
      </c>
      <c r="BQ118" s="5" t="s">
        <v>67</v>
      </c>
      <c r="BR118" s="5" t="s">
        <v>67</v>
      </c>
      <c r="BS118" s="5" t="s">
        <v>67</v>
      </c>
      <c r="BT118" s="5" t="s">
        <v>67</v>
      </c>
      <c r="BU118" s="5" t="s">
        <v>67</v>
      </c>
      <c r="BV118" s="5" t="s">
        <v>67</v>
      </c>
      <c r="BW118" s="5" t="s">
        <v>67</v>
      </c>
      <c r="BX118" s="5" t="s">
        <v>67</v>
      </c>
    </row>
    <row r="119" spans="1:76" ht="40.200000000000003" thickBot="1" x14ac:dyDescent="0.35">
      <c r="A119" s="6" t="s">
        <v>201</v>
      </c>
      <c r="B119" s="7" t="s">
        <v>67</v>
      </c>
      <c r="C119" s="7" t="s">
        <v>67</v>
      </c>
      <c r="D119" s="7" t="s">
        <v>67</v>
      </c>
      <c r="E119" s="7" t="s">
        <v>67</v>
      </c>
      <c r="F119" s="7" t="s">
        <v>67</v>
      </c>
      <c r="G119" s="7" t="s">
        <v>67</v>
      </c>
      <c r="H119" s="7" t="s">
        <v>67</v>
      </c>
      <c r="I119" s="7" t="s">
        <v>67</v>
      </c>
      <c r="J119" s="7" t="s">
        <v>67</v>
      </c>
      <c r="K119" s="7" t="s">
        <v>67</v>
      </c>
      <c r="L119" s="7" t="s">
        <v>67</v>
      </c>
      <c r="M119" s="7" t="s">
        <v>67</v>
      </c>
      <c r="N119" s="7" t="s">
        <v>67</v>
      </c>
      <c r="O119" s="7" t="s">
        <v>67</v>
      </c>
      <c r="P119" s="7" t="s">
        <v>67</v>
      </c>
      <c r="Q119" s="7" t="s">
        <v>67</v>
      </c>
      <c r="R119" s="7" t="s">
        <v>67</v>
      </c>
      <c r="S119" s="7" t="s">
        <v>67</v>
      </c>
      <c r="T119" s="7" t="s">
        <v>67</v>
      </c>
      <c r="U119" s="7" t="s">
        <v>67</v>
      </c>
      <c r="V119" s="7" t="s">
        <v>67</v>
      </c>
      <c r="W119" s="7" t="s">
        <v>67</v>
      </c>
      <c r="X119" s="7" t="s">
        <v>67</v>
      </c>
      <c r="Y119" s="7" t="s">
        <v>67</v>
      </c>
      <c r="Z119" s="7" t="s">
        <v>67</v>
      </c>
      <c r="AA119" s="7" t="s">
        <v>67</v>
      </c>
      <c r="AB119" s="7" t="s">
        <v>67</v>
      </c>
      <c r="AC119" s="7" t="s">
        <v>67</v>
      </c>
      <c r="AD119" s="7" t="s">
        <v>67</v>
      </c>
      <c r="AE119" s="7" t="s">
        <v>67</v>
      </c>
      <c r="AF119" s="7" t="s">
        <v>67</v>
      </c>
      <c r="AG119" s="7" t="s">
        <v>67</v>
      </c>
      <c r="AH119" s="7" t="s">
        <v>67</v>
      </c>
      <c r="AI119" s="7" t="s">
        <v>67</v>
      </c>
      <c r="AJ119" s="7" t="s">
        <v>67</v>
      </c>
      <c r="AK119" s="7" t="s">
        <v>67</v>
      </c>
      <c r="AL119" s="7" t="s">
        <v>67</v>
      </c>
      <c r="AM119" s="7" t="s">
        <v>67</v>
      </c>
      <c r="AN119" s="7" t="s">
        <v>67</v>
      </c>
      <c r="AO119" s="7" t="s">
        <v>67</v>
      </c>
      <c r="AP119" s="7" t="s">
        <v>67</v>
      </c>
      <c r="AQ119" s="7" t="s">
        <v>67</v>
      </c>
      <c r="AR119" s="7" t="s">
        <v>67</v>
      </c>
      <c r="AS119" s="7" t="s">
        <v>67</v>
      </c>
      <c r="AT119" s="7" t="s">
        <v>67</v>
      </c>
      <c r="AU119" s="7" t="s">
        <v>67</v>
      </c>
      <c r="AV119" s="7" t="s">
        <v>67</v>
      </c>
      <c r="AW119" s="7" t="s">
        <v>67</v>
      </c>
      <c r="AX119" s="7" t="s">
        <v>67</v>
      </c>
      <c r="AY119" s="7" t="s">
        <v>67</v>
      </c>
      <c r="AZ119" s="7" t="s">
        <v>67</v>
      </c>
      <c r="BA119" s="7" t="s">
        <v>67</v>
      </c>
      <c r="BB119" s="7" t="s">
        <v>67</v>
      </c>
      <c r="BC119" s="7" t="s">
        <v>67</v>
      </c>
      <c r="BD119" s="7" t="s">
        <v>67</v>
      </c>
      <c r="BE119" s="7" t="s">
        <v>67</v>
      </c>
      <c r="BF119" s="7" t="s">
        <v>67</v>
      </c>
      <c r="BG119" s="7" t="s">
        <v>67</v>
      </c>
      <c r="BH119" s="7" t="s">
        <v>67</v>
      </c>
      <c r="BI119" s="7" t="s">
        <v>67</v>
      </c>
      <c r="BJ119" s="7" t="s">
        <v>67</v>
      </c>
      <c r="BK119" s="7" t="s">
        <v>67</v>
      </c>
      <c r="BL119" s="7" t="s">
        <v>67</v>
      </c>
      <c r="BM119" s="7" t="s">
        <v>67</v>
      </c>
      <c r="BN119" s="7" t="s">
        <v>67</v>
      </c>
      <c r="BO119" s="7" t="s">
        <v>67</v>
      </c>
      <c r="BP119" s="7" t="s">
        <v>67</v>
      </c>
      <c r="BQ119" s="7" t="s">
        <v>67</v>
      </c>
      <c r="BR119" s="7" t="s">
        <v>67</v>
      </c>
      <c r="BS119" s="7" t="s">
        <v>67</v>
      </c>
      <c r="BT119" s="7" t="s">
        <v>67</v>
      </c>
      <c r="BU119" s="7" t="s">
        <v>67</v>
      </c>
      <c r="BV119" s="7" t="s">
        <v>67</v>
      </c>
      <c r="BW119" s="7" t="s">
        <v>67</v>
      </c>
      <c r="BX119" s="7" t="s">
        <v>67</v>
      </c>
    </row>
    <row r="120" spans="1:76" ht="53.4" thickBot="1" x14ac:dyDescent="0.35">
      <c r="A120" s="4" t="s">
        <v>202</v>
      </c>
      <c r="B120" s="5" t="s">
        <v>67</v>
      </c>
      <c r="C120" s="5" t="s">
        <v>67</v>
      </c>
      <c r="D120" s="5" t="s">
        <v>67</v>
      </c>
      <c r="E120" s="5" t="s">
        <v>67</v>
      </c>
      <c r="F120" s="5" t="s">
        <v>67</v>
      </c>
      <c r="G120" s="5" t="s">
        <v>67</v>
      </c>
      <c r="H120" s="5" t="s">
        <v>67</v>
      </c>
      <c r="I120" s="5" t="s">
        <v>67</v>
      </c>
      <c r="J120" s="5" t="s">
        <v>67</v>
      </c>
      <c r="K120" s="5" t="s">
        <v>67</v>
      </c>
      <c r="L120" s="5" t="s">
        <v>67</v>
      </c>
      <c r="M120" s="5" t="s">
        <v>67</v>
      </c>
      <c r="N120" s="5" t="s">
        <v>67</v>
      </c>
      <c r="O120" s="5" t="s">
        <v>67</v>
      </c>
      <c r="P120" s="5" t="s">
        <v>67</v>
      </c>
      <c r="Q120" s="5" t="s">
        <v>67</v>
      </c>
      <c r="R120" s="5" t="s">
        <v>67</v>
      </c>
      <c r="S120" s="5" t="s">
        <v>67</v>
      </c>
      <c r="T120" s="5" t="s">
        <v>67</v>
      </c>
      <c r="U120" s="5" t="s">
        <v>67</v>
      </c>
      <c r="V120" s="5" t="s">
        <v>67</v>
      </c>
      <c r="W120" s="5" t="s">
        <v>67</v>
      </c>
      <c r="X120" s="5" t="s">
        <v>67</v>
      </c>
      <c r="Y120" s="5" t="s">
        <v>67</v>
      </c>
      <c r="Z120" s="5" t="s">
        <v>67</v>
      </c>
      <c r="AA120" s="5" t="s">
        <v>67</v>
      </c>
      <c r="AB120" s="5" t="s">
        <v>67</v>
      </c>
      <c r="AC120" s="5" t="s">
        <v>67</v>
      </c>
      <c r="AD120" s="5" t="s">
        <v>67</v>
      </c>
      <c r="AE120" s="5" t="s">
        <v>67</v>
      </c>
      <c r="AF120" s="5" t="s">
        <v>67</v>
      </c>
      <c r="AG120" s="5" t="s">
        <v>67</v>
      </c>
      <c r="AH120" s="5" t="s">
        <v>67</v>
      </c>
      <c r="AI120" s="5" t="s">
        <v>67</v>
      </c>
      <c r="AJ120" s="5" t="s">
        <v>67</v>
      </c>
      <c r="AK120" s="5" t="s">
        <v>67</v>
      </c>
      <c r="AL120" s="5" t="s">
        <v>67</v>
      </c>
      <c r="AM120" s="5" t="s">
        <v>67</v>
      </c>
      <c r="AN120" s="5" t="s">
        <v>67</v>
      </c>
      <c r="AO120" s="5" t="s">
        <v>67</v>
      </c>
      <c r="AP120" s="5" t="s">
        <v>67</v>
      </c>
      <c r="AQ120" s="5" t="s">
        <v>67</v>
      </c>
      <c r="AR120" s="5" t="s">
        <v>67</v>
      </c>
      <c r="AS120" s="5" t="s">
        <v>67</v>
      </c>
      <c r="AT120" s="5" t="s">
        <v>67</v>
      </c>
      <c r="AU120" s="5" t="s">
        <v>67</v>
      </c>
      <c r="AV120" s="5" t="s">
        <v>67</v>
      </c>
      <c r="AW120" s="5" t="s">
        <v>67</v>
      </c>
      <c r="AX120" s="5" t="s">
        <v>67</v>
      </c>
      <c r="AY120" s="5" t="s">
        <v>67</v>
      </c>
      <c r="AZ120" s="5" t="s">
        <v>67</v>
      </c>
      <c r="BA120" s="5" t="s">
        <v>67</v>
      </c>
      <c r="BB120" s="5" t="s">
        <v>67</v>
      </c>
      <c r="BC120" s="5" t="s">
        <v>67</v>
      </c>
      <c r="BD120" s="5" t="s">
        <v>67</v>
      </c>
      <c r="BE120" s="5" t="s">
        <v>67</v>
      </c>
      <c r="BF120" s="5" t="s">
        <v>67</v>
      </c>
      <c r="BG120" s="5" t="s">
        <v>67</v>
      </c>
      <c r="BH120" s="5" t="s">
        <v>67</v>
      </c>
      <c r="BI120" s="5" t="s">
        <v>67</v>
      </c>
      <c r="BJ120" s="5" t="s">
        <v>67</v>
      </c>
      <c r="BK120" s="5" t="s">
        <v>67</v>
      </c>
      <c r="BL120" s="5" t="s">
        <v>67</v>
      </c>
      <c r="BM120" s="5" t="s">
        <v>67</v>
      </c>
      <c r="BN120" s="5" t="s">
        <v>67</v>
      </c>
      <c r="BO120" s="5" t="s">
        <v>67</v>
      </c>
      <c r="BP120" s="5" t="s">
        <v>67</v>
      </c>
      <c r="BQ120" s="5" t="s">
        <v>67</v>
      </c>
      <c r="BR120" s="5" t="s">
        <v>67</v>
      </c>
      <c r="BS120" s="5" t="s">
        <v>67</v>
      </c>
      <c r="BT120" s="5" t="s">
        <v>67</v>
      </c>
      <c r="BU120" s="5" t="s">
        <v>67</v>
      </c>
      <c r="BV120" s="5" t="s">
        <v>67</v>
      </c>
      <c r="BW120" s="5" t="s">
        <v>67</v>
      </c>
      <c r="BX120" s="5" t="s">
        <v>67</v>
      </c>
    </row>
    <row r="121" spans="1:76" ht="130.19999999999999" thickBot="1" x14ac:dyDescent="0.35">
      <c r="A121" s="10"/>
      <c r="B121" s="16" t="s">
        <v>203</v>
      </c>
      <c r="C121" s="16" t="s">
        <v>204</v>
      </c>
      <c r="D121" s="16" t="s">
        <v>205</v>
      </c>
      <c r="E121" s="16" t="s">
        <v>206</v>
      </c>
      <c r="F121" s="16" t="s">
        <v>207</v>
      </c>
      <c r="G121" s="16" t="s">
        <v>208</v>
      </c>
      <c r="H121" s="16" t="s">
        <v>209</v>
      </c>
      <c r="I121" s="16" t="s">
        <v>210</v>
      </c>
      <c r="J121" s="16" t="s">
        <v>211</v>
      </c>
      <c r="K121" s="16" t="s">
        <v>212</v>
      </c>
      <c r="L121" s="16" t="s">
        <v>213</v>
      </c>
      <c r="M121" s="16" t="s">
        <v>214</v>
      </c>
      <c r="N121" s="16" t="s">
        <v>215</v>
      </c>
      <c r="O121" s="16" t="s">
        <v>216</v>
      </c>
      <c r="P121" s="16" t="s">
        <v>217</v>
      </c>
      <c r="Q121" s="16" t="s">
        <v>218</v>
      </c>
      <c r="R121" s="16" t="s">
        <v>219</v>
      </c>
      <c r="S121" s="16" t="s">
        <v>220</v>
      </c>
      <c r="T121" s="16" t="s">
        <v>221</v>
      </c>
      <c r="U121" s="16" t="s">
        <v>222</v>
      </c>
      <c r="V121" s="16" t="s">
        <v>223</v>
      </c>
      <c r="W121" s="16" t="s">
        <v>224</v>
      </c>
      <c r="X121" s="16" t="s">
        <v>225</v>
      </c>
      <c r="Y121" s="16" t="s">
        <v>226</v>
      </c>
      <c r="Z121" s="16" t="s">
        <v>227</v>
      </c>
      <c r="AA121" s="16" t="s">
        <v>228</v>
      </c>
      <c r="AB121" s="16" t="s">
        <v>229</v>
      </c>
      <c r="AC121" s="16" t="s">
        <v>230</v>
      </c>
      <c r="AD121" s="16" t="s">
        <v>231</v>
      </c>
      <c r="AE121" s="16" t="s">
        <v>232</v>
      </c>
      <c r="AF121" s="16" t="s">
        <v>233</v>
      </c>
      <c r="AG121" s="16" t="s">
        <v>234</v>
      </c>
      <c r="AH121" s="16" t="s">
        <v>235</v>
      </c>
      <c r="AI121" s="16" t="s">
        <v>236</v>
      </c>
      <c r="AJ121" s="16" t="s">
        <v>237</v>
      </c>
      <c r="AK121" s="16" t="s">
        <v>238</v>
      </c>
      <c r="AL121" s="16" t="s">
        <v>239</v>
      </c>
      <c r="AM121" s="16" t="s">
        <v>240</v>
      </c>
      <c r="AN121" s="16" t="s">
        <v>241</v>
      </c>
      <c r="AO121" s="16" t="s">
        <v>242</v>
      </c>
      <c r="AP121" s="16" t="s">
        <v>243</v>
      </c>
      <c r="AQ121" s="16" t="s">
        <v>244</v>
      </c>
      <c r="AR121" s="16" t="s">
        <v>245</v>
      </c>
      <c r="AS121" s="16" t="s">
        <v>246</v>
      </c>
      <c r="AT121" s="16" t="s">
        <v>247</v>
      </c>
      <c r="AU121" s="16" t="s">
        <v>248</v>
      </c>
      <c r="AV121" s="16" t="s">
        <v>249</v>
      </c>
      <c r="AW121" s="16" t="s">
        <v>250</v>
      </c>
      <c r="AX121" s="16" t="s">
        <v>251</v>
      </c>
      <c r="AY121" s="16" t="s">
        <v>252</v>
      </c>
      <c r="AZ121" s="16" t="s">
        <v>253</v>
      </c>
      <c r="BA121" s="16" t="s">
        <v>254</v>
      </c>
      <c r="BB121" s="16" t="s">
        <v>255</v>
      </c>
      <c r="BC121" s="16" t="s">
        <v>256</v>
      </c>
      <c r="BD121" s="16" t="s">
        <v>257</v>
      </c>
      <c r="BE121" s="16" t="s">
        <v>258</v>
      </c>
      <c r="BF121" s="16" t="s">
        <v>259</v>
      </c>
      <c r="BG121" s="16" t="s">
        <v>260</v>
      </c>
      <c r="BH121" s="16" t="s">
        <v>261</v>
      </c>
      <c r="BI121" s="16" t="s">
        <v>262</v>
      </c>
      <c r="BJ121" s="16" t="s">
        <v>263</v>
      </c>
      <c r="BK121" s="16" t="s">
        <v>264</v>
      </c>
      <c r="BL121" s="16" t="s">
        <v>265</v>
      </c>
      <c r="BM121" s="16" t="s">
        <v>266</v>
      </c>
      <c r="BN121" s="16" t="s">
        <v>267</v>
      </c>
      <c r="BO121" s="16" t="s">
        <v>268</v>
      </c>
      <c r="BP121" s="16" t="s">
        <v>269</v>
      </c>
      <c r="BQ121" s="16" t="s">
        <v>270</v>
      </c>
      <c r="BR121" s="16" t="s">
        <v>271</v>
      </c>
      <c r="BS121" s="16" t="s">
        <v>272</v>
      </c>
      <c r="BT121" s="16" t="s">
        <v>273</v>
      </c>
      <c r="BU121" s="16" t="s">
        <v>274</v>
      </c>
      <c r="BV121" s="16" t="s">
        <v>275</v>
      </c>
      <c r="BW121" s="16" t="s">
        <v>276</v>
      </c>
      <c r="BX121" s="16" t="s">
        <v>277</v>
      </c>
    </row>
  </sheetData>
  <mergeCells count="203">
    <mergeCell ref="A99:BX99"/>
    <mergeCell ref="A102:BX102"/>
    <mergeCell ref="A107:BX107"/>
    <mergeCell ref="A55:BX55"/>
    <mergeCell ref="A64:BX64"/>
    <mergeCell ref="A71:BX71"/>
    <mergeCell ref="A81:BX81"/>
    <mergeCell ref="A87:BX87"/>
    <mergeCell ref="A94:BX94"/>
    <mergeCell ref="AQ26:AQ31"/>
    <mergeCell ref="BG26:BG31"/>
    <mergeCell ref="BN26:BN31"/>
    <mergeCell ref="BO26:BO31"/>
    <mergeCell ref="A32:BX32"/>
    <mergeCell ref="A49:BX49"/>
    <mergeCell ref="AF26:AF31"/>
    <mergeCell ref="AH26:AH31"/>
    <mergeCell ref="AI26:AI31"/>
    <mergeCell ref="AJ26:AJ31"/>
    <mergeCell ref="AK26:AK31"/>
    <mergeCell ref="AL26:AL31"/>
    <mergeCell ref="S26:S31"/>
    <mergeCell ref="T26:T31"/>
    <mergeCell ref="U26:U31"/>
    <mergeCell ref="X26:X31"/>
    <mergeCell ref="Z26:Z31"/>
    <mergeCell ref="AE26:AE31"/>
    <mergeCell ref="M26:M31"/>
    <mergeCell ref="N26:N31"/>
    <mergeCell ref="O26:O31"/>
    <mergeCell ref="P26:P31"/>
    <mergeCell ref="Q26:Q31"/>
    <mergeCell ref="R26:R31"/>
    <mergeCell ref="G26:G31"/>
    <mergeCell ref="H26:H31"/>
    <mergeCell ref="I26:I31"/>
    <mergeCell ref="J26:J31"/>
    <mergeCell ref="K26:K31"/>
    <mergeCell ref="L26:L31"/>
    <mergeCell ref="BU22:BU23"/>
    <mergeCell ref="BV22:BV23"/>
    <mergeCell ref="BW22:BW23"/>
    <mergeCell ref="BH22:BH23"/>
    <mergeCell ref="AW22:AW23"/>
    <mergeCell ref="AX22:AX23"/>
    <mergeCell ref="AY22:AY23"/>
    <mergeCell ref="AZ22:AZ23"/>
    <mergeCell ref="BA22:BA23"/>
    <mergeCell ref="BB22:BB23"/>
    <mergeCell ref="AQ22:AQ23"/>
    <mergeCell ref="AR22:AR23"/>
    <mergeCell ref="AS22:AS23"/>
    <mergeCell ref="AT22:AT23"/>
    <mergeCell ref="AU22:AU23"/>
    <mergeCell ref="AV22:AV23"/>
    <mergeCell ref="AK22:AK23"/>
    <mergeCell ref="AL22:AL23"/>
    <mergeCell ref="BX22:BX23"/>
    <mergeCell ref="A26:A31"/>
    <mergeCell ref="B26:B31"/>
    <mergeCell ref="C26:C31"/>
    <mergeCell ref="D26:D31"/>
    <mergeCell ref="E26:E31"/>
    <mergeCell ref="F26:F31"/>
    <mergeCell ref="BO22:BO23"/>
    <mergeCell ref="BP22:BP23"/>
    <mergeCell ref="BQ22:BQ23"/>
    <mergeCell ref="BR22:BR23"/>
    <mergeCell ref="BS22:BS23"/>
    <mergeCell ref="BT22:BT23"/>
    <mergeCell ref="BI22:BI23"/>
    <mergeCell ref="BJ22:BJ23"/>
    <mergeCell ref="BK22:BK23"/>
    <mergeCell ref="BL22:BL23"/>
    <mergeCell ref="BM22:BM23"/>
    <mergeCell ref="BN22:BN23"/>
    <mergeCell ref="BC22:BC23"/>
    <mergeCell ref="BD22:BD23"/>
    <mergeCell ref="BE22:BE23"/>
    <mergeCell ref="BF22:BF23"/>
    <mergeCell ref="BG22:BG23"/>
    <mergeCell ref="AM22:AM23"/>
    <mergeCell ref="AN22:AN23"/>
    <mergeCell ref="AO22:AO23"/>
    <mergeCell ref="AP22:AP23"/>
    <mergeCell ref="AE22:AE23"/>
    <mergeCell ref="AF22:AF23"/>
    <mergeCell ref="AG22:AG23"/>
    <mergeCell ref="AH22:AH23"/>
    <mergeCell ref="AI22:AI23"/>
    <mergeCell ref="AJ22:AJ23"/>
    <mergeCell ref="AA22:AA23"/>
    <mergeCell ref="AB22:AB23"/>
    <mergeCell ref="AC22:AC23"/>
    <mergeCell ref="AD22:AD23"/>
    <mergeCell ref="S22:S23"/>
    <mergeCell ref="T22:T23"/>
    <mergeCell ref="U22:U23"/>
    <mergeCell ref="V22:V23"/>
    <mergeCell ref="W22:W23"/>
    <mergeCell ref="X22:X23"/>
    <mergeCell ref="A8:A9"/>
    <mergeCell ref="H8:H9"/>
    <mergeCell ref="A16:BX16"/>
    <mergeCell ref="A18:BX18"/>
    <mergeCell ref="A22:A23"/>
    <mergeCell ref="B22:B23"/>
    <mergeCell ref="C22:C23"/>
    <mergeCell ref="D22:D23"/>
    <mergeCell ref="E22:E23"/>
    <mergeCell ref="F22:F23"/>
    <mergeCell ref="M22:M23"/>
    <mergeCell ref="N22:N23"/>
    <mergeCell ref="O22:O23"/>
    <mergeCell ref="P22:P23"/>
    <mergeCell ref="Q22:Q23"/>
    <mergeCell ref="R22:R23"/>
    <mergeCell ref="G22:G23"/>
    <mergeCell ref="H22:H23"/>
    <mergeCell ref="I22:I23"/>
    <mergeCell ref="J22:J23"/>
    <mergeCell ref="K22:K23"/>
    <mergeCell ref="L22:L23"/>
    <mergeCell ref="Y22:Y23"/>
    <mergeCell ref="Z22:Z23"/>
    <mergeCell ref="BU2:BU3"/>
    <mergeCell ref="BV2:BV3"/>
    <mergeCell ref="BW2:BW3"/>
    <mergeCell ref="BX2:BX3"/>
    <mergeCell ref="A4:BX4"/>
    <mergeCell ref="A7:BX7"/>
    <mergeCell ref="BO2:BO3"/>
    <mergeCell ref="BP2:BP3"/>
    <mergeCell ref="BQ2:BQ3"/>
    <mergeCell ref="BR2:BR3"/>
    <mergeCell ref="BS2:BS3"/>
    <mergeCell ref="BT2:BT3"/>
    <mergeCell ref="BI2:BI3"/>
    <mergeCell ref="BJ2:BJ3"/>
    <mergeCell ref="BK2:BK3"/>
    <mergeCell ref="BL2:BL3"/>
    <mergeCell ref="BM2:BM3"/>
    <mergeCell ref="BN2:BN3"/>
    <mergeCell ref="BC2:BC3"/>
    <mergeCell ref="BD2:BD3"/>
    <mergeCell ref="BE2:BE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AQ2:AQ3"/>
    <mergeCell ref="AR2:AR3"/>
    <mergeCell ref="AS2:AS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AE2:AE3"/>
    <mergeCell ref="AF2:AF3"/>
    <mergeCell ref="AG2:AG3"/>
    <mergeCell ref="AH2:AH3"/>
    <mergeCell ref="AI2:AI3"/>
    <mergeCell ref="AJ2:AJ3"/>
    <mergeCell ref="Y2:Y3"/>
    <mergeCell ref="Z2:Z3"/>
    <mergeCell ref="AA2:AA3"/>
    <mergeCell ref="AB2:AB3"/>
    <mergeCell ref="AC2:AC3"/>
    <mergeCell ref="AD2:AD3"/>
    <mergeCell ref="S2:S3"/>
    <mergeCell ref="T2:T3"/>
    <mergeCell ref="U2:U3"/>
    <mergeCell ref="V2:V3"/>
    <mergeCell ref="W2:W3"/>
    <mergeCell ref="X2:X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  <mergeCell ref="M2:M3"/>
    <mergeCell ref="N2:N3"/>
    <mergeCell ref="O2:O3"/>
  </mergeCells>
  <hyperlinks>
    <hyperlink ref="B121" r:id="rId1" tooltip="Samsung Galaxy A01 Core 16GB Dual (A013F) - Boltok és árak" display="https://www.arukereso.hu/mobiltelefon-c3277/samsung/galaxy-a01-core-16gb-dual-a013f-p582180600/" xr:uid="{00000000-0004-0000-0100-000000000000}"/>
    <hyperlink ref="C121" r:id="rId2" tooltip="Samsung Galaxy A01 16GB Dual - Boltok és árak" display="https://www.arukereso.hu/mobiltelefon-c3277/samsung/galaxy-a01-16gb-dual-p533720259/" xr:uid="{00000000-0004-0000-0100-000001000000}"/>
    <hyperlink ref="D121" r:id="rId3" tooltip="Samsung Galaxy A10s 32GB 2GB RAM Dual (A107F/DS) - Boltok és árak" display="https://www.arukereso.hu/mobiltelefon-c3277/samsung/galaxy-a10s-32gb-2gb-ram-dual-a107f-ds-p498037419/" xr:uid="{00000000-0004-0000-0100-000002000000}"/>
    <hyperlink ref="E121" r:id="rId4" tooltip="Samsung Galaxy A20e 32GB Dual A202 - Boltok és árak" display="https://www.arukereso.hu/mobiltelefon-c3277/samsung/galaxy-a20e-32gb-dual-a202-p468596010/" xr:uid="{00000000-0004-0000-0100-000003000000}"/>
    <hyperlink ref="F121" r:id="rId5" tooltip="Samsung Galaxy A02 32GB 3GB RAM Dual (A022F) - Boltok és árak" display="https://www.arukereso.hu/mobiltelefon-c3277/samsung/galaxy-a02-32gb-3gb-ram-dual-a022f-p638572032/" xr:uid="{00000000-0004-0000-0100-000004000000}"/>
    <hyperlink ref="G121" r:id="rId6" tooltip="Samsung Galaxy A02s 32GB Dual (A025F) - Boltok és árak" display="https://www.arukereso.hu/mobiltelefon-c3277/samsung/galaxy-a02s-32gb-dual-a025f-p621420450/" xr:uid="{00000000-0004-0000-0100-000005000000}"/>
    <hyperlink ref="H121" r:id="rId7" tooltip="Samsung Galaxy A11 32GB 2GB RAM Dual - Boltok és árak" display="https://www.arukereso.hu/mobiltelefon-c3277/samsung/galaxy-a11-32gb-2gb-ram-dual-p562220466/" xr:uid="{00000000-0004-0000-0100-000006000000}"/>
    <hyperlink ref="I121" r:id="rId8" tooltip="Samsung Galaxy M11 32GB 3GB RAM Dual - Boltok és árak" display="https://www.arukereso.hu/mobiltelefon-c3277/samsung/galaxy-m11-32gb-3gb-ram-dual-p563586459/" xr:uid="{00000000-0004-0000-0100-000007000000}"/>
    <hyperlink ref="J121" r:id="rId9" tooltip="Samsung Galaxy A02 64GB 3GB RAM Dual (A022F) - Boltok és árak" display="https://www.arukereso.hu/mobiltelefon-c3277/samsung/galaxy-a02-64gb-3gb-ram-dual-a022f-p638333016/" xr:uid="{00000000-0004-0000-0100-000008000000}"/>
    <hyperlink ref="K121" r:id="rId10" tooltip="Samsung Galaxy A20e 32GB A202 - Boltok és árak" display="https://www.arukereso.hu/mobiltelefon-c3277/samsung/galaxy-a20e-32gb-a202-p473039862/" xr:uid="{00000000-0004-0000-0100-000009000000}"/>
    <hyperlink ref="L121" r:id="rId11" tooltip="Samsung Galaxy A20s 32GB 3GB RAM Dual (A207F) - Boltok és árak" display="https://www.arukereso.hu/mobiltelefon-c3277/samsung/galaxy-a20s-32gb-3gb-ram-dual-a207f-p509134644/" xr:uid="{00000000-0004-0000-0100-00000A000000}"/>
    <hyperlink ref="M121" r:id="rId12" tooltip="Samsung Galaxy A02s 64GB 4GB RAM Dual - Boltok és árak" display="https://www.arukereso.hu/mobiltelefon-c3277/samsung/galaxy-a02s-64gb-4gb-ram-dual-p625713075/" xr:uid="{00000000-0004-0000-0100-00000B000000}"/>
    <hyperlink ref="N121" r:id="rId13" tooltip="Samsung Galaxy A12 64GB 4GB RAM Dual - Boltok és árak" display="https://www.arukereso.hu/mobiltelefon-c3277/samsung/galaxy-a12-64gb-4gb-ram-dual-p617634852/" xr:uid="{00000000-0004-0000-0100-00000C000000}"/>
    <hyperlink ref="O121" r:id="rId14" tooltip="Samsung Galaxy A10 32GB Dual A105 - Boltok és árak" display="https://www.arukereso.hu/mobiltelefon-c3277/samsung/galaxy-a10-32gb-dual-a105-p462097881/" xr:uid="{00000000-0004-0000-0100-00000D000000}"/>
    <hyperlink ref="P121" r:id="rId15" tooltip="Samsung Galaxy A21s 32GB 3GB RAM Dual (A217F) - Boltok és árak" display="https://www.arukereso.hu/mobiltelefon-c3277/samsung/galaxy-a21s-32gb-3gb-ram-dual-a217f-p566312580/" xr:uid="{00000000-0004-0000-0100-00000E000000}"/>
    <hyperlink ref="Q121" r:id="rId16" tooltip="Samsung Galaxy A21s 32GB 3GB RAM (A217F) - Boltok és árak" display="https://www.arukereso.hu/mobiltelefon-c3277/samsung/galaxy-a21s-32gb-3gb-ram-a217f-p563586696/" xr:uid="{00000000-0004-0000-0100-00000F000000}"/>
    <hyperlink ref="R121" r:id="rId17" tooltip="Samsung Galaxy A12 128GB 4GB RAM Dual (A125) - Boltok és árak" display="https://www.arukereso.hu/mobiltelefon-c3277/samsung/galaxy-a12-128gb-4gb-ram-dual-a125-p620952246/" xr:uid="{00000000-0004-0000-0100-000010000000}"/>
    <hyperlink ref="S121" r:id="rId18" tooltip="Samsung Galaxy M21 64GB 4GB RAM Dual (M215F) - Boltok és árak" display="https://www.arukereso.hu/mobiltelefon-c3277/samsung/galaxy-m21-64gb-4gb-ram-dual-m215f-p555890553/" xr:uid="{00000000-0004-0000-0100-000011000000}"/>
    <hyperlink ref="T121" r:id="rId19" tooltip="Samsung Galaxy A21s 128GB 4GB RAM Dual - Boltok és árak" display="https://www.arukereso.hu/mobiltelefon-c3277/samsung/galaxy-a21s-128gb-4gb-ram-dual-p599501958/" xr:uid="{00000000-0004-0000-0100-000012000000}"/>
    <hyperlink ref="U121" r:id="rId20" tooltip="Samsung Galaxy A21s 128GB 3GB RAM Dual - Boltok és árak" display="https://www.arukereso.hu/mobiltelefon-c3277/samsung/galaxy-a21s-128gb-3gb-ram-dual-p604424586/" xr:uid="{00000000-0004-0000-0100-000013000000}"/>
    <hyperlink ref="V121" r:id="rId21" tooltip="Samsung Galaxy A31 64GB 4GB RAM Dual - Boltok és árak" display="https://www.arukereso.hu/mobiltelefon-c3277/samsung/galaxy-a31-64gb-4gb-ram-dual-p555357627/" xr:uid="{00000000-0004-0000-0100-000014000000}"/>
    <hyperlink ref="W121" r:id="rId22" tooltip="Samsung Galaxy A41 64GB Dual (A415FZ) - Boltok és árak" display="https://www.arukereso.hu/mobiltelefon-c3277/samsung/galaxy-a41-64gb-dual-a415fz-p555357636/" xr:uid="{00000000-0004-0000-0100-000015000000}"/>
    <hyperlink ref="X121" r:id="rId23" tooltip="Samsung Galaxy Xcover 4s Dual (G398F) - Boltok és árak" display="https://www.arukereso.hu/mobiltelefon-c3277/samsung/galaxy-xcover-4s-dual-g398f-p486449895/" xr:uid="{00000000-0004-0000-0100-000016000000}"/>
    <hyperlink ref="Y121" r:id="rId24" tooltip="Samsung Galaxy A31 128GB 4GB RAM Dual - Boltok és árak" display="https://www.arukereso.hu/mobiltelefon-c3277/samsung/galaxy-a31-128gb-4gb-ram-dual-p558179625/" xr:uid="{00000000-0004-0000-0100-000017000000}"/>
    <hyperlink ref="Z121" r:id="rId25" tooltip="Samsung Galaxy Xcover 4s (G398F) - Boltok és árak" display="https://www.arukereso.hu/mobiltelefon-c3277/samsung/galaxy-xcover-4s-g398f-p483410712/" xr:uid="{00000000-0004-0000-0100-000018000000}"/>
    <hyperlink ref="AA121" r:id="rId26" tooltip="Samsung Galaxy A51 128GB 4GB RAM Dual (A515F) - Boltok és árak" display="https://www.arukereso.hu/mobiltelefon-c3277/samsung/galaxy-a51-128gb-4gb-ram-dual-a515f-p523247442/" xr:uid="{00000000-0004-0000-0100-000019000000}"/>
    <hyperlink ref="AB121" r:id="rId27" tooltip="Samsung Galaxy A50 128GB 4GB RAM Dual A505 - Boltok és árak" display="https://www.arukereso.hu/mobiltelefon-c3277/samsung/galaxy-a50-128gb-4gb-ram-dual-a505-p457212378/" xr:uid="{00000000-0004-0000-0100-00001A000000}"/>
    <hyperlink ref="AC121" r:id="rId28" tooltip="Samsung Galaxy A42 5G 128GB 4GB RAM Dual (A426B) - Boltok és árak" display="https://www.arukereso.hu/mobiltelefon-c3277/samsung/galaxy-a42-5g-128gb-4gb-ram-dual-a426b-p601145814/" xr:uid="{00000000-0004-0000-0100-00001B000000}"/>
    <hyperlink ref="AD121" r:id="rId29" tooltip="Samsung Galaxy A51 128GB 6GB RAM Dual - Boltok és árak" display="https://www.arukereso.hu/mobiltelefon-c3277/samsung/galaxy-a51-128gb-6gb-ram-dual-p523369734/" xr:uid="{00000000-0004-0000-0100-00001C000000}"/>
    <hyperlink ref="AE121" r:id="rId30" tooltip="Samsung Galaxy M31 64GB 6GB RAM Dual (M315) - Boltok és árak" display="https://www.arukereso.hu/mobiltelefon-c3277/samsung/galaxy-m31-64gb-6gb-ram-dual-m315-p566974023/" xr:uid="{00000000-0004-0000-0100-00001D000000}"/>
    <hyperlink ref="AF121" r:id="rId31" tooltip="Samsung Galaxy A32 5G 64GB 4GB RAM Dual (A326) - Boltok és árak" display="https://www.arukereso.hu/mobiltelefon-c3277/samsung/galaxy-a32-5g-64gb-4gb-ram-dual-a326-p635248674/" xr:uid="{00000000-0004-0000-0100-00001E000000}"/>
    <hyperlink ref="AG121" r:id="rId32" tooltip="Samsung Galaxy A71 128GB 6GB RAM Dual (A715F) - Boltok és árak" display="https://www.arukereso.hu/mobiltelefon-c3277/samsung/galaxy-a71-128gb-6gb-ram-dual-a715f-p524326647/" xr:uid="{00000000-0004-0000-0100-00001F000000}"/>
    <hyperlink ref="AH121" r:id="rId33" tooltip="Samsung Galaxy A32 5G 128GB 4GB RAM Dual (A326) - Boltok és árak" display="https://www.arukereso.hu/mobiltelefon-c3277/samsung/galaxy-a32-5g-128gb-4gb-ram-dual-a326-p633863871/" xr:uid="{00000000-0004-0000-0100-000020000000}"/>
    <hyperlink ref="AI121" r:id="rId34" tooltip="Samsung Galaxy M31s 128GB 6GB RAM Dual - Boltok és árak" display="https://www.arukereso.hu/mobiltelefon-c3277/samsung/galaxy-m31s-128gb-6gb-ram-dual-p593660085/" xr:uid="{00000000-0004-0000-0100-000021000000}"/>
    <hyperlink ref="AJ121" r:id="rId35" tooltip="Samsung Galaxy M51 128GB 6GB RAM Dual - Boltok és árak" display="https://www.arukereso.hu/mobiltelefon-c3277/samsung/galaxy-m51-128gb-6gb-ram-dual-p594595479/" xr:uid="{00000000-0004-0000-0100-000022000000}"/>
    <hyperlink ref="AK121" r:id="rId36" tooltip="Samsung Galaxy A80 128GB 8GB RAM Dual A805 - Boltok és árak" display="https://www.arukereso.hu/mobiltelefon-c3277/samsung/galaxy-a80-128gb-8gb-ram-dual-a805-p467739855/" xr:uid="{00000000-0004-0000-0100-000023000000}"/>
    <hyperlink ref="AL121" r:id="rId37" tooltip="Samsung Galaxy Xcover Pro 64GB Dual - Boltok és árak" display="https://www.arukereso.hu/mobiltelefon-c3277/samsung/galaxy-xcover-pro-64gb-dual-p526557789/" xr:uid="{00000000-0004-0000-0100-000024000000}"/>
    <hyperlink ref="AM121" r:id="rId38" tooltip="Samsung Galaxy A50 128GB 4GB RAM A505 - Boltok és árak" display="https://www.arukereso.hu/mobiltelefon-c3277/samsung/galaxy-a50-128gb-4gb-ram-a505-p460251633/" xr:uid="{00000000-0004-0000-0100-000025000000}"/>
    <hyperlink ref="AN121" r:id="rId39" tooltip="Samsung Galaxy Note10 Lite 128GB 6GB RAM Dual (N770F) - Boltok és árak" display="https://www.arukereso.hu/mobiltelefon-c3277/samsung/galaxy-note10-lite-128gb-6gb-ram-dual-n770f-p524845959/" xr:uid="{00000000-0004-0000-0100-000026000000}"/>
    <hyperlink ref="AO121" r:id="rId40" tooltip="Samsung Galaxy S20 FE 128GB 6GB RAM Dual (G780) - Boltok és árak" display="https://www.arukereso.hu/mobiltelefon-c3277/samsung/galaxy-s20-fe-128gb-6gb-ram-dual-g780-p591850131/" xr:uid="{00000000-0004-0000-0100-000027000000}"/>
    <hyperlink ref="AP121" r:id="rId41" tooltip="Samsung Galaxy S10 Lite 128GB 6GB RAM Dual (G770F) - Boltok és árak" display="https://www.arukereso.hu/mobiltelefon-c3277/samsung/galaxy-s10-lite-128gb-6gb-ram-dual-g770f-p524845953/" xr:uid="{00000000-0004-0000-0100-000028000000}"/>
    <hyperlink ref="AQ121" r:id="rId42" tooltip="Samsung Galaxy S10e 128GB Dual G970 - Boltok és árak" display="https://www.arukereso.hu/mobiltelefon-c3277/samsung/galaxy-s10e-128gb-dual-g970-p454157901/" xr:uid="{00000000-0004-0000-0100-000029000000}"/>
    <hyperlink ref="AR121" r:id="rId43" tooltip="Samsung Galaxy S10 Lite 128GB 8GB RAM Dual (G770F) - Boltok és árak" display="https://www.arukereso.hu/mobiltelefon-c3277/samsung/galaxy-s10-lite-128gb-8gb-ram-dual-g770f-p527201583/" xr:uid="{00000000-0004-0000-0100-00002A000000}"/>
    <hyperlink ref="AS121" r:id="rId44" tooltip="Samsung Galaxy Note10 256GB Dual N970 - Boltok és árak" display="https://www.arukereso.hu/mobiltelefon-c3277/samsung/galaxy-note10-256gb-dual-n970-p489878346/" xr:uid="{00000000-0004-0000-0100-00002B000000}"/>
    <hyperlink ref="AT121" r:id="rId45" tooltip="Samsung Galaxy S20 FE 256GB 8GB RAM Dual (G780) - Boltok és árak" display="https://www.arukereso.hu/mobiltelefon-c3277/samsung/galaxy-s20-fe-256gb-8gb-ram-dual-g780-p592759050/" xr:uid="{00000000-0004-0000-0100-00002C000000}"/>
    <hyperlink ref="AU121" r:id="rId46" tooltip="Samsung Galaxy S10+ 128GB Dual G975 - Boltok és árak" display="https://www.arukereso.hu/mobiltelefon-c3277/samsung/galaxy-s10-128gb-dual-g975-p454157931/" xr:uid="{00000000-0004-0000-0100-00002D000000}"/>
    <hyperlink ref="AV121" r:id="rId47" tooltip="Samsung Galaxy S20 FE 128GB 6GB RAM (G780) - Boltok és árak" display="https://www.arukereso.hu/mobiltelefon-c3277/samsung/galaxy-s20-fe-128gb-6gb-ram-g780-p614722068/" xr:uid="{00000000-0004-0000-0100-00002E000000}"/>
    <hyperlink ref="AW121" r:id="rId48" tooltip="Samsung Galaxy S10 128GB Dual G973 - Boltok és árak" display="https://www.arukereso.hu/mobiltelefon-c3277/samsung/galaxy-s10-128gb-dual-g973-p454158033/" xr:uid="{00000000-0004-0000-0100-00002F000000}"/>
    <hyperlink ref="AX121" r:id="rId49" tooltip="Samsung Galaxy S20 FE 5G 128GB 6GB RAM Dual (G781) - Boltok és árak" display="https://www.arukereso.hu/mobiltelefon-c3277/samsung/galaxy-s20-fe-5g-128gb-6gb-ram-dual-g781-p591850137/" xr:uid="{00000000-0004-0000-0100-000030000000}"/>
    <hyperlink ref="AY121" r:id="rId50" tooltip="Samsung Galaxy Note20 256GB 8GB RAM Dual (N980F) - Boltok és árak" display="https://www.arukereso.hu/mobiltelefon-c3277/samsung/galaxy-note20-256gb-8gb-ram-dual-n980f-p578717490/" xr:uid="{00000000-0004-0000-0100-000031000000}"/>
    <hyperlink ref="AZ121" r:id="rId51" tooltip="Samsung Galaxy S20 128GB 8GB RAM Dual (G980F) - Boltok és árak" display="https://www.arukereso.hu/mobiltelefon-c3277/samsung/galaxy-s20-128gb-8gb-ram-dual-g980f-p535254726/" xr:uid="{00000000-0004-0000-0100-000032000000}"/>
    <hyperlink ref="BA121" r:id="rId52" tooltip="Samsung Galaxy S20+ 128GB 8GB RAM Dual (G985F) - Boltok és árak" display="https://www.arukereso.hu/mobiltelefon-c3277/samsung/galaxy-s20-128gb-8gb-ram-dual-g985f-p535254744/" xr:uid="{00000000-0004-0000-0100-000033000000}"/>
    <hyperlink ref="BB121" r:id="rId53" tooltip="Samsung Galaxy S20 5G 128GB 12GB RAM Dual - Boltok és árak" display="https://www.arukereso.hu/mobiltelefon-c3277/samsung/galaxy-s20-5g-128gb-12gb-ram-dual-p535600731/" xr:uid="{00000000-0004-0000-0100-000034000000}"/>
    <hyperlink ref="BC121" r:id="rId54" tooltip="Samsung Galaxy S20 5G 128GB 8GB RAM Dual - Boltok és árak" display="https://www.arukereso.hu/mobiltelefon-c3277/samsung/galaxy-s20-5g-128gb-8gb-ram-dual-p537015951/" xr:uid="{00000000-0004-0000-0100-000035000000}"/>
    <hyperlink ref="BD121" r:id="rId55" tooltip="Samsung Galaxy Note20 5G 256GB 8GB RAM Dual (N981) - Boltok és árak" display="https://www.arukereso.hu/mobiltelefon-c3277/samsung/galaxy-note20-5g-256gb-8gb-ram-dual-n981-p578717613/" xr:uid="{00000000-0004-0000-0100-000036000000}"/>
    <hyperlink ref="BE121" r:id="rId56" tooltip="Samsung Galaxy Note10+ 256GB Dual N975F - Boltok és árak" display="https://www.arukereso.hu/mobiltelefon-c3277/samsung/galaxy-note10-256gb-dual-n975f-p489878364/" xr:uid="{00000000-0004-0000-0100-000037000000}"/>
    <hyperlink ref="BF121" r:id="rId57" tooltip="Samsung Galaxy S10 512GB Dual G973 - Boltok és árak" display="https://www.arukereso.hu/mobiltelefon-c3277/samsung/galaxy-s10-512gb-dual-g973-p454158093/" xr:uid="{00000000-0004-0000-0100-000038000000}"/>
    <hyperlink ref="BG121" r:id="rId58" tooltip="Samsung Galaxy S10+ 512GB Dual G975 - Boltok és árak" display="https://www.arukereso.hu/mobiltelefon-c3277/samsung/galaxy-s10-512gb-dual-g975-p454158258/" xr:uid="{00000000-0004-0000-0100-000039000000}"/>
    <hyperlink ref="BH121" r:id="rId59" tooltip="Samsung Galaxy S20+ 5G 128GB 12GB RAM Dual (G986B) - Boltok és árak" display="https://www.arukereso.hu/mobiltelefon-c3277/samsung/galaxy-s20-5g-128gb-12gb-ram-dual-g986b-p535846635/" xr:uid="{00000000-0004-0000-0100-00003A000000}"/>
    <hyperlink ref="BI121" r:id="rId60" tooltip="Samsung Galaxy S21 128GB 8GB RAM Dual (G991) - Boltok és árak" display="https://www.arukereso.hu/mobiltelefon-c3277/samsung/galaxy-s21-128gb-8gb-ram-dual-g991-p621996924/" xr:uid="{00000000-0004-0000-0100-00003B000000}"/>
    <hyperlink ref="BJ121" r:id="rId61" tooltip="Samsung Galaxy S21 256GB 8GB RAM Dual (G991) - Boltok és árak" display="https://www.arukereso.hu/mobiltelefon-c3277/samsung/galaxy-s21-256gb-8gb-ram-dual-g991-p621996930/" xr:uid="{00000000-0004-0000-0100-00003C000000}"/>
    <hyperlink ref="BK121" r:id="rId62" tooltip="Samsung Galaxy S20 Ultra 5G 128GB 12GB RAM Dual - Boltok és árak" display="https://www.arukereso.hu/mobiltelefon-c3277/samsung/galaxy-s20-ultra-5g-128gb-12gb-ram-dual-p535254765/" xr:uid="{00000000-0004-0000-0100-00003D000000}"/>
    <hyperlink ref="BL121" r:id="rId63" tooltip="Samsung Galaxy S21+ 128GB 8GB RAM Dual (G996) - Boltok és árak" display="https://www.arukereso.hu/mobiltelefon-c3277/samsung/galaxy-s21-128gb-8gb-ram-dual-g996-p621996939/" xr:uid="{00000000-0004-0000-0100-00003E000000}"/>
    <hyperlink ref="BM121" r:id="rId64" tooltip="Samsung Galaxy S21+ 256GB 8GB RAM Dual (G996) - Boltok és árak" display="https://www.arukereso.hu/mobiltelefon-c3277/samsung/galaxy-s21-256gb-8gb-ram-dual-g996-p621996945/" xr:uid="{00000000-0004-0000-0100-00003F000000}"/>
    <hyperlink ref="BN121" r:id="rId65" tooltip="Samsung Galaxy Note9 128GB Dual N960 - Boltok és árak" display="https://www.arukereso.hu/mobiltelefon-c3277/samsung/galaxy-note9-128gb-dual-n960-p422493063/" xr:uid="{00000000-0004-0000-0100-000040000000}"/>
    <hyperlink ref="BO121" r:id="rId66" tooltip="Samsung Galaxy S9 64GB Dual G960FD - Boltok és árak" display="https://www.arukereso.hu/mobiltelefon-c3277/samsung/galaxy-s9-64gb-dual-g960fd-p399150395/" xr:uid="{00000000-0004-0000-0100-000041000000}"/>
    <hyperlink ref="BP121" r:id="rId67" tooltip="Samsung Galaxy S20 Ultra 128GB 12GB RAM Dual - Boltok és árak" display="https://www.arukereso.hu/mobiltelefon-c3277/samsung/galaxy-s20-ultra-128gb-12gb-ram-dual-p539941668/" xr:uid="{00000000-0004-0000-0100-000042000000}"/>
    <hyperlink ref="BQ121" r:id="rId68" tooltip="Samsung Galaxy Note10+ 512GB Dual N976 - Boltok és árak" display="https://www.arukereso.hu/mobiltelefon-c3277/samsung/galaxy-note10-512gb-dual-n976-p489878382/" xr:uid="{00000000-0004-0000-0100-000043000000}"/>
    <hyperlink ref="BR121" r:id="rId69" tooltip="Samsung Galaxy Note20 Ultra 5G 256GB 12GB RAM Dual (N986) - Boltok és árak" display="https://www.arukereso.hu/mobiltelefon-c3277/samsung/galaxy-note20-ultra-5g-256gb-12gb-ram-dual-n986-p578717691/" xr:uid="{00000000-0004-0000-0100-000044000000}"/>
    <hyperlink ref="BS121" r:id="rId70" tooltip="Samsung Galaxy S21 Ultra 128GB 12GB RAM Dual (G998) - Boltok és árak" display="https://www.arukereso.hu/mobiltelefon-c3277/samsung/galaxy-s21-ultra-128gb-12gb-ram-dual-g998-p621996963/" xr:uid="{00000000-0004-0000-0100-000045000000}"/>
    <hyperlink ref="BT121" r:id="rId71" tooltip="Samsung Galaxy Note20 Ultra 256GB 8GB RAM Dual - Boltok és árak" display="https://www.arukereso.hu/mobiltelefon-c3277/samsung/galaxy-note20-ultra-256gb-8gb-ram-dual-p578717625/" xr:uid="{00000000-0004-0000-0100-000046000000}"/>
    <hyperlink ref="BU121" r:id="rId72" tooltip="Samsung Galaxy S21 Ultra 256GB 12GB RAM Dual (G998) - Boltok és árak" display="https://www.arukereso.hu/mobiltelefon-c3277/samsung/galaxy-s21-ultra-256gb-12gb-ram-dual-g998-p621996972/" xr:uid="{00000000-0004-0000-0100-000047000000}"/>
    <hyperlink ref="BV121" r:id="rId73" tooltip="Samsung Galaxy Z Fold2 5G 256GB 12GB RAM (F916B) - Boltok és árak" display="https://www.arukereso.hu/mobiltelefon-c3277/samsung/galaxy-z-fold2-5g-256gb-12gb-ram-f916b-p578717943/" xr:uid="{00000000-0004-0000-0100-000048000000}"/>
    <hyperlink ref="BW121" r:id="rId74" tooltip="Samsung Galaxy S21 Ultra 512GB 16GB RAM Dual (G998) - Boltok és árak" display="https://www.arukereso.hu/mobiltelefon-c3277/samsung/galaxy-s21-ultra-512gb-16gb-ram-dual-g998-p621996981/" xr:uid="{00000000-0004-0000-0100-000049000000}"/>
    <hyperlink ref="BX121" r:id="rId75" tooltip="Samsung Galaxy S10+ 1TB Dual G975 - Boltok és árak" display="https://www.arukereso.hu/mobiltelefon-c3277/samsung/galaxy-s10-1tb-dual-g975-p454158234/" xr:uid="{00000000-0004-0000-0100-00004A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L78"/>
  <sheetViews>
    <sheetView zoomScale="14" zoomScaleNormal="80" workbookViewId="0">
      <pane xSplit="1" topLeftCell="B1" activePane="topRight" state="frozen"/>
      <selection pane="topRight" activeCell="B1" sqref="B1"/>
    </sheetView>
  </sheetViews>
  <sheetFormatPr defaultRowHeight="14.4" x14ac:dyDescent="0.3"/>
  <cols>
    <col min="1" max="1" width="28.109375" bestFit="1" customWidth="1"/>
    <col min="11" max="11" width="9.109375" style="30"/>
    <col min="22" max="23" width="11.44140625" style="33" bestFit="1" customWidth="1"/>
    <col min="24" max="24" width="15.33203125" bestFit="1" customWidth="1"/>
    <col min="38" max="38" width="9.109375" style="26"/>
    <col min="48" max="48" width="9.109375" style="26"/>
    <col min="51" max="51" width="9.109375" style="26"/>
    <col min="54" max="55" width="9.109375" style="26"/>
    <col min="56" max="56" width="15.33203125" style="26" bestFit="1" customWidth="1"/>
    <col min="57" max="57" width="9.109375" style="26"/>
    <col min="80" max="80" width="9.109375" style="26"/>
    <col min="139" max="139" width="28.109375" bestFit="1" customWidth="1"/>
    <col min="140" max="141" width="14.6640625" style="28" bestFit="1" customWidth="1"/>
    <col min="142" max="142" width="12" bestFit="1" customWidth="1"/>
  </cols>
  <sheetData>
    <row r="1" spans="1:142" x14ac:dyDescent="0.3">
      <c r="J1" t="s">
        <v>526</v>
      </c>
      <c r="K1" s="30" t="s">
        <v>526</v>
      </c>
      <c r="L1" t="s">
        <v>526</v>
      </c>
      <c r="M1" t="s">
        <v>526</v>
      </c>
      <c r="N1">
        <v>1</v>
      </c>
      <c r="O1" t="s">
        <v>527</v>
      </c>
      <c r="T1" t="s">
        <v>533</v>
      </c>
      <c r="U1" t="s">
        <v>526</v>
      </c>
      <c r="X1" t="s">
        <v>526</v>
      </c>
      <c r="AB1" t="s">
        <v>526</v>
      </c>
      <c r="AL1" s="26">
        <v>1</v>
      </c>
      <c r="AM1" t="s">
        <v>528</v>
      </c>
      <c r="AN1" t="s">
        <v>526</v>
      </c>
      <c r="AO1" t="s">
        <v>531</v>
      </c>
      <c r="AP1" t="s">
        <v>526</v>
      </c>
      <c r="AQ1" t="s">
        <v>532</v>
      </c>
      <c r="AR1" t="s">
        <v>532</v>
      </c>
      <c r="AS1" t="s">
        <v>532</v>
      </c>
      <c r="AV1" s="26" t="s">
        <v>533</v>
      </c>
      <c r="AY1" s="26" t="s">
        <v>533</v>
      </c>
      <c r="BD1" s="26" t="s">
        <v>526</v>
      </c>
      <c r="BE1" s="26" t="s">
        <v>526</v>
      </c>
      <c r="CB1" s="26">
        <v>1</v>
      </c>
      <c r="CC1" t="s">
        <v>528</v>
      </c>
      <c r="CN1" t="s">
        <v>533</v>
      </c>
      <c r="CV1">
        <v>1</v>
      </c>
      <c r="CW1" t="s">
        <v>528</v>
      </c>
      <c r="DE1" t="s">
        <v>526</v>
      </c>
      <c r="DG1" t="s">
        <v>533</v>
      </c>
      <c r="DP1" t="s">
        <v>530</v>
      </c>
      <c r="DW1" t="s">
        <v>533</v>
      </c>
      <c r="DY1" t="s">
        <v>533</v>
      </c>
      <c r="EA1" t="s">
        <v>533</v>
      </c>
    </row>
    <row r="3" spans="1:142" s="26" customFormat="1" ht="92.4" x14ac:dyDescent="0.3">
      <c r="A3" s="37" t="s">
        <v>0</v>
      </c>
      <c r="B3" s="194" t="s">
        <v>1</v>
      </c>
      <c r="C3" s="194"/>
      <c r="D3" s="192" t="s">
        <v>2</v>
      </c>
      <c r="E3" s="27" t="s">
        <v>3</v>
      </c>
      <c r="F3" s="27" t="s">
        <v>5</v>
      </c>
      <c r="G3" s="192" t="s">
        <v>7</v>
      </c>
      <c r="H3" s="193" t="s">
        <v>8</v>
      </c>
      <c r="I3" s="193"/>
      <c r="J3" s="35" t="s">
        <v>18</v>
      </c>
      <c r="K3" s="40" t="s">
        <v>503</v>
      </c>
      <c r="L3" s="35" t="s">
        <v>504</v>
      </c>
      <c r="M3" s="35" t="s">
        <v>505</v>
      </c>
      <c r="N3" s="35" t="s">
        <v>37</v>
      </c>
      <c r="O3" s="35" t="s">
        <v>37</v>
      </c>
      <c r="P3" s="27" t="s">
        <v>40</v>
      </c>
      <c r="Q3" s="192" t="s">
        <v>44</v>
      </c>
      <c r="R3" s="27" t="s">
        <v>45</v>
      </c>
      <c r="S3" s="192" t="s">
        <v>47</v>
      </c>
      <c r="T3" s="35" t="s">
        <v>48</v>
      </c>
      <c r="U3" s="35" t="s">
        <v>506</v>
      </c>
      <c r="V3" s="41" t="s">
        <v>507</v>
      </c>
      <c r="W3" s="41" t="s">
        <v>507</v>
      </c>
      <c r="X3" s="35" t="s">
        <v>507</v>
      </c>
      <c r="Y3" s="193" t="s">
        <v>55</v>
      </c>
      <c r="Z3" s="193"/>
      <c r="AA3" s="27" t="s">
        <v>58</v>
      </c>
      <c r="AB3" s="35" t="s">
        <v>508</v>
      </c>
      <c r="AC3" s="193" t="s">
        <v>62</v>
      </c>
      <c r="AD3" s="193"/>
      <c r="AE3" s="193"/>
      <c r="AF3" s="193"/>
      <c r="AG3" s="193"/>
      <c r="AH3" s="193"/>
      <c r="AI3" s="192" t="s">
        <v>65</v>
      </c>
      <c r="AJ3" s="27" t="s">
        <v>66</v>
      </c>
      <c r="AK3" s="27" t="s">
        <v>68</v>
      </c>
      <c r="AL3" s="35" t="s">
        <v>69</v>
      </c>
      <c r="AM3" s="35" t="s">
        <v>69</v>
      </c>
      <c r="AN3" s="35" t="s">
        <v>509</v>
      </c>
      <c r="AO3" s="35" t="s">
        <v>76</v>
      </c>
      <c r="AP3" s="35" t="s">
        <v>510</v>
      </c>
      <c r="AQ3" s="35" t="s">
        <v>93</v>
      </c>
      <c r="AR3" s="35" t="s">
        <v>95</v>
      </c>
      <c r="AS3" s="35" t="s">
        <v>96</v>
      </c>
      <c r="AT3" s="27" t="s">
        <v>82</v>
      </c>
      <c r="AU3" s="27" t="s">
        <v>83</v>
      </c>
      <c r="AV3" s="35" t="s">
        <v>84</v>
      </c>
      <c r="AW3" s="35" t="s">
        <v>84</v>
      </c>
      <c r="AX3" s="27" t="s">
        <v>86</v>
      </c>
      <c r="AY3" s="35" t="s">
        <v>87</v>
      </c>
      <c r="AZ3" s="35" t="s">
        <v>87</v>
      </c>
      <c r="BA3" s="27" t="s">
        <v>88</v>
      </c>
      <c r="BB3" s="35" t="s">
        <v>511</v>
      </c>
      <c r="BC3" s="35" t="s">
        <v>511</v>
      </c>
      <c r="BD3" s="35" t="s">
        <v>511</v>
      </c>
      <c r="BE3" s="35" t="s">
        <v>512</v>
      </c>
      <c r="BF3" s="35" t="s">
        <v>89</v>
      </c>
      <c r="BG3" s="192" t="s">
        <v>97</v>
      </c>
      <c r="BH3" s="27" t="s">
        <v>98</v>
      </c>
      <c r="BI3" s="27" t="s">
        <v>99</v>
      </c>
      <c r="BJ3" s="27" t="s">
        <v>100</v>
      </c>
      <c r="BK3" s="27" t="s">
        <v>101</v>
      </c>
      <c r="BL3" s="27" t="s">
        <v>102</v>
      </c>
      <c r="BM3" s="192" t="s">
        <v>103</v>
      </c>
      <c r="BN3" s="27" t="s">
        <v>104</v>
      </c>
      <c r="BO3" s="27" t="s">
        <v>105</v>
      </c>
      <c r="BP3" s="27" t="s">
        <v>106</v>
      </c>
      <c r="BQ3" s="27" t="s">
        <v>107</v>
      </c>
      <c r="BR3" s="27" t="s">
        <v>108</v>
      </c>
      <c r="BS3" s="27" t="s">
        <v>109</v>
      </c>
      <c r="BT3" s="27" t="s">
        <v>110</v>
      </c>
      <c r="BU3" s="27" t="s">
        <v>111</v>
      </c>
      <c r="BV3" s="192" t="s">
        <v>112</v>
      </c>
      <c r="BW3" s="27" t="s">
        <v>113</v>
      </c>
      <c r="BX3" s="27" t="s">
        <v>114</v>
      </c>
      <c r="BY3" s="27" t="s">
        <v>115</v>
      </c>
      <c r="BZ3" s="27" t="s">
        <v>116</v>
      </c>
      <c r="CA3" s="27" t="s">
        <v>117</v>
      </c>
      <c r="CB3" s="35" t="s">
        <v>118</v>
      </c>
      <c r="CC3" s="35" t="s">
        <v>118</v>
      </c>
      <c r="CD3" s="192" t="s">
        <v>119</v>
      </c>
      <c r="CE3" s="27" t="s">
        <v>120</v>
      </c>
      <c r="CF3" s="27" t="s">
        <v>121</v>
      </c>
      <c r="CG3" s="27" t="s">
        <v>122</v>
      </c>
      <c r="CH3" s="27" t="s">
        <v>123</v>
      </c>
      <c r="CI3" s="27" t="s">
        <v>124</v>
      </c>
      <c r="CJ3" s="27" t="s">
        <v>125</v>
      </c>
      <c r="CK3" s="27" t="s">
        <v>126</v>
      </c>
      <c r="CL3" s="27" t="s">
        <v>127</v>
      </c>
      <c r="CM3" s="35" t="s">
        <v>128</v>
      </c>
      <c r="CN3" s="27" t="s">
        <v>128</v>
      </c>
      <c r="CO3" s="192" t="s">
        <v>129</v>
      </c>
      <c r="CP3" s="27" t="s">
        <v>130</v>
      </c>
      <c r="CQ3" s="27" t="s">
        <v>131</v>
      </c>
      <c r="CR3" s="27" t="s">
        <v>132</v>
      </c>
      <c r="CS3" s="27" t="s">
        <v>133</v>
      </c>
      <c r="CT3" s="27" t="s">
        <v>134</v>
      </c>
      <c r="CU3" s="192" t="s">
        <v>135</v>
      </c>
      <c r="CV3" s="35" t="s">
        <v>136</v>
      </c>
      <c r="CW3" s="35" t="s">
        <v>136</v>
      </c>
      <c r="CX3" s="27" t="s">
        <v>137</v>
      </c>
      <c r="CY3" s="27" t="s">
        <v>138</v>
      </c>
      <c r="CZ3" s="27" t="s">
        <v>139</v>
      </c>
      <c r="DA3" s="27" t="s">
        <v>140</v>
      </c>
      <c r="DB3" s="27" t="s">
        <v>141</v>
      </c>
      <c r="DC3" s="192" t="s">
        <v>142</v>
      </c>
      <c r="DD3" s="27" t="s">
        <v>143</v>
      </c>
      <c r="DE3" s="35" t="s">
        <v>514</v>
      </c>
      <c r="DF3" s="35" t="s">
        <v>151</v>
      </c>
      <c r="DG3" s="27" t="s">
        <v>151</v>
      </c>
      <c r="DH3" s="35" t="s">
        <v>152</v>
      </c>
      <c r="DI3" s="192" t="s">
        <v>153</v>
      </c>
      <c r="DJ3" s="27" t="s">
        <v>154</v>
      </c>
      <c r="DK3" s="27" t="s">
        <v>155</v>
      </c>
      <c r="DL3" s="192" t="s">
        <v>156</v>
      </c>
      <c r="DM3" s="27" t="s">
        <v>157</v>
      </c>
      <c r="DN3" s="27" t="s">
        <v>164</v>
      </c>
      <c r="DO3" s="27" t="s">
        <v>169</v>
      </c>
      <c r="DP3" s="35" t="s">
        <v>515</v>
      </c>
      <c r="DQ3" s="192" t="s">
        <v>189</v>
      </c>
      <c r="DR3" s="27" t="s">
        <v>190</v>
      </c>
      <c r="DS3" s="27" t="s">
        <v>191</v>
      </c>
      <c r="DT3" s="35" t="s">
        <v>192</v>
      </c>
      <c r="DU3" s="27" t="s">
        <v>192</v>
      </c>
      <c r="DV3" s="35" t="s">
        <v>193</v>
      </c>
      <c r="DW3" s="27" t="s">
        <v>193</v>
      </c>
      <c r="DX3" s="35" t="s">
        <v>194</v>
      </c>
      <c r="DY3" s="27" t="s">
        <v>194</v>
      </c>
      <c r="DZ3" s="35" t="s">
        <v>195</v>
      </c>
      <c r="EA3" s="27" t="s">
        <v>195</v>
      </c>
      <c r="EB3" s="27" t="s">
        <v>196</v>
      </c>
      <c r="EC3" s="27" t="s">
        <v>197</v>
      </c>
      <c r="ED3" s="27" t="s">
        <v>198</v>
      </c>
      <c r="EE3" s="27" t="s">
        <v>199</v>
      </c>
      <c r="EF3" s="27" t="s">
        <v>200</v>
      </c>
      <c r="EG3" s="27" t="s">
        <v>201</v>
      </c>
      <c r="EH3" s="27" t="s">
        <v>202</v>
      </c>
      <c r="EI3" s="27"/>
      <c r="EJ3" s="41" t="s">
        <v>500</v>
      </c>
      <c r="EK3" s="41" t="s">
        <v>501</v>
      </c>
      <c r="EL3" s="43" t="s">
        <v>502</v>
      </c>
    </row>
    <row r="4" spans="1:142" ht="52.8" x14ac:dyDescent="0.3">
      <c r="A4" s="18" t="s">
        <v>203</v>
      </c>
      <c r="B4" s="188"/>
      <c r="C4" s="188"/>
      <c r="D4" s="192"/>
      <c r="E4" s="19" t="s">
        <v>4</v>
      </c>
      <c r="F4" s="20" t="s">
        <v>6</v>
      </c>
      <c r="G4" s="192"/>
      <c r="H4" s="21" t="s">
        <v>287</v>
      </c>
      <c r="I4" s="21" t="s">
        <v>288</v>
      </c>
      <c r="J4" s="20">
        <v>4</v>
      </c>
      <c r="K4" s="31">
        <v>1.5</v>
      </c>
      <c r="L4" s="20">
        <v>1</v>
      </c>
      <c r="M4" s="20">
        <v>16</v>
      </c>
      <c r="N4" s="20">
        <f>IF(O4="Igen",1,0)</f>
        <v>1</v>
      </c>
      <c r="O4" s="20" t="s">
        <v>38</v>
      </c>
      <c r="P4" s="20" t="s">
        <v>41</v>
      </c>
      <c r="Q4" s="192"/>
      <c r="R4" s="19" t="s">
        <v>46</v>
      </c>
      <c r="S4" s="192"/>
      <c r="T4" s="20">
        <v>1</v>
      </c>
      <c r="U4" s="20">
        <v>5.3</v>
      </c>
      <c r="V4" s="32">
        <v>1480</v>
      </c>
      <c r="W4" s="32">
        <v>720</v>
      </c>
      <c r="X4" s="32">
        <f>V4*W4</f>
        <v>1065600</v>
      </c>
      <c r="Y4" s="189" t="s">
        <v>366</v>
      </c>
      <c r="Z4" s="189"/>
      <c r="AA4" s="19" t="s">
        <v>39</v>
      </c>
      <c r="AB4" s="20">
        <v>60</v>
      </c>
      <c r="AC4" s="189" t="s">
        <v>63</v>
      </c>
      <c r="AD4" s="189"/>
      <c r="AE4" s="189"/>
      <c r="AF4" s="189"/>
      <c r="AG4" s="189"/>
      <c r="AH4" s="189"/>
      <c r="AI4" s="192"/>
      <c r="AJ4" s="19" t="s">
        <v>67</v>
      </c>
      <c r="AK4" s="19" t="s">
        <v>39</v>
      </c>
      <c r="AL4" s="34">
        <f>IF(AM4="Van",1,0)</f>
        <v>1</v>
      </c>
      <c r="AM4" s="20" t="s">
        <v>67</v>
      </c>
      <c r="AN4" s="20">
        <v>5</v>
      </c>
      <c r="AO4" s="20">
        <v>1</v>
      </c>
      <c r="AP4" s="20">
        <v>8</v>
      </c>
      <c r="AQ4" s="20"/>
      <c r="AR4" s="20"/>
      <c r="AS4" s="20"/>
      <c r="AT4" s="19" t="s">
        <v>67</v>
      </c>
      <c r="AU4" s="19" t="s">
        <v>67</v>
      </c>
      <c r="AV4" s="34">
        <f>IF(AW4="Nincs",0,1)</f>
        <v>0</v>
      </c>
      <c r="AW4" s="20" t="s">
        <v>85</v>
      </c>
      <c r="AX4" s="19" t="s">
        <v>85</v>
      </c>
      <c r="AY4" s="34">
        <f>IF(AZ4="Nincs",0,1)</f>
        <v>0</v>
      </c>
      <c r="AZ4" s="20" t="s">
        <v>85</v>
      </c>
      <c r="BA4" s="19" t="s">
        <v>67</v>
      </c>
      <c r="BB4" s="34">
        <v>1920</v>
      </c>
      <c r="BC4" s="34">
        <v>1080</v>
      </c>
      <c r="BD4" s="36">
        <f>BB4*BC4</f>
        <v>2073600</v>
      </c>
      <c r="BE4" s="34">
        <v>30</v>
      </c>
      <c r="BF4" s="20" t="s">
        <v>90</v>
      </c>
      <c r="BG4" s="192"/>
      <c r="BH4" s="19" t="s">
        <v>67</v>
      </c>
      <c r="BI4" s="20" t="s">
        <v>85</v>
      </c>
      <c r="BJ4" s="19" t="s">
        <v>67</v>
      </c>
      <c r="BK4" s="19" t="s">
        <v>67</v>
      </c>
      <c r="BL4" s="19" t="s">
        <v>67</v>
      </c>
      <c r="BM4" s="192"/>
      <c r="BN4" s="19" t="s">
        <v>85</v>
      </c>
      <c r="BO4" s="19" t="s">
        <v>67</v>
      </c>
      <c r="BP4" s="19" t="s">
        <v>67</v>
      </c>
      <c r="BQ4" s="19" t="s">
        <v>85</v>
      </c>
      <c r="BR4" s="19" t="s">
        <v>85</v>
      </c>
      <c r="BS4" s="20" t="s">
        <v>85</v>
      </c>
      <c r="BT4" s="19" t="s">
        <v>67</v>
      </c>
      <c r="BU4" s="19" t="s">
        <v>85</v>
      </c>
      <c r="BV4" s="192"/>
      <c r="BW4" s="20" t="s">
        <v>67</v>
      </c>
      <c r="BX4" s="20" t="s">
        <v>85</v>
      </c>
      <c r="BY4" s="19" t="s">
        <v>85</v>
      </c>
      <c r="BZ4" s="19" t="s">
        <v>85</v>
      </c>
      <c r="CA4" s="19" t="s">
        <v>85</v>
      </c>
      <c r="CB4" s="34">
        <f>IF(CC4="Van",1,0)</f>
        <v>1</v>
      </c>
      <c r="CC4" s="20" t="s">
        <v>67</v>
      </c>
      <c r="CD4" s="192"/>
      <c r="CE4" s="19" t="s">
        <v>67</v>
      </c>
      <c r="CF4" s="19" t="s">
        <v>67</v>
      </c>
      <c r="CG4" s="19" t="s">
        <v>67</v>
      </c>
      <c r="CH4" s="19" t="s">
        <v>67</v>
      </c>
      <c r="CI4" s="19" t="s">
        <v>67</v>
      </c>
      <c r="CJ4" s="19" t="s">
        <v>67</v>
      </c>
      <c r="CK4" s="19" t="s">
        <v>67</v>
      </c>
      <c r="CL4" s="19" t="s">
        <v>67</v>
      </c>
      <c r="CM4" s="22">
        <f>IF(CN4="Nincs",0,1)</f>
        <v>0</v>
      </c>
      <c r="CN4" s="20" t="s">
        <v>85</v>
      </c>
      <c r="CO4" s="192"/>
      <c r="CP4" s="19" t="s">
        <v>67</v>
      </c>
      <c r="CQ4" s="19" t="s">
        <v>67</v>
      </c>
      <c r="CR4" s="20" t="s">
        <v>85</v>
      </c>
      <c r="CS4" s="20" t="s">
        <v>85</v>
      </c>
      <c r="CT4" s="19" t="s">
        <v>85</v>
      </c>
      <c r="CU4" s="192"/>
      <c r="CV4" s="42">
        <f>IF(CW4="Nincs",0,1)</f>
        <v>0</v>
      </c>
      <c r="CW4" s="20" t="s">
        <v>85</v>
      </c>
      <c r="CX4" s="19" t="s">
        <v>67</v>
      </c>
      <c r="CY4" s="20" t="s">
        <v>85</v>
      </c>
      <c r="CZ4" s="20" t="s">
        <v>67</v>
      </c>
      <c r="DA4" s="20" t="s">
        <v>85</v>
      </c>
      <c r="DB4" s="20" t="s">
        <v>85</v>
      </c>
      <c r="DC4" s="192"/>
      <c r="DD4" s="20" t="s">
        <v>145</v>
      </c>
      <c r="DE4" s="20">
        <v>3000</v>
      </c>
      <c r="DF4" s="22">
        <f>IF(DG4="Nincs",0,1)</f>
        <v>0</v>
      </c>
      <c r="DG4" s="20" t="s">
        <v>85</v>
      </c>
      <c r="DH4" s="20"/>
      <c r="DI4" s="192"/>
      <c r="DJ4" s="19" t="s">
        <v>67</v>
      </c>
      <c r="DK4" s="19" t="s">
        <v>67</v>
      </c>
      <c r="DL4" s="192"/>
      <c r="DM4" s="20" t="s">
        <v>406</v>
      </c>
      <c r="DN4" s="20" t="s">
        <v>434</v>
      </c>
      <c r="DO4" s="20" t="s">
        <v>175</v>
      </c>
      <c r="DP4" s="20">
        <v>150</v>
      </c>
      <c r="DQ4" s="192"/>
      <c r="DR4" s="20" t="s">
        <v>38</v>
      </c>
      <c r="DS4" s="19" t="s">
        <v>39</v>
      </c>
      <c r="DT4" s="22">
        <f>IF(DU4="Nem",0,1)</f>
        <v>0</v>
      </c>
      <c r="DU4" s="20" t="s">
        <v>39</v>
      </c>
      <c r="DV4" s="22">
        <f>IF(DW4="Nem",0,1)</f>
        <v>0</v>
      </c>
      <c r="DW4" s="20" t="s">
        <v>39</v>
      </c>
      <c r="DX4" s="22">
        <f>IF(DY4="Nem",0,1)</f>
        <v>0</v>
      </c>
      <c r="DY4" s="20" t="s">
        <v>39</v>
      </c>
      <c r="DZ4" s="22">
        <f>IF(EA4="Nem",0,1)</f>
        <v>0</v>
      </c>
      <c r="EA4" s="20" t="s">
        <v>39</v>
      </c>
      <c r="EB4" s="19" t="s">
        <v>38</v>
      </c>
      <c r="EC4" s="19" t="s">
        <v>67</v>
      </c>
      <c r="ED4" s="19" t="s">
        <v>67</v>
      </c>
      <c r="EE4" s="19" t="s">
        <v>67</v>
      </c>
      <c r="EF4" s="19" t="s">
        <v>67</v>
      </c>
      <c r="EG4" s="19" t="s">
        <v>67</v>
      </c>
      <c r="EH4" s="19" t="s">
        <v>67</v>
      </c>
      <c r="EI4" s="23" t="s">
        <v>203</v>
      </c>
      <c r="EJ4" s="28">
        <v>28000</v>
      </c>
      <c r="EK4" s="28">
        <v>42400</v>
      </c>
      <c r="EL4" s="29">
        <f>AVERAGE(EJ4:EK4)</f>
        <v>35200</v>
      </c>
    </row>
    <row r="5" spans="1:142" ht="79.2" x14ac:dyDescent="0.3">
      <c r="A5" s="18" t="s">
        <v>204</v>
      </c>
      <c r="B5" s="188"/>
      <c r="C5" s="188"/>
      <c r="D5" s="192"/>
      <c r="E5" s="19" t="s">
        <v>4</v>
      </c>
      <c r="F5" s="20" t="s">
        <v>6</v>
      </c>
      <c r="G5" s="192"/>
      <c r="H5" s="21" t="s">
        <v>289</v>
      </c>
      <c r="I5" s="21" t="s">
        <v>290</v>
      </c>
      <c r="J5" s="20">
        <v>8</v>
      </c>
      <c r="K5" s="31">
        <v>1.95</v>
      </c>
      <c r="L5" s="20">
        <v>2</v>
      </c>
      <c r="M5" s="20">
        <v>16</v>
      </c>
      <c r="N5" s="20">
        <f t="shared" ref="N5:N68" si="0">IF(O5="Igen",1,0)</f>
        <v>1</v>
      </c>
      <c r="O5" s="20" t="s">
        <v>38</v>
      </c>
      <c r="P5" s="20" t="s">
        <v>41</v>
      </c>
      <c r="Q5" s="192"/>
      <c r="R5" s="19" t="s">
        <v>46</v>
      </c>
      <c r="S5" s="192"/>
      <c r="T5" s="20">
        <v>1</v>
      </c>
      <c r="U5" s="20">
        <v>5.7</v>
      </c>
      <c r="V5" s="32">
        <v>1520</v>
      </c>
      <c r="W5" s="32">
        <v>720</v>
      </c>
      <c r="X5" s="32">
        <f t="shared" ref="X5:X68" si="1">V5*W5</f>
        <v>1094400</v>
      </c>
      <c r="Y5" s="189" t="s">
        <v>366</v>
      </c>
      <c r="Z5" s="189"/>
      <c r="AA5" s="19" t="s">
        <v>39</v>
      </c>
      <c r="AB5" s="20">
        <v>60</v>
      </c>
      <c r="AC5" s="189" t="s">
        <v>63</v>
      </c>
      <c r="AD5" s="189"/>
      <c r="AE5" s="189"/>
      <c r="AF5" s="189"/>
      <c r="AG5" s="189"/>
      <c r="AH5" s="189"/>
      <c r="AI5" s="192"/>
      <c r="AJ5" s="19" t="s">
        <v>67</v>
      </c>
      <c r="AK5" s="19" t="s">
        <v>39</v>
      </c>
      <c r="AL5" s="34">
        <f t="shared" ref="AL5:AL68" si="2">IF(AM5="Van",1,0)</f>
        <v>1</v>
      </c>
      <c r="AM5" s="20" t="s">
        <v>67</v>
      </c>
      <c r="AN5" s="20">
        <v>5</v>
      </c>
      <c r="AO5" s="20">
        <v>2</v>
      </c>
      <c r="AP5" s="20">
        <v>13</v>
      </c>
      <c r="AQ5" s="20">
        <v>2</v>
      </c>
      <c r="AR5" s="20"/>
      <c r="AS5" s="20"/>
      <c r="AT5" s="19" t="s">
        <v>67</v>
      </c>
      <c r="AU5" s="19" t="s">
        <v>67</v>
      </c>
      <c r="AV5" s="34">
        <f t="shared" ref="AV5:AV68" si="3">IF(AW5="Nincs",0,1)</f>
        <v>0</v>
      </c>
      <c r="AW5" s="20" t="s">
        <v>85</v>
      </c>
      <c r="AX5" s="19" t="s">
        <v>85</v>
      </c>
      <c r="AY5" s="34">
        <f t="shared" ref="AY5:AY68" si="4">IF(AZ5="Nincs",0,1)</f>
        <v>0</v>
      </c>
      <c r="AZ5" s="20" t="s">
        <v>85</v>
      </c>
      <c r="BA5" s="19" t="s">
        <v>67</v>
      </c>
      <c r="BB5" s="34">
        <v>1920</v>
      </c>
      <c r="BC5" s="34">
        <v>1080</v>
      </c>
      <c r="BD5" s="36">
        <f>BB5*BC5</f>
        <v>2073600</v>
      </c>
      <c r="BE5" s="34">
        <v>30</v>
      </c>
      <c r="BF5" s="20" t="s">
        <v>90</v>
      </c>
      <c r="BG5" s="192"/>
      <c r="BH5" s="19" t="s">
        <v>67</v>
      </c>
      <c r="BI5" s="20" t="s">
        <v>67</v>
      </c>
      <c r="BJ5" s="19" t="s">
        <v>67</v>
      </c>
      <c r="BK5" s="19" t="s">
        <v>67</v>
      </c>
      <c r="BL5" s="19" t="s">
        <v>67</v>
      </c>
      <c r="BM5" s="192"/>
      <c r="BN5" s="19" t="s">
        <v>85</v>
      </c>
      <c r="BO5" s="19" t="s">
        <v>67</v>
      </c>
      <c r="BP5" s="19" t="s">
        <v>67</v>
      </c>
      <c r="BQ5" s="19" t="s">
        <v>85</v>
      </c>
      <c r="BR5" s="19" t="s">
        <v>85</v>
      </c>
      <c r="BS5" s="20" t="s">
        <v>85</v>
      </c>
      <c r="BT5" s="19" t="s">
        <v>67</v>
      </c>
      <c r="BU5" s="19" t="s">
        <v>85</v>
      </c>
      <c r="BV5" s="192"/>
      <c r="BW5" s="20" t="s">
        <v>67</v>
      </c>
      <c r="BX5" s="20" t="s">
        <v>85</v>
      </c>
      <c r="BY5" s="19" t="s">
        <v>85</v>
      </c>
      <c r="BZ5" s="19" t="s">
        <v>85</v>
      </c>
      <c r="CA5" s="19" t="s">
        <v>85</v>
      </c>
      <c r="CB5" s="34">
        <f t="shared" ref="CB5:CB68" si="5">IF(CC5="Van",1,0)</f>
        <v>1</v>
      </c>
      <c r="CC5" s="20" t="s">
        <v>67</v>
      </c>
      <c r="CD5" s="192"/>
      <c r="CE5" s="19" t="s">
        <v>67</v>
      </c>
      <c r="CF5" s="19" t="s">
        <v>67</v>
      </c>
      <c r="CG5" s="19" t="s">
        <v>67</v>
      </c>
      <c r="CH5" s="19" t="s">
        <v>67</v>
      </c>
      <c r="CI5" s="19" t="s">
        <v>67</v>
      </c>
      <c r="CJ5" s="19" t="s">
        <v>67</v>
      </c>
      <c r="CK5" s="19" t="s">
        <v>67</v>
      </c>
      <c r="CL5" s="19" t="s">
        <v>67</v>
      </c>
      <c r="CM5" s="22">
        <f t="shared" ref="CM5:CM68" si="6">IF(CN5="Nincs",0,1)</f>
        <v>0</v>
      </c>
      <c r="CN5" s="20" t="s">
        <v>85</v>
      </c>
      <c r="CO5" s="192"/>
      <c r="CP5" s="19" t="s">
        <v>67</v>
      </c>
      <c r="CQ5" s="19" t="s">
        <v>67</v>
      </c>
      <c r="CR5" s="20" t="s">
        <v>67</v>
      </c>
      <c r="CS5" s="20" t="s">
        <v>67</v>
      </c>
      <c r="CT5" s="19" t="s">
        <v>85</v>
      </c>
      <c r="CU5" s="192"/>
      <c r="CV5" s="42">
        <f t="shared" ref="CV5:CV68" si="7">IF(CW5="Nincs",0,1)</f>
        <v>0</v>
      </c>
      <c r="CW5" s="20" t="s">
        <v>85</v>
      </c>
      <c r="CX5" s="19" t="s">
        <v>67</v>
      </c>
      <c r="CY5" s="20" t="s">
        <v>85</v>
      </c>
      <c r="CZ5" s="20" t="s">
        <v>67</v>
      </c>
      <c r="DA5" s="20" t="s">
        <v>85</v>
      </c>
      <c r="DB5" s="20" t="s">
        <v>85</v>
      </c>
      <c r="DC5" s="192"/>
      <c r="DD5" s="20" t="s">
        <v>145</v>
      </c>
      <c r="DE5" s="20">
        <v>3000</v>
      </c>
      <c r="DF5" s="22">
        <f t="shared" ref="DF5:DF68" si="8">IF(DG5="Nincs",0,1)</f>
        <v>0</v>
      </c>
      <c r="DG5" s="20" t="s">
        <v>85</v>
      </c>
      <c r="DH5" s="20"/>
      <c r="DI5" s="192"/>
      <c r="DJ5" s="19" t="s">
        <v>67</v>
      </c>
      <c r="DK5" s="19" t="s">
        <v>67</v>
      </c>
      <c r="DL5" s="192"/>
      <c r="DM5" s="20" t="s">
        <v>407</v>
      </c>
      <c r="DN5" s="20" t="s">
        <v>435</v>
      </c>
      <c r="DO5" s="20" t="s">
        <v>463</v>
      </c>
      <c r="DP5" s="20">
        <v>149</v>
      </c>
      <c r="DQ5" s="192"/>
      <c r="DR5" s="20" t="s">
        <v>38</v>
      </c>
      <c r="DS5" s="19" t="s">
        <v>39</v>
      </c>
      <c r="DT5" s="22">
        <f t="shared" ref="DT5:DT68" si="9">IF(DU5="Nem",0,1)</f>
        <v>0</v>
      </c>
      <c r="DU5" s="20" t="s">
        <v>39</v>
      </c>
      <c r="DV5" s="22">
        <f t="shared" ref="DV5:DV68" si="10">IF(DW5="Nem",0,1)</f>
        <v>0</v>
      </c>
      <c r="DW5" s="20" t="s">
        <v>39</v>
      </c>
      <c r="DX5" s="22">
        <f t="shared" ref="DX5:DX68" si="11">IF(DY5="Nem",0,1)</f>
        <v>0</v>
      </c>
      <c r="DY5" s="20" t="s">
        <v>39</v>
      </c>
      <c r="DZ5" s="22">
        <f t="shared" ref="DZ5:DZ68" si="12">IF(EA5="Nem",0,1)</f>
        <v>0</v>
      </c>
      <c r="EA5" s="20" t="s">
        <v>39</v>
      </c>
      <c r="EB5" s="19" t="s">
        <v>38</v>
      </c>
      <c r="EC5" s="19" t="s">
        <v>67</v>
      </c>
      <c r="ED5" s="19" t="s">
        <v>67</v>
      </c>
      <c r="EE5" s="19" t="s">
        <v>67</v>
      </c>
      <c r="EF5" s="19" t="s">
        <v>67</v>
      </c>
      <c r="EG5" s="19" t="s">
        <v>67</v>
      </c>
      <c r="EH5" s="19" t="s">
        <v>67</v>
      </c>
      <c r="EI5" s="23" t="s">
        <v>204</v>
      </c>
      <c r="EJ5" s="28">
        <v>36390</v>
      </c>
      <c r="EK5" s="28">
        <v>53400</v>
      </c>
      <c r="EL5" s="29">
        <f t="shared" ref="EL5:EL68" si="13">AVERAGE(EJ5:EK5)</f>
        <v>44895</v>
      </c>
    </row>
    <row r="6" spans="1:142" ht="66" x14ac:dyDescent="0.3">
      <c r="A6" s="18" t="s">
        <v>205</v>
      </c>
      <c r="B6" s="188"/>
      <c r="C6" s="188"/>
      <c r="D6" s="192"/>
      <c r="E6" s="19" t="s">
        <v>4</v>
      </c>
      <c r="F6" s="20" t="s">
        <v>6</v>
      </c>
      <c r="G6" s="192"/>
      <c r="H6" s="21" t="s">
        <v>291</v>
      </c>
      <c r="I6" s="21" t="s">
        <v>9</v>
      </c>
      <c r="J6" s="20">
        <v>8</v>
      </c>
      <c r="K6" s="31">
        <v>2</v>
      </c>
      <c r="L6" s="20">
        <v>2</v>
      </c>
      <c r="M6" s="20">
        <v>32</v>
      </c>
      <c r="N6" s="20">
        <f t="shared" si="0"/>
        <v>1</v>
      </c>
      <c r="O6" s="20" t="s">
        <v>38</v>
      </c>
      <c r="P6" s="20" t="s">
        <v>43</v>
      </c>
      <c r="Q6" s="192"/>
      <c r="R6" s="19" t="s">
        <v>46</v>
      </c>
      <c r="S6" s="192"/>
      <c r="T6" s="20">
        <v>1</v>
      </c>
      <c r="U6" s="20">
        <v>6.2</v>
      </c>
      <c r="V6" s="32">
        <v>1520</v>
      </c>
      <c r="W6" s="32">
        <v>720</v>
      </c>
      <c r="X6" s="32">
        <f t="shared" si="1"/>
        <v>1094400</v>
      </c>
      <c r="Y6" s="189" t="s">
        <v>56</v>
      </c>
      <c r="Z6" s="189"/>
      <c r="AA6" s="19" t="s">
        <v>39</v>
      </c>
      <c r="AB6" s="20">
        <v>60</v>
      </c>
      <c r="AC6" s="189" t="s">
        <v>63</v>
      </c>
      <c r="AD6" s="189"/>
      <c r="AE6" s="189"/>
      <c r="AF6" s="189"/>
      <c r="AG6" s="189"/>
      <c r="AH6" s="189"/>
      <c r="AI6" s="192"/>
      <c r="AJ6" s="19" t="s">
        <v>67</v>
      </c>
      <c r="AK6" s="19" t="s">
        <v>39</v>
      </c>
      <c r="AL6" s="34">
        <f t="shared" si="2"/>
        <v>1</v>
      </c>
      <c r="AM6" s="20" t="s">
        <v>67</v>
      </c>
      <c r="AN6" s="20">
        <v>8</v>
      </c>
      <c r="AO6" s="20">
        <v>2</v>
      </c>
      <c r="AP6" s="20">
        <v>13</v>
      </c>
      <c r="AQ6" s="20">
        <v>2</v>
      </c>
      <c r="AR6" s="20"/>
      <c r="AS6" s="20"/>
      <c r="AT6" s="19" t="s">
        <v>67</v>
      </c>
      <c r="AU6" s="19" t="s">
        <v>67</v>
      </c>
      <c r="AV6" s="34">
        <f t="shared" si="3"/>
        <v>0</v>
      </c>
      <c r="AW6" s="20" t="s">
        <v>85</v>
      </c>
      <c r="AX6" s="19" t="s">
        <v>85</v>
      </c>
      <c r="AY6" s="34">
        <f t="shared" si="4"/>
        <v>0</v>
      </c>
      <c r="AZ6" s="20" t="s">
        <v>85</v>
      </c>
      <c r="BA6" s="19" t="s">
        <v>67</v>
      </c>
      <c r="BB6" s="34">
        <v>1920</v>
      </c>
      <c r="BC6" s="34">
        <v>1080</v>
      </c>
      <c r="BD6" s="36">
        <f t="shared" ref="BD6:BD68" si="14">BB6*BC6</f>
        <v>2073600</v>
      </c>
      <c r="BE6" s="34">
        <v>30</v>
      </c>
      <c r="BF6" s="20" t="s">
        <v>90</v>
      </c>
      <c r="BG6" s="192"/>
      <c r="BH6" s="19" t="s">
        <v>67</v>
      </c>
      <c r="BI6" s="20" t="s">
        <v>67</v>
      </c>
      <c r="BJ6" s="19" t="s">
        <v>67</v>
      </c>
      <c r="BK6" s="19" t="s">
        <v>67</v>
      </c>
      <c r="BL6" s="19" t="s">
        <v>67</v>
      </c>
      <c r="BM6" s="192"/>
      <c r="BN6" s="19" t="s">
        <v>85</v>
      </c>
      <c r="BO6" s="19" t="s">
        <v>67</v>
      </c>
      <c r="BP6" s="19" t="s">
        <v>67</v>
      </c>
      <c r="BQ6" s="19" t="s">
        <v>85</v>
      </c>
      <c r="BR6" s="19" t="s">
        <v>85</v>
      </c>
      <c r="BS6" s="20" t="s">
        <v>85</v>
      </c>
      <c r="BT6" s="19" t="s">
        <v>67</v>
      </c>
      <c r="BU6" s="19" t="s">
        <v>85</v>
      </c>
      <c r="BV6" s="192"/>
      <c r="BW6" s="20" t="s">
        <v>67</v>
      </c>
      <c r="BX6" s="20" t="s">
        <v>85</v>
      </c>
      <c r="BY6" s="19" t="s">
        <v>85</v>
      </c>
      <c r="BZ6" s="19" t="s">
        <v>85</v>
      </c>
      <c r="CA6" s="19" t="s">
        <v>85</v>
      </c>
      <c r="CB6" s="34">
        <f t="shared" si="5"/>
        <v>1</v>
      </c>
      <c r="CC6" s="20" t="s">
        <v>67</v>
      </c>
      <c r="CD6" s="192"/>
      <c r="CE6" s="19" t="s">
        <v>67</v>
      </c>
      <c r="CF6" s="19" t="s">
        <v>67</v>
      </c>
      <c r="CG6" s="19" t="s">
        <v>67</v>
      </c>
      <c r="CH6" s="19" t="s">
        <v>67</v>
      </c>
      <c r="CI6" s="19" t="s">
        <v>67</v>
      </c>
      <c r="CJ6" s="19" t="s">
        <v>67</v>
      </c>
      <c r="CK6" s="19" t="s">
        <v>67</v>
      </c>
      <c r="CL6" s="19" t="s">
        <v>67</v>
      </c>
      <c r="CM6" s="22">
        <f t="shared" si="6"/>
        <v>0</v>
      </c>
      <c r="CN6" s="20" t="s">
        <v>85</v>
      </c>
      <c r="CO6" s="192"/>
      <c r="CP6" s="19" t="s">
        <v>67</v>
      </c>
      <c r="CQ6" s="19" t="s">
        <v>67</v>
      </c>
      <c r="CR6" s="20" t="s">
        <v>85</v>
      </c>
      <c r="CS6" s="20" t="s">
        <v>67</v>
      </c>
      <c r="CT6" s="19" t="s">
        <v>85</v>
      </c>
      <c r="CU6" s="192"/>
      <c r="CV6" s="42">
        <f t="shared" si="7"/>
        <v>1</v>
      </c>
      <c r="CW6" s="20" t="s">
        <v>67</v>
      </c>
      <c r="CX6" s="19" t="s">
        <v>67</v>
      </c>
      <c r="CY6" s="20" t="s">
        <v>85</v>
      </c>
      <c r="CZ6" s="20" t="s">
        <v>67</v>
      </c>
      <c r="DA6" s="20" t="s">
        <v>85</v>
      </c>
      <c r="DB6" s="20" t="s">
        <v>85</v>
      </c>
      <c r="DC6" s="192"/>
      <c r="DD6" s="20" t="s">
        <v>144</v>
      </c>
      <c r="DE6" s="20">
        <v>4000</v>
      </c>
      <c r="DF6" s="22">
        <f t="shared" si="8"/>
        <v>0</v>
      </c>
      <c r="DG6" s="20" t="s">
        <v>85</v>
      </c>
      <c r="DH6" s="20"/>
      <c r="DI6" s="192"/>
      <c r="DJ6" s="19" t="s">
        <v>67</v>
      </c>
      <c r="DK6" s="19" t="s">
        <v>67</v>
      </c>
      <c r="DL6" s="192"/>
      <c r="DM6" s="20" t="s">
        <v>408</v>
      </c>
      <c r="DN6" s="20" t="s">
        <v>436</v>
      </c>
      <c r="DO6" s="20" t="s">
        <v>464</v>
      </c>
      <c r="DP6" s="20">
        <v>168</v>
      </c>
      <c r="DQ6" s="192"/>
      <c r="DR6" s="20" t="s">
        <v>38</v>
      </c>
      <c r="DS6" s="19" t="s">
        <v>39</v>
      </c>
      <c r="DT6" s="22">
        <f t="shared" si="9"/>
        <v>0</v>
      </c>
      <c r="DU6" s="20" t="s">
        <v>39</v>
      </c>
      <c r="DV6" s="22">
        <f t="shared" si="10"/>
        <v>0</v>
      </c>
      <c r="DW6" s="20" t="s">
        <v>39</v>
      </c>
      <c r="DX6" s="22">
        <f t="shared" si="11"/>
        <v>0</v>
      </c>
      <c r="DY6" s="20" t="s">
        <v>39</v>
      </c>
      <c r="DZ6" s="22">
        <f t="shared" si="12"/>
        <v>0</v>
      </c>
      <c r="EA6" s="20" t="s">
        <v>39</v>
      </c>
      <c r="EB6" s="19" t="s">
        <v>38</v>
      </c>
      <c r="EC6" s="19" t="s">
        <v>67</v>
      </c>
      <c r="ED6" s="19" t="s">
        <v>67</v>
      </c>
      <c r="EE6" s="19" t="s">
        <v>67</v>
      </c>
      <c r="EF6" s="19" t="s">
        <v>67</v>
      </c>
      <c r="EG6" s="19" t="s">
        <v>67</v>
      </c>
      <c r="EH6" s="19" t="s">
        <v>67</v>
      </c>
      <c r="EI6" s="23" t="s">
        <v>205</v>
      </c>
      <c r="EJ6" s="28">
        <v>43890</v>
      </c>
      <c r="EK6" s="28">
        <v>64400</v>
      </c>
      <c r="EL6" s="29">
        <f t="shared" si="13"/>
        <v>54145</v>
      </c>
    </row>
    <row r="7" spans="1:142" ht="66" x14ac:dyDescent="0.3">
      <c r="A7" s="18" t="s">
        <v>206</v>
      </c>
      <c r="B7" s="188" t="s">
        <v>278</v>
      </c>
      <c r="C7" s="188"/>
      <c r="D7" s="192"/>
      <c r="E7" s="19" t="s">
        <v>4</v>
      </c>
      <c r="F7" s="20" t="s">
        <v>6</v>
      </c>
      <c r="G7" s="192"/>
      <c r="H7" s="21" t="s">
        <v>292</v>
      </c>
      <c r="I7" s="21" t="s">
        <v>293</v>
      </c>
      <c r="J7" s="20">
        <v>8</v>
      </c>
      <c r="K7" s="31">
        <v>1.6</v>
      </c>
      <c r="L7" s="20">
        <v>3</v>
      </c>
      <c r="M7" s="20">
        <v>32</v>
      </c>
      <c r="N7" s="20">
        <f t="shared" si="0"/>
        <v>1</v>
      </c>
      <c r="O7" s="20" t="s">
        <v>38</v>
      </c>
      <c r="P7" s="20" t="s">
        <v>43</v>
      </c>
      <c r="Q7" s="192"/>
      <c r="R7" s="19" t="s">
        <v>46</v>
      </c>
      <c r="S7" s="192"/>
      <c r="T7" s="20">
        <v>1</v>
      </c>
      <c r="U7" s="20">
        <v>5.8</v>
      </c>
      <c r="V7" s="32">
        <v>1560</v>
      </c>
      <c r="W7" s="32">
        <v>720</v>
      </c>
      <c r="X7" s="32">
        <f t="shared" si="1"/>
        <v>1123200</v>
      </c>
      <c r="Y7" s="189" t="s">
        <v>366</v>
      </c>
      <c r="Z7" s="189"/>
      <c r="AA7" s="19" t="s">
        <v>39</v>
      </c>
      <c r="AB7" s="20">
        <v>60</v>
      </c>
      <c r="AC7" s="189" t="s">
        <v>63</v>
      </c>
      <c r="AD7" s="189"/>
      <c r="AE7" s="189"/>
      <c r="AF7" s="189"/>
      <c r="AG7" s="189"/>
      <c r="AH7" s="189"/>
      <c r="AI7" s="192"/>
      <c r="AJ7" s="19" t="s">
        <v>67</v>
      </c>
      <c r="AK7" s="19" t="s">
        <v>39</v>
      </c>
      <c r="AL7" s="34">
        <f t="shared" si="2"/>
        <v>1</v>
      </c>
      <c r="AM7" s="20" t="s">
        <v>67</v>
      </c>
      <c r="AN7" s="20">
        <v>8</v>
      </c>
      <c r="AO7" s="20">
        <v>2</v>
      </c>
      <c r="AP7" s="20">
        <v>13</v>
      </c>
      <c r="AQ7" s="20">
        <v>5</v>
      </c>
      <c r="AR7" s="20"/>
      <c r="AS7" s="20"/>
      <c r="AT7" s="19" t="s">
        <v>67</v>
      </c>
      <c r="AU7" s="19" t="s">
        <v>67</v>
      </c>
      <c r="AV7" s="34">
        <f t="shared" si="3"/>
        <v>0</v>
      </c>
      <c r="AW7" s="20" t="s">
        <v>85</v>
      </c>
      <c r="AX7" s="19" t="s">
        <v>85</v>
      </c>
      <c r="AY7" s="34">
        <f t="shared" si="4"/>
        <v>0</v>
      </c>
      <c r="AZ7" s="20" t="s">
        <v>85</v>
      </c>
      <c r="BA7" s="19" t="s">
        <v>67</v>
      </c>
      <c r="BB7" s="34">
        <v>1920</v>
      </c>
      <c r="BC7" s="34">
        <v>1080</v>
      </c>
      <c r="BD7" s="36">
        <f t="shared" si="14"/>
        <v>2073600</v>
      </c>
      <c r="BE7" s="34">
        <v>30</v>
      </c>
      <c r="BF7" s="20" t="s">
        <v>90</v>
      </c>
      <c r="BG7" s="192"/>
      <c r="BH7" s="19" t="s">
        <v>67</v>
      </c>
      <c r="BI7" s="20" t="s">
        <v>67</v>
      </c>
      <c r="BJ7" s="19" t="s">
        <v>67</v>
      </c>
      <c r="BK7" s="19" t="s">
        <v>67</v>
      </c>
      <c r="BL7" s="19" t="s">
        <v>67</v>
      </c>
      <c r="BM7" s="192"/>
      <c r="BN7" s="19" t="s">
        <v>85</v>
      </c>
      <c r="BO7" s="19" t="s">
        <v>67</v>
      </c>
      <c r="BP7" s="19" t="s">
        <v>67</v>
      </c>
      <c r="BQ7" s="19" t="s">
        <v>85</v>
      </c>
      <c r="BR7" s="19" t="s">
        <v>85</v>
      </c>
      <c r="BS7" s="20" t="s">
        <v>67</v>
      </c>
      <c r="BT7" s="19" t="s">
        <v>67</v>
      </c>
      <c r="BU7" s="19" t="s">
        <v>85</v>
      </c>
      <c r="BV7" s="192"/>
      <c r="BW7" s="20" t="s">
        <v>85</v>
      </c>
      <c r="BX7" s="20" t="s">
        <v>67</v>
      </c>
      <c r="BY7" s="19" t="s">
        <v>85</v>
      </c>
      <c r="BZ7" s="19" t="s">
        <v>85</v>
      </c>
      <c r="CA7" s="19" t="s">
        <v>85</v>
      </c>
      <c r="CB7" s="34">
        <f t="shared" si="5"/>
        <v>1</v>
      </c>
      <c r="CC7" s="20" t="s">
        <v>67</v>
      </c>
      <c r="CD7" s="192"/>
      <c r="CE7" s="19" t="s">
        <v>67</v>
      </c>
      <c r="CF7" s="19" t="s">
        <v>67</v>
      </c>
      <c r="CG7" s="19" t="s">
        <v>67</v>
      </c>
      <c r="CH7" s="19" t="s">
        <v>67</v>
      </c>
      <c r="CI7" s="19" t="s">
        <v>67</v>
      </c>
      <c r="CJ7" s="19" t="s">
        <v>67</v>
      </c>
      <c r="CK7" s="19" t="s">
        <v>67</v>
      </c>
      <c r="CL7" s="19" t="s">
        <v>67</v>
      </c>
      <c r="CM7" s="22">
        <f t="shared" si="6"/>
        <v>0</v>
      </c>
      <c r="CN7" s="20" t="s">
        <v>85</v>
      </c>
      <c r="CO7" s="192"/>
      <c r="CP7" s="19" t="s">
        <v>67</v>
      </c>
      <c r="CQ7" s="19" t="s">
        <v>67</v>
      </c>
      <c r="CR7" s="20" t="s">
        <v>67</v>
      </c>
      <c r="CS7" s="20" t="s">
        <v>67</v>
      </c>
      <c r="CT7" s="19" t="s">
        <v>85</v>
      </c>
      <c r="CU7" s="192"/>
      <c r="CV7" s="42">
        <f t="shared" si="7"/>
        <v>1</v>
      </c>
      <c r="CW7" s="20" t="s">
        <v>67</v>
      </c>
      <c r="CX7" s="19" t="s">
        <v>67</v>
      </c>
      <c r="CY7" s="20" t="s">
        <v>85</v>
      </c>
      <c r="CZ7" s="20" t="s">
        <v>67</v>
      </c>
      <c r="DA7" s="20" t="s">
        <v>67</v>
      </c>
      <c r="DB7" s="20" t="s">
        <v>85</v>
      </c>
      <c r="DC7" s="192"/>
      <c r="DD7" s="20" t="s">
        <v>144</v>
      </c>
      <c r="DE7" s="20">
        <v>3000</v>
      </c>
      <c r="DF7" s="22">
        <f t="shared" si="8"/>
        <v>0</v>
      </c>
      <c r="DG7" s="20" t="s">
        <v>85</v>
      </c>
      <c r="DH7" s="20"/>
      <c r="DI7" s="192"/>
      <c r="DJ7" s="19" t="s">
        <v>67</v>
      </c>
      <c r="DK7" s="19" t="s">
        <v>67</v>
      </c>
      <c r="DL7" s="192"/>
      <c r="DM7" s="20" t="s">
        <v>409</v>
      </c>
      <c r="DN7" s="20" t="s">
        <v>437</v>
      </c>
      <c r="DO7" s="20" t="s">
        <v>173</v>
      </c>
      <c r="DP7" s="20">
        <v>141</v>
      </c>
      <c r="DQ7" s="192"/>
      <c r="DR7" s="20" t="s">
        <v>38</v>
      </c>
      <c r="DS7" s="19" t="s">
        <v>39</v>
      </c>
      <c r="DT7" s="22">
        <f t="shared" si="9"/>
        <v>0</v>
      </c>
      <c r="DU7" s="20" t="s">
        <v>39</v>
      </c>
      <c r="DV7" s="22">
        <f t="shared" si="10"/>
        <v>0</v>
      </c>
      <c r="DW7" s="20" t="s">
        <v>39</v>
      </c>
      <c r="DX7" s="22">
        <f t="shared" si="11"/>
        <v>0</v>
      </c>
      <c r="DY7" s="20" t="s">
        <v>39</v>
      </c>
      <c r="DZ7" s="22">
        <f t="shared" si="12"/>
        <v>0</v>
      </c>
      <c r="EA7" s="20" t="s">
        <v>39</v>
      </c>
      <c r="EB7" s="19" t="s">
        <v>38</v>
      </c>
      <c r="EC7" s="19" t="s">
        <v>67</v>
      </c>
      <c r="ED7" s="19" t="s">
        <v>67</v>
      </c>
      <c r="EE7" s="19" t="s">
        <v>67</v>
      </c>
      <c r="EF7" s="19" t="s">
        <v>67</v>
      </c>
      <c r="EG7" s="19" t="s">
        <v>67</v>
      </c>
      <c r="EH7" s="19" t="s">
        <v>67</v>
      </c>
      <c r="EI7" s="23" t="s">
        <v>206</v>
      </c>
      <c r="EJ7" s="28">
        <v>45000</v>
      </c>
      <c r="EK7" s="28">
        <v>73731</v>
      </c>
      <c r="EL7" s="29">
        <f t="shared" si="13"/>
        <v>59365.5</v>
      </c>
    </row>
    <row r="8" spans="1:142" ht="66" x14ac:dyDescent="0.3">
      <c r="A8" s="18" t="s">
        <v>207</v>
      </c>
      <c r="B8" s="188"/>
      <c r="C8" s="188"/>
      <c r="D8" s="192"/>
      <c r="E8" s="19" t="s">
        <v>4</v>
      </c>
      <c r="F8" s="20" t="s">
        <v>6</v>
      </c>
      <c r="G8" s="192"/>
      <c r="H8" s="21" t="s">
        <v>294</v>
      </c>
      <c r="I8" s="21" t="s">
        <v>288</v>
      </c>
      <c r="J8" s="20">
        <v>4</v>
      </c>
      <c r="K8" s="31">
        <v>1.5</v>
      </c>
      <c r="L8" s="20">
        <v>3</v>
      </c>
      <c r="M8" s="20">
        <v>32</v>
      </c>
      <c r="N8" s="20">
        <f t="shared" si="0"/>
        <v>1</v>
      </c>
      <c r="O8" s="20" t="s">
        <v>38</v>
      </c>
      <c r="P8" s="20" t="s">
        <v>41</v>
      </c>
      <c r="Q8" s="192"/>
      <c r="R8" s="19" t="s">
        <v>46</v>
      </c>
      <c r="S8" s="192"/>
      <c r="T8" s="20">
        <v>1</v>
      </c>
      <c r="U8" s="20">
        <v>6.5</v>
      </c>
      <c r="V8" s="32">
        <v>1600</v>
      </c>
      <c r="W8" s="32">
        <v>720</v>
      </c>
      <c r="X8" s="32">
        <f t="shared" si="1"/>
        <v>1152000</v>
      </c>
      <c r="Y8" s="189" t="s">
        <v>56</v>
      </c>
      <c r="Z8" s="189"/>
      <c r="AA8" s="19" t="s">
        <v>39</v>
      </c>
      <c r="AB8" s="20">
        <v>60</v>
      </c>
      <c r="AC8" s="189" t="s">
        <v>63</v>
      </c>
      <c r="AD8" s="189"/>
      <c r="AE8" s="189"/>
      <c r="AF8" s="189"/>
      <c r="AG8" s="189"/>
      <c r="AH8" s="189"/>
      <c r="AI8" s="192"/>
      <c r="AJ8" s="19" t="s">
        <v>67</v>
      </c>
      <c r="AK8" s="19" t="s">
        <v>39</v>
      </c>
      <c r="AL8" s="34">
        <f t="shared" si="2"/>
        <v>1</v>
      </c>
      <c r="AM8" s="20" t="s">
        <v>67</v>
      </c>
      <c r="AN8" s="20">
        <v>5</v>
      </c>
      <c r="AO8" s="20">
        <v>2</v>
      </c>
      <c r="AP8" s="20">
        <v>13</v>
      </c>
      <c r="AQ8" s="20">
        <v>2</v>
      </c>
      <c r="AR8" s="20"/>
      <c r="AS8" s="20"/>
      <c r="AT8" s="19" t="s">
        <v>67</v>
      </c>
      <c r="AU8" s="19" t="s">
        <v>67</v>
      </c>
      <c r="AV8" s="34">
        <f t="shared" si="3"/>
        <v>0</v>
      </c>
      <c r="AW8" s="20" t="s">
        <v>85</v>
      </c>
      <c r="AX8" s="19" t="s">
        <v>85</v>
      </c>
      <c r="AY8" s="34">
        <f t="shared" si="4"/>
        <v>0</v>
      </c>
      <c r="AZ8" s="20" t="s">
        <v>85</v>
      </c>
      <c r="BA8" s="19" t="s">
        <v>67</v>
      </c>
      <c r="BB8" s="34">
        <v>1920</v>
      </c>
      <c r="BC8" s="34">
        <v>1080</v>
      </c>
      <c r="BD8" s="36">
        <f t="shared" si="14"/>
        <v>2073600</v>
      </c>
      <c r="BE8" s="34">
        <v>30</v>
      </c>
      <c r="BF8" s="20" t="s">
        <v>90</v>
      </c>
      <c r="BG8" s="192"/>
      <c r="BH8" s="19" t="s">
        <v>67</v>
      </c>
      <c r="BI8" s="20" t="s">
        <v>67</v>
      </c>
      <c r="BJ8" s="19" t="s">
        <v>67</v>
      </c>
      <c r="BK8" s="19" t="s">
        <v>67</v>
      </c>
      <c r="BL8" s="19" t="s">
        <v>67</v>
      </c>
      <c r="BM8" s="192"/>
      <c r="BN8" s="19" t="s">
        <v>85</v>
      </c>
      <c r="BO8" s="19" t="s">
        <v>67</v>
      </c>
      <c r="BP8" s="19" t="s">
        <v>67</v>
      </c>
      <c r="BQ8" s="19" t="s">
        <v>85</v>
      </c>
      <c r="BR8" s="19" t="s">
        <v>85</v>
      </c>
      <c r="BS8" s="20" t="s">
        <v>85</v>
      </c>
      <c r="BT8" s="19" t="s">
        <v>67</v>
      </c>
      <c r="BU8" s="19" t="s">
        <v>85</v>
      </c>
      <c r="BV8" s="192"/>
      <c r="BW8" s="20" t="s">
        <v>85</v>
      </c>
      <c r="BX8" s="20" t="s">
        <v>67</v>
      </c>
      <c r="BY8" s="19" t="s">
        <v>85</v>
      </c>
      <c r="BZ8" s="19" t="s">
        <v>85</v>
      </c>
      <c r="CA8" s="19" t="s">
        <v>85</v>
      </c>
      <c r="CB8" s="34">
        <f t="shared" si="5"/>
        <v>1</v>
      </c>
      <c r="CC8" s="20" t="s">
        <v>67</v>
      </c>
      <c r="CD8" s="192"/>
      <c r="CE8" s="19" t="s">
        <v>67</v>
      </c>
      <c r="CF8" s="19" t="s">
        <v>67</v>
      </c>
      <c r="CG8" s="19" t="s">
        <v>67</v>
      </c>
      <c r="CH8" s="19" t="s">
        <v>67</v>
      </c>
      <c r="CI8" s="19" t="s">
        <v>67</v>
      </c>
      <c r="CJ8" s="19" t="s">
        <v>67</v>
      </c>
      <c r="CK8" s="19" t="s">
        <v>67</v>
      </c>
      <c r="CL8" s="19" t="s">
        <v>67</v>
      </c>
      <c r="CM8" s="22">
        <f t="shared" si="6"/>
        <v>0</v>
      </c>
      <c r="CN8" s="20" t="s">
        <v>85</v>
      </c>
      <c r="CO8" s="192"/>
      <c r="CP8" s="19" t="s">
        <v>67</v>
      </c>
      <c r="CQ8" s="19" t="s">
        <v>67</v>
      </c>
      <c r="CR8" s="20" t="s">
        <v>85</v>
      </c>
      <c r="CS8" s="20" t="s">
        <v>85</v>
      </c>
      <c r="CT8" s="19" t="s">
        <v>85</v>
      </c>
      <c r="CU8" s="192"/>
      <c r="CV8" s="42">
        <f t="shared" si="7"/>
        <v>0</v>
      </c>
      <c r="CW8" s="20" t="s">
        <v>85</v>
      </c>
      <c r="CX8" s="19" t="s">
        <v>67</v>
      </c>
      <c r="CY8" s="20" t="s">
        <v>85</v>
      </c>
      <c r="CZ8" s="20" t="s">
        <v>67</v>
      </c>
      <c r="DA8" s="20" t="s">
        <v>85</v>
      </c>
      <c r="DB8" s="20" t="s">
        <v>85</v>
      </c>
      <c r="DC8" s="192"/>
      <c r="DD8" s="20" t="s">
        <v>144</v>
      </c>
      <c r="DE8" s="20">
        <v>5000</v>
      </c>
      <c r="DF8" s="22">
        <f t="shared" si="8"/>
        <v>0</v>
      </c>
      <c r="DG8" s="20" t="s">
        <v>85</v>
      </c>
      <c r="DH8" s="20"/>
      <c r="DI8" s="192"/>
      <c r="DJ8" s="19" t="s">
        <v>67</v>
      </c>
      <c r="DK8" s="19" t="s">
        <v>67</v>
      </c>
      <c r="DL8" s="192"/>
      <c r="DM8" s="20" t="s">
        <v>410</v>
      </c>
      <c r="DN8" s="20" t="s">
        <v>438</v>
      </c>
      <c r="DO8" s="20" t="s">
        <v>171</v>
      </c>
      <c r="DP8" s="20">
        <v>206</v>
      </c>
      <c r="DQ8" s="192"/>
      <c r="DR8" s="20" t="s">
        <v>38</v>
      </c>
      <c r="DS8" s="19" t="s">
        <v>39</v>
      </c>
      <c r="DT8" s="22">
        <f t="shared" si="9"/>
        <v>0</v>
      </c>
      <c r="DU8" s="20" t="s">
        <v>39</v>
      </c>
      <c r="DV8" s="22">
        <f t="shared" si="10"/>
        <v>0</v>
      </c>
      <c r="DW8" s="20" t="s">
        <v>39</v>
      </c>
      <c r="DX8" s="22">
        <f t="shared" si="11"/>
        <v>0</v>
      </c>
      <c r="DY8" s="20" t="s">
        <v>39</v>
      </c>
      <c r="DZ8" s="22">
        <f t="shared" si="12"/>
        <v>0</v>
      </c>
      <c r="EA8" s="20" t="s">
        <v>39</v>
      </c>
      <c r="EB8" s="19" t="s">
        <v>38</v>
      </c>
      <c r="EC8" s="19" t="s">
        <v>67</v>
      </c>
      <c r="ED8" s="19" t="s">
        <v>67</v>
      </c>
      <c r="EE8" s="19" t="s">
        <v>67</v>
      </c>
      <c r="EF8" s="19" t="s">
        <v>67</v>
      </c>
      <c r="EG8" s="19" t="s">
        <v>67</v>
      </c>
      <c r="EH8" s="19" t="s">
        <v>67</v>
      </c>
      <c r="EI8" s="23" t="s">
        <v>207</v>
      </c>
      <c r="EJ8" s="28">
        <v>54731</v>
      </c>
      <c r="EK8" s="28">
        <v>64400</v>
      </c>
      <c r="EL8" s="29">
        <f t="shared" si="13"/>
        <v>59565.5</v>
      </c>
    </row>
    <row r="9" spans="1:142" ht="79.2" x14ac:dyDescent="0.3">
      <c r="A9" s="18" t="s">
        <v>208</v>
      </c>
      <c r="B9" s="188"/>
      <c r="C9" s="188"/>
      <c r="D9" s="192"/>
      <c r="E9" s="19" t="s">
        <v>4</v>
      </c>
      <c r="F9" s="20" t="s">
        <v>6</v>
      </c>
      <c r="G9" s="192"/>
      <c r="H9" s="21" t="s">
        <v>295</v>
      </c>
      <c r="I9" s="21" t="s">
        <v>296</v>
      </c>
      <c r="J9" s="20">
        <v>8</v>
      </c>
      <c r="K9" s="31">
        <v>1.8</v>
      </c>
      <c r="L9" s="20">
        <v>3</v>
      </c>
      <c r="M9" s="20">
        <v>32</v>
      </c>
      <c r="N9" s="20">
        <f t="shared" si="0"/>
        <v>1</v>
      </c>
      <c r="O9" s="20" t="s">
        <v>38</v>
      </c>
      <c r="P9" s="20" t="s">
        <v>41</v>
      </c>
      <c r="Q9" s="192"/>
      <c r="R9" s="19" t="s">
        <v>46</v>
      </c>
      <c r="S9" s="192"/>
      <c r="T9" s="20">
        <v>1</v>
      </c>
      <c r="U9" s="20">
        <v>6.5</v>
      </c>
      <c r="V9" s="32">
        <v>1600</v>
      </c>
      <c r="W9" s="32">
        <v>720</v>
      </c>
      <c r="X9" s="32">
        <f t="shared" si="1"/>
        <v>1152000</v>
      </c>
      <c r="Y9" s="189" t="s">
        <v>56</v>
      </c>
      <c r="Z9" s="189"/>
      <c r="AA9" s="19" t="s">
        <v>39</v>
      </c>
      <c r="AB9" s="20">
        <v>60</v>
      </c>
      <c r="AC9" s="189" t="s">
        <v>63</v>
      </c>
      <c r="AD9" s="189"/>
      <c r="AE9" s="189"/>
      <c r="AF9" s="189"/>
      <c r="AG9" s="189"/>
      <c r="AH9" s="189"/>
      <c r="AI9" s="192"/>
      <c r="AJ9" s="19" t="s">
        <v>67</v>
      </c>
      <c r="AK9" s="19" t="s">
        <v>39</v>
      </c>
      <c r="AL9" s="34">
        <f t="shared" si="2"/>
        <v>1</v>
      </c>
      <c r="AM9" s="20" t="s">
        <v>67</v>
      </c>
      <c r="AN9" s="20">
        <v>5</v>
      </c>
      <c r="AO9" s="20">
        <v>3</v>
      </c>
      <c r="AP9" s="20">
        <v>13</v>
      </c>
      <c r="AQ9" s="20">
        <v>2</v>
      </c>
      <c r="AR9" s="20">
        <v>2</v>
      </c>
      <c r="AS9" s="20"/>
      <c r="AT9" s="19" t="s">
        <v>67</v>
      </c>
      <c r="AU9" s="19" t="s">
        <v>67</v>
      </c>
      <c r="AV9" s="34">
        <f t="shared" si="3"/>
        <v>0</v>
      </c>
      <c r="AW9" s="20" t="s">
        <v>85</v>
      </c>
      <c r="AX9" s="19" t="s">
        <v>85</v>
      </c>
      <c r="AY9" s="34">
        <f t="shared" si="4"/>
        <v>0</v>
      </c>
      <c r="AZ9" s="20" t="s">
        <v>85</v>
      </c>
      <c r="BA9" s="19" t="s">
        <v>67</v>
      </c>
      <c r="BB9" s="34">
        <v>1920</v>
      </c>
      <c r="BC9" s="34">
        <v>1080</v>
      </c>
      <c r="BD9" s="36">
        <f t="shared" si="14"/>
        <v>2073600</v>
      </c>
      <c r="BE9" s="34">
        <v>30</v>
      </c>
      <c r="BF9" s="20" t="s">
        <v>90</v>
      </c>
      <c r="BG9" s="192"/>
      <c r="BH9" s="19" t="s">
        <v>67</v>
      </c>
      <c r="BI9" s="20" t="s">
        <v>67</v>
      </c>
      <c r="BJ9" s="19" t="s">
        <v>67</v>
      </c>
      <c r="BK9" s="19" t="s">
        <v>67</v>
      </c>
      <c r="BL9" s="19" t="s">
        <v>67</v>
      </c>
      <c r="BM9" s="192"/>
      <c r="BN9" s="19" t="s">
        <v>85</v>
      </c>
      <c r="BO9" s="19" t="s">
        <v>67</v>
      </c>
      <c r="BP9" s="19" t="s">
        <v>67</v>
      </c>
      <c r="BQ9" s="19" t="s">
        <v>85</v>
      </c>
      <c r="BR9" s="19" t="s">
        <v>85</v>
      </c>
      <c r="BS9" s="20" t="s">
        <v>85</v>
      </c>
      <c r="BT9" s="19" t="s">
        <v>67</v>
      </c>
      <c r="BU9" s="19" t="s">
        <v>85</v>
      </c>
      <c r="BV9" s="192"/>
      <c r="BW9" s="20" t="s">
        <v>85</v>
      </c>
      <c r="BX9" s="20" t="s">
        <v>67</v>
      </c>
      <c r="BY9" s="19" t="s">
        <v>85</v>
      </c>
      <c r="BZ9" s="19" t="s">
        <v>85</v>
      </c>
      <c r="CA9" s="19" t="s">
        <v>85</v>
      </c>
      <c r="CB9" s="34">
        <f t="shared" si="5"/>
        <v>1</v>
      </c>
      <c r="CC9" s="20" t="s">
        <v>67</v>
      </c>
      <c r="CD9" s="192"/>
      <c r="CE9" s="19" t="s">
        <v>67</v>
      </c>
      <c r="CF9" s="19" t="s">
        <v>67</v>
      </c>
      <c r="CG9" s="19" t="s">
        <v>67</v>
      </c>
      <c r="CH9" s="19" t="s">
        <v>67</v>
      </c>
      <c r="CI9" s="19" t="s">
        <v>67</v>
      </c>
      <c r="CJ9" s="19" t="s">
        <v>67</v>
      </c>
      <c r="CK9" s="19" t="s">
        <v>67</v>
      </c>
      <c r="CL9" s="19" t="s">
        <v>67</v>
      </c>
      <c r="CM9" s="22">
        <f t="shared" si="6"/>
        <v>0</v>
      </c>
      <c r="CN9" s="20" t="s">
        <v>85</v>
      </c>
      <c r="CO9" s="192"/>
      <c r="CP9" s="19" t="s">
        <v>67</v>
      </c>
      <c r="CQ9" s="19" t="s">
        <v>67</v>
      </c>
      <c r="CR9" s="20" t="s">
        <v>67</v>
      </c>
      <c r="CS9" s="20" t="s">
        <v>67</v>
      </c>
      <c r="CT9" s="19" t="s">
        <v>85</v>
      </c>
      <c r="CU9" s="192"/>
      <c r="CV9" s="42">
        <f t="shared" si="7"/>
        <v>0</v>
      </c>
      <c r="CW9" s="20" t="s">
        <v>85</v>
      </c>
      <c r="CX9" s="19" t="s">
        <v>67</v>
      </c>
      <c r="CY9" s="20" t="s">
        <v>85</v>
      </c>
      <c r="CZ9" s="20" t="s">
        <v>67</v>
      </c>
      <c r="DA9" s="20" t="s">
        <v>85</v>
      </c>
      <c r="DB9" s="20" t="s">
        <v>85</v>
      </c>
      <c r="DC9" s="192"/>
      <c r="DD9" s="20" t="s">
        <v>144</v>
      </c>
      <c r="DE9" s="20">
        <v>5000</v>
      </c>
      <c r="DF9" s="22">
        <f t="shared" si="8"/>
        <v>0</v>
      </c>
      <c r="DG9" s="20" t="s">
        <v>85</v>
      </c>
      <c r="DH9" s="20"/>
      <c r="DI9" s="192"/>
      <c r="DJ9" s="19" t="s">
        <v>67</v>
      </c>
      <c r="DK9" s="19" t="s">
        <v>67</v>
      </c>
      <c r="DL9" s="192"/>
      <c r="DM9" s="20" t="s">
        <v>411</v>
      </c>
      <c r="DN9" s="20" t="s">
        <v>438</v>
      </c>
      <c r="DO9" s="20" t="s">
        <v>171</v>
      </c>
      <c r="DP9" s="20">
        <v>196</v>
      </c>
      <c r="DQ9" s="192"/>
      <c r="DR9" s="20" t="s">
        <v>38</v>
      </c>
      <c r="DS9" s="19" t="s">
        <v>39</v>
      </c>
      <c r="DT9" s="22">
        <f t="shared" si="9"/>
        <v>0</v>
      </c>
      <c r="DU9" s="20" t="s">
        <v>39</v>
      </c>
      <c r="DV9" s="22">
        <f t="shared" si="10"/>
        <v>0</v>
      </c>
      <c r="DW9" s="20" t="s">
        <v>39</v>
      </c>
      <c r="DX9" s="22">
        <f t="shared" si="11"/>
        <v>0</v>
      </c>
      <c r="DY9" s="20" t="s">
        <v>39</v>
      </c>
      <c r="DZ9" s="22">
        <f t="shared" si="12"/>
        <v>0</v>
      </c>
      <c r="EA9" s="20" t="s">
        <v>39</v>
      </c>
      <c r="EB9" s="19" t="s">
        <v>38</v>
      </c>
      <c r="EC9" s="19" t="s">
        <v>67</v>
      </c>
      <c r="ED9" s="19" t="s">
        <v>67</v>
      </c>
      <c r="EE9" s="19" t="s">
        <v>67</v>
      </c>
      <c r="EF9" s="19" t="s">
        <v>67</v>
      </c>
      <c r="EG9" s="19" t="s">
        <v>67</v>
      </c>
      <c r="EH9" s="19" t="s">
        <v>67</v>
      </c>
      <c r="EI9" s="23" t="s">
        <v>208</v>
      </c>
      <c r="EJ9" s="28">
        <v>46000</v>
      </c>
      <c r="EK9" s="28">
        <v>72200</v>
      </c>
      <c r="EL9" s="29">
        <f t="shared" si="13"/>
        <v>59100</v>
      </c>
    </row>
    <row r="10" spans="1:142" ht="39.6" x14ac:dyDescent="0.3">
      <c r="A10" s="18" t="s">
        <v>209</v>
      </c>
      <c r="B10" s="188"/>
      <c r="C10" s="188"/>
      <c r="D10" s="192"/>
      <c r="E10" s="19" t="s">
        <v>4</v>
      </c>
      <c r="F10" s="20" t="s">
        <v>6</v>
      </c>
      <c r="G10" s="192"/>
      <c r="H10" s="189"/>
      <c r="I10" s="189"/>
      <c r="J10" s="20">
        <v>8</v>
      </c>
      <c r="K10" s="31">
        <v>1.8</v>
      </c>
      <c r="L10" s="20">
        <v>2</v>
      </c>
      <c r="M10" s="20">
        <v>32</v>
      </c>
      <c r="N10" s="20">
        <f t="shared" si="0"/>
        <v>1</v>
      </c>
      <c r="O10" s="20" t="s">
        <v>38</v>
      </c>
      <c r="P10" s="20" t="s">
        <v>41</v>
      </c>
      <c r="Q10" s="192"/>
      <c r="R10" s="19" t="s">
        <v>46</v>
      </c>
      <c r="S10" s="192"/>
      <c r="T10" s="20">
        <v>1</v>
      </c>
      <c r="U10" s="20">
        <v>6.4</v>
      </c>
      <c r="V10" s="32">
        <v>1560</v>
      </c>
      <c r="W10" s="32">
        <v>720</v>
      </c>
      <c r="X10" s="32">
        <f t="shared" si="1"/>
        <v>1123200</v>
      </c>
      <c r="Y10" s="189" t="s">
        <v>366</v>
      </c>
      <c r="Z10" s="189"/>
      <c r="AA10" s="19" t="s">
        <v>39</v>
      </c>
      <c r="AB10" s="20">
        <v>60</v>
      </c>
      <c r="AC10" s="189" t="s">
        <v>63</v>
      </c>
      <c r="AD10" s="189"/>
      <c r="AE10" s="189"/>
      <c r="AF10" s="189"/>
      <c r="AG10" s="189"/>
      <c r="AH10" s="189"/>
      <c r="AI10" s="192"/>
      <c r="AJ10" s="19" t="s">
        <v>67</v>
      </c>
      <c r="AK10" s="19" t="s">
        <v>39</v>
      </c>
      <c r="AL10" s="34">
        <f t="shared" si="2"/>
        <v>1</v>
      </c>
      <c r="AM10" s="20" t="s">
        <v>67</v>
      </c>
      <c r="AN10" s="20">
        <v>8</v>
      </c>
      <c r="AO10" s="20">
        <v>3</v>
      </c>
      <c r="AP10" s="20">
        <v>13</v>
      </c>
      <c r="AQ10" s="20">
        <v>5</v>
      </c>
      <c r="AR10" s="20">
        <v>2</v>
      </c>
      <c r="AS10" s="20"/>
      <c r="AT10" s="19" t="s">
        <v>67</v>
      </c>
      <c r="AU10" s="19" t="s">
        <v>67</v>
      </c>
      <c r="AV10" s="34">
        <f t="shared" si="3"/>
        <v>0</v>
      </c>
      <c r="AW10" s="20" t="s">
        <v>85</v>
      </c>
      <c r="AX10" s="19" t="s">
        <v>85</v>
      </c>
      <c r="AY10" s="34">
        <f t="shared" si="4"/>
        <v>0</v>
      </c>
      <c r="AZ10" s="20" t="s">
        <v>85</v>
      </c>
      <c r="BA10" s="19" t="s">
        <v>67</v>
      </c>
      <c r="BB10" s="34">
        <v>1920</v>
      </c>
      <c r="BC10" s="34">
        <v>1080</v>
      </c>
      <c r="BD10" s="36">
        <f t="shared" si="14"/>
        <v>2073600</v>
      </c>
      <c r="BE10" s="34">
        <v>30</v>
      </c>
      <c r="BF10" s="20" t="s">
        <v>90</v>
      </c>
      <c r="BG10" s="192"/>
      <c r="BH10" s="19" t="s">
        <v>67</v>
      </c>
      <c r="BI10" s="20" t="s">
        <v>85</v>
      </c>
      <c r="BJ10" s="19" t="s">
        <v>67</v>
      </c>
      <c r="BK10" s="19" t="s">
        <v>67</v>
      </c>
      <c r="BL10" s="19" t="s">
        <v>67</v>
      </c>
      <c r="BM10" s="192"/>
      <c r="BN10" s="19" t="s">
        <v>85</v>
      </c>
      <c r="BO10" s="19" t="s">
        <v>67</v>
      </c>
      <c r="BP10" s="19" t="s">
        <v>67</v>
      </c>
      <c r="BQ10" s="19" t="s">
        <v>85</v>
      </c>
      <c r="BR10" s="19" t="s">
        <v>85</v>
      </c>
      <c r="BS10" s="20" t="s">
        <v>85</v>
      </c>
      <c r="BT10" s="19" t="s">
        <v>67</v>
      </c>
      <c r="BU10" s="19" t="s">
        <v>85</v>
      </c>
      <c r="BV10" s="192"/>
      <c r="BW10" s="20" t="s">
        <v>67</v>
      </c>
      <c r="BX10" s="20" t="s">
        <v>85</v>
      </c>
      <c r="BY10" s="19" t="s">
        <v>85</v>
      </c>
      <c r="BZ10" s="19" t="s">
        <v>85</v>
      </c>
      <c r="CA10" s="19" t="s">
        <v>85</v>
      </c>
      <c r="CB10" s="34">
        <f t="shared" si="5"/>
        <v>1</v>
      </c>
      <c r="CC10" s="20" t="s">
        <v>67</v>
      </c>
      <c r="CD10" s="192"/>
      <c r="CE10" s="19" t="s">
        <v>67</v>
      </c>
      <c r="CF10" s="19" t="s">
        <v>67</v>
      </c>
      <c r="CG10" s="19" t="s">
        <v>67</v>
      </c>
      <c r="CH10" s="19" t="s">
        <v>67</v>
      </c>
      <c r="CI10" s="19" t="s">
        <v>67</v>
      </c>
      <c r="CJ10" s="19" t="s">
        <v>67</v>
      </c>
      <c r="CK10" s="19" t="s">
        <v>67</v>
      </c>
      <c r="CL10" s="19" t="s">
        <v>67</v>
      </c>
      <c r="CM10" s="22">
        <f t="shared" si="6"/>
        <v>0</v>
      </c>
      <c r="CN10" s="20" t="s">
        <v>85</v>
      </c>
      <c r="CO10" s="192"/>
      <c r="CP10" s="19" t="s">
        <v>67</v>
      </c>
      <c r="CQ10" s="19" t="s">
        <v>67</v>
      </c>
      <c r="CR10" s="20" t="s">
        <v>67</v>
      </c>
      <c r="CS10" s="20" t="s">
        <v>67</v>
      </c>
      <c r="CT10" s="19" t="s">
        <v>85</v>
      </c>
      <c r="CU10" s="192"/>
      <c r="CV10" s="42">
        <f t="shared" si="7"/>
        <v>1</v>
      </c>
      <c r="CW10" s="20" t="s">
        <v>67</v>
      </c>
      <c r="CX10" s="19" t="s">
        <v>67</v>
      </c>
      <c r="CY10" s="20" t="s">
        <v>85</v>
      </c>
      <c r="CZ10" s="20" t="s">
        <v>67</v>
      </c>
      <c r="DA10" s="20" t="s">
        <v>85</v>
      </c>
      <c r="DB10" s="20" t="s">
        <v>85</v>
      </c>
      <c r="DC10" s="192"/>
      <c r="DD10" s="20" t="s">
        <v>144</v>
      </c>
      <c r="DE10" s="20">
        <v>4000</v>
      </c>
      <c r="DF10" s="22">
        <f t="shared" si="8"/>
        <v>0</v>
      </c>
      <c r="DG10" s="20" t="s">
        <v>85</v>
      </c>
      <c r="DH10" s="20"/>
      <c r="DI10" s="192"/>
      <c r="DJ10" s="19" t="s">
        <v>67</v>
      </c>
      <c r="DK10" s="19" t="s">
        <v>67</v>
      </c>
      <c r="DL10" s="192"/>
      <c r="DM10" s="20" t="s">
        <v>412</v>
      </c>
      <c r="DN10" s="20" t="s">
        <v>439</v>
      </c>
      <c r="DO10" s="20" t="s">
        <v>465</v>
      </c>
      <c r="DP10" s="20">
        <v>177</v>
      </c>
      <c r="DQ10" s="192"/>
      <c r="DR10" s="20" t="s">
        <v>38</v>
      </c>
      <c r="DS10" s="19" t="s">
        <v>39</v>
      </c>
      <c r="DT10" s="22">
        <f t="shared" si="9"/>
        <v>0</v>
      </c>
      <c r="DU10" s="20" t="s">
        <v>39</v>
      </c>
      <c r="DV10" s="22">
        <f t="shared" si="10"/>
        <v>0</v>
      </c>
      <c r="DW10" s="20" t="s">
        <v>39</v>
      </c>
      <c r="DX10" s="22">
        <f t="shared" si="11"/>
        <v>0</v>
      </c>
      <c r="DY10" s="20" t="s">
        <v>39</v>
      </c>
      <c r="DZ10" s="22">
        <f t="shared" si="12"/>
        <v>0</v>
      </c>
      <c r="EA10" s="20" t="s">
        <v>39</v>
      </c>
      <c r="EB10" s="19" t="s">
        <v>38</v>
      </c>
      <c r="EC10" s="19" t="s">
        <v>67</v>
      </c>
      <c r="ED10" s="19" t="s">
        <v>67</v>
      </c>
      <c r="EE10" s="19" t="s">
        <v>67</v>
      </c>
      <c r="EF10" s="19" t="s">
        <v>67</v>
      </c>
      <c r="EG10" s="19" t="s">
        <v>67</v>
      </c>
      <c r="EH10" s="19" t="s">
        <v>67</v>
      </c>
      <c r="EI10" s="23" t="s">
        <v>209</v>
      </c>
      <c r="EJ10" s="28">
        <v>48800</v>
      </c>
      <c r="EK10" s="28">
        <v>48800</v>
      </c>
      <c r="EL10" s="29">
        <f t="shared" si="13"/>
        <v>48800</v>
      </c>
    </row>
    <row r="11" spans="1:142" ht="79.2" x14ac:dyDescent="0.3">
      <c r="A11" s="18" t="s">
        <v>210</v>
      </c>
      <c r="B11" s="188"/>
      <c r="C11" s="188"/>
      <c r="D11" s="192"/>
      <c r="E11" s="19" t="s">
        <v>4</v>
      </c>
      <c r="F11" s="20" t="s">
        <v>6</v>
      </c>
      <c r="G11" s="192"/>
      <c r="H11" s="21" t="s">
        <v>295</v>
      </c>
      <c r="I11" s="21" t="s">
        <v>296</v>
      </c>
      <c r="J11" s="20">
        <v>8</v>
      </c>
      <c r="K11" s="31">
        <v>1.8</v>
      </c>
      <c r="L11" s="20">
        <v>3</v>
      </c>
      <c r="M11" s="20">
        <v>32</v>
      </c>
      <c r="N11" s="20">
        <f t="shared" si="0"/>
        <v>1</v>
      </c>
      <c r="O11" s="20" t="s">
        <v>38</v>
      </c>
      <c r="P11" s="20" t="s">
        <v>43</v>
      </c>
      <c r="Q11" s="192"/>
      <c r="R11" s="19" t="s">
        <v>46</v>
      </c>
      <c r="S11" s="192"/>
      <c r="T11" s="20">
        <v>1</v>
      </c>
      <c r="U11" s="20">
        <v>6.4</v>
      </c>
      <c r="V11" s="32">
        <v>1560</v>
      </c>
      <c r="W11" s="32">
        <v>720</v>
      </c>
      <c r="X11" s="32">
        <f t="shared" si="1"/>
        <v>1123200</v>
      </c>
      <c r="Y11" s="189" t="s">
        <v>367</v>
      </c>
      <c r="Z11" s="189"/>
      <c r="AA11" s="19" t="s">
        <v>39</v>
      </c>
      <c r="AB11" s="20">
        <v>60</v>
      </c>
      <c r="AC11" s="189" t="s">
        <v>63</v>
      </c>
      <c r="AD11" s="189"/>
      <c r="AE11" s="189"/>
      <c r="AF11" s="189"/>
      <c r="AG11" s="189"/>
      <c r="AH11" s="189"/>
      <c r="AI11" s="192"/>
      <c r="AJ11" s="19" t="s">
        <v>67</v>
      </c>
      <c r="AK11" s="19" t="s">
        <v>39</v>
      </c>
      <c r="AL11" s="34">
        <f t="shared" si="2"/>
        <v>1</v>
      </c>
      <c r="AM11" s="20" t="s">
        <v>67</v>
      </c>
      <c r="AN11" s="20">
        <v>8</v>
      </c>
      <c r="AO11" s="20">
        <v>3</v>
      </c>
      <c r="AP11" s="20">
        <v>13</v>
      </c>
      <c r="AQ11" s="20">
        <v>5</v>
      </c>
      <c r="AR11" s="20">
        <v>2</v>
      </c>
      <c r="AS11" s="20"/>
      <c r="AT11" s="19" t="s">
        <v>67</v>
      </c>
      <c r="AU11" s="19" t="s">
        <v>67</v>
      </c>
      <c r="AV11" s="34">
        <f t="shared" si="3"/>
        <v>0</v>
      </c>
      <c r="AW11" s="20" t="s">
        <v>85</v>
      </c>
      <c r="AX11" s="19" t="s">
        <v>85</v>
      </c>
      <c r="AY11" s="34">
        <f t="shared" si="4"/>
        <v>0</v>
      </c>
      <c r="AZ11" s="20" t="s">
        <v>85</v>
      </c>
      <c r="BA11" s="19" t="s">
        <v>67</v>
      </c>
      <c r="BB11" s="34">
        <v>1920</v>
      </c>
      <c r="BC11" s="34">
        <v>1080</v>
      </c>
      <c r="BD11" s="36">
        <f t="shared" si="14"/>
        <v>2073600</v>
      </c>
      <c r="BE11" s="34">
        <v>30</v>
      </c>
      <c r="BF11" s="20" t="s">
        <v>90</v>
      </c>
      <c r="BG11" s="192"/>
      <c r="BH11" s="19" t="s">
        <v>67</v>
      </c>
      <c r="BI11" s="20" t="s">
        <v>67</v>
      </c>
      <c r="BJ11" s="19" t="s">
        <v>67</v>
      </c>
      <c r="BK11" s="19" t="s">
        <v>67</v>
      </c>
      <c r="BL11" s="19" t="s">
        <v>67</v>
      </c>
      <c r="BM11" s="192"/>
      <c r="BN11" s="19" t="s">
        <v>85</v>
      </c>
      <c r="BO11" s="19" t="s">
        <v>67</v>
      </c>
      <c r="BP11" s="19" t="s">
        <v>67</v>
      </c>
      <c r="BQ11" s="19" t="s">
        <v>85</v>
      </c>
      <c r="BR11" s="19" t="s">
        <v>85</v>
      </c>
      <c r="BS11" s="20" t="s">
        <v>85</v>
      </c>
      <c r="BT11" s="19" t="s">
        <v>67</v>
      </c>
      <c r="BU11" s="19" t="s">
        <v>85</v>
      </c>
      <c r="BV11" s="192"/>
      <c r="BW11" s="20" t="s">
        <v>85</v>
      </c>
      <c r="BX11" s="20" t="s">
        <v>67</v>
      </c>
      <c r="BY11" s="19" t="s">
        <v>85</v>
      </c>
      <c r="BZ11" s="19" t="s">
        <v>85</v>
      </c>
      <c r="CA11" s="19" t="s">
        <v>85</v>
      </c>
      <c r="CB11" s="34">
        <f t="shared" si="5"/>
        <v>1</v>
      </c>
      <c r="CC11" s="20" t="s">
        <v>67</v>
      </c>
      <c r="CD11" s="192"/>
      <c r="CE11" s="19" t="s">
        <v>67</v>
      </c>
      <c r="CF11" s="19" t="s">
        <v>67</v>
      </c>
      <c r="CG11" s="19" t="s">
        <v>67</v>
      </c>
      <c r="CH11" s="19" t="s">
        <v>67</v>
      </c>
      <c r="CI11" s="19" t="s">
        <v>67</v>
      </c>
      <c r="CJ11" s="19" t="s">
        <v>67</v>
      </c>
      <c r="CK11" s="19" t="s">
        <v>67</v>
      </c>
      <c r="CL11" s="19" t="s">
        <v>67</v>
      </c>
      <c r="CM11" s="22">
        <f t="shared" si="6"/>
        <v>0</v>
      </c>
      <c r="CN11" s="20" t="s">
        <v>85</v>
      </c>
      <c r="CO11" s="192"/>
      <c r="CP11" s="19" t="s">
        <v>67</v>
      </c>
      <c r="CQ11" s="19" t="s">
        <v>67</v>
      </c>
      <c r="CR11" s="20" t="s">
        <v>67</v>
      </c>
      <c r="CS11" s="20" t="s">
        <v>67</v>
      </c>
      <c r="CT11" s="19" t="s">
        <v>85</v>
      </c>
      <c r="CU11" s="192"/>
      <c r="CV11" s="42">
        <f t="shared" si="7"/>
        <v>1</v>
      </c>
      <c r="CW11" s="20" t="s">
        <v>67</v>
      </c>
      <c r="CX11" s="19" t="s">
        <v>67</v>
      </c>
      <c r="CY11" s="20" t="s">
        <v>85</v>
      </c>
      <c r="CZ11" s="20" t="s">
        <v>67</v>
      </c>
      <c r="DA11" s="20" t="s">
        <v>85</v>
      </c>
      <c r="DB11" s="20" t="s">
        <v>85</v>
      </c>
      <c r="DC11" s="192"/>
      <c r="DD11" s="20" t="s">
        <v>145</v>
      </c>
      <c r="DE11" s="20">
        <v>5000</v>
      </c>
      <c r="DF11" s="22">
        <f t="shared" si="8"/>
        <v>0</v>
      </c>
      <c r="DG11" s="20" t="s">
        <v>85</v>
      </c>
      <c r="DH11" s="20"/>
      <c r="DI11" s="192"/>
      <c r="DJ11" s="19" t="s">
        <v>67</v>
      </c>
      <c r="DK11" s="19" t="s">
        <v>67</v>
      </c>
      <c r="DL11" s="192"/>
      <c r="DM11" s="20" t="s">
        <v>412</v>
      </c>
      <c r="DN11" s="20" t="s">
        <v>439</v>
      </c>
      <c r="DO11" s="20" t="s">
        <v>170</v>
      </c>
      <c r="DP11" s="20">
        <v>197</v>
      </c>
      <c r="DQ11" s="192"/>
      <c r="DR11" s="20" t="s">
        <v>38</v>
      </c>
      <c r="DS11" s="19" t="s">
        <v>39</v>
      </c>
      <c r="DT11" s="22">
        <f t="shared" si="9"/>
        <v>0</v>
      </c>
      <c r="DU11" s="20" t="s">
        <v>39</v>
      </c>
      <c r="DV11" s="22">
        <f t="shared" si="10"/>
        <v>0</v>
      </c>
      <c r="DW11" s="20" t="s">
        <v>39</v>
      </c>
      <c r="DX11" s="22">
        <f t="shared" si="11"/>
        <v>0</v>
      </c>
      <c r="DY11" s="20" t="s">
        <v>39</v>
      </c>
      <c r="DZ11" s="22">
        <f t="shared" si="12"/>
        <v>0</v>
      </c>
      <c r="EA11" s="20" t="s">
        <v>39</v>
      </c>
      <c r="EB11" s="19" t="s">
        <v>38</v>
      </c>
      <c r="EC11" s="19" t="s">
        <v>67</v>
      </c>
      <c r="ED11" s="19" t="s">
        <v>67</v>
      </c>
      <c r="EE11" s="19" t="s">
        <v>67</v>
      </c>
      <c r="EF11" s="19" t="s">
        <v>67</v>
      </c>
      <c r="EG11" s="19" t="s">
        <v>67</v>
      </c>
      <c r="EH11" s="19" t="s">
        <v>67</v>
      </c>
      <c r="EI11" s="23" t="s">
        <v>210</v>
      </c>
      <c r="EJ11" s="28">
        <v>48200</v>
      </c>
      <c r="EK11" s="28">
        <v>73800</v>
      </c>
      <c r="EL11" s="29">
        <f t="shared" si="13"/>
        <v>61000</v>
      </c>
    </row>
    <row r="12" spans="1:142" ht="66" x14ac:dyDescent="0.3">
      <c r="A12" s="18" t="s">
        <v>211</v>
      </c>
      <c r="B12" s="188"/>
      <c r="C12" s="188"/>
      <c r="D12" s="192"/>
      <c r="E12" s="19" t="s">
        <v>4</v>
      </c>
      <c r="F12" s="20" t="s">
        <v>6</v>
      </c>
      <c r="G12" s="192"/>
      <c r="H12" s="21" t="s">
        <v>294</v>
      </c>
      <c r="I12" s="21" t="s">
        <v>288</v>
      </c>
      <c r="J12" s="20">
        <v>4</v>
      </c>
      <c r="K12" s="31">
        <v>1.5</v>
      </c>
      <c r="L12" s="20">
        <v>3</v>
      </c>
      <c r="M12" s="20">
        <v>64</v>
      </c>
      <c r="N12" s="20">
        <f t="shared" si="0"/>
        <v>1</v>
      </c>
      <c r="O12" s="20" t="s">
        <v>38</v>
      </c>
      <c r="P12" s="20" t="s">
        <v>41</v>
      </c>
      <c r="Q12" s="192"/>
      <c r="R12" s="19" t="s">
        <v>46</v>
      </c>
      <c r="S12" s="192"/>
      <c r="T12" s="20">
        <v>1</v>
      </c>
      <c r="U12" s="20">
        <v>6.5</v>
      </c>
      <c r="V12" s="32">
        <v>1600</v>
      </c>
      <c r="W12" s="32">
        <v>720</v>
      </c>
      <c r="X12" s="32">
        <f t="shared" si="1"/>
        <v>1152000</v>
      </c>
      <c r="Y12" s="189" t="s">
        <v>56</v>
      </c>
      <c r="Z12" s="189"/>
      <c r="AA12" s="19" t="s">
        <v>39</v>
      </c>
      <c r="AB12" s="20">
        <v>60</v>
      </c>
      <c r="AC12" s="189" t="s">
        <v>63</v>
      </c>
      <c r="AD12" s="189"/>
      <c r="AE12" s="189"/>
      <c r="AF12" s="189"/>
      <c r="AG12" s="189"/>
      <c r="AH12" s="189"/>
      <c r="AI12" s="192"/>
      <c r="AJ12" s="19" t="s">
        <v>67</v>
      </c>
      <c r="AK12" s="19" t="s">
        <v>39</v>
      </c>
      <c r="AL12" s="34">
        <f t="shared" si="2"/>
        <v>1</v>
      </c>
      <c r="AM12" s="20" t="s">
        <v>67</v>
      </c>
      <c r="AN12" s="20">
        <v>5</v>
      </c>
      <c r="AO12" s="20">
        <v>2</v>
      </c>
      <c r="AP12" s="20">
        <v>13</v>
      </c>
      <c r="AQ12" s="20">
        <v>2</v>
      </c>
      <c r="AR12" s="20"/>
      <c r="AS12" s="20"/>
      <c r="AT12" s="19" t="s">
        <v>67</v>
      </c>
      <c r="AU12" s="19" t="s">
        <v>67</v>
      </c>
      <c r="AV12" s="34">
        <f t="shared" si="3"/>
        <v>0</v>
      </c>
      <c r="AW12" s="20" t="s">
        <v>85</v>
      </c>
      <c r="AX12" s="19" t="s">
        <v>85</v>
      </c>
      <c r="AY12" s="34">
        <f t="shared" si="4"/>
        <v>0</v>
      </c>
      <c r="AZ12" s="20" t="s">
        <v>85</v>
      </c>
      <c r="BA12" s="19" t="s">
        <v>67</v>
      </c>
      <c r="BB12" s="34">
        <v>1920</v>
      </c>
      <c r="BC12" s="34">
        <v>1080</v>
      </c>
      <c r="BD12" s="36">
        <f t="shared" si="14"/>
        <v>2073600</v>
      </c>
      <c r="BE12" s="34">
        <v>30</v>
      </c>
      <c r="BF12" s="20" t="s">
        <v>90</v>
      </c>
      <c r="BG12" s="192"/>
      <c r="BH12" s="19" t="s">
        <v>67</v>
      </c>
      <c r="BI12" s="20" t="s">
        <v>67</v>
      </c>
      <c r="BJ12" s="19" t="s">
        <v>67</v>
      </c>
      <c r="BK12" s="19" t="s">
        <v>67</v>
      </c>
      <c r="BL12" s="19" t="s">
        <v>67</v>
      </c>
      <c r="BM12" s="192"/>
      <c r="BN12" s="19" t="s">
        <v>85</v>
      </c>
      <c r="BO12" s="19" t="s">
        <v>67</v>
      </c>
      <c r="BP12" s="19" t="s">
        <v>67</v>
      </c>
      <c r="BQ12" s="19" t="s">
        <v>85</v>
      </c>
      <c r="BR12" s="19" t="s">
        <v>85</v>
      </c>
      <c r="BS12" s="20" t="s">
        <v>85</v>
      </c>
      <c r="BT12" s="19" t="s">
        <v>67</v>
      </c>
      <c r="BU12" s="19" t="s">
        <v>85</v>
      </c>
      <c r="BV12" s="192"/>
      <c r="BW12" s="20" t="s">
        <v>85</v>
      </c>
      <c r="BX12" s="20" t="s">
        <v>67</v>
      </c>
      <c r="BY12" s="19" t="s">
        <v>85</v>
      </c>
      <c r="BZ12" s="19" t="s">
        <v>85</v>
      </c>
      <c r="CA12" s="19" t="s">
        <v>85</v>
      </c>
      <c r="CB12" s="34">
        <f t="shared" si="5"/>
        <v>1</v>
      </c>
      <c r="CC12" s="20" t="s">
        <v>67</v>
      </c>
      <c r="CD12" s="192"/>
      <c r="CE12" s="19" t="s">
        <v>67</v>
      </c>
      <c r="CF12" s="19" t="s">
        <v>67</v>
      </c>
      <c r="CG12" s="19" t="s">
        <v>67</v>
      </c>
      <c r="CH12" s="19" t="s">
        <v>67</v>
      </c>
      <c r="CI12" s="19" t="s">
        <v>67</v>
      </c>
      <c r="CJ12" s="19" t="s">
        <v>67</v>
      </c>
      <c r="CK12" s="19" t="s">
        <v>67</v>
      </c>
      <c r="CL12" s="19" t="s">
        <v>67</v>
      </c>
      <c r="CM12" s="22">
        <f t="shared" si="6"/>
        <v>0</v>
      </c>
      <c r="CN12" s="20" t="s">
        <v>85</v>
      </c>
      <c r="CO12" s="192"/>
      <c r="CP12" s="19" t="s">
        <v>67</v>
      </c>
      <c r="CQ12" s="19" t="s">
        <v>67</v>
      </c>
      <c r="CR12" s="20" t="s">
        <v>85</v>
      </c>
      <c r="CS12" s="20" t="s">
        <v>85</v>
      </c>
      <c r="CT12" s="19" t="s">
        <v>85</v>
      </c>
      <c r="CU12" s="192"/>
      <c r="CV12" s="42">
        <f t="shared" si="7"/>
        <v>0</v>
      </c>
      <c r="CW12" s="20" t="s">
        <v>85</v>
      </c>
      <c r="CX12" s="19" t="s">
        <v>67</v>
      </c>
      <c r="CY12" s="20" t="s">
        <v>85</v>
      </c>
      <c r="CZ12" s="20" t="s">
        <v>67</v>
      </c>
      <c r="DA12" s="20" t="s">
        <v>85</v>
      </c>
      <c r="DB12" s="20" t="s">
        <v>85</v>
      </c>
      <c r="DC12" s="192"/>
      <c r="DD12" s="20" t="s">
        <v>144</v>
      </c>
      <c r="DE12" s="20">
        <v>5000</v>
      </c>
      <c r="DF12" s="22">
        <f t="shared" si="8"/>
        <v>0</v>
      </c>
      <c r="DG12" s="20" t="s">
        <v>85</v>
      </c>
      <c r="DH12" s="20"/>
      <c r="DI12" s="192"/>
      <c r="DJ12" s="19" t="s">
        <v>67</v>
      </c>
      <c r="DK12" s="19" t="s">
        <v>67</v>
      </c>
      <c r="DL12" s="192"/>
      <c r="DM12" s="20" t="s">
        <v>410</v>
      </c>
      <c r="DN12" s="20" t="s">
        <v>438</v>
      </c>
      <c r="DO12" s="20" t="s">
        <v>171</v>
      </c>
      <c r="DP12" s="20">
        <v>206</v>
      </c>
      <c r="DQ12" s="192"/>
      <c r="DR12" s="20" t="s">
        <v>38</v>
      </c>
      <c r="DS12" s="19" t="s">
        <v>39</v>
      </c>
      <c r="DT12" s="22">
        <f t="shared" si="9"/>
        <v>0</v>
      </c>
      <c r="DU12" s="20" t="s">
        <v>39</v>
      </c>
      <c r="DV12" s="22">
        <f t="shared" si="10"/>
        <v>0</v>
      </c>
      <c r="DW12" s="20" t="s">
        <v>39</v>
      </c>
      <c r="DX12" s="22">
        <f t="shared" si="11"/>
        <v>0</v>
      </c>
      <c r="DY12" s="20" t="s">
        <v>39</v>
      </c>
      <c r="DZ12" s="22">
        <f t="shared" si="12"/>
        <v>0</v>
      </c>
      <c r="EA12" s="20" t="s">
        <v>39</v>
      </c>
      <c r="EB12" s="19" t="s">
        <v>38</v>
      </c>
      <c r="EC12" s="19" t="s">
        <v>67</v>
      </c>
      <c r="ED12" s="19" t="s">
        <v>67</v>
      </c>
      <c r="EE12" s="19" t="s">
        <v>67</v>
      </c>
      <c r="EF12" s="19" t="s">
        <v>67</v>
      </c>
      <c r="EG12" s="19" t="s">
        <v>67</v>
      </c>
      <c r="EH12" s="19" t="s">
        <v>67</v>
      </c>
      <c r="EI12" s="23" t="s">
        <v>211</v>
      </c>
      <c r="EJ12" s="28">
        <v>49200</v>
      </c>
      <c r="EK12" s="28">
        <v>72200</v>
      </c>
      <c r="EL12" s="29">
        <f t="shared" si="13"/>
        <v>60700</v>
      </c>
    </row>
    <row r="13" spans="1:142" ht="66" x14ac:dyDescent="0.3">
      <c r="A13" s="18" t="s">
        <v>212</v>
      </c>
      <c r="B13" s="188"/>
      <c r="C13" s="188"/>
      <c r="D13" s="192"/>
      <c r="E13" s="19" t="s">
        <v>4</v>
      </c>
      <c r="F13" s="20" t="s">
        <v>6</v>
      </c>
      <c r="G13" s="192"/>
      <c r="H13" s="21" t="s">
        <v>292</v>
      </c>
      <c r="I13" s="21" t="s">
        <v>293</v>
      </c>
      <c r="J13" s="20">
        <v>8</v>
      </c>
      <c r="K13" s="31">
        <v>1.6</v>
      </c>
      <c r="L13" s="20">
        <v>3</v>
      </c>
      <c r="M13" s="20">
        <v>32</v>
      </c>
      <c r="N13" s="20">
        <f t="shared" si="0"/>
        <v>1</v>
      </c>
      <c r="O13" s="20" t="s">
        <v>38</v>
      </c>
      <c r="P13" s="20" t="s">
        <v>43</v>
      </c>
      <c r="Q13" s="192"/>
      <c r="R13" s="19" t="s">
        <v>46</v>
      </c>
      <c r="S13" s="192"/>
      <c r="T13" s="20">
        <v>1</v>
      </c>
      <c r="U13" s="20">
        <v>5.8</v>
      </c>
      <c r="V13" s="32">
        <v>1560</v>
      </c>
      <c r="W13" s="32">
        <v>720</v>
      </c>
      <c r="X13" s="32">
        <f t="shared" si="1"/>
        <v>1123200</v>
      </c>
      <c r="Y13" s="189" t="s">
        <v>366</v>
      </c>
      <c r="Z13" s="189"/>
      <c r="AA13" s="19" t="s">
        <v>39</v>
      </c>
      <c r="AB13" s="20">
        <v>60</v>
      </c>
      <c r="AC13" s="189" t="s">
        <v>63</v>
      </c>
      <c r="AD13" s="189"/>
      <c r="AE13" s="189"/>
      <c r="AF13" s="189"/>
      <c r="AG13" s="189"/>
      <c r="AH13" s="189"/>
      <c r="AI13" s="192"/>
      <c r="AJ13" s="19" t="s">
        <v>67</v>
      </c>
      <c r="AK13" s="19" t="s">
        <v>39</v>
      </c>
      <c r="AL13" s="34">
        <f t="shared" si="2"/>
        <v>1</v>
      </c>
      <c r="AM13" s="20" t="s">
        <v>67</v>
      </c>
      <c r="AN13" s="20">
        <v>8</v>
      </c>
      <c r="AO13" s="20">
        <v>2</v>
      </c>
      <c r="AP13" s="20">
        <v>13</v>
      </c>
      <c r="AQ13" s="20">
        <v>5</v>
      </c>
      <c r="AR13" s="20"/>
      <c r="AS13" s="20"/>
      <c r="AT13" s="19" t="s">
        <v>67</v>
      </c>
      <c r="AU13" s="19" t="s">
        <v>67</v>
      </c>
      <c r="AV13" s="34">
        <f t="shared" si="3"/>
        <v>0</v>
      </c>
      <c r="AW13" s="20" t="s">
        <v>85</v>
      </c>
      <c r="AX13" s="19" t="s">
        <v>85</v>
      </c>
      <c r="AY13" s="34">
        <f t="shared" si="4"/>
        <v>0</v>
      </c>
      <c r="AZ13" s="20" t="s">
        <v>85</v>
      </c>
      <c r="BA13" s="19" t="s">
        <v>67</v>
      </c>
      <c r="BB13" s="34">
        <v>1920</v>
      </c>
      <c r="BC13" s="34">
        <v>1080</v>
      </c>
      <c r="BD13" s="36">
        <f t="shared" si="14"/>
        <v>2073600</v>
      </c>
      <c r="BE13" s="34">
        <v>30</v>
      </c>
      <c r="BF13" s="20" t="s">
        <v>90</v>
      </c>
      <c r="BG13" s="192"/>
      <c r="BH13" s="19" t="s">
        <v>67</v>
      </c>
      <c r="BI13" s="20" t="s">
        <v>67</v>
      </c>
      <c r="BJ13" s="19" t="s">
        <v>67</v>
      </c>
      <c r="BK13" s="19" t="s">
        <v>67</v>
      </c>
      <c r="BL13" s="19" t="s">
        <v>67</v>
      </c>
      <c r="BM13" s="192"/>
      <c r="BN13" s="19" t="s">
        <v>85</v>
      </c>
      <c r="BO13" s="19" t="s">
        <v>67</v>
      </c>
      <c r="BP13" s="19" t="s">
        <v>67</v>
      </c>
      <c r="BQ13" s="19" t="s">
        <v>85</v>
      </c>
      <c r="BR13" s="19" t="s">
        <v>85</v>
      </c>
      <c r="BS13" s="20" t="s">
        <v>85</v>
      </c>
      <c r="BT13" s="19" t="s">
        <v>67</v>
      </c>
      <c r="BU13" s="19" t="s">
        <v>85</v>
      </c>
      <c r="BV13" s="192"/>
      <c r="BW13" s="20" t="s">
        <v>85</v>
      </c>
      <c r="BX13" s="20" t="s">
        <v>67</v>
      </c>
      <c r="BY13" s="19" t="s">
        <v>85</v>
      </c>
      <c r="BZ13" s="19" t="s">
        <v>85</v>
      </c>
      <c r="CA13" s="19" t="s">
        <v>85</v>
      </c>
      <c r="CB13" s="34">
        <f t="shared" si="5"/>
        <v>1</v>
      </c>
      <c r="CC13" s="20" t="s">
        <v>67</v>
      </c>
      <c r="CD13" s="192"/>
      <c r="CE13" s="19" t="s">
        <v>67</v>
      </c>
      <c r="CF13" s="19" t="s">
        <v>67</v>
      </c>
      <c r="CG13" s="19" t="s">
        <v>67</v>
      </c>
      <c r="CH13" s="19" t="s">
        <v>67</v>
      </c>
      <c r="CI13" s="19" t="s">
        <v>67</v>
      </c>
      <c r="CJ13" s="19" t="s">
        <v>67</v>
      </c>
      <c r="CK13" s="19" t="s">
        <v>67</v>
      </c>
      <c r="CL13" s="19" t="s">
        <v>67</v>
      </c>
      <c r="CM13" s="22">
        <f t="shared" si="6"/>
        <v>0</v>
      </c>
      <c r="CN13" s="20" t="s">
        <v>85</v>
      </c>
      <c r="CO13" s="192"/>
      <c r="CP13" s="19" t="s">
        <v>67</v>
      </c>
      <c r="CQ13" s="19" t="s">
        <v>67</v>
      </c>
      <c r="CR13" s="20" t="s">
        <v>67</v>
      </c>
      <c r="CS13" s="20" t="s">
        <v>67</v>
      </c>
      <c r="CT13" s="19" t="s">
        <v>85</v>
      </c>
      <c r="CU13" s="192"/>
      <c r="CV13" s="42">
        <f t="shared" si="7"/>
        <v>1</v>
      </c>
      <c r="CW13" s="20" t="s">
        <v>67</v>
      </c>
      <c r="CX13" s="19" t="s">
        <v>67</v>
      </c>
      <c r="CY13" s="20" t="s">
        <v>85</v>
      </c>
      <c r="CZ13" s="20" t="s">
        <v>67</v>
      </c>
      <c r="DA13" s="20" t="s">
        <v>67</v>
      </c>
      <c r="DB13" s="20" t="s">
        <v>85</v>
      </c>
      <c r="DC13" s="192"/>
      <c r="DD13" s="20" t="s">
        <v>144</v>
      </c>
      <c r="DE13" s="20">
        <v>3000</v>
      </c>
      <c r="DF13" s="22">
        <f t="shared" si="8"/>
        <v>0</v>
      </c>
      <c r="DG13" s="20" t="s">
        <v>85</v>
      </c>
      <c r="DH13" s="20"/>
      <c r="DI13" s="192"/>
      <c r="DJ13" s="19" t="s">
        <v>67</v>
      </c>
      <c r="DK13" s="19" t="s">
        <v>67</v>
      </c>
      <c r="DL13" s="192"/>
      <c r="DM13" s="20" t="s">
        <v>409</v>
      </c>
      <c r="DN13" s="20" t="s">
        <v>437</v>
      </c>
      <c r="DO13" s="20" t="s">
        <v>173</v>
      </c>
      <c r="DP13" s="20">
        <v>141</v>
      </c>
      <c r="DQ13" s="192"/>
      <c r="DR13" s="20" t="s">
        <v>39</v>
      </c>
      <c r="DS13" s="19" t="s">
        <v>39</v>
      </c>
      <c r="DT13" s="22">
        <f t="shared" si="9"/>
        <v>0</v>
      </c>
      <c r="DU13" s="20" t="s">
        <v>39</v>
      </c>
      <c r="DV13" s="22">
        <f t="shared" si="10"/>
        <v>0</v>
      </c>
      <c r="DW13" s="20" t="s">
        <v>39</v>
      </c>
      <c r="DX13" s="22">
        <f t="shared" si="11"/>
        <v>0</v>
      </c>
      <c r="DY13" s="20" t="s">
        <v>39</v>
      </c>
      <c r="DZ13" s="22">
        <f t="shared" si="12"/>
        <v>0</v>
      </c>
      <c r="EA13" s="20" t="s">
        <v>39</v>
      </c>
      <c r="EB13" s="19" t="s">
        <v>38</v>
      </c>
      <c r="EC13" s="19" t="s">
        <v>67</v>
      </c>
      <c r="ED13" s="19" t="s">
        <v>67</v>
      </c>
      <c r="EE13" s="19" t="s">
        <v>67</v>
      </c>
      <c r="EF13" s="19" t="s">
        <v>67</v>
      </c>
      <c r="EG13" s="19" t="s">
        <v>67</v>
      </c>
      <c r="EH13" s="19" t="s">
        <v>67</v>
      </c>
      <c r="EI13" s="23" t="s">
        <v>212</v>
      </c>
      <c r="EJ13"/>
      <c r="EK13"/>
    </row>
    <row r="14" spans="1:142" ht="79.2" x14ac:dyDescent="0.3">
      <c r="A14" s="18" t="s">
        <v>213</v>
      </c>
      <c r="B14" s="188"/>
      <c r="C14" s="188"/>
      <c r="D14" s="192"/>
      <c r="E14" s="19" t="s">
        <v>4</v>
      </c>
      <c r="F14" s="20" t="s">
        <v>6</v>
      </c>
      <c r="G14" s="192"/>
      <c r="H14" s="21" t="s">
        <v>295</v>
      </c>
      <c r="I14" s="21" t="s">
        <v>296</v>
      </c>
      <c r="J14" s="20">
        <v>8</v>
      </c>
      <c r="K14" s="31">
        <v>1.8</v>
      </c>
      <c r="L14" s="20">
        <v>3</v>
      </c>
      <c r="M14" s="20">
        <v>32</v>
      </c>
      <c r="N14" s="20">
        <f t="shared" si="0"/>
        <v>1</v>
      </c>
      <c r="O14" s="20" t="s">
        <v>38</v>
      </c>
      <c r="P14" s="20" t="s">
        <v>43</v>
      </c>
      <c r="Q14" s="192"/>
      <c r="R14" s="19" t="s">
        <v>46</v>
      </c>
      <c r="S14" s="192"/>
      <c r="T14" s="20">
        <v>1</v>
      </c>
      <c r="U14" s="20">
        <v>6.5</v>
      </c>
      <c r="V14" s="32">
        <v>1560</v>
      </c>
      <c r="W14" s="32">
        <v>720</v>
      </c>
      <c r="X14" s="32">
        <f t="shared" si="1"/>
        <v>1123200</v>
      </c>
      <c r="Y14" s="189" t="s">
        <v>56</v>
      </c>
      <c r="Z14" s="189"/>
      <c r="AA14" s="19" t="s">
        <v>39</v>
      </c>
      <c r="AB14" s="20">
        <v>60</v>
      </c>
      <c r="AC14" s="189" t="s">
        <v>63</v>
      </c>
      <c r="AD14" s="189"/>
      <c r="AE14" s="189"/>
      <c r="AF14" s="189"/>
      <c r="AG14" s="189"/>
      <c r="AH14" s="189"/>
      <c r="AI14" s="192"/>
      <c r="AJ14" s="19" t="s">
        <v>67</v>
      </c>
      <c r="AK14" s="19" t="s">
        <v>39</v>
      </c>
      <c r="AL14" s="34">
        <f t="shared" si="2"/>
        <v>1</v>
      </c>
      <c r="AM14" s="20" t="s">
        <v>67</v>
      </c>
      <c r="AN14" s="20">
        <v>8</v>
      </c>
      <c r="AO14" s="20">
        <v>3</v>
      </c>
      <c r="AP14" s="20">
        <v>13</v>
      </c>
      <c r="AQ14" s="20">
        <v>8</v>
      </c>
      <c r="AR14" s="20">
        <v>5</v>
      </c>
      <c r="AS14" s="20"/>
      <c r="AT14" s="19" t="s">
        <v>67</v>
      </c>
      <c r="AU14" s="19" t="s">
        <v>67</v>
      </c>
      <c r="AV14" s="34">
        <f t="shared" si="3"/>
        <v>0</v>
      </c>
      <c r="AW14" s="20" t="s">
        <v>85</v>
      </c>
      <c r="AX14" s="19" t="s">
        <v>85</v>
      </c>
      <c r="AY14" s="34">
        <f t="shared" si="4"/>
        <v>0</v>
      </c>
      <c r="AZ14" s="20" t="s">
        <v>85</v>
      </c>
      <c r="BA14" s="19" t="s">
        <v>67</v>
      </c>
      <c r="BB14" s="34">
        <v>1920</v>
      </c>
      <c r="BC14" s="34">
        <v>1080</v>
      </c>
      <c r="BD14" s="36">
        <f t="shared" si="14"/>
        <v>2073600</v>
      </c>
      <c r="BE14" s="34">
        <v>30</v>
      </c>
      <c r="BF14" s="20" t="s">
        <v>90</v>
      </c>
      <c r="BG14" s="192"/>
      <c r="BH14" s="19" t="s">
        <v>67</v>
      </c>
      <c r="BI14" s="20" t="s">
        <v>67</v>
      </c>
      <c r="BJ14" s="19" t="s">
        <v>67</v>
      </c>
      <c r="BK14" s="19" t="s">
        <v>67</v>
      </c>
      <c r="BL14" s="19" t="s">
        <v>67</v>
      </c>
      <c r="BM14" s="192"/>
      <c r="BN14" s="19" t="s">
        <v>85</v>
      </c>
      <c r="BO14" s="19" t="s">
        <v>67</v>
      </c>
      <c r="BP14" s="19" t="s">
        <v>67</v>
      </c>
      <c r="BQ14" s="19" t="s">
        <v>85</v>
      </c>
      <c r="BR14" s="19" t="s">
        <v>85</v>
      </c>
      <c r="BS14" s="20" t="s">
        <v>85</v>
      </c>
      <c r="BT14" s="19" t="s">
        <v>67</v>
      </c>
      <c r="BU14" s="19" t="s">
        <v>85</v>
      </c>
      <c r="BV14" s="192"/>
      <c r="BW14" s="20" t="s">
        <v>85</v>
      </c>
      <c r="BX14" s="20" t="s">
        <v>67</v>
      </c>
      <c r="BY14" s="19" t="s">
        <v>85</v>
      </c>
      <c r="BZ14" s="19" t="s">
        <v>85</v>
      </c>
      <c r="CA14" s="19" t="s">
        <v>85</v>
      </c>
      <c r="CB14" s="34">
        <f t="shared" si="5"/>
        <v>1</v>
      </c>
      <c r="CC14" s="20" t="s">
        <v>67</v>
      </c>
      <c r="CD14" s="192"/>
      <c r="CE14" s="19" t="s">
        <v>67</v>
      </c>
      <c r="CF14" s="19" t="s">
        <v>67</v>
      </c>
      <c r="CG14" s="19" t="s">
        <v>67</v>
      </c>
      <c r="CH14" s="19" t="s">
        <v>67</v>
      </c>
      <c r="CI14" s="19" t="s">
        <v>67</v>
      </c>
      <c r="CJ14" s="19" t="s">
        <v>67</v>
      </c>
      <c r="CK14" s="19" t="s">
        <v>67</v>
      </c>
      <c r="CL14" s="19" t="s">
        <v>67</v>
      </c>
      <c r="CM14" s="22">
        <f t="shared" si="6"/>
        <v>0</v>
      </c>
      <c r="CN14" s="20" t="s">
        <v>85</v>
      </c>
      <c r="CO14" s="192"/>
      <c r="CP14" s="19" t="s">
        <v>67</v>
      </c>
      <c r="CQ14" s="19" t="s">
        <v>67</v>
      </c>
      <c r="CR14" s="20" t="s">
        <v>67</v>
      </c>
      <c r="CS14" s="20" t="s">
        <v>67</v>
      </c>
      <c r="CT14" s="19" t="s">
        <v>85</v>
      </c>
      <c r="CU14" s="192"/>
      <c r="CV14" s="42">
        <f t="shared" si="7"/>
        <v>1</v>
      </c>
      <c r="CW14" s="20" t="s">
        <v>67</v>
      </c>
      <c r="CX14" s="19" t="s">
        <v>67</v>
      </c>
      <c r="CY14" s="20" t="s">
        <v>67</v>
      </c>
      <c r="CZ14" s="20" t="s">
        <v>67</v>
      </c>
      <c r="DA14" s="20" t="s">
        <v>67</v>
      </c>
      <c r="DB14" s="20" t="s">
        <v>85</v>
      </c>
      <c r="DC14" s="192"/>
      <c r="DD14" s="20" t="s">
        <v>144</v>
      </c>
      <c r="DE14" s="20">
        <v>4000</v>
      </c>
      <c r="DF14" s="22">
        <f t="shared" si="8"/>
        <v>0</v>
      </c>
      <c r="DG14" s="20" t="s">
        <v>85</v>
      </c>
      <c r="DH14" s="20"/>
      <c r="DI14" s="192"/>
      <c r="DJ14" s="19" t="s">
        <v>67</v>
      </c>
      <c r="DK14" s="19" t="s">
        <v>67</v>
      </c>
      <c r="DL14" s="192"/>
      <c r="DM14" s="20" t="s">
        <v>158</v>
      </c>
      <c r="DN14" s="20" t="s">
        <v>440</v>
      </c>
      <c r="DO14" s="20" t="s">
        <v>465</v>
      </c>
      <c r="DP14" s="20">
        <v>183</v>
      </c>
      <c r="DQ14" s="192"/>
      <c r="DR14" s="20" t="s">
        <v>38</v>
      </c>
      <c r="DS14" s="19" t="s">
        <v>39</v>
      </c>
      <c r="DT14" s="22">
        <f t="shared" si="9"/>
        <v>0</v>
      </c>
      <c r="DU14" s="20" t="s">
        <v>39</v>
      </c>
      <c r="DV14" s="22">
        <f t="shared" si="10"/>
        <v>0</v>
      </c>
      <c r="DW14" s="20" t="s">
        <v>39</v>
      </c>
      <c r="DX14" s="22">
        <f t="shared" si="11"/>
        <v>0</v>
      </c>
      <c r="DY14" s="20" t="s">
        <v>39</v>
      </c>
      <c r="DZ14" s="22">
        <f t="shared" si="12"/>
        <v>0</v>
      </c>
      <c r="EA14" s="20" t="s">
        <v>39</v>
      </c>
      <c r="EB14" s="19" t="s">
        <v>38</v>
      </c>
      <c r="EC14" s="19" t="s">
        <v>67</v>
      </c>
      <c r="ED14" s="19" t="s">
        <v>67</v>
      </c>
      <c r="EE14" s="19" t="s">
        <v>67</v>
      </c>
      <c r="EF14" s="19" t="s">
        <v>67</v>
      </c>
      <c r="EG14" s="19" t="s">
        <v>67</v>
      </c>
      <c r="EH14" s="19" t="s">
        <v>67</v>
      </c>
      <c r="EI14" s="23" t="s">
        <v>213</v>
      </c>
      <c r="EJ14" s="28">
        <v>51880</v>
      </c>
      <c r="EK14" s="28">
        <v>88796</v>
      </c>
      <c r="EL14" s="29">
        <f t="shared" si="13"/>
        <v>70338</v>
      </c>
    </row>
    <row r="15" spans="1:142" ht="79.2" x14ac:dyDescent="0.3">
      <c r="A15" s="18" t="s">
        <v>214</v>
      </c>
      <c r="B15" s="188"/>
      <c r="C15" s="188"/>
      <c r="D15" s="192"/>
      <c r="E15" s="19" t="s">
        <v>4</v>
      </c>
      <c r="F15" s="20" t="s">
        <v>6</v>
      </c>
      <c r="G15" s="192"/>
      <c r="H15" s="21" t="s">
        <v>295</v>
      </c>
      <c r="I15" s="21" t="s">
        <v>296</v>
      </c>
      <c r="J15" s="20">
        <v>8</v>
      </c>
      <c r="K15" s="31">
        <v>1.8</v>
      </c>
      <c r="L15" s="20">
        <v>4</v>
      </c>
      <c r="M15" s="20">
        <v>64</v>
      </c>
      <c r="N15" s="20">
        <f t="shared" si="0"/>
        <v>1</v>
      </c>
      <c r="O15" s="20" t="s">
        <v>38</v>
      </c>
      <c r="P15" s="20" t="s">
        <v>41</v>
      </c>
      <c r="Q15" s="192"/>
      <c r="R15" s="19" t="s">
        <v>46</v>
      </c>
      <c r="S15" s="192"/>
      <c r="T15" s="20">
        <v>1</v>
      </c>
      <c r="U15" s="20">
        <v>6.5</v>
      </c>
      <c r="V15" s="32">
        <v>1600</v>
      </c>
      <c r="W15" s="32">
        <v>720</v>
      </c>
      <c r="X15" s="32">
        <f t="shared" si="1"/>
        <v>1152000</v>
      </c>
      <c r="Y15" s="189" t="s">
        <v>56</v>
      </c>
      <c r="Z15" s="189"/>
      <c r="AA15" s="19" t="s">
        <v>39</v>
      </c>
      <c r="AB15" s="20">
        <v>60</v>
      </c>
      <c r="AC15" s="189" t="s">
        <v>63</v>
      </c>
      <c r="AD15" s="189"/>
      <c r="AE15" s="189"/>
      <c r="AF15" s="189"/>
      <c r="AG15" s="189"/>
      <c r="AH15" s="189"/>
      <c r="AI15" s="192"/>
      <c r="AJ15" s="19" t="s">
        <v>67</v>
      </c>
      <c r="AK15" s="19" t="s">
        <v>39</v>
      </c>
      <c r="AL15" s="34">
        <f t="shared" si="2"/>
        <v>1</v>
      </c>
      <c r="AM15" s="20" t="s">
        <v>67</v>
      </c>
      <c r="AN15" s="20">
        <v>5</v>
      </c>
      <c r="AO15" s="20">
        <v>3</v>
      </c>
      <c r="AP15" s="20">
        <v>13</v>
      </c>
      <c r="AQ15" s="20">
        <v>2</v>
      </c>
      <c r="AR15" s="20">
        <v>2</v>
      </c>
      <c r="AS15" s="20"/>
      <c r="AT15" s="19" t="s">
        <v>67</v>
      </c>
      <c r="AU15" s="19" t="s">
        <v>67</v>
      </c>
      <c r="AV15" s="34">
        <f t="shared" si="3"/>
        <v>0</v>
      </c>
      <c r="AW15" s="20" t="s">
        <v>85</v>
      </c>
      <c r="AX15" s="19" t="s">
        <v>85</v>
      </c>
      <c r="AY15" s="34">
        <f t="shared" si="4"/>
        <v>0</v>
      </c>
      <c r="AZ15" s="20" t="s">
        <v>85</v>
      </c>
      <c r="BA15" s="19" t="s">
        <v>67</v>
      </c>
      <c r="BB15" s="34">
        <v>1920</v>
      </c>
      <c r="BC15" s="34">
        <v>1080</v>
      </c>
      <c r="BD15" s="36">
        <f t="shared" si="14"/>
        <v>2073600</v>
      </c>
      <c r="BE15" s="34">
        <v>30</v>
      </c>
      <c r="BF15" s="20" t="s">
        <v>90</v>
      </c>
      <c r="BG15" s="192"/>
      <c r="BH15" s="19" t="s">
        <v>67</v>
      </c>
      <c r="BI15" s="20" t="s">
        <v>67</v>
      </c>
      <c r="BJ15" s="19" t="s">
        <v>67</v>
      </c>
      <c r="BK15" s="19" t="s">
        <v>67</v>
      </c>
      <c r="BL15" s="19" t="s">
        <v>67</v>
      </c>
      <c r="BM15" s="192"/>
      <c r="BN15" s="19" t="s">
        <v>85</v>
      </c>
      <c r="BO15" s="19" t="s">
        <v>67</v>
      </c>
      <c r="BP15" s="19" t="s">
        <v>67</v>
      </c>
      <c r="BQ15" s="19" t="s">
        <v>85</v>
      </c>
      <c r="BR15" s="19" t="s">
        <v>85</v>
      </c>
      <c r="BS15" s="20" t="s">
        <v>85</v>
      </c>
      <c r="BT15" s="19" t="s">
        <v>67</v>
      </c>
      <c r="BU15" s="19" t="s">
        <v>85</v>
      </c>
      <c r="BV15" s="192"/>
      <c r="BW15" s="20" t="s">
        <v>85</v>
      </c>
      <c r="BX15" s="20" t="s">
        <v>67</v>
      </c>
      <c r="BY15" s="19" t="s">
        <v>85</v>
      </c>
      <c r="BZ15" s="19" t="s">
        <v>85</v>
      </c>
      <c r="CA15" s="19" t="s">
        <v>85</v>
      </c>
      <c r="CB15" s="34">
        <f t="shared" si="5"/>
        <v>1</v>
      </c>
      <c r="CC15" s="20" t="s">
        <v>67</v>
      </c>
      <c r="CD15" s="192"/>
      <c r="CE15" s="19" t="s">
        <v>67</v>
      </c>
      <c r="CF15" s="19" t="s">
        <v>67</v>
      </c>
      <c r="CG15" s="19" t="s">
        <v>67</v>
      </c>
      <c r="CH15" s="19" t="s">
        <v>67</v>
      </c>
      <c r="CI15" s="19" t="s">
        <v>67</v>
      </c>
      <c r="CJ15" s="19" t="s">
        <v>67</v>
      </c>
      <c r="CK15" s="19" t="s">
        <v>67</v>
      </c>
      <c r="CL15" s="19" t="s">
        <v>67</v>
      </c>
      <c r="CM15" s="22">
        <f t="shared" si="6"/>
        <v>0</v>
      </c>
      <c r="CN15" s="20" t="s">
        <v>85</v>
      </c>
      <c r="CO15" s="192"/>
      <c r="CP15" s="19" t="s">
        <v>67</v>
      </c>
      <c r="CQ15" s="19" t="s">
        <v>67</v>
      </c>
      <c r="CR15" s="20" t="s">
        <v>67</v>
      </c>
      <c r="CS15" s="20" t="s">
        <v>67</v>
      </c>
      <c r="CT15" s="19" t="s">
        <v>85</v>
      </c>
      <c r="CU15" s="192"/>
      <c r="CV15" s="42">
        <f t="shared" si="7"/>
        <v>0</v>
      </c>
      <c r="CW15" s="20" t="s">
        <v>85</v>
      </c>
      <c r="CX15" s="19" t="s">
        <v>67</v>
      </c>
      <c r="CY15" s="20" t="s">
        <v>85</v>
      </c>
      <c r="CZ15" s="20" t="s">
        <v>67</v>
      </c>
      <c r="DA15" s="20" t="s">
        <v>85</v>
      </c>
      <c r="DB15" s="20" t="s">
        <v>85</v>
      </c>
      <c r="DC15" s="192"/>
      <c r="DD15" s="20" t="s">
        <v>144</v>
      </c>
      <c r="DE15" s="20">
        <v>5000</v>
      </c>
      <c r="DF15" s="22">
        <f t="shared" si="8"/>
        <v>0</v>
      </c>
      <c r="DG15" s="20" t="s">
        <v>85</v>
      </c>
      <c r="DH15" s="20"/>
      <c r="DI15" s="192"/>
      <c r="DJ15" s="19" t="s">
        <v>67</v>
      </c>
      <c r="DK15" s="19" t="s">
        <v>67</v>
      </c>
      <c r="DL15" s="192"/>
      <c r="DM15" s="20" t="s">
        <v>411</v>
      </c>
      <c r="DN15" s="20" t="s">
        <v>438</v>
      </c>
      <c r="DO15" s="20" t="s">
        <v>171</v>
      </c>
      <c r="DP15" s="20">
        <v>196</v>
      </c>
      <c r="DQ15" s="192"/>
      <c r="DR15" s="20" t="s">
        <v>38</v>
      </c>
      <c r="DS15" s="19" t="s">
        <v>39</v>
      </c>
      <c r="DT15" s="22">
        <f t="shared" si="9"/>
        <v>0</v>
      </c>
      <c r="DU15" s="20" t="s">
        <v>39</v>
      </c>
      <c r="DV15" s="22">
        <f t="shared" si="10"/>
        <v>0</v>
      </c>
      <c r="DW15" s="20" t="s">
        <v>39</v>
      </c>
      <c r="DX15" s="22">
        <f t="shared" si="11"/>
        <v>0</v>
      </c>
      <c r="DY15" s="20" t="s">
        <v>39</v>
      </c>
      <c r="DZ15" s="22">
        <f t="shared" si="12"/>
        <v>0</v>
      </c>
      <c r="EA15" s="20" t="s">
        <v>39</v>
      </c>
      <c r="EB15" s="19" t="s">
        <v>38</v>
      </c>
      <c r="EC15" s="19" t="s">
        <v>67</v>
      </c>
      <c r="ED15" s="19" t="s">
        <v>67</v>
      </c>
      <c r="EE15" s="19" t="s">
        <v>67</v>
      </c>
      <c r="EF15" s="19" t="s">
        <v>67</v>
      </c>
      <c r="EG15" s="19" t="s">
        <v>67</v>
      </c>
      <c r="EH15" s="19" t="s">
        <v>67</v>
      </c>
      <c r="EI15" s="23" t="s">
        <v>214</v>
      </c>
      <c r="EJ15" s="28">
        <v>50300</v>
      </c>
      <c r="EK15" s="28">
        <v>75400</v>
      </c>
      <c r="EL15" s="29">
        <f t="shared" si="13"/>
        <v>62850</v>
      </c>
    </row>
    <row r="16" spans="1:142" ht="66" x14ac:dyDescent="0.3">
      <c r="A16" s="18" t="s">
        <v>215</v>
      </c>
      <c r="B16" s="188"/>
      <c r="C16" s="188"/>
      <c r="D16" s="192"/>
      <c r="E16" s="19" t="s">
        <v>4</v>
      </c>
      <c r="F16" s="20" t="s">
        <v>6</v>
      </c>
      <c r="G16" s="192"/>
      <c r="H16" s="21" t="s">
        <v>297</v>
      </c>
      <c r="I16" s="21" t="s">
        <v>9</v>
      </c>
      <c r="J16" s="20">
        <v>8</v>
      </c>
      <c r="K16" s="31">
        <v>2.2999999999999998</v>
      </c>
      <c r="L16" s="20">
        <v>4</v>
      </c>
      <c r="M16" s="20">
        <v>64</v>
      </c>
      <c r="N16" s="20">
        <f t="shared" si="0"/>
        <v>1</v>
      </c>
      <c r="O16" s="20" t="s">
        <v>38</v>
      </c>
      <c r="P16" s="20" t="s">
        <v>41</v>
      </c>
      <c r="Q16" s="192"/>
      <c r="R16" s="19" t="s">
        <v>46</v>
      </c>
      <c r="S16" s="192"/>
      <c r="T16" s="20">
        <v>1</v>
      </c>
      <c r="U16" s="20">
        <v>6.5</v>
      </c>
      <c r="V16" s="32">
        <v>1560</v>
      </c>
      <c r="W16" s="32">
        <v>720</v>
      </c>
      <c r="X16" s="32">
        <f t="shared" si="1"/>
        <v>1123200</v>
      </c>
      <c r="Y16" s="189" t="s">
        <v>56</v>
      </c>
      <c r="Z16" s="189"/>
      <c r="AA16" s="19" t="s">
        <v>39</v>
      </c>
      <c r="AB16" s="20">
        <v>60</v>
      </c>
      <c r="AC16" s="189" t="s">
        <v>63</v>
      </c>
      <c r="AD16" s="189"/>
      <c r="AE16" s="189"/>
      <c r="AF16" s="189"/>
      <c r="AG16" s="189"/>
      <c r="AH16" s="189"/>
      <c r="AI16" s="192"/>
      <c r="AJ16" s="19" t="s">
        <v>67</v>
      </c>
      <c r="AK16" s="19" t="s">
        <v>39</v>
      </c>
      <c r="AL16" s="34">
        <f t="shared" si="2"/>
        <v>1</v>
      </c>
      <c r="AM16" s="20" t="s">
        <v>67</v>
      </c>
      <c r="AN16" s="20">
        <v>8</v>
      </c>
      <c r="AO16" s="20">
        <v>4</v>
      </c>
      <c r="AP16" s="20">
        <v>48</v>
      </c>
      <c r="AQ16" s="20">
        <v>5</v>
      </c>
      <c r="AR16" s="20">
        <v>2</v>
      </c>
      <c r="AS16" s="20">
        <v>2</v>
      </c>
      <c r="AT16" s="19" t="s">
        <v>67</v>
      </c>
      <c r="AU16" s="19" t="s">
        <v>67</v>
      </c>
      <c r="AV16" s="34">
        <f t="shared" si="3"/>
        <v>0</v>
      </c>
      <c r="AW16" s="20" t="s">
        <v>85</v>
      </c>
      <c r="AX16" s="19" t="s">
        <v>85</v>
      </c>
      <c r="AY16" s="34">
        <f t="shared" si="4"/>
        <v>0</v>
      </c>
      <c r="AZ16" s="20" t="s">
        <v>85</v>
      </c>
      <c r="BA16" s="19" t="s">
        <v>67</v>
      </c>
      <c r="BB16" s="34">
        <v>1920</v>
      </c>
      <c r="BC16" s="34">
        <v>1080</v>
      </c>
      <c r="BD16" s="36">
        <f t="shared" si="14"/>
        <v>2073600</v>
      </c>
      <c r="BE16" s="34">
        <v>30</v>
      </c>
      <c r="BF16" s="20" t="s">
        <v>90</v>
      </c>
      <c r="BG16" s="192"/>
      <c r="BH16" s="19" t="s">
        <v>67</v>
      </c>
      <c r="BI16" s="20" t="s">
        <v>85</v>
      </c>
      <c r="BJ16" s="19" t="s">
        <v>67</v>
      </c>
      <c r="BK16" s="19" t="s">
        <v>67</v>
      </c>
      <c r="BL16" s="19" t="s">
        <v>67</v>
      </c>
      <c r="BM16" s="192"/>
      <c r="BN16" s="19" t="s">
        <v>85</v>
      </c>
      <c r="BO16" s="19" t="s">
        <v>67</v>
      </c>
      <c r="BP16" s="19" t="s">
        <v>67</v>
      </c>
      <c r="BQ16" s="19" t="s">
        <v>85</v>
      </c>
      <c r="BR16" s="19" t="s">
        <v>85</v>
      </c>
      <c r="BS16" s="20" t="s">
        <v>85</v>
      </c>
      <c r="BT16" s="19" t="s">
        <v>67</v>
      </c>
      <c r="BU16" s="19" t="s">
        <v>85</v>
      </c>
      <c r="BV16" s="192"/>
      <c r="BW16" s="20" t="s">
        <v>85</v>
      </c>
      <c r="BX16" s="20" t="s">
        <v>67</v>
      </c>
      <c r="BY16" s="19" t="s">
        <v>85</v>
      </c>
      <c r="BZ16" s="19" t="s">
        <v>85</v>
      </c>
      <c r="CA16" s="19" t="s">
        <v>85</v>
      </c>
      <c r="CB16" s="34">
        <f t="shared" si="5"/>
        <v>1</v>
      </c>
      <c r="CC16" s="20" t="s">
        <v>67</v>
      </c>
      <c r="CD16" s="192"/>
      <c r="CE16" s="19" t="s">
        <v>67</v>
      </c>
      <c r="CF16" s="19" t="s">
        <v>67</v>
      </c>
      <c r="CG16" s="19" t="s">
        <v>67</v>
      </c>
      <c r="CH16" s="19" t="s">
        <v>67</v>
      </c>
      <c r="CI16" s="19" t="s">
        <v>67</v>
      </c>
      <c r="CJ16" s="19" t="s">
        <v>67</v>
      </c>
      <c r="CK16" s="19" t="s">
        <v>67</v>
      </c>
      <c r="CL16" s="19" t="s">
        <v>67</v>
      </c>
      <c r="CM16" s="22">
        <f t="shared" si="6"/>
        <v>0</v>
      </c>
      <c r="CN16" s="20" t="s">
        <v>85</v>
      </c>
      <c r="CO16" s="192"/>
      <c r="CP16" s="19" t="s">
        <v>67</v>
      </c>
      <c r="CQ16" s="19" t="s">
        <v>67</v>
      </c>
      <c r="CR16" s="20" t="s">
        <v>67</v>
      </c>
      <c r="CS16" s="20" t="s">
        <v>67</v>
      </c>
      <c r="CT16" s="19" t="s">
        <v>85</v>
      </c>
      <c r="CU16" s="192"/>
      <c r="CV16" s="42">
        <f t="shared" si="7"/>
        <v>1</v>
      </c>
      <c r="CW16" s="20" t="s">
        <v>67</v>
      </c>
      <c r="CX16" s="19" t="s">
        <v>67</v>
      </c>
      <c r="CY16" s="20"/>
      <c r="CZ16" s="20"/>
      <c r="DA16" s="20"/>
      <c r="DB16" s="20" t="s">
        <v>85</v>
      </c>
      <c r="DC16" s="192"/>
      <c r="DD16" s="20" t="s">
        <v>144</v>
      </c>
      <c r="DE16" s="20">
        <v>5000</v>
      </c>
      <c r="DF16" s="22">
        <f t="shared" si="8"/>
        <v>0</v>
      </c>
      <c r="DG16" s="20" t="s">
        <v>85</v>
      </c>
      <c r="DH16" s="20"/>
      <c r="DI16" s="192"/>
      <c r="DJ16" s="19" t="s">
        <v>67</v>
      </c>
      <c r="DK16" s="19" t="s">
        <v>67</v>
      </c>
      <c r="DL16" s="192"/>
      <c r="DM16" s="20" t="s">
        <v>410</v>
      </c>
      <c r="DN16" s="20" t="s">
        <v>436</v>
      </c>
      <c r="DO16" s="20" t="s">
        <v>172</v>
      </c>
      <c r="DP16" s="20">
        <v>205</v>
      </c>
      <c r="DQ16" s="192"/>
      <c r="DR16" s="20" t="s">
        <v>38</v>
      </c>
      <c r="DS16" s="19" t="s">
        <v>39</v>
      </c>
      <c r="DT16" s="22">
        <f t="shared" si="9"/>
        <v>0</v>
      </c>
      <c r="DU16" s="20" t="s">
        <v>39</v>
      </c>
      <c r="DV16" s="22">
        <f t="shared" si="10"/>
        <v>0</v>
      </c>
      <c r="DW16" s="20" t="s">
        <v>39</v>
      </c>
      <c r="DX16" s="22">
        <f t="shared" si="11"/>
        <v>0</v>
      </c>
      <c r="DY16" s="20" t="s">
        <v>39</v>
      </c>
      <c r="DZ16" s="22">
        <f t="shared" si="12"/>
        <v>0</v>
      </c>
      <c r="EA16" s="20" t="s">
        <v>39</v>
      </c>
      <c r="EB16" s="19" t="s">
        <v>38</v>
      </c>
      <c r="EC16" s="19" t="s">
        <v>67</v>
      </c>
      <c r="ED16" s="19" t="s">
        <v>67</v>
      </c>
      <c r="EE16" s="19" t="s">
        <v>67</v>
      </c>
      <c r="EF16" s="19" t="s">
        <v>67</v>
      </c>
      <c r="EG16" s="19" t="s">
        <v>67</v>
      </c>
      <c r="EH16" s="19" t="s">
        <v>67</v>
      </c>
      <c r="EI16" s="23" t="s">
        <v>215</v>
      </c>
      <c r="EJ16" s="28">
        <v>54000</v>
      </c>
      <c r="EK16" s="28">
        <v>83200</v>
      </c>
      <c r="EL16" s="29">
        <f t="shared" si="13"/>
        <v>68600</v>
      </c>
    </row>
    <row r="17" spans="1:142" ht="79.2" x14ac:dyDescent="0.3">
      <c r="A17" s="18" t="s">
        <v>216</v>
      </c>
      <c r="B17" s="188"/>
      <c r="C17" s="188"/>
      <c r="D17" s="192"/>
      <c r="E17" s="19" t="s">
        <v>4</v>
      </c>
      <c r="F17" s="20" t="s">
        <v>6</v>
      </c>
      <c r="G17" s="192"/>
      <c r="H17" s="21" t="s">
        <v>298</v>
      </c>
      <c r="I17" s="21" t="s">
        <v>299</v>
      </c>
      <c r="J17" s="20">
        <v>8</v>
      </c>
      <c r="K17" s="31">
        <v>1.6</v>
      </c>
      <c r="L17" s="20">
        <v>2</v>
      </c>
      <c r="M17" s="20">
        <v>32</v>
      </c>
      <c r="N17" s="20">
        <f t="shared" si="0"/>
        <v>1</v>
      </c>
      <c r="O17" s="20" t="s">
        <v>38</v>
      </c>
      <c r="P17" s="20" t="s">
        <v>43</v>
      </c>
      <c r="Q17" s="192"/>
      <c r="R17" s="19" t="s">
        <v>46</v>
      </c>
      <c r="S17" s="192"/>
      <c r="T17" s="20">
        <v>1</v>
      </c>
      <c r="U17" s="20">
        <v>6.2</v>
      </c>
      <c r="V17" s="32">
        <v>1520</v>
      </c>
      <c r="W17" s="32">
        <v>720</v>
      </c>
      <c r="X17" s="32">
        <f t="shared" si="1"/>
        <v>1094400</v>
      </c>
      <c r="Y17" s="189" t="s">
        <v>56</v>
      </c>
      <c r="Z17" s="189"/>
      <c r="AA17" s="19" t="s">
        <v>39</v>
      </c>
      <c r="AB17" s="20">
        <v>60</v>
      </c>
      <c r="AC17" s="189" t="s">
        <v>63</v>
      </c>
      <c r="AD17" s="189"/>
      <c r="AE17" s="189"/>
      <c r="AF17" s="189"/>
      <c r="AG17" s="189"/>
      <c r="AH17" s="189"/>
      <c r="AI17" s="192"/>
      <c r="AJ17" s="19" t="s">
        <v>67</v>
      </c>
      <c r="AK17" s="19" t="s">
        <v>39</v>
      </c>
      <c r="AL17" s="34">
        <f t="shared" si="2"/>
        <v>1</v>
      </c>
      <c r="AM17" s="20" t="s">
        <v>67</v>
      </c>
      <c r="AN17" s="20">
        <v>5</v>
      </c>
      <c r="AO17" s="20">
        <v>1</v>
      </c>
      <c r="AP17" s="20">
        <v>13</v>
      </c>
      <c r="AQ17" s="20"/>
      <c r="AR17" s="20"/>
      <c r="AS17" s="20"/>
      <c r="AT17" s="19" t="s">
        <v>67</v>
      </c>
      <c r="AU17" s="19" t="s">
        <v>67</v>
      </c>
      <c r="AV17" s="34">
        <f t="shared" si="3"/>
        <v>0</v>
      </c>
      <c r="AW17" s="20" t="s">
        <v>85</v>
      </c>
      <c r="AX17" s="19" t="s">
        <v>85</v>
      </c>
      <c r="AY17" s="34">
        <f t="shared" si="4"/>
        <v>0</v>
      </c>
      <c r="AZ17" s="20" t="s">
        <v>85</v>
      </c>
      <c r="BA17" s="19" t="s">
        <v>67</v>
      </c>
      <c r="BB17" s="34">
        <v>1920</v>
      </c>
      <c r="BC17" s="34">
        <v>1080</v>
      </c>
      <c r="BD17" s="36">
        <f t="shared" si="14"/>
        <v>2073600</v>
      </c>
      <c r="BE17" s="34">
        <v>30</v>
      </c>
      <c r="BF17" s="20" t="s">
        <v>90</v>
      </c>
      <c r="BG17" s="192"/>
      <c r="BH17" s="19" t="s">
        <v>67</v>
      </c>
      <c r="BI17" s="20" t="s">
        <v>67</v>
      </c>
      <c r="BJ17" s="19" t="s">
        <v>67</v>
      </c>
      <c r="BK17" s="19" t="s">
        <v>67</v>
      </c>
      <c r="BL17" s="19" t="s">
        <v>67</v>
      </c>
      <c r="BM17" s="192"/>
      <c r="BN17" s="19" t="s">
        <v>85</v>
      </c>
      <c r="BO17" s="19" t="s">
        <v>67</v>
      </c>
      <c r="BP17" s="19" t="s">
        <v>67</v>
      </c>
      <c r="BQ17" s="19" t="s">
        <v>85</v>
      </c>
      <c r="BR17" s="19" t="s">
        <v>85</v>
      </c>
      <c r="BS17" s="20" t="s">
        <v>67</v>
      </c>
      <c r="BT17" s="19" t="s">
        <v>67</v>
      </c>
      <c r="BU17" s="19" t="s">
        <v>85</v>
      </c>
      <c r="BV17" s="192"/>
      <c r="BW17" s="20" t="s">
        <v>67</v>
      </c>
      <c r="BX17" s="20" t="s">
        <v>85</v>
      </c>
      <c r="BY17" s="19" t="s">
        <v>85</v>
      </c>
      <c r="BZ17" s="19" t="s">
        <v>85</v>
      </c>
      <c r="CA17" s="19" t="s">
        <v>85</v>
      </c>
      <c r="CB17" s="34">
        <f t="shared" si="5"/>
        <v>1</v>
      </c>
      <c r="CC17" s="20" t="s">
        <v>67</v>
      </c>
      <c r="CD17" s="192"/>
      <c r="CE17" s="19" t="s">
        <v>67</v>
      </c>
      <c r="CF17" s="19" t="s">
        <v>67</v>
      </c>
      <c r="CG17" s="19" t="s">
        <v>67</v>
      </c>
      <c r="CH17" s="19" t="s">
        <v>67</v>
      </c>
      <c r="CI17" s="19" t="s">
        <v>67</v>
      </c>
      <c r="CJ17" s="19" t="s">
        <v>67</v>
      </c>
      <c r="CK17" s="19" t="s">
        <v>67</v>
      </c>
      <c r="CL17" s="19" t="s">
        <v>67</v>
      </c>
      <c r="CM17" s="22">
        <f t="shared" si="6"/>
        <v>0</v>
      </c>
      <c r="CN17" s="20" t="s">
        <v>85</v>
      </c>
      <c r="CO17" s="192"/>
      <c r="CP17" s="19" t="s">
        <v>67</v>
      </c>
      <c r="CQ17" s="19" t="s">
        <v>67</v>
      </c>
      <c r="CR17" s="20" t="s">
        <v>67</v>
      </c>
      <c r="CS17" s="20" t="s">
        <v>67</v>
      </c>
      <c r="CT17" s="19" t="s">
        <v>85</v>
      </c>
      <c r="CU17" s="192"/>
      <c r="CV17" s="42">
        <f t="shared" si="7"/>
        <v>0</v>
      </c>
      <c r="CW17" s="20" t="s">
        <v>85</v>
      </c>
      <c r="CX17" s="19" t="s">
        <v>67</v>
      </c>
      <c r="CY17" s="20" t="s">
        <v>85</v>
      </c>
      <c r="CZ17" s="20" t="s">
        <v>67</v>
      </c>
      <c r="DA17" s="20" t="s">
        <v>85</v>
      </c>
      <c r="DB17" s="20" t="s">
        <v>85</v>
      </c>
      <c r="DC17" s="192"/>
      <c r="DD17" s="20" t="s">
        <v>145</v>
      </c>
      <c r="DE17" s="20">
        <v>3400</v>
      </c>
      <c r="DF17" s="22">
        <f t="shared" si="8"/>
        <v>0</v>
      </c>
      <c r="DG17" s="20" t="s">
        <v>85</v>
      </c>
      <c r="DH17" s="20"/>
      <c r="DI17" s="192"/>
      <c r="DJ17" s="19" t="s">
        <v>67</v>
      </c>
      <c r="DK17" s="19" t="s">
        <v>67</v>
      </c>
      <c r="DL17" s="192"/>
      <c r="DM17" s="20" t="s">
        <v>413</v>
      </c>
      <c r="DN17" s="20" t="s">
        <v>441</v>
      </c>
      <c r="DO17" s="20" t="s">
        <v>177</v>
      </c>
      <c r="DP17" s="20">
        <v>168</v>
      </c>
      <c r="DQ17" s="192"/>
      <c r="DR17" s="20" t="s">
        <v>38</v>
      </c>
      <c r="DS17" s="19" t="s">
        <v>39</v>
      </c>
      <c r="DT17" s="22">
        <f t="shared" si="9"/>
        <v>0</v>
      </c>
      <c r="DU17" s="20" t="s">
        <v>39</v>
      </c>
      <c r="DV17" s="22">
        <f t="shared" si="10"/>
        <v>0</v>
      </c>
      <c r="DW17" s="20" t="s">
        <v>39</v>
      </c>
      <c r="DX17" s="22">
        <f t="shared" si="11"/>
        <v>0</v>
      </c>
      <c r="DY17" s="20" t="s">
        <v>39</v>
      </c>
      <c r="DZ17" s="22">
        <f t="shared" si="12"/>
        <v>0</v>
      </c>
      <c r="EA17" s="20" t="s">
        <v>39</v>
      </c>
      <c r="EB17" s="19" t="s">
        <v>38</v>
      </c>
      <c r="EC17" s="19" t="s">
        <v>67</v>
      </c>
      <c r="ED17" s="19" t="s">
        <v>67</v>
      </c>
      <c r="EE17" s="19" t="s">
        <v>67</v>
      </c>
      <c r="EF17" s="19" t="s">
        <v>67</v>
      </c>
      <c r="EG17" s="19" t="s">
        <v>67</v>
      </c>
      <c r="EH17" s="19" t="s">
        <v>67</v>
      </c>
      <c r="EI17" s="23" t="s">
        <v>216</v>
      </c>
      <c r="EJ17" s="28">
        <v>56800</v>
      </c>
      <c r="EK17" s="28">
        <v>74990</v>
      </c>
      <c r="EL17" s="29">
        <f t="shared" si="13"/>
        <v>65895</v>
      </c>
    </row>
    <row r="18" spans="1:142" ht="66" x14ac:dyDescent="0.3">
      <c r="A18" s="18" t="s">
        <v>217</v>
      </c>
      <c r="B18" s="188"/>
      <c r="C18" s="188"/>
      <c r="D18" s="192"/>
      <c r="E18" s="19" t="s">
        <v>4</v>
      </c>
      <c r="F18" s="20" t="s">
        <v>6</v>
      </c>
      <c r="G18" s="192"/>
      <c r="H18" s="21" t="s">
        <v>300</v>
      </c>
      <c r="I18" s="21" t="s">
        <v>301</v>
      </c>
      <c r="J18" s="20">
        <v>8</v>
      </c>
      <c r="K18" s="31">
        <v>2</v>
      </c>
      <c r="L18" s="20">
        <v>3</v>
      </c>
      <c r="M18" s="20">
        <v>32</v>
      </c>
      <c r="N18" s="20">
        <f t="shared" si="0"/>
        <v>1</v>
      </c>
      <c r="O18" s="20" t="s">
        <v>38</v>
      </c>
      <c r="P18" s="20" t="s">
        <v>43</v>
      </c>
      <c r="Q18" s="192"/>
      <c r="R18" s="19" t="s">
        <v>46</v>
      </c>
      <c r="S18" s="192"/>
      <c r="T18" s="20">
        <v>1</v>
      </c>
      <c r="U18" s="20">
        <v>6.5</v>
      </c>
      <c r="V18" s="32">
        <v>1600</v>
      </c>
      <c r="W18" s="32">
        <v>720</v>
      </c>
      <c r="X18" s="32">
        <f t="shared" si="1"/>
        <v>1152000</v>
      </c>
      <c r="Y18" s="189" t="s">
        <v>367</v>
      </c>
      <c r="Z18" s="189"/>
      <c r="AA18" s="19" t="s">
        <v>39</v>
      </c>
      <c r="AB18" s="20">
        <v>60</v>
      </c>
      <c r="AC18" s="189" t="s">
        <v>63</v>
      </c>
      <c r="AD18" s="189"/>
      <c r="AE18" s="189"/>
      <c r="AF18" s="189"/>
      <c r="AG18" s="189"/>
      <c r="AH18" s="189"/>
      <c r="AI18" s="192"/>
      <c r="AJ18" s="19" t="s">
        <v>67</v>
      </c>
      <c r="AK18" s="19" t="s">
        <v>39</v>
      </c>
      <c r="AL18" s="34">
        <f t="shared" si="2"/>
        <v>1</v>
      </c>
      <c r="AM18" s="20" t="s">
        <v>67</v>
      </c>
      <c r="AN18" s="20">
        <v>13</v>
      </c>
      <c r="AO18" s="20">
        <v>4</v>
      </c>
      <c r="AP18" s="20">
        <v>48</v>
      </c>
      <c r="AQ18" s="20">
        <v>8</v>
      </c>
      <c r="AR18" s="20">
        <v>2</v>
      </c>
      <c r="AS18" s="20">
        <v>2</v>
      </c>
      <c r="AT18" s="19" t="s">
        <v>67</v>
      </c>
      <c r="AU18" s="19" t="s">
        <v>67</v>
      </c>
      <c r="AV18" s="34">
        <f t="shared" si="3"/>
        <v>0</v>
      </c>
      <c r="AW18" s="20" t="s">
        <v>85</v>
      </c>
      <c r="AX18" s="19" t="s">
        <v>85</v>
      </c>
      <c r="AY18" s="34">
        <f t="shared" si="4"/>
        <v>0</v>
      </c>
      <c r="AZ18" s="20" t="s">
        <v>85</v>
      </c>
      <c r="BA18" s="19" t="s">
        <v>67</v>
      </c>
      <c r="BB18" s="34">
        <v>1920</v>
      </c>
      <c r="BC18" s="34">
        <v>1080</v>
      </c>
      <c r="BD18" s="36">
        <f t="shared" si="14"/>
        <v>2073600</v>
      </c>
      <c r="BE18" s="34">
        <v>30</v>
      </c>
      <c r="BF18" s="20" t="s">
        <v>90</v>
      </c>
      <c r="BG18" s="192"/>
      <c r="BH18" s="19" t="s">
        <v>67</v>
      </c>
      <c r="BI18" s="20" t="s">
        <v>67</v>
      </c>
      <c r="BJ18" s="19" t="s">
        <v>67</v>
      </c>
      <c r="BK18" s="19" t="s">
        <v>67</v>
      </c>
      <c r="BL18" s="19" t="s">
        <v>67</v>
      </c>
      <c r="BM18" s="192"/>
      <c r="BN18" s="19" t="s">
        <v>85</v>
      </c>
      <c r="BO18" s="19" t="s">
        <v>67</v>
      </c>
      <c r="BP18" s="19" t="s">
        <v>67</v>
      </c>
      <c r="BQ18" s="19" t="s">
        <v>85</v>
      </c>
      <c r="BR18" s="19" t="s">
        <v>85</v>
      </c>
      <c r="BS18" s="20" t="s">
        <v>67</v>
      </c>
      <c r="BT18" s="19" t="s">
        <v>67</v>
      </c>
      <c r="BU18" s="19" t="s">
        <v>85</v>
      </c>
      <c r="BV18" s="192"/>
      <c r="BW18" s="20" t="s">
        <v>85</v>
      </c>
      <c r="BX18" s="20" t="s">
        <v>67</v>
      </c>
      <c r="BY18" s="19" t="s">
        <v>85</v>
      </c>
      <c r="BZ18" s="19" t="s">
        <v>85</v>
      </c>
      <c r="CA18" s="19" t="s">
        <v>85</v>
      </c>
      <c r="CB18" s="34">
        <f t="shared" si="5"/>
        <v>1</v>
      </c>
      <c r="CC18" s="20" t="s">
        <v>67</v>
      </c>
      <c r="CD18" s="192"/>
      <c r="CE18" s="19" t="s">
        <v>67</v>
      </c>
      <c r="CF18" s="19" t="s">
        <v>67</v>
      </c>
      <c r="CG18" s="19" t="s">
        <v>67</v>
      </c>
      <c r="CH18" s="19" t="s">
        <v>67</v>
      </c>
      <c r="CI18" s="19" t="s">
        <v>67</v>
      </c>
      <c r="CJ18" s="19" t="s">
        <v>67</v>
      </c>
      <c r="CK18" s="19" t="s">
        <v>67</v>
      </c>
      <c r="CL18" s="19" t="s">
        <v>67</v>
      </c>
      <c r="CM18" s="22">
        <f t="shared" si="6"/>
        <v>0</v>
      </c>
      <c r="CN18" s="20" t="s">
        <v>85</v>
      </c>
      <c r="CO18" s="192"/>
      <c r="CP18" s="19" t="s">
        <v>67</v>
      </c>
      <c r="CQ18" s="19" t="s">
        <v>67</v>
      </c>
      <c r="CR18" s="20" t="s">
        <v>67</v>
      </c>
      <c r="CS18" s="20" t="s">
        <v>67</v>
      </c>
      <c r="CT18" s="19" t="s">
        <v>85</v>
      </c>
      <c r="CU18" s="192"/>
      <c r="CV18" s="42">
        <f t="shared" si="7"/>
        <v>1</v>
      </c>
      <c r="CW18" s="20" t="s">
        <v>67</v>
      </c>
      <c r="CX18" s="19" t="s">
        <v>67</v>
      </c>
      <c r="CY18" s="20" t="s">
        <v>67</v>
      </c>
      <c r="CZ18" s="20" t="s">
        <v>67</v>
      </c>
      <c r="DA18" s="20" t="s">
        <v>67</v>
      </c>
      <c r="DB18" s="20" t="s">
        <v>85</v>
      </c>
      <c r="DC18" s="192"/>
      <c r="DD18" s="20" t="s">
        <v>144</v>
      </c>
      <c r="DE18" s="20">
        <v>5000</v>
      </c>
      <c r="DF18" s="22">
        <f t="shared" si="8"/>
        <v>0</v>
      </c>
      <c r="DG18" s="20" t="s">
        <v>85</v>
      </c>
      <c r="DH18" s="20"/>
      <c r="DI18" s="192"/>
      <c r="DJ18" s="19" t="s">
        <v>67</v>
      </c>
      <c r="DK18" s="19" t="s">
        <v>67</v>
      </c>
      <c r="DL18" s="192"/>
      <c r="DM18" s="20" t="s">
        <v>161</v>
      </c>
      <c r="DN18" s="20" t="s">
        <v>166</v>
      </c>
      <c r="DO18" s="20" t="s">
        <v>172</v>
      </c>
      <c r="DP18" s="20">
        <v>192</v>
      </c>
      <c r="DQ18" s="192"/>
      <c r="DR18" s="20" t="s">
        <v>38</v>
      </c>
      <c r="DS18" s="19" t="s">
        <v>39</v>
      </c>
      <c r="DT18" s="22">
        <f t="shared" si="9"/>
        <v>0</v>
      </c>
      <c r="DU18" s="20" t="s">
        <v>39</v>
      </c>
      <c r="DV18" s="22">
        <f t="shared" si="10"/>
        <v>0</v>
      </c>
      <c r="DW18" s="20" t="s">
        <v>39</v>
      </c>
      <c r="DX18" s="22">
        <f t="shared" si="11"/>
        <v>0</v>
      </c>
      <c r="DY18" s="20" t="s">
        <v>39</v>
      </c>
      <c r="DZ18" s="22">
        <f t="shared" si="12"/>
        <v>0</v>
      </c>
      <c r="EA18" s="20" t="s">
        <v>39</v>
      </c>
      <c r="EB18" s="19" t="s">
        <v>38</v>
      </c>
      <c r="EC18" s="19" t="s">
        <v>67</v>
      </c>
      <c r="ED18" s="19" t="s">
        <v>67</v>
      </c>
      <c r="EE18" s="19" t="s">
        <v>67</v>
      </c>
      <c r="EF18" s="19" t="s">
        <v>67</v>
      </c>
      <c r="EG18" s="19" t="s">
        <v>67</v>
      </c>
      <c r="EH18" s="19" t="s">
        <v>67</v>
      </c>
      <c r="EI18" s="23" t="s">
        <v>217</v>
      </c>
      <c r="EJ18" s="28">
        <v>55500</v>
      </c>
      <c r="EK18" s="28">
        <v>86400</v>
      </c>
      <c r="EL18" s="29">
        <f t="shared" si="13"/>
        <v>70950</v>
      </c>
    </row>
    <row r="19" spans="1:142" ht="66" x14ac:dyDescent="0.3">
      <c r="A19" s="18" t="s">
        <v>218</v>
      </c>
      <c r="B19" s="188"/>
      <c r="C19" s="188"/>
      <c r="D19" s="192"/>
      <c r="E19" s="19" t="s">
        <v>4</v>
      </c>
      <c r="F19" s="20" t="s">
        <v>6</v>
      </c>
      <c r="G19" s="192"/>
      <c r="H19" s="21" t="s">
        <v>300</v>
      </c>
      <c r="I19" s="21" t="s">
        <v>301</v>
      </c>
      <c r="J19" s="20">
        <v>8</v>
      </c>
      <c r="K19" s="31">
        <v>2</v>
      </c>
      <c r="L19" s="20">
        <v>3</v>
      </c>
      <c r="M19" s="20">
        <v>32</v>
      </c>
      <c r="N19" s="20">
        <f t="shared" si="0"/>
        <v>1</v>
      </c>
      <c r="O19" s="20" t="s">
        <v>38</v>
      </c>
      <c r="P19" s="20" t="s">
        <v>43</v>
      </c>
      <c r="Q19" s="192"/>
      <c r="R19" s="19" t="s">
        <v>46</v>
      </c>
      <c r="S19" s="192"/>
      <c r="T19" s="20">
        <v>1</v>
      </c>
      <c r="U19" s="20">
        <v>6.5</v>
      </c>
      <c r="V19" s="32">
        <v>1600</v>
      </c>
      <c r="W19" s="32">
        <v>720</v>
      </c>
      <c r="X19" s="32">
        <f t="shared" si="1"/>
        <v>1152000</v>
      </c>
      <c r="Y19" s="189" t="s">
        <v>367</v>
      </c>
      <c r="Z19" s="189"/>
      <c r="AA19" s="19" t="s">
        <v>39</v>
      </c>
      <c r="AB19" s="20">
        <v>60</v>
      </c>
      <c r="AC19" s="189" t="s">
        <v>63</v>
      </c>
      <c r="AD19" s="189"/>
      <c r="AE19" s="189"/>
      <c r="AF19" s="189"/>
      <c r="AG19" s="189"/>
      <c r="AH19" s="189"/>
      <c r="AI19" s="192"/>
      <c r="AJ19" s="19" t="s">
        <v>67</v>
      </c>
      <c r="AK19" s="19" t="s">
        <v>39</v>
      </c>
      <c r="AL19" s="34">
        <f t="shared" si="2"/>
        <v>1</v>
      </c>
      <c r="AM19" s="20" t="s">
        <v>67</v>
      </c>
      <c r="AN19" s="20">
        <v>13</v>
      </c>
      <c r="AO19" s="20">
        <v>4</v>
      </c>
      <c r="AP19" s="20">
        <v>48</v>
      </c>
      <c r="AQ19" s="20">
        <v>8</v>
      </c>
      <c r="AR19" s="20">
        <v>2</v>
      </c>
      <c r="AS19" s="20">
        <v>2</v>
      </c>
      <c r="AT19" s="19" t="s">
        <v>67</v>
      </c>
      <c r="AU19" s="19" t="s">
        <v>67</v>
      </c>
      <c r="AV19" s="34">
        <f t="shared" si="3"/>
        <v>0</v>
      </c>
      <c r="AW19" s="20" t="s">
        <v>85</v>
      </c>
      <c r="AX19" s="19" t="s">
        <v>85</v>
      </c>
      <c r="AY19" s="34">
        <f t="shared" si="4"/>
        <v>0</v>
      </c>
      <c r="AZ19" s="20" t="s">
        <v>85</v>
      </c>
      <c r="BA19" s="19" t="s">
        <v>67</v>
      </c>
      <c r="BB19" s="34">
        <v>1920</v>
      </c>
      <c r="BC19" s="34">
        <v>1080</v>
      </c>
      <c r="BD19" s="36">
        <f t="shared" si="14"/>
        <v>2073600</v>
      </c>
      <c r="BE19" s="34">
        <v>30</v>
      </c>
      <c r="BF19" s="20" t="s">
        <v>90</v>
      </c>
      <c r="BG19" s="192"/>
      <c r="BH19" s="19" t="s">
        <v>67</v>
      </c>
      <c r="BI19" s="20" t="s">
        <v>67</v>
      </c>
      <c r="BJ19" s="19" t="s">
        <v>67</v>
      </c>
      <c r="BK19" s="19" t="s">
        <v>67</v>
      </c>
      <c r="BL19" s="19" t="s">
        <v>67</v>
      </c>
      <c r="BM19" s="192"/>
      <c r="BN19" s="19" t="s">
        <v>85</v>
      </c>
      <c r="BO19" s="19" t="s">
        <v>67</v>
      </c>
      <c r="BP19" s="19" t="s">
        <v>67</v>
      </c>
      <c r="BQ19" s="19" t="s">
        <v>85</v>
      </c>
      <c r="BR19" s="19" t="s">
        <v>85</v>
      </c>
      <c r="BS19" s="20" t="s">
        <v>67</v>
      </c>
      <c r="BT19" s="19" t="s">
        <v>67</v>
      </c>
      <c r="BU19" s="19" t="s">
        <v>85</v>
      </c>
      <c r="BV19" s="192"/>
      <c r="BW19" s="20" t="s">
        <v>85</v>
      </c>
      <c r="BX19" s="20" t="s">
        <v>67</v>
      </c>
      <c r="BY19" s="19" t="s">
        <v>85</v>
      </c>
      <c r="BZ19" s="19" t="s">
        <v>85</v>
      </c>
      <c r="CA19" s="19" t="s">
        <v>85</v>
      </c>
      <c r="CB19" s="34">
        <f t="shared" si="5"/>
        <v>1</v>
      </c>
      <c r="CC19" s="20" t="s">
        <v>67</v>
      </c>
      <c r="CD19" s="192"/>
      <c r="CE19" s="19" t="s">
        <v>67</v>
      </c>
      <c r="CF19" s="19" t="s">
        <v>67</v>
      </c>
      <c r="CG19" s="19" t="s">
        <v>67</v>
      </c>
      <c r="CH19" s="19" t="s">
        <v>67</v>
      </c>
      <c r="CI19" s="19" t="s">
        <v>67</v>
      </c>
      <c r="CJ19" s="19" t="s">
        <v>67</v>
      </c>
      <c r="CK19" s="19" t="s">
        <v>67</v>
      </c>
      <c r="CL19" s="19" t="s">
        <v>67</v>
      </c>
      <c r="CM19" s="22">
        <f t="shared" si="6"/>
        <v>0</v>
      </c>
      <c r="CN19" s="20" t="s">
        <v>85</v>
      </c>
      <c r="CO19" s="192"/>
      <c r="CP19" s="19" t="s">
        <v>67</v>
      </c>
      <c r="CQ19" s="19" t="s">
        <v>67</v>
      </c>
      <c r="CR19" s="20" t="s">
        <v>67</v>
      </c>
      <c r="CS19" s="20" t="s">
        <v>67</v>
      </c>
      <c r="CT19" s="19" t="s">
        <v>85</v>
      </c>
      <c r="CU19" s="192"/>
      <c r="CV19" s="42">
        <f t="shared" si="7"/>
        <v>1</v>
      </c>
      <c r="CW19" s="20" t="s">
        <v>67</v>
      </c>
      <c r="CX19" s="19" t="s">
        <v>67</v>
      </c>
      <c r="CY19" s="20" t="s">
        <v>67</v>
      </c>
      <c r="CZ19" s="20" t="s">
        <v>67</v>
      </c>
      <c r="DA19" s="20" t="s">
        <v>67</v>
      </c>
      <c r="DB19" s="20" t="s">
        <v>85</v>
      </c>
      <c r="DC19" s="192"/>
      <c r="DD19" s="20" t="s">
        <v>144</v>
      </c>
      <c r="DE19" s="20">
        <v>5000</v>
      </c>
      <c r="DF19" s="22">
        <f t="shared" si="8"/>
        <v>0</v>
      </c>
      <c r="DG19" s="20" t="s">
        <v>85</v>
      </c>
      <c r="DH19" s="20"/>
      <c r="DI19" s="192"/>
      <c r="DJ19" s="19" t="s">
        <v>67</v>
      </c>
      <c r="DK19" s="19" t="s">
        <v>67</v>
      </c>
      <c r="DL19" s="192"/>
      <c r="DM19" s="20" t="s">
        <v>161</v>
      </c>
      <c r="DN19" s="20" t="s">
        <v>166</v>
      </c>
      <c r="DO19" s="20" t="s">
        <v>172</v>
      </c>
      <c r="DP19" s="20">
        <v>192</v>
      </c>
      <c r="DQ19" s="192"/>
      <c r="DR19" s="20" t="s">
        <v>39</v>
      </c>
      <c r="DS19" s="19" t="s">
        <v>39</v>
      </c>
      <c r="DT19" s="22">
        <f t="shared" si="9"/>
        <v>0</v>
      </c>
      <c r="DU19" s="20" t="s">
        <v>39</v>
      </c>
      <c r="DV19" s="22">
        <f t="shared" si="10"/>
        <v>0</v>
      </c>
      <c r="DW19" s="20" t="s">
        <v>39</v>
      </c>
      <c r="DX19" s="22">
        <f t="shared" si="11"/>
        <v>0</v>
      </c>
      <c r="DY19" s="20" t="s">
        <v>39</v>
      </c>
      <c r="DZ19" s="22">
        <f t="shared" si="12"/>
        <v>0</v>
      </c>
      <c r="EA19" s="20" t="s">
        <v>39</v>
      </c>
      <c r="EB19" s="19" t="s">
        <v>38</v>
      </c>
      <c r="EC19" s="19" t="s">
        <v>67</v>
      </c>
      <c r="ED19" s="19" t="s">
        <v>67</v>
      </c>
      <c r="EE19" s="19" t="s">
        <v>67</v>
      </c>
      <c r="EF19" s="19" t="s">
        <v>67</v>
      </c>
      <c r="EG19" s="19" t="s">
        <v>67</v>
      </c>
      <c r="EH19" s="19" t="s">
        <v>67</v>
      </c>
      <c r="EI19" s="23" t="s">
        <v>218</v>
      </c>
      <c r="EJ19" s="28">
        <v>59900</v>
      </c>
      <c r="EK19" s="28">
        <v>59900</v>
      </c>
      <c r="EL19" s="29">
        <f t="shared" si="13"/>
        <v>59900</v>
      </c>
    </row>
    <row r="20" spans="1:142" ht="66" x14ac:dyDescent="0.3">
      <c r="A20" s="18" t="s">
        <v>219</v>
      </c>
      <c r="B20" s="188"/>
      <c r="C20" s="188"/>
      <c r="D20" s="192"/>
      <c r="E20" s="19" t="s">
        <v>4</v>
      </c>
      <c r="F20" s="20" t="s">
        <v>6</v>
      </c>
      <c r="G20" s="192"/>
      <c r="H20" s="21" t="s">
        <v>297</v>
      </c>
      <c r="I20" s="21" t="s">
        <v>9</v>
      </c>
      <c r="J20" s="20">
        <v>8</v>
      </c>
      <c r="K20" s="31">
        <v>2.2999999999999998</v>
      </c>
      <c r="L20" s="20">
        <v>4</v>
      </c>
      <c r="M20" s="20">
        <v>128</v>
      </c>
      <c r="N20" s="20">
        <f t="shared" si="0"/>
        <v>1</v>
      </c>
      <c r="O20" s="20" t="s">
        <v>38</v>
      </c>
      <c r="P20" s="20" t="s">
        <v>41</v>
      </c>
      <c r="Q20" s="192"/>
      <c r="R20" s="19" t="s">
        <v>46</v>
      </c>
      <c r="S20" s="192"/>
      <c r="T20" s="20">
        <v>1</v>
      </c>
      <c r="U20" s="20">
        <v>6.5</v>
      </c>
      <c r="V20" s="32">
        <v>1560</v>
      </c>
      <c r="W20" s="32">
        <v>720</v>
      </c>
      <c r="X20" s="32">
        <f t="shared" si="1"/>
        <v>1123200</v>
      </c>
      <c r="Y20" s="189" t="s">
        <v>56</v>
      </c>
      <c r="Z20" s="189"/>
      <c r="AA20" s="19" t="s">
        <v>39</v>
      </c>
      <c r="AB20" s="20">
        <v>60</v>
      </c>
      <c r="AC20" s="189" t="s">
        <v>63</v>
      </c>
      <c r="AD20" s="189"/>
      <c r="AE20" s="189"/>
      <c r="AF20" s="189"/>
      <c r="AG20" s="189"/>
      <c r="AH20" s="189"/>
      <c r="AI20" s="192"/>
      <c r="AJ20" s="19" t="s">
        <v>67</v>
      </c>
      <c r="AK20" s="19" t="s">
        <v>39</v>
      </c>
      <c r="AL20" s="34">
        <f t="shared" si="2"/>
        <v>1</v>
      </c>
      <c r="AM20" s="20" t="s">
        <v>67</v>
      </c>
      <c r="AN20" s="20">
        <v>8</v>
      </c>
      <c r="AO20" s="20">
        <v>4</v>
      </c>
      <c r="AP20" s="20">
        <v>48</v>
      </c>
      <c r="AQ20" s="20">
        <v>5</v>
      </c>
      <c r="AR20" s="20">
        <v>2</v>
      </c>
      <c r="AS20" s="20">
        <v>2</v>
      </c>
      <c r="AT20" s="19" t="s">
        <v>67</v>
      </c>
      <c r="AU20" s="19" t="s">
        <v>67</v>
      </c>
      <c r="AV20" s="34">
        <f t="shared" si="3"/>
        <v>0</v>
      </c>
      <c r="AW20" s="20" t="s">
        <v>85</v>
      </c>
      <c r="AX20" s="19" t="s">
        <v>85</v>
      </c>
      <c r="AY20" s="34">
        <f t="shared" si="4"/>
        <v>0</v>
      </c>
      <c r="AZ20" s="20" t="s">
        <v>85</v>
      </c>
      <c r="BA20" s="19" t="s">
        <v>67</v>
      </c>
      <c r="BB20" s="34">
        <v>1920</v>
      </c>
      <c r="BC20" s="34">
        <v>1080</v>
      </c>
      <c r="BD20" s="36">
        <f t="shared" si="14"/>
        <v>2073600</v>
      </c>
      <c r="BE20" s="34">
        <v>30</v>
      </c>
      <c r="BF20" s="20" t="s">
        <v>90</v>
      </c>
      <c r="BG20" s="192"/>
      <c r="BH20" s="19" t="s">
        <v>67</v>
      </c>
      <c r="BI20" s="20" t="s">
        <v>85</v>
      </c>
      <c r="BJ20" s="19" t="s">
        <v>67</v>
      </c>
      <c r="BK20" s="19" t="s">
        <v>67</v>
      </c>
      <c r="BL20" s="19" t="s">
        <v>67</v>
      </c>
      <c r="BM20" s="192"/>
      <c r="BN20" s="19" t="s">
        <v>85</v>
      </c>
      <c r="BO20" s="19" t="s">
        <v>67</v>
      </c>
      <c r="BP20" s="19" t="s">
        <v>67</v>
      </c>
      <c r="BQ20" s="19" t="s">
        <v>85</v>
      </c>
      <c r="BR20" s="19" t="s">
        <v>85</v>
      </c>
      <c r="BS20" s="20" t="s">
        <v>85</v>
      </c>
      <c r="BT20" s="19" t="s">
        <v>67</v>
      </c>
      <c r="BU20" s="19" t="s">
        <v>85</v>
      </c>
      <c r="BV20" s="192"/>
      <c r="BW20" s="20" t="s">
        <v>85</v>
      </c>
      <c r="BX20" s="20" t="s">
        <v>67</v>
      </c>
      <c r="BY20" s="19" t="s">
        <v>85</v>
      </c>
      <c r="BZ20" s="19" t="s">
        <v>85</v>
      </c>
      <c r="CA20" s="19" t="s">
        <v>85</v>
      </c>
      <c r="CB20" s="34">
        <f t="shared" si="5"/>
        <v>1</v>
      </c>
      <c r="CC20" s="20" t="s">
        <v>67</v>
      </c>
      <c r="CD20" s="192"/>
      <c r="CE20" s="19" t="s">
        <v>67</v>
      </c>
      <c r="CF20" s="19" t="s">
        <v>67</v>
      </c>
      <c r="CG20" s="19" t="s">
        <v>67</v>
      </c>
      <c r="CH20" s="19" t="s">
        <v>67</v>
      </c>
      <c r="CI20" s="19" t="s">
        <v>67</v>
      </c>
      <c r="CJ20" s="19" t="s">
        <v>67</v>
      </c>
      <c r="CK20" s="19" t="s">
        <v>67</v>
      </c>
      <c r="CL20" s="19" t="s">
        <v>67</v>
      </c>
      <c r="CM20" s="22">
        <f t="shared" si="6"/>
        <v>0</v>
      </c>
      <c r="CN20" s="20" t="s">
        <v>85</v>
      </c>
      <c r="CO20" s="192"/>
      <c r="CP20" s="19" t="s">
        <v>67</v>
      </c>
      <c r="CQ20" s="19" t="s">
        <v>67</v>
      </c>
      <c r="CR20" s="20" t="s">
        <v>67</v>
      </c>
      <c r="CS20" s="20" t="s">
        <v>67</v>
      </c>
      <c r="CT20" s="19" t="s">
        <v>85</v>
      </c>
      <c r="CU20" s="192"/>
      <c r="CV20" s="42">
        <f t="shared" si="7"/>
        <v>1</v>
      </c>
      <c r="CW20" s="20" t="s">
        <v>67</v>
      </c>
      <c r="CX20" s="19" t="s">
        <v>67</v>
      </c>
      <c r="CY20" s="20" t="s">
        <v>85</v>
      </c>
      <c r="CZ20" s="20" t="s">
        <v>67</v>
      </c>
      <c r="DA20" s="20" t="s">
        <v>85</v>
      </c>
      <c r="DB20" s="20" t="s">
        <v>85</v>
      </c>
      <c r="DC20" s="192"/>
      <c r="DD20" s="20" t="s">
        <v>144</v>
      </c>
      <c r="DE20" s="20">
        <v>5000</v>
      </c>
      <c r="DF20" s="22">
        <f t="shared" si="8"/>
        <v>0</v>
      </c>
      <c r="DG20" s="20" t="s">
        <v>85</v>
      </c>
      <c r="DH20" s="20"/>
      <c r="DI20" s="192"/>
      <c r="DJ20" s="19" t="s">
        <v>67</v>
      </c>
      <c r="DK20" s="19" t="s">
        <v>67</v>
      </c>
      <c r="DL20" s="192"/>
      <c r="DM20" s="20" t="s">
        <v>410</v>
      </c>
      <c r="DN20" s="20" t="s">
        <v>436</v>
      </c>
      <c r="DO20" s="20" t="s">
        <v>172</v>
      </c>
      <c r="DP20" s="20">
        <v>205</v>
      </c>
      <c r="DQ20" s="192"/>
      <c r="DR20" s="20" t="s">
        <v>38</v>
      </c>
      <c r="DS20" s="19" t="s">
        <v>39</v>
      </c>
      <c r="DT20" s="22">
        <f t="shared" si="9"/>
        <v>0</v>
      </c>
      <c r="DU20" s="20" t="s">
        <v>39</v>
      </c>
      <c r="DV20" s="22">
        <f t="shared" si="10"/>
        <v>0</v>
      </c>
      <c r="DW20" s="20" t="s">
        <v>39</v>
      </c>
      <c r="DX20" s="22">
        <f t="shared" si="11"/>
        <v>0</v>
      </c>
      <c r="DY20" s="20" t="s">
        <v>39</v>
      </c>
      <c r="DZ20" s="22">
        <f t="shared" si="12"/>
        <v>0</v>
      </c>
      <c r="EA20" s="20" t="s">
        <v>39</v>
      </c>
      <c r="EB20" s="19" t="s">
        <v>38</v>
      </c>
      <c r="EC20" s="19" t="s">
        <v>67</v>
      </c>
      <c r="ED20" s="19" t="s">
        <v>67</v>
      </c>
      <c r="EE20" s="19" t="s">
        <v>67</v>
      </c>
      <c r="EF20" s="19" t="s">
        <v>67</v>
      </c>
      <c r="EG20" s="19" t="s">
        <v>67</v>
      </c>
      <c r="EH20" s="19" t="s">
        <v>67</v>
      </c>
      <c r="EI20" s="23" t="s">
        <v>219</v>
      </c>
      <c r="EJ20" s="28">
        <v>57200</v>
      </c>
      <c r="EK20" s="28">
        <v>84800</v>
      </c>
      <c r="EL20" s="29">
        <f t="shared" si="13"/>
        <v>71000</v>
      </c>
    </row>
    <row r="21" spans="1:142" ht="66" x14ac:dyDescent="0.3">
      <c r="A21" s="18" t="s">
        <v>220</v>
      </c>
      <c r="B21" s="188"/>
      <c r="C21" s="188"/>
      <c r="D21" s="192"/>
      <c r="E21" s="19" t="s">
        <v>4</v>
      </c>
      <c r="F21" s="20" t="s">
        <v>6</v>
      </c>
      <c r="G21" s="192"/>
      <c r="H21" s="21" t="s">
        <v>302</v>
      </c>
      <c r="I21" s="21" t="s">
        <v>303</v>
      </c>
      <c r="J21" s="20">
        <v>8</v>
      </c>
      <c r="K21" s="31">
        <v>2.2999999999999998</v>
      </c>
      <c r="L21" s="20">
        <v>4</v>
      </c>
      <c r="M21" s="20">
        <v>64</v>
      </c>
      <c r="N21" s="20">
        <f t="shared" si="0"/>
        <v>1</v>
      </c>
      <c r="O21" s="20" t="s">
        <v>38</v>
      </c>
      <c r="P21" s="20" t="s">
        <v>43</v>
      </c>
      <c r="Q21" s="192"/>
      <c r="R21" s="19" t="s">
        <v>46</v>
      </c>
      <c r="S21" s="192"/>
      <c r="T21" s="20">
        <v>1</v>
      </c>
      <c r="U21" s="20">
        <v>6.4</v>
      </c>
      <c r="V21" s="32">
        <v>2340</v>
      </c>
      <c r="W21" s="32">
        <v>1080</v>
      </c>
      <c r="X21" s="32">
        <f t="shared" si="1"/>
        <v>2527200</v>
      </c>
      <c r="Y21" s="189" t="s">
        <v>57</v>
      </c>
      <c r="Z21" s="189"/>
      <c r="AA21" s="19" t="s">
        <v>39</v>
      </c>
      <c r="AB21" s="20">
        <v>60</v>
      </c>
      <c r="AC21" s="189" t="s">
        <v>63</v>
      </c>
      <c r="AD21" s="189"/>
      <c r="AE21" s="189"/>
      <c r="AF21" s="189"/>
      <c r="AG21" s="189"/>
      <c r="AH21" s="189"/>
      <c r="AI21" s="192"/>
      <c r="AJ21" s="19" t="s">
        <v>67</v>
      </c>
      <c r="AK21" s="19" t="s">
        <v>39</v>
      </c>
      <c r="AL21" s="34">
        <f t="shared" si="2"/>
        <v>1</v>
      </c>
      <c r="AM21" s="20" t="s">
        <v>67</v>
      </c>
      <c r="AN21" s="20">
        <v>20</v>
      </c>
      <c r="AO21" s="20">
        <v>3</v>
      </c>
      <c r="AP21" s="20">
        <v>48</v>
      </c>
      <c r="AQ21" s="20">
        <v>8</v>
      </c>
      <c r="AR21" s="20">
        <v>5</v>
      </c>
      <c r="AS21" s="20"/>
      <c r="AT21" s="19" t="s">
        <v>67</v>
      </c>
      <c r="AU21" s="19" t="s">
        <v>67</v>
      </c>
      <c r="AV21" s="34">
        <f t="shared" si="3"/>
        <v>0</v>
      </c>
      <c r="AW21" s="20" t="s">
        <v>85</v>
      </c>
      <c r="AX21" s="19" t="s">
        <v>85</v>
      </c>
      <c r="AY21" s="34">
        <f t="shared" si="4"/>
        <v>0</v>
      </c>
      <c r="AZ21" s="20" t="s">
        <v>85</v>
      </c>
      <c r="BA21" s="19" t="s">
        <v>67</v>
      </c>
      <c r="BB21" s="34">
        <v>3840</v>
      </c>
      <c r="BC21" s="34">
        <v>2160</v>
      </c>
      <c r="BD21" s="36">
        <f t="shared" si="14"/>
        <v>8294400</v>
      </c>
      <c r="BE21" s="34">
        <v>30</v>
      </c>
      <c r="BF21" s="20" t="s">
        <v>91</v>
      </c>
      <c r="BG21" s="192"/>
      <c r="BH21" s="19" t="s">
        <v>67</v>
      </c>
      <c r="BI21" s="20" t="s">
        <v>67</v>
      </c>
      <c r="BJ21" s="19" t="s">
        <v>67</v>
      </c>
      <c r="BK21" s="19" t="s">
        <v>67</v>
      </c>
      <c r="BL21" s="19" t="s">
        <v>67</v>
      </c>
      <c r="BM21" s="192"/>
      <c r="BN21" s="19" t="s">
        <v>85</v>
      </c>
      <c r="BO21" s="19" t="s">
        <v>67</v>
      </c>
      <c r="BP21" s="19" t="s">
        <v>67</v>
      </c>
      <c r="BQ21" s="19" t="s">
        <v>85</v>
      </c>
      <c r="BR21" s="19" t="s">
        <v>85</v>
      </c>
      <c r="BS21" s="20" t="s">
        <v>85</v>
      </c>
      <c r="BT21" s="19" t="s">
        <v>67</v>
      </c>
      <c r="BU21" s="19" t="s">
        <v>85</v>
      </c>
      <c r="BV21" s="192"/>
      <c r="BW21" s="20" t="s">
        <v>85</v>
      </c>
      <c r="BX21" s="20" t="s">
        <v>67</v>
      </c>
      <c r="BY21" s="19" t="s">
        <v>85</v>
      </c>
      <c r="BZ21" s="19" t="s">
        <v>85</v>
      </c>
      <c r="CA21" s="19" t="s">
        <v>85</v>
      </c>
      <c r="CB21" s="34">
        <f t="shared" si="5"/>
        <v>1</v>
      </c>
      <c r="CC21" s="20" t="s">
        <v>67</v>
      </c>
      <c r="CD21" s="192"/>
      <c r="CE21" s="19" t="s">
        <v>67</v>
      </c>
      <c r="CF21" s="19" t="s">
        <v>67</v>
      </c>
      <c r="CG21" s="19" t="s">
        <v>67</v>
      </c>
      <c r="CH21" s="19" t="s">
        <v>67</v>
      </c>
      <c r="CI21" s="19" t="s">
        <v>67</v>
      </c>
      <c r="CJ21" s="19" t="s">
        <v>67</v>
      </c>
      <c r="CK21" s="19" t="s">
        <v>67</v>
      </c>
      <c r="CL21" s="19" t="s">
        <v>67</v>
      </c>
      <c r="CM21" s="22">
        <f t="shared" si="6"/>
        <v>0</v>
      </c>
      <c r="CN21" s="20" t="s">
        <v>85</v>
      </c>
      <c r="CO21" s="192"/>
      <c r="CP21" s="19" t="s">
        <v>67</v>
      </c>
      <c r="CQ21" s="19" t="s">
        <v>67</v>
      </c>
      <c r="CR21" s="20" t="s">
        <v>67</v>
      </c>
      <c r="CS21" s="20" t="s">
        <v>85</v>
      </c>
      <c r="CT21" s="19" t="s">
        <v>85</v>
      </c>
      <c r="CU21" s="192"/>
      <c r="CV21" s="42">
        <f t="shared" si="7"/>
        <v>1</v>
      </c>
      <c r="CW21" s="20" t="s">
        <v>67</v>
      </c>
      <c r="CX21" s="19" t="s">
        <v>67</v>
      </c>
      <c r="CY21" s="20" t="s">
        <v>67</v>
      </c>
      <c r="CZ21" s="20" t="s">
        <v>67</v>
      </c>
      <c r="DA21" s="20" t="s">
        <v>67</v>
      </c>
      <c r="DB21" s="20" t="s">
        <v>85</v>
      </c>
      <c r="DC21" s="192"/>
      <c r="DD21" s="20" t="s">
        <v>144</v>
      </c>
      <c r="DE21" s="20">
        <v>6000</v>
      </c>
      <c r="DF21" s="22">
        <f t="shared" si="8"/>
        <v>0</v>
      </c>
      <c r="DG21" s="20" t="s">
        <v>85</v>
      </c>
      <c r="DH21" s="20"/>
      <c r="DI21" s="192"/>
      <c r="DJ21" s="19" t="s">
        <v>67</v>
      </c>
      <c r="DK21" s="19" t="s">
        <v>67</v>
      </c>
      <c r="DL21" s="192"/>
      <c r="DM21" s="20" t="s">
        <v>414</v>
      </c>
      <c r="DN21" s="20" t="s">
        <v>442</v>
      </c>
      <c r="DO21" s="20" t="s">
        <v>172</v>
      </c>
      <c r="DP21" s="20">
        <v>188</v>
      </c>
      <c r="DQ21" s="192"/>
      <c r="DR21" s="20" t="s">
        <v>38</v>
      </c>
      <c r="DS21" s="19" t="s">
        <v>39</v>
      </c>
      <c r="DT21" s="22">
        <f t="shared" si="9"/>
        <v>0</v>
      </c>
      <c r="DU21" s="20" t="s">
        <v>39</v>
      </c>
      <c r="DV21" s="22">
        <f t="shared" si="10"/>
        <v>0</v>
      </c>
      <c r="DW21" s="20" t="s">
        <v>39</v>
      </c>
      <c r="DX21" s="22">
        <f t="shared" si="11"/>
        <v>0</v>
      </c>
      <c r="DY21" s="20" t="s">
        <v>39</v>
      </c>
      <c r="DZ21" s="22">
        <f t="shared" si="12"/>
        <v>0</v>
      </c>
      <c r="EA21" s="20" t="s">
        <v>39</v>
      </c>
      <c r="EB21" s="19" t="s">
        <v>38</v>
      </c>
      <c r="EC21" s="19" t="s">
        <v>67</v>
      </c>
      <c r="ED21" s="19" t="s">
        <v>67</v>
      </c>
      <c r="EE21" s="19" t="s">
        <v>67</v>
      </c>
      <c r="EF21" s="19" t="s">
        <v>67</v>
      </c>
      <c r="EG21" s="19" t="s">
        <v>67</v>
      </c>
      <c r="EH21" s="19" t="s">
        <v>67</v>
      </c>
      <c r="EI21" s="23" t="s">
        <v>220</v>
      </c>
      <c r="EJ21" s="28">
        <v>70000</v>
      </c>
      <c r="EK21" s="28">
        <v>103600</v>
      </c>
      <c r="EL21" s="29">
        <f t="shared" si="13"/>
        <v>86800</v>
      </c>
    </row>
    <row r="22" spans="1:142" ht="66" x14ac:dyDescent="0.3">
      <c r="A22" s="18" t="s">
        <v>221</v>
      </c>
      <c r="B22" s="188"/>
      <c r="C22" s="188"/>
      <c r="D22" s="192"/>
      <c r="E22" s="19" t="s">
        <v>4</v>
      </c>
      <c r="F22" s="20" t="s">
        <v>6</v>
      </c>
      <c r="G22" s="192"/>
      <c r="H22" s="21" t="s">
        <v>300</v>
      </c>
      <c r="I22" s="21" t="s">
        <v>301</v>
      </c>
      <c r="J22" s="20">
        <v>8</v>
      </c>
      <c r="K22" s="31">
        <v>2</v>
      </c>
      <c r="L22" s="20">
        <v>4</v>
      </c>
      <c r="M22" s="20">
        <v>128</v>
      </c>
      <c r="N22" s="20">
        <f t="shared" si="0"/>
        <v>1</v>
      </c>
      <c r="O22" s="20" t="s">
        <v>38</v>
      </c>
      <c r="P22" s="20" t="s">
        <v>43</v>
      </c>
      <c r="Q22" s="192"/>
      <c r="R22" s="19" t="s">
        <v>46</v>
      </c>
      <c r="S22" s="192"/>
      <c r="T22" s="20">
        <v>1</v>
      </c>
      <c r="U22" s="20">
        <v>6.5</v>
      </c>
      <c r="V22" s="32">
        <v>1600</v>
      </c>
      <c r="W22" s="32">
        <v>720</v>
      </c>
      <c r="X22" s="32">
        <f t="shared" si="1"/>
        <v>1152000</v>
      </c>
      <c r="Y22" s="189" t="s">
        <v>367</v>
      </c>
      <c r="Z22" s="189"/>
      <c r="AA22" s="19" t="s">
        <v>39</v>
      </c>
      <c r="AB22" s="20">
        <v>60</v>
      </c>
      <c r="AC22" s="189" t="s">
        <v>63</v>
      </c>
      <c r="AD22" s="189"/>
      <c r="AE22" s="189"/>
      <c r="AF22" s="189"/>
      <c r="AG22" s="189"/>
      <c r="AH22" s="189"/>
      <c r="AI22" s="192"/>
      <c r="AJ22" s="19" t="s">
        <v>67</v>
      </c>
      <c r="AK22" s="19" t="s">
        <v>39</v>
      </c>
      <c r="AL22" s="34">
        <f t="shared" si="2"/>
        <v>1</v>
      </c>
      <c r="AM22" s="20" t="s">
        <v>67</v>
      </c>
      <c r="AN22" s="20">
        <v>13</v>
      </c>
      <c r="AO22" s="20">
        <v>4</v>
      </c>
      <c r="AP22" s="20">
        <v>48</v>
      </c>
      <c r="AQ22" s="20">
        <v>8</v>
      </c>
      <c r="AR22" s="20">
        <v>2</v>
      </c>
      <c r="AS22" s="20">
        <v>2</v>
      </c>
      <c r="AT22" s="19" t="s">
        <v>67</v>
      </c>
      <c r="AU22" s="19" t="s">
        <v>67</v>
      </c>
      <c r="AV22" s="34">
        <f t="shared" si="3"/>
        <v>0</v>
      </c>
      <c r="AW22" s="20" t="s">
        <v>85</v>
      </c>
      <c r="AX22" s="19" t="s">
        <v>85</v>
      </c>
      <c r="AY22" s="34">
        <f t="shared" si="4"/>
        <v>0</v>
      </c>
      <c r="AZ22" s="20" t="s">
        <v>85</v>
      </c>
      <c r="BA22" s="19" t="s">
        <v>67</v>
      </c>
      <c r="BB22" s="34">
        <v>1920</v>
      </c>
      <c r="BC22" s="34">
        <v>1080</v>
      </c>
      <c r="BD22" s="36">
        <f t="shared" si="14"/>
        <v>2073600</v>
      </c>
      <c r="BE22" s="34">
        <v>30</v>
      </c>
      <c r="BF22" s="20" t="s">
        <v>90</v>
      </c>
      <c r="BG22" s="192"/>
      <c r="BH22" s="19" t="s">
        <v>67</v>
      </c>
      <c r="BI22" s="20" t="s">
        <v>67</v>
      </c>
      <c r="BJ22" s="19" t="s">
        <v>67</v>
      </c>
      <c r="BK22" s="19" t="s">
        <v>67</v>
      </c>
      <c r="BL22" s="19" t="s">
        <v>67</v>
      </c>
      <c r="BM22" s="192"/>
      <c r="BN22" s="19" t="s">
        <v>85</v>
      </c>
      <c r="BO22" s="19" t="s">
        <v>67</v>
      </c>
      <c r="BP22" s="19" t="s">
        <v>67</v>
      </c>
      <c r="BQ22" s="19" t="s">
        <v>85</v>
      </c>
      <c r="BR22" s="19" t="s">
        <v>85</v>
      </c>
      <c r="BS22" s="20" t="s">
        <v>67</v>
      </c>
      <c r="BT22" s="19" t="s">
        <v>67</v>
      </c>
      <c r="BU22" s="19" t="s">
        <v>85</v>
      </c>
      <c r="BV22" s="192"/>
      <c r="BW22" s="20" t="s">
        <v>85</v>
      </c>
      <c r="BX22" s="20" t="s">
        <v>67</v>
      </c>
      <c r="BY22" s="19" t="s">
        <v>85</v>
      </c>
      <c r="BZ22" s="19" t="s">
        <v>85</v>
      </c>
      <c r="CA22" s="19" t="s">
        <v>85</v>
      </c>
      <c r="CB22" s="34">
        <f t="shared" si="5"/>
        <v>1</v>
      </c>
      <c r="CC22" s="20" t="s">
        <v>67</v>
      </c>
      <c r="CD22" s="192"/>
      <c r="CE22" s="19" t="s">
        <v>67</v>
      </c>
      <c r="CF22" s="19" t="s">
        <v>67</v>
      </c>
      <c r="CG22" s="19" t="s">
        <v>67</v>
      </c>
      <c r="CH22" s="19" t="s">
        <v>67</v>
      </c>
      <c r="CI22" s="19" t="s">
        <v>67</v>
      </c>
      <c r="CJ22" s="19" t="s">
        <v>67</v>
      </c>
      <c r="CK22" s="19" t="s">
        <v>67</v>
      </c>
      <c r="CL22" s="19" t="s">
        <v>67</v>
      </c>
      <c r="CM22" s="22">
        <f t="shared" si="6"/>
        <v>0</v>
      </c>
      <c r="CN22" s="20" t="s">
        <v>85</v>
      </c>
      <c r="CO22" s="192"/>
      <c r="CP22" s="19" t="s">
        <v>67</v>
      </c>
      <c r="CQ22" s="19" t="s">
        <v>67</v>
      </c>
      <c r="CR22" s="20" t="s">
        <v>67</v>
      </c>
      <c r="CS22" s="20" t="s">
        <v>67</v>
      </c>
      <c r="CT22" s="19" t="s">
        <v>85</v>
      </c>
      <c r="CU22" s="192"/>
      <c r="CV22" s="42">
        <f t="shared" si="7"/>
        <v>1</v>
      </c>
      <c r="CW22" s="20" t="s">
        <v>67</v>
      </c>
      <c r="CX22" s="19" t="s">
        <v>67</v>
      </c>
      <c r="CY22" s="20" t="s">
        <v>67</v>
      </c>
      <c r="CZ22" s="20" t="s">
        <v>67</v>
      </c>
      <c r="DA22" s="20" t="s">
        <v>67</v>
      </c>
      <c r="DB22" s="20" t="s">
        <v>85</v>
      </c>
      <c r="DC22" s="192"/>
      <c r="DD22" s="20" t="s">
        <v>144</v>
      </c>
      <c r="DE22" s="20">
        <v>5000</v>
      </c>
      <c r="DF22" s="22">
        <f t="shared" si="8"/>
        <v>0</v>
      </c>
      <c r="DG22" s="20" t="s">
        <v>85</v>
      </c>
      <c r="DH22" s="20"/>
      <c r="DI22" s="192"/>
      <c r="DJ22" s="19" t="s">
        <v>67</v>
      </c>
      <c r="DK22" s="19" t="s">
        <v>67</v>
      </c>
      <c r="DL22" s="192"/>
      <c r="DM22" s="20" t="s">
        <v>161</v>
      </c>
      <c r="DN22" s="20" t="s">
        <v>166</v>
      </c>
      <c r="DO22" s="20" t="s">
        <v>172</v>
      </c>
      <c r="DP22" s="20">
        <v>192</v>
      </c>
      <c r="DQ22" s="192"/>
      <c r="DR22" s="20" t="s">
        <v>38</v>
      </c>
      <c r="DS22" s="19" t="s">
        <v>39</v>
      </c>
      <c r="DT22" s="22">
        <f t="shared" si="9"/>
        <v>0</v>
      </c>
      <c r="DU22" s="20" t="s">
        <v>39</v>
      </c>
      <c r="DV22" s="22">
        <f t="shared" si="10"/>
        <v>0</v>
      </c>
      <c r="DW22" s="20" t="s">
        <v>39</v>
      </c>
      <c r="DX22" s="22">
        <f t="shared" si="11"/>
        <v>0</v>
      </c>
      <c r="DY22" s="20" t="s">
        <v>39</v>
      </c>
      <c r="DZ22" s="22">
        <f t="shared" si="12"/>
        <v>0</v>
      </c>
      <c r="EA22" s="20" t="s">
        <v>39</v>
      </c>
      <c r="EB22" s="19" t="s">
        <v>38</v>
      </c>
      <c r="EC22" s="19" t="s">
        <v>67</v>
      </c>
      <c r="ED22" s="19" t="s">
        <v>67</v>
      </c>
      <c r="EE22" s="19" t="s">
        <v>67</v>
      </c>
      <c r="EF22" s="19" t="s">
        <v>67</v>
      </c>
      <c r="EG22" s="19" t="s">
        <v>67</v>
      </c>
      <c r="EH22" s="19" t="s">
        <v>67</v>
      </c>
      <c r="EI22" s="23" t="s">
        <v>221</v>
      </c>
      <c r="EJ22" s="28">
        <v>69880</v>
      </c>
      <c r="EK22" s="28">
        <v>119229</v>
      </c>
      <c r="EL22" s="29">
        <f t="shared" si="13"/>
        <v>94554.5</v>
      </c>
    </row>
    <row r="23" spans="1:142" ht="66" x14ac:dyDescent="0.3">
      <c r="A23" s="18" t="s">
        <v>222</v>
      </c>
      <c r="B23" s="188"/>
      <c r="C23" s="188"/>
      <c r="D23" s="192"/>
      <c r="E23" s="19" t="s">
        <v>4</v>
      </c>
      <c r="F23" s="20" t="s">
        <v>6</v>
      </c>
      <c r="G23" s="192"/>
      <c r="H23" s="21" t="s">
        <v>300</v>
      </c>
      <c r="I23" s="21" t="s">
        <v>301</v>
      </c>
      <c r="J23" s="20">
        <v>8</v>
      </c>
      <c r="K23" s="31">
        <v>2</v>
      </c>
      <c r="L23" s="20">
        <v>3</v>
      </c>
      <c r="M23" s="20">
        <v>128</v>
      </c>
      <c r="N23" s="20">
        <f t="shared" si="0"/>
        <v>1</v>
      </c>
      <c r="O23" s="20" t="s">
        <v>38</v>
      </c>
      <c r="P23" s="20" t="s">
        <v>43</v>
      </c>
      <c r="Q23" s="192"/>
      <c r="R23" s="19" t="s">
        <v>46</v>
      </c>
      <c r="S23" s="192"/>
      <c r="T23" s="20">
        <v>1</v>
      </c>
      <c r="U23" s="20">
        <v>6.5</v>
      </c>
      <c r="V23" s="32">
        <v>1600</v>
      </c>
      <c r="W23" s="32">
        <v>720</v>
      </c>
      <c r="X23" s="32">
        <f t="shared" si="1"/>
        <v>1152000</v>
      </c>
      <c r="Y23" s="189" t="s">
        <v>367</v>
      </c>
      <c r="Z23" s="189"/>
      <c r="AA23" s="19" t="s">
        <v>39</v>
      </c>
      <c r="AB23" s="20">
        <v>60</v>
      </c>
      <c r="AC23" s="189" t="s">
        <v>63</v>
      </c>
      <c r="AD23" s="189"/>
      <c r="AE23" s="189"/>
      <c r="AF23" s="189"/>
      <c r="AG23" s="189"/>
      <c r="AH23" s="189"/>
      <c r="AI23" s="192"/>
      <c r="AJ23" s="19" t="s">
        <v>67</v>
      </c>
      <c r="AK23" s="19" t="s">
        <v>39</v>
      </c>
      <c r="AL23" s="34">
        <f t="shared" si="2"/>
        <v>1</v>
      </c>
      <c r="AM23" s="20" t="s">
        <v>67</v>
      </c>
      <c r="AN23" s="20">
        <v>13</v>
      </c>
      <c r="AO23" s="20">
        <v>4</v>
      </c>
      <c r="AP23" s="20">
        <v>48</v>
      </c>
      <c r="AQ23" s="20">
        <v>8</v>
      </c>
      <c r="AR23" s="20">
        <v>2</v>
      </c>
      <c r="AS23" s="20">
        <v>2</v>
      </c>
      <c r="AT23" s="19" t="s">
        <v>67</v>
      </c>
      <c r="AU23" s="19" t="s">
        <v>67</v>
      </c>
      <c r="AV23" s="34">
        <f t="shared" si="3"/>
        <v>0</v>
      </c>
      <c r="AW23" s="20" t="s">
        <v>85</v>
      </c>
      <c r="AX23" s="19" t="s">
        <v>85</v>
      </c>
      <c r="AY23" s="34">
        <f t="shared" si="4"/>
        <v>0</v>
      </c>
      <c r="AZ23" s="20" t="s">
        <v>85</v>
      </c>
      <c r="BA23" s="19" t="s">
        <v>67</v>
      </c>
      <c r="BB23" s="34">
        <v>1920</v>
      </c>
      <c r="BC23" s="34">
        <v>1080</v>
      </c>
      <c r="BD23" s="36">
        <f t="shared" si="14"/>
        <v>2073600</v>
      </c>
      <c r="BE23" s="34">
        <v>30</v>
      </c>
      <c r="BF23" s="20" t="s">
        <v>90</v>
      </c>
      <c r="BG23" s="192"/>
      <c r="BH23" s="19" t="s">
        <v>67</v>
      </c>
      <c r="BI23" s="20" t="s">
        <v>67</v>
      </c>
      <c r="BJ23" s="19" t="s">
        <v>67</v>
      </c>
      <c r="BK23" s="19" t="s">
        <v>67</v>
      </c>
      <c r="BL23" s="19" t="s">
        <v>67</v>
      </c>
      <c r="BM23" s="192"/>
      <c r="BN23" s="19" t="s">
        <v>85</v>
      </c>
      <c r="BO23" s="19" t="s">
        <v>67</v>
      </c>
      <c r="BP23" s="19" t="s">
        <v>67</v>
      </c>
      <c r="BQ23" s="19" t="s">
        <v>85</v>
      </c>
      <c r="BR23" s="19" t="s">
        <v>85</v>
      </c>
      <c r="BS23" s="20" t="s">
        <v>67</v>
      </c>
      <c r="BT23" s="19" t="s">
        <v>67</v>
      </c>
      <c r="BU23" s="19" t="s">
        <v>85</v>
      </c>
      <c r="BV23" s="192"/>
      <c r="BW23" s="20" t="s">
        <v>85</v>
      </c>
      <c r="BX23" s="20" t="s">
        <v>67</v>
      </c>
      <c r="BY23" s="19" t="s">
        <v>85</v>
      </c>
      <c r="BZ23" s="19" t="s">
        <v>85</v>
      </c>
      <c r="CA23" s="19" t="s">
        <v>85</v>
      </c>
      <c r="CB23" s="34">
        <f t="shared" si="5"/>
        <v>1</v>
      </c>
      <c r="CC23" s="20" t="s">
        <v>67</v>
      </c>
      <c r="CD23" s="192"/>
      <c r="CE23" s="19" t="s">
        <v>67</v>
      </c>
      <c r="CF23" s="19" t="s">
        <v>67</v>
      </c>
      <c r="CG23" s="19" t="s">
        <v>67</v>
      </c>
      <c r="CH23" s="19" t="s">
        <v>67</v>
      </c>
      <c r="CI23" s="19" t="s">
        <v>67</v>
      </c>
      <c r="CJ23" s="19" t="s">
        <v>67</v>
      </c>
      <c r="CK23" s="19" t="s">
        <v>67</v>
      </c>
      <c r="CL23" s="19" t="s">
        <v>67</v>
      </c>
      <c r="CM23" s="22">
        <f t="shared" si="6"/>
        <v>0</v>
      </c>
      <c r="CN23" s="20" t="s">
        <v>85</v>
      </c>
      <c r="CO23" s="192"/>
      <c r="CP23" s="19" t="s">
        <v>67</v>
      </c>
      <c r="CQ23" s="19" t="s">
        <v>67</v>
      </c>
      <c r="CR23" s="20" t="s">
        <v>67</v>
      </c>
      <c r="CS23" s="20" t="s">
        <v>67</v>
      </c>
      <c r="CT23" s="19" t="s">
        <v>85</v>
      </c>
      <c r="CU23" s="192"/>
      <c r="CV23" s="42">
        <f t="shared" si="7"/>
        <v>1</v>
      </c>
      <c r="CW23" s="20" t="s">
        <v>67</v>
      </c>
      <c r="CX23" s="19" t="s">
        <v>67</v>
      </c>
      <c r="CY23" s="20" t="s">
        <v>67</v>
      </c>
      <c r="CZ23" s="20" t="s">
        <v>67</v>
      </c>
      <c r="DA23" s="20" t="s">
        <v>67</v>
      </c>
      <c r="DB23" s="20" t="s">
        <v>85</v>
      </c>
      <c r="DC23" s="192"/>
      <c r="DD23" s="20" t="s">
        <v>144</v>
      </c>
      <c r="DE23" s="20">
        <v>5000</v>
      </c>
      <c r="DF23" s="22">
        <f t="shared" si="8"/>
        <v>0</v>
      </c>
      <c r="DG23" s="20" t="s">
        <v>85</v>
      </c>
      <c r="DH23" s="20"/>
      <c r="DI23" s="192"/>
      <c r="DJ23" s="19" t="s">
        <v>67</v>
      </c>
      <c r="DK23" s="19" t="s">
        <v>67</v>
      </c>
      <c r="DL23" s="192"/>
      <c r="DM23" s="20" t="s">
        <v>161</v>
      </c>
      <c r="DN23" s="20" t="s">
        <v>166</v>
      </c>
      <c r="DO23" s="20" t="s">
        <v>172</v>
      </c>
      <c r="DP23" s="20">
        <v>192</v>
      </c>
      <c r="DQ23" s="192"/>
      <c r="DR23" s="20" t="s">
        <v>38</v>
      </c>
      <c r="DS23" s="19" t="s">
        <v>39</v>
      </c>
      <c r="DT23" s="22">
        <f t="shared" si="9"/>
        <v>0</v>
      </c>
      <c r="DU23" s="20" t="s">
        <v>39</v>
      </c>
      <c r="DV23" s="22">
        <f t="shared" si="10"/>
        <v>0</v>
      </c>
      <c r="DW23" s="20" t="s">
        <v>39</v>
      </c>
      <c r="DX23" s="22">
        <f t="shared" si="11"/>
        <v>0</v>
      </c>
      <c r="DY23" s="20" t="s">
        <v>39</v>
      </c>
      <c r="DZ23" s="22">
        <f t="shared" si="12"/>
        <v>0</v>
      </c>
      <c r="EA23" s="20" t="s">
        <v>39</v>
      </c>
      <c r="EB23" s="19" t="s">
        <v>38</v>
      </c>
      <c r="EC23" s="19" t="s">
        <v>67</v>
      </c>
      <c r="ED23" s="19" t="s">
        <v>67</v>
      </c>
      <c r="EE23" s="19" t="s">
        <v>67</v>
      </c>
      <c r="EF23" s="19" t="s">
        <v>67</v>
      </c>
      <c r="EG23" s="19" t="s">
        <v>67</v>
      </c>
      <c r="EH23" s="19" t="s">
        <v>67</v>
      </c>
      <c r="EI23" s="23" t="s">
        <v>222</v>
      </c>
      <c r="EJ23" s="28">
        <v>69990</v>
      </c>
      <c r="EK23" s="28">
        <v>88999</v>
      </c>
      <c r="EL23" s="29">
        <f t="shared" si="13"/>
        <v>79494.5</v>
      </c>
    </row>
    <row r="24" spans="1:142" ht="66" x14ac:dyDescent="0.3">
      <c r="A24" s="18" t="s">
        <v>223</v>
      </c>
      <c r="B24" s="188"/>
      <c r="C24" s="188"/>
      <c r="D24" s="192"/>
      <c r="E24" s="19" t="s">
        <v>4</v>
      </c>
      <c r="F24" s="20" t="s">
        <v>6</v>
      </c>
      <c r="G24" s="192"/>
      <c r="H24" s="21" t="s">
        <v>304</v>
      </c>
      <c r="I24" s="21" t="s">
        <v>305</v>
      </c>
      <c r="J24" s="20">
        <v>8</v>
      </c>
      <c r="K24" s="31">
        <v>2</v>
      </c>
      <c r="L24" s="20">
        <v>4</v>
      </c>
      <c r="M24" s="20">
        <v>64</v>
      </c>
      <c r="N24" s="20">
        <f t="shared" si="0"/>
        <v>1</v>
      </c>
      <c r="O24" s="20" t="s">
        <v>38</v>
      </c>
      <c r="P24" s="20" t="s">
        <v>41</v>
      </c>
      <c r="Q24" s="192"/>
      <c r="R24" s="19" t="s">
        <v>46</v>
      </c>
      <c r="S24" s="192"/>
      <c r="T24" s="20">
        <v>1</v>
      </c>
      <c r="U24" s="20">
        <v>6.4</v>
      </c>
      <c r="V24" s="32">
        <v>2400</v>
      </c>
      <c r="W24" s="32">
        <v>1080</v>
      </c>
      <c r="X24" s="32">
        <f t="shared" si="1"/>
        <v>2592000</v>
      </c>
      <c r="Y24" s="189" t="s">
        <v>57</v>
      </c>
      <c r="Z24" s="189"/>
      <c r="AA24" s="19" t="s">
        <v>39</v>
      </c>
      <c r="AB24" s="20">
        <v>60</v>
      </c>
      <c r="AC24" s="21" t="s">
        <v>63</v>
      </c>
      <c r="AD24" s="21" t="s">
        <v>64</v>
      </c>
      <c r="AE24" s="24"/>
      <c r="AF24" s="24"/>
      <c r="AG24" s="24"/>
      <c r="AH24" s="24"/>
      <c r="AI24" s="192"/>
      <c r="AJ24" s="19" t="s">
        <v>67</v>
      </c>
      <c r="AK24" s="19" t="s">
        <v>39</v>
      </c>
      <c r="AL24" s="34">
        <f t="shared" si="2"/>
        <v>1</v>
      </c>
      <c r="AM24" s="20" t="s">
        <v>67</v>
      </c>
      <c r="AN24" s="20">
        <v>20</v>
      </c>
      <c r="AO24" s="20">
        <v>4</v>
      </c>
      <c r="AP24" s="20">
        <v>48</v>
      </c>
      <c r="AQ24" s="20">
        <v>8</v>
      </c>
      <c r="AR24" s="20">
        <v>5</v>
      </c>
      <c r="AS24" s="20">
        <v>5</v>
      </c>
      <c r="AT24" s="19" t="s">
        <v>67</v>
      </c>
      <c r="AU24" s="19" t="s">
        <v>67</v>
      </c>
      <c r="AV24" s="34">
        <f t="shared" si="3"/>
        <v>0</v>
      </c>
      <c r="AW24" s="20" t="s">
        <v>85</v>
      </c>
      <c r="AX24" s="19" t="s">
        <v>85</v>
      </c>
      <c r="AY24" s="34">
        <f t="shared" si="4"/>
        <v>0</v>
      </c>
      <c r="AZ24" s="20" t="s">
        <v>85</v>
      </c>
      <c r="BA24" s="19" t="s">
        <v>67</v>
      </c>
      <c r="BB24" s="34">
        <v>1920</v>
      </c>
      <c r="BC24" s="34">
        <v>1080</v>
      </c>
      <c r="BD24" s="36">
        <f t="shared" si="14"/>
        <v>2073600</v>
      </c>
      <c r="BE24" s="34">
        <v>30</v>
      </c>
      <c r="BF24" s="20" t="s">
        <v>90</v>
      </c>
      <c r="BG24" s="192"/>
      <c r="BH24" s="19" t="s">
        <v>67</v>
      </c>
      <c r="BI24" s="20" t="s">
        <v>67</v>
      </c>
      <c r="BJ24" s="19" t="s">
        <v>67</v>
      </c>
      <c r="BK24" s="19" t="s">
        <v>67</v>
      </c>
      <c r="BL24" s="19" t="s">
        <v>67</v>
      </c>
      <c r="BM24" s="192"/>
      <c r="BN24" s="19" t="s">
        <v>85</v>
      </c>
      <c r="BO24" s="19" t="s">
        <v>67</v>
      </c>
      <c r="BP24" s="19" t="s">
        <v>67</v>
      </c>
      <c r="BQ24" s="19" t="s">
        <v>85</v>
      </c>
      <c r="BR24" s="19" t="s">
        <v>85</v>
      </c>
      <c r="BS24" s="20" t="s">
        <v>67</v>
      </c>
      <c r="BT24" s="19" t="s">
        <v>67</v>
      </c>
      <c r="BU24" s="19" t="s">
        <v>85</v>
      </c>
      <c r="BV24" s="192"/>
      <c r="BW24" s="20" t="s">
        <v>85</v>
      </c>
      <c r="BX24" s="20" t="s">
        <v>67</v>
      </c>
      <c r="BY24" s="19" t="s">
        <v>85</v>
      </c>
      <c r="BZ24" s="19" t="s">
        <v>85</v>
      </c>
      <c r="CA24" s="19" t="s">
        <v>85</v>
      </c>
      <c r="CB24" s="34">
        <f t="shared" si="5"/>
        <v>1</v>
      </c>
      <c r="CC24" s="20" t="s">
        <v>67</v>
      </c>
      <c r="CD24" s="192"/>
      <c r="CE24" s="19" t="s">
        <v>67</v>
      </c>
      <c r="CF24" s="19" t="s">
        <v>67</v>
      </c>
      <c r="CG24" s="19" t="s">
        <v>67</v>
      </c>
      <c r="CH24" s="19" t="s">
        <v>67</v>
      </c>
      <c r="CI24" s="19" t="s">
        <v>67</v>
      </c>
      <c r="CJ24" s="19" t="s">
        <v>67</v>
      </c>
      <c r="CK24" s="19" t="s">
        <v>67</v>
      </c>
      <c r="CL24" s="19" t="s">
        <v>67</v>
      </c>
      <c r="CM24" s="22">
        <f t="shared" si="6"/>
        <v>0</v>
      </c>
      <c r="CN24" s="20" t="s">
        <v>85</v>
      </c>
      <c r="CO24" s="192"/>
      <c r="CP24" s="19" t="s">
        <v>67</v>
      </c>
      <c r="CQ24" s="19" t="s">
        <v>67</v>
      </c>
      <c r="CR24" s="20" t="s">
        <v>67</v>
      </c>
      <c r="CS24" s="20" t="s">
        <v>67</v>
      </c>
      <c r="CT24" s="19" t="s">
        <v>85</v>
      </c>
      <c r="CU24" s="192"/>
      <c r="CV24" s="42">
        <f t="shared" si="7"/>
        <v>1</v>
      </c>
      <c r="CW24" s="20" t="s">
        <v>67</v>
      </c>
      <c r="CX24" s="19" t="s">
        <v>67</v>
      </c>
      <c r="CY24" s="20" t="s">
        <v>67</v>
      </c>
      <c r="CZ24" s="20" t="s">
        <v>67</v>
      </c>
      <c r="DA24" s="20" t="s">
        <v>67</v>
      </c>
      <c r="DB24" s="20" t="s">
        <v>85</v>
      </c>
      <c r="DC24" s="192"/>
      <c r="DD24" s="20" t="s">
        <v>144</v>
      </c>
      <c r="DE24" s="20">
        <v>5000</v>
      </c>
      <c r="DF24" s="22">
        <f t="shared" si="8"/>
        <v>0</v>
      </c>
      <c r="DG24" s="20" t="s">
        <v>85</v>
      </c>
      <c r="DH24" s="20"/>
      <c r="DI24" s="192"/>
      <c r="DJ24" s="19" t="s">
        <v>67</v>
      </c>
      <c r="DK24" s="19" t="s">
        <v>67</v>
      </c>
      <c r="DL24" s="192"/>
      <c r="DM24" s="20" t="s">
        <v>415</v>
      </c>
      <c r="DN24" s="20" t="s">
        <v>443</v>
      </c>
      <c r="DO24" s="20" t="s">
        <v>175</v>
      </c>
      <c r="DP24" s="20">
        <v>185</v>
      </c>
      <c r="DQ24" s="192"/>
      <c r="DR24" s="20" t="s">
        <v>38</v>
      </c>
      <c r="DS24" s="19" t="s">
        <v>39</v>
      </c>
      <c r="DT24" s="22">
        <f t="shared" si="9"/>
        <v>0</v>
      </c>
      <c r="DU24" s="20" t="s">
        <v>39</v>
      </c>
      <c r="DV24" s="22">
        <f t="shared" si="10"/>
        <v>0</v>
      </c>
      <c r="DW24" s="20" t="s">
        <v>39</v>
      </c>
      <c r="DX24" s="22">
        <f t="shared" si="11"/>
        <v>0</v>
      </c>
      <c r="DY24" s="20" t="s">
        <v>39</v>
      </c>
      <c r="DZ24" s="22">
        <f t="shared" si="12"/>
        <v>0</v>
      </c>
      <c r="EA24" s="20" t="s">
        <v>39</v>
      </c>
      <c r="EB24" s="19" t="s">
        <v>38</v>
      </c>
      <c r="EC24" s="19" t="s">
        <v>67</v>
      </c>
      <c r="ED24" s="19" t="s">
        <v>67</v>
      </c>
      <c r="EE24" s="19" t="s">
        <v>67</v>
      </c>
      <c r="EF24" s="19" t="s">
        <v>67</v>
      </c>
      <c r="EG24" s="19" t="s">
        <v>67</v>
      </c>
      <c r="EH24" s="19" t="s">
        <v>67</v>
      </c>
      <c r="EI24" s="23" t="s">
        <v>223</v>
      </c>
      <c r="EJ24" s="28">
        <v>66800</v>
      </c>
      <c r="EK24" s="28">
        <v>106800</v>
      </c>
      <c r="EL24" s="29">
        <f t="shared" si="13"/>
        <v>86800</v>
      </c>
    </row>
    <row r="25" spans="1:142" ht="66" x14ac:dyDescent="0.3">
      <c r="A25" s="18" t="s">
        <v>224</v>
      </c>
      <c r="B25" s="188" t="s">
        <v>279</v>
      </c>
      <c r="C25" s="188"/>
      <c r="D25" s="192"/>
      <c r="E25" s="19" t="s">
        <v>4</v>
      </c>
      <c r="F25" s="20" t="s">
        <v>6</v>
      </c>
      <c r="G25" s="192"/>
      <c r="H25" s="21" t="s">
        <v>306</v>
      </c>
      <c r="I25" s="21" t="s">
        <v>305</v>
      </c>
      <c r="J25" s="20">
        <v>8</v>
      </c>
      <c r="K25" s="31">
        <v>2</v>
      </c>
      <c r="L25" s="20">
        <v>4</v>
      </c>
      <c r="M25" s="20">
        <v>64</v>
      </c>
      <c r="N25" s="20">
        <f t="shared" si="0"/>
        <v>1</v>
      </c>
      <c r="O25" s="20" t="s">
        <v>38</v>
      </c>
      <c r="P25" s="20" t="s">
        <v>43</v>
      </c>
      <c r="Q25" s="192"/>
      <c r="R25" s="19" t="s">
        <v>46</v>
      </c>
      <c r="S25" s="192"/>
      <c r="T25" s="20">
        <v>1</v>
      </c>
      <c r="U25" s="20">
        <v>6.1</v>
      </c>
      <c r="V25" s="32">
        <v>2400</v>
      </c>
      <c r="W25" s="32">
        <v>1080</v>
      </c>
      <c r="X25" s="32">
        <f t="shared" si="1"/>
        <v>2592000</v>
      </c>
      <c r="Y25" s="189" t="s">
        <v>57</v>
      </c>
      <c r="Z25" s="189"/>
      <c r="AA25" s="19" t="s">
        <v>39</v>
      </c>
      <c r="AB25" s="20">
        <v>60</v>
      </c>
      <c r="AC25" s="21" t="s">
        <v>63</v>
      </c>
      <c r="AD25" s="21" t="s">
        <v>64</v>
      </c>
      <c r="AE25" s="24"/>
      <c r="AF25" s="24"/>
      <c r="AG25" s="24"/>
      <c r="AH25" s="24"/>
      <c r="AI25" s="192"/>
      <c r="AJ25" s="19" t="s">
        <v>67</v>
      </c>
      <c r="AK25" s="19" t="s">
        <v>39</v>
      </c>
      <c r="AL25" s="34">
        <f t="shared" si="2"/>
        <v>1</v>
      </c>
      <c r="AM25" s="20" t="s">
        <v>67</v>
      </c>
      <c r="AN25" s="20">
        <v>25</v>
      </c>
      <c r="AO25" s="20">
        <v>3</v>
      </c>
      <c r="AP25" s="20">
        <v>48</v>
      </c>
      <c r="AQ25" s="20">
        <v>8</v>
      </c>
      <c r="AR25" s="20">
        <v>5</v>
      </c>
      <c r="AS25" s="20"/>
      <c r="AT25" s="19" t="s">
        <v>67</v>
      </c>
      <c r="AU25" s="19" t="s">
        <v>67</v>
      </c>
      <c r="AV25" s="34">
        <f t="shared" si="3"/>
        <v>0</v>
      </c>
      <c r="AW25" s="20" t="s">
        <v>85</v>
      </c>
      <c r="AX25" s="19" t="s">
        <v>85</v>
      </c>
      <c r="AY25" s="34">
        <f t="shared" si="4"/>
        <v>0</v>
      </c>
      <c r="AZ25" s="20" t="s">
        <v>85</v>
      </c>
      <c r="BA25" s="19" t="s">
        <v>67</v>
      </c>
      <c r="BB25" s="34">
        <v>1920</v>
      </c>
      <c r="BC25" s="34">
        <v>1080</v>
      </c>
      <c r="BD25" s="36">
        <f t="shared" si="14"/>
        <v>2073600</v>
      </c>
      <c r="BE25" s="34">
        <v>30</v>
      </c>
      <c r="BF25" s="20" t="s">
        <v>90</v>
      </c>
      <c r="BG25" s="192"/>
      <c r="BH25" s="19" t="s">
        <v>67</v>
      </c>
      <c r="BI25" s="20" t="s">
        <v>67</v>
      </c>
      <c r="BJ25" s="19" t="s">
        <v>67</v>
      </c>
      <c r="BK25" s="19" t="s">
        <v>67</v>
      </c>
      <c r="BL25" s="19" t="s">
        <v>67</v>
      </c>
      <c r="BM25" s="192"/>
      <c r="BN25" s="19" t="s">
        <v>85</v>
      </c>
      <c r="BO25" s="19" t="s">
        <v>67</v>
      </c>
      <c r="BP25" s="19" t="s">
        <v>67</v>
      </c>
      <c r="BQ25" s="19" t="s">
        <v>85</v>
      </c>
      <c r="BR25" s="19" t="s">
        <v>85</v>
      </c>
      <c r="BS25" s="20" t="s">
        <v>67</v>
      </c>
      <c r="BT25" s="19" t="s">
        <v>67</v>
      </c>
      <c r="BU25" s="19" t="s">
        <v>85</v>
      </c>
      <c r="BV25" s="192"/>
      <c r="BW25" s="20" t="s">
        <v>85</v>
      </c>
      <c r="BX25" s="20" t="s">
        <v>67</v>
      </c>
      <c r="BY25" s="19" t="s">
        <v>85</v>
      </c>
      <c r="BZ25" s="19" t="s">
        <v>85</v>
      </c>
      <c r="CA25" s="19" t="s">
        <v>85</v>
      </c>
      <c r="CB25" s="34">
        <f t="shared" si="5"/>
        <v>1</v>
      </c>
      <c r="CC25" s="20" t="s">
        <v>67</v>
      </c>
      <c r="CD25" s="192"/>
      <c r="CE25" s="19" t="s">
        <v>67</v>
      </c>
      <c r="CF25" s="19" t="s">
        <v>67</v>
      </c>
      <c r="CG25" s="19" t="s">
        <v>67</v>
      </c>
      <c r="CH25" s="19" t="s">
        <v>67</v>
      </c>
      <c r="CI25" s="19" t="s">
        <v>67</v>
      </c>
      <c r="CJ25" s="19" t="s">
        <v>67</v>
      </c>
      <c r="CK25" s="19" t="s">
        <v>67</v>
      </c>
      <c r="CL25" s="19" t="s">
        <v>67</v>
      </c>
      <c r="CM25" s="22">
        <f t="shared" si="6"/>
        <v>0</v>
      </c>
      <c r="CN25" s="20" t="s">
        <v>85</v>
      </c>
      <c r="CO25" s="192"/>
      <c r="CP25" s="19" t="s">
        <v>67</v>
      </c>
      <c r="CQ25" s="19" t="s">
        <v>67</v>
      </c>
      <c r="CR25" s="20" t="s">
        <v>67</v>
      </c>
      <c r="CS25" s="20" t="s">
        <v>67</v>
      </c>
      <c r="CT25" s="19" t="s">
        <v>85</v>
      </c>
      <c r="CU25" s="192"/>
      <c r="CV25" s="42">
        <f t="shared" si="7"/>
        <v>1</v>
      </c>
      <c r="CW25" s="20" t="s">
        <v>67</v>
      </c>
      <c r="CX25" s="19" t="s">
        <v>67</v>
      </c>
      <c r="CY25" s="20" t="s">
        <v>67</v>
      </c>
      <c r="CZ25" s="20" t="s">
        <v>67</v>
      </c>
      <c r="DA25" s="20" t="s">
        <v>67</v>
      </c>
      <c r="DB25" s="20" t="s">
        <v>85</v>
      </c>
      <c r="DC25" s="192"/>
      <c r="DD25" s="20" t="s">
        <v>144</v>
      </c>
      <c r="DE25" s="20">
        <v>3500</v>
      </c>
      <c r="DF25" s="22">
        <f t="shared" si="8"/>
        <v>0</v>
      </c>
      <c r="DG25" s="20" t="s">
        <v>85</v>
      </c>
      <c r="DH25" s="20"/>
      <c r="DI25" s="192"/>
      <c r="DJ25" s="19" t="s">
        <v>67</v>
      </c>
      <c r="DK25" s="19" t="s">
        <v>67</v>
      </c>
      <c r="DL25" s="192"/>
      <c r="DM25" s="20" t="s">
        <v>416</v>
      </c>
      <c r="DN25" s="20" t="s">
        <v>444</v>
      </c>
      <c r="DO25" s="20" t="s">
        <v>177</v>
      </c>
      <c r="DP25" s="20">
        <v>152</v>
      </c>
      <c r="DQ25" s="192"/>
      <c r="DR25" s="20" t="s">
        <v>38</v>
      </c>
      <c r="DS25" s="19" t="s">
        <v>39</v>
      </c>
      <c r="DT25" s="22">
        <f t="shared" si="9"/>
        <v>0</v>
      </c>
      <c r="DU25" s="20" t="s">
        <v>39</v>
      </c>
      <c r="DV25" s="22">
        <f t="shared" si="10"/>
        <v>0</v>
      </c>
      <c r="DW25" s="20" t="s">
        <v>39</v>
      </c>
      <c r="DX25" s="22">
        <f t="shared" si="11"/>
        <v>0</v>
      </c>
      <c r="DY25" s="20" t="s">
        <v>39</v>
      </c>
      <c r="DZ25" s="22">
        <f t="shared" si="12"/>
        <v>0</v>
      </c>
      <c r="EA25" s="20" t="s">
        <v>39</v>
      </c>
      <c r="EB25" s="19" t="s">
        <v>38</v>
      </c>
      <c r="EC25" s="19" t="s">
        <v>67</v>
      </c>
      <c r="ED25" s="19" t="s">
        <v>67</v>
      </c>
      <c r="EE25" s="19" t="s">
        <v>67</v>
      </c>
      <c r="EF25" s="19" t="s">
        <v>67</v>
      </c>
      <c r="EG25" s="19" t="s">
        <v>67</v>
      </c>
      <c r="EH25" s="19" t="s">
        <v>67</v>
      </c>
      <c r="EI25" s="23" t="s">
        <v>224</v>
      </c>
      <c r="EJ25" s="28">
        <v>68000</v>
      </c>
      <c r="EK25" s="28">
        <v>104999</v>
      </c>
      <c r="EL25" s="29">
        <f t="shared" si="13"/>
        <v>86499.5</v>
      </c>
    </row>
    <row r="26" spans="1:142" ht="66" x14ac:dyDescent="0.3">
      <c r="A26" s="18" t="s">
        <v>225</v>
      </c>
      <c r="B26" s="188"/>
      <c r="C26" s="188"/>
      <c r="D26" s="192"/>
      <c r="E26" s="19" t="s">
        <v>4</v>
      </c>
      <c r="F26" s="20" t="s">
        <v>6</v>
      </c>
      <c r="G26" s="192"/>
      <c r="H26" s="21" t="s">
        <v>307</v>
      </c>
      <c r="I26" s="21" t="s">
        <v>299</v>
      </c>
      <c r="J26" s="20">
        <v>8</v>
      </c>
      <c r="K26" s="31">
        <v>1.6</v>
      </c>
      <c r="L26" s="20">
        <v>3</v>
      </c>
      <c r="M26" s="20">
        <v>32</v>
      </c>
      <c r="N26" s="20">
        <f t="shared" si="0"/>
        <v>1</v>
      </c>
      <c r="O26" s="20" t="s">
        <v>38</v>
      </c>
      <c r="P26" s="20" t="s">
        <v>42</v>
      </c>
      <c r="Q26" s="192"/>
      <c r="R26" s="19" t="s">
        <v>46</v>
      </c>
      <c r="S26" s="192"/>
      <c r="T26" s="20">
        <v>1</v>
      </c>
      <c r="U26" s="20">
        <v>5</v>
      </c>
      <c r="V26" s="32">
        <v>1280</v>
      </c>
      <c r="W26" s="32">
        <v>720</v>
      </c>
      <c r="X26" s="32">
        <f t="shared" si="1"/>
        <v>921600</v>
      </c>
      <c r="Y26" s="189" t="s">
        <v>56</v>
      </c>
      <c r="Z26" s="189"/>
      <c r="AA26" s="19" t="s">
        <v>39</v>
      </c>
      <c r="AB26" s="20">
        <v>60</v>
      </c>
      <c r="AC26" s="189" t="s">
        <v>63</v>
      </c>
      <c r="AD26" s="189"/>
      <c r="AE26" s="189"/>
      <c r="AF26" s="189"/>
      <c r="AG26" s="189"/>
      <c r="AH26" s="189"/>
      <c r="AI26" s="192"/>
      <c r="AJ26" s="19" t="s">
        <v>67</v>
      </c>
      <c r="AK26" s="19" t="s">
        <v>39</v>
      </c>
      <c r="AL26" s="34">
        <f t="shared" si="2"/>
        <v>1</v>
      </c>
      <c r="AM26" s="20" t="s">
        <v>67</v>
      </c>
      <c r="AN26" s="20">
        <v>5</v>
      </c>
      <c r="AO26" s="20">
        <v>1</v>
      </c>
      <c r="AP26" s="20">
        <v>16</v>
      </c>
      <c r="AQ26" s="20"/>
      <c r="AR26" s="20"/>
      <c r="AS26" s="20"/>
      <c r="AT26" s="19" t="s">
        <v>67</v>
      </c>
      <c r="AU26" s="19" t="s">
        <v>67</v>
      </c>
      <c r="AV26" s="34">
        <f t="shared" si="3"/>
        <v>0</v>
      </c>
      <c r="AW26" s="20" t="s">
        <v>85</v>
      </c>
      <c r="AX26" s="19" t="s">
        <v>85</v>
      </c>
      <c r="AY26" s="34">
        <f t="shared" si="4"/>
        <v>0</v>
      </c>
      <c r="AZ26" s="20" t="s">
        <v>85</v>
      </c>
      <c r="BA26" s="19" t="s">
        <v>67</v>
      </c>
      <c r="BB26" s="34">
        <v>1920</v>
      </c>
      <c r="BC26" s="34">
        <v>1080</v>
      </c>
      <c r="BD26" s="36">
        <f t="shared" si="14"/>
        <v>2073600</v>
      </c>
      <c r="BE26" s="34">
        <v>30</v>
      </c>
      <c r="BF26" s="20" t="s">
        <v>90</v>
      </c>
      <c r="BG26" s="192"/>
      <c r="BH26" s="19" t="s">
        <v>67</v>
      </c>
      <c r="BI26" s="20" t="s">
        <v>67</v>
      </c>
      <c r="BJ26" s="19" t="s">
        <v>67</v>
      </c>
      <c r="BK26" s="19" t="s">
        <v>67</v>
      </c>
      <c r="BL26" s="19" t="s">
        <v>67</v>
      </c>
      <c r="BM26" s="192"/>
      <c r="BN26" s="19" t="s">
        <v>85</v>
      </c>
      <c r="BO26" s="19" t="s">
        <v>67</v>
      </c>
      <c r="BP26" s="19" t="s">
        <v>67</v>
      </c>
      <c r="BQ26" s="19" t="s">
        <v>85</v>
      </c>
      <c r="BR26" s="19" t="s">
        <v>85</v>
      </c>
      <c r="BS26" s="20" t="s">
        <v>67</v>
      </c>
      <c r="BT26" s="19" t="s">
        <v>67</v>
      </c>
      <c r="BU26" s="19" t="s">
        <v>85</v>
      </c>
      <c r="BV26" s="192"/>
      <c r="BW26" s="20" t="s">
        <v>85</v>
      </c>
      <c r="BX26" s="20" t="s">
        <v>67</v>
      </c>
      <c r="BY26" s="19" t="s">
        <v>85</v>
      </c>
      <c r="BZ26" s="19" t="s">
        <v>85</v>
      </c>
      <c r="CA26" s="19" t="s">
        <v>85</v>
      </c>
      <c r="CB26" s="34">
        <f t="shared" si="5"/>
        <v>1</v>
      </c>
      <c r="CC26" s="20" t="s">
        <v>67</v>
      </c>
      <c r="CD26" s="192"/>
      <c r="CE26" s="19" t="s">
        <v>67</v>
      </c>
      <c r="CF26" s="19" t="s">
        <v>67</v>
      </c>
      <c r="CG26" s="19" t="s">
        <v>67</v>
      </c>
      <c r="CH26" s="19" t="s">
        <v>67</v>
      </c>
      <c r="CI26" s="19" t="s">
        <v>67</v>
      </c>
      <c r="CJ26" s="19" t="s">
        <v>67</v>
      </c>
      <c r="CK26" s="19" t="s">
        <v>67</v>
      </c>
      <c r="CL26" s="19" t="s">
        <v>67</v>
      </c>
      <c r="CM26" s="22">
        <f t="shared" si="6"/>
        <v>0</v>
      </c>
      <c r="CN26" s="20" t="s">
        <v>85</v>
      </c>
      <c r="CO26" s="192"/>
      <c r="CP26" s="19" t="s">
        <v>67</v>
      </c>
      <c r="CQ26" s="19" t="s">
        <v>67</v>
      </c>
      <c r="CR26" s="20" t="s">
        <v>67</v>
      </c>
      <c r="CS26" s="20" t="s">
        <v>67</v>
      </c>
      <c r="CT26" s="19" t="s">
        <v>85</v>
      </c>
      <c r="CU26" s="192"/>
      <c r="CV26" s="42">
        <f t="shared" si="7"/>
        <v>0</v>
      </c>
      <c r="CW26" s="20" t="s">
        <v>85</v>
      </c>
      <c r="CX26" s="19" t="s">
        <v>67</v>
      </c>
      <c r="CY26" s="20" t="s">
        <v>85</v>
      </c>
      <c r="CZ26" s="20" t="s">
        <v>67</v>
      </c>
      <c r="DA26" s="20" t="s">
        <v>67</v>
      </c>
      <c r="DB26" s="20" t="s">
        <v>85</v>
      </c>
      <c r="DC26" s="192"/>
      <c r="DD26" s="20" t="s">
        <v>145</v>
      </c>
      <c r="DE26" s="20">
        <v>2800</v>
      </c>
      <c r="DF26" s="22">
        <f t="shared" si="8"/>
        <v>0</v>
      </c>
      <c r="DG26" s="20" t="s">
        <v>85</v>
      </c>
      <c r="DH26" s="20"/>
      <c r="DI26" s="192"/>
      <c r="DJ26" s="19" t="s">
        <v>67</v>
      </c>
      <c r="DK26" s="19" t="s">
        <v>67</v>
      </c>
      <c r="DL26" s="192"/>
      <c r="DM26" s="20" t="s">
        <v>407</v>
      </c>
      <c r="DN26" s="20" t="s">
        <v>445</v>
      </c>
      <c r="DO26" s="20" t="s">
        <v>176</v>
      </c>
      <c r="DP26" s="20">
        <v>172</v>
      </c>
      <c r="DQ26" s="192"/>
      <c r="DR26" s="20" t="s">
        <v>38</v>
      </c>
      <c r="DS26" s="19" t="s">
        <v>39</v>
      </c>
      <c r="DT26" s="22">
        <f t="shared" si="9"/>
        <v>1</v>
      </c>
      <c r="DU26" s="20" t="s">
        <v>38</v>
      </c>
      <c r="DV26" s="22">
        <f t="shared" si="10"/>
        <v>1</v>
      </c>
      <c r="DW26" s="20" t="s">
        <v>38</v>
      </c>
      <c r="DX26" s="22">
        <f t="shared" si="11"/>
        <v>1</v>
      </c>
      <c r="DY26" s="20" t="s">
        <v>38</v>
      </c>
      <c r="DZ26" s="22">
        <f t="shared" si="12"/>
        <v>1</v>
      </c>
      <c r="EA26" s="20" t="s">
        <v>38</v>
      </c>
      <c r="EB26" s="19" t="s">
        <v>38</v>
      </c>
      <c r="EC26" s="19" t="s">
        <v>67</v>
      </c>
      <c r="ED26" s="19" t="s">
        <v>67</v>
      </c>
      <c r="EE26" s="19" t="s">
        <v>67</v>
      </c>
      <c r="EF26" s="19" t="s">
        <v>67</v>
      </c>
      <c r="EG26" s="19" t="s">
        <v>67</v>
      </c>
      <c r="EH26" s="19" t="s">
        <v>67</v>
      </c>
      <c r="EI26" s="23" t="s">
        <v>225</v>
      </c>
      <c r="EJ26" s="28">
        <v>70690</v>
      </c>
      <c r="EK26" s="28">
        <v>106800</v>
      </c>
      <c r="EL26" s="29">
        <f t="shared" si="13"/>
        <v>88745</v>
      </c>
    </row>
    <row r="27" spans="1:142" ht="66" x14ac:dyDescent="0.3">
      <c r="A27" s="18" t="s">
        <v>226</v>
      </c>
      <c r="B27" s="188"/>
      <c r="C27" s="188"/>
      <c r="D27" s="192"/>
      <c r="E27" s="19" t="s">
        <v>4</v>
      </c>
      <c r="F27" s="20" t="s">
        <v>6</v>
      </c>
      <c r="G27" s="192"/>
      <c r="H27" s="21" t="s">
        <v>304</v>
      </c>
      <c r="I27" s="21" t="s">
        <v>305</v>
      </c>
      <c r="J27" s="20">
        <v>8</v>
      </c>
      <c r="K27" s="31">
        <v>2</v>
      </c>
      <c r="L27" s="20">
        <v>4</v>
      </c>
      <c r="M27" s="20">
        <v>128</v>
      </c>
      <c r="N27" s="20">
        <f t="shared" si="0"/>
        <v>1</v>
      </c>
      <c r="O27" s="20" t="s">
        <v>38</v>
      </c>
      <c r="P27" s="20" t="s">
        <v>41</v>
      </c>
      <c r="Q27" s="192"/>
      <c r="R27" s="19" t="s">
        <v>46</v>
      </c>
      <c r="S27" s="192"/>
      <c r="T27" s="20">
        <v>1</v>
      </c>
      <c r="U27" s="20">
        <v>6.4</v>
      </c>
      <c r="V27" s="32">
        <v>2400</v>
      </c>
      <c r="W27" s="32">
        <v>1080</v>
      </c>
      <c r="X27" s="32">
        <f t="shared" si="1"/>
        <v>2592000</v>
      </c>
      <c r="Y27" s="189" t="s">
        <v>57</v>
      </c>
      <c r="Z27" s="189"/>
      <c r="AA27" s="19" t="s">
        <v>39</v>
      </c>
      <c r="AB27" s="20">
        <v>60</v>
      </c>
      <c r="AC27" s="21" t="s">
        <v>63</v>
      </c>
      <c r="AD27" s="21" t="s">
        <v>64</v>
      </c>
      <c r="AE27" s="24"/>
      <c r="AF27" s="24"/>
      <c r="AG27" s="24"/>
      <c r="AH27" s="24"/>
      <c r="AI27" s="192"/>
      <c r="AJ27" s="19" t="s">
        <v>67</v>
      </c>
      <c r="AK27" s="19" t="s">
        <v>39</v>
      </c>
      <c r="AL27" s="34">
        <f t="shared" si="2"/>
        <v>1</v>
      </c>
      <c r="AM27" s="20" t="s">
        <v>67</v>
      </c>
      <c r="AN27" s="20">
        <v>20</v>
      </c>
      <c r="AO27" s="20">
        <v>4</v>
      </c>
      <c r="AP27" s="20">
        <v>48</v>
      </c>
      <c r="AQ27" s="20">
        <v>8</v>
      </c>
      <c r="AR27" s="20">
        <v>5</v>
      </c>
      <c r="AS27" s="20">
        <v>5</v>
      </c>
      <c r="AT27" s="19" t="s">
        <v>67</v>
      </c>
      <c r="AU27" s="19" t="s">
        <v>67</v>
      </c>
      <c r="AV27" s="34">
        <f t="shared" si="3"/>
        <v>0</v>
      </c>
      <c r="AW27" s="20" t="s">
        <v>85</v>
      </c>
      <c r="AX27" s="19" t="s">
        <v>85</v>
      </c>
      <c r="AY27" s="34">
        <f t="shared" si="4"/>
        <v>0</v>
      </c>
      <c r="AZ27" s="20" t="s">
        <v>85</v>
      </c>
      <c r="BA27" s="19" t="s">
        <v>67</v>
      </c>
      <c r="BB27" s="34">
        <v>1920</v>
      </c>
      <c r="BC27" s="34">
        <v>1080</v>
      </c>
      <c r="BD27" s="36">
        <f t="shared" si="14"/>
        <v>2073600</v>
      </c>
      <c r="BE27" s="34">
        <v>30</v>
      </c>
      <c r="BF27" s="20" t="s">
        <v>90</v>
      </c>
      <c r="BG27" s="192"/>
      <c r="BH27" s="19" t="s">
        <v>67</v>
      </c>
      <c r="BI27" s="20" t="s">
        <v>67</v>
      </c>
      <c r="BJ27" s="19" t="s">
        <v>67</v>
      </c>
      <c r="BK27" s="19" t="s">
        <v>67</v>
      </c>
      <c r="BL27" s="19" t="s">
        <v>67</v>
      </c>
      <c r="BM27" s="192"/>
      <c r="BN27" s="19" t="s">
        <v>85</v>
      </c>
      <c r="BO27" s="19" t="s">
        <v>67</v>
      </c>
      <c r="BP27" s="19" t="s">
        <v>67</v>
      </c>
      <c r="BQ27" s="19" t="s">
        <v>85</v>
      </c>
      <c r="BR27" s="19" t="s">
        <v>85</v>
      </c>
      <c r="BS27" s="20" t="s">
        <v>67</v>
      </c>
      <c r="BT27" s="19" t="s">
        <v>67</v>
      </c>
      <c r="BU27" s="19" t="s">
        <v>85</v>
      </c>
      <c r="BV27" s="192"/>
      <c r="BW27" s="20" t="s">
        <v>85</v>
      </c>
      <c r="BX27" s="20" t="s">
        <v>67</v>
      </c>
      <c r="BY27" s="19" t="s">
        <v>85</v>
      </c>
      <c r="BZ27" s="19" t="s">
        <v>85</v>
      </c>
      <c r="CA27" s="19" t="s">
        <v>85</v>
      </c>
      <c r="CB27" s="34">
        <f t="shared" si="5"/>
        <v>1</v>
      </c>
      <c r="CC27" s="20" t="s">
        <v>67</v>
      </c>
      <c r="CD27" s="192"/>
      <c r="CE27" s="19" t="s">
        <v>67</v>
      </c>
      <c r="CF27" s="19" t="s">
        <v>67</v>
      </c>
      <c r="CG27" s="19" t="s">
        <v>67</v>
      </c>
      <c r="CH27" s="19" t="s">
        <v>67</v>
      </c>
      <c r="CI27" s="19" t="s">
        <v>67</v>
      </c>
      <c r="CJ27" s="19" t="s">
        <v>67</v>
      </c>
      <c r="CK27" s="19" t="s">
        <v>67</v>
      </c>
      <c r="CL27" s="19" t="s">
        <v>67</v>
      </c>
      <c r="CM27" s="22">
        <f t="shared" si="6"/>
        <v>0</v>
      </c>
      <c r="CN27" s="20" t="s">
        <v>85</v>
      </c>
      <c r="CO27" s="192"/>
      <c r="CP27" s="19" t="s">
        <v>67</v>
      </c>
      <c r="CQ27" s="19" t="s">
        <v>67</v>
      </c>
      <c r="CR27" s="20" t="s">
        <v>67</v>
      </c>
      <c r="CS27" s="20" t="s">
        <v>67</v>
      </c>
      <c r="CT27" s="19" t="s">
        <v>85</v>
      </c>
      <c r="CU27" s="192"/>
      <c r="CV27" s="42">
        <f t="shared" si="7"/>
        <v>1</v>
      </c>
      <c r="CW27" s="20" t="s">
        <v>67</v>
      </c>
      <c r="CX27" s="19" t="s">
        <v>67</v>
      </c>
      <c r="CY27" s="20" t="s">
        <v>67</v>
      </c>
      <c r="CZ27" s="20" t="s">
        <v>67</v>
      </c>
      <c r="DA27" s="20" t="s">
        <v>67</v>
      </c>
      <c r="DB27" s="20" t="s">
        <v>85</v>
      </c>
      <c r="DC27" s="192"/>
      <c r="DD27" s="20" t="s">
        <v>144</v>
      </c>
      <c r="DE27" s="20">
        <v>5000</v>
      </c>
      <c r="DF27" s="22">
        <f t="shared" si="8"/>
        <v>0</v>
      </c>
      <c r="DG27" s="20" t="s">
        <v>85</v>
      </c>
      <c r="DH27" s="20"/>
      <c r="DI27" s="192"/>
      <c r="DJ27" s="19" t="s">
        <v>67</v>
      </c>
      <c r="DK27" s="19" t="s">
        <v>67</v>
      </c>
      <c r="DL27" s="192"/>
      <c r="DM27" s="20" t="s">
        <v>415</v>
      </c>
      <c r="DN27" s="20" t="s">
        <v>443</v>
      </c>
      <c r="DO27" s="20" t="s">
        <v>175</v>
      </c>
      <c r="DP27" s="20">
        <v>185</v>
      </c>
      <c r="DQ27" s="192"/>
      <c r="DR27" s="20" t="s">
        <v>38</v>
      </c>
      <c r="DS27" s="19" t="s">
        <v>39</v>
      </c>
      <c r="DT27" s="22">
        <f t="shared" si="9"/>
        <v>0</v>
      </c>
      <c r="DU27" s="20" t="s">
        <v>39</v>
      </c>
      <c r="DV27" s="22">
        <f t="shared" si="10"/>
        <v>0</v>
      </c>
      <c r="DW27" s="20" t="s">
        <v>39</v>
      </c>
      <c r="DX27" s="22">
        <f t="shared" si="11"/>
        <v>0</v>
      </c>
      <c r="DY27" s="20" t="s">
        <v>39</v>
      </c>
      <c r="DZ27" s="22">
        <f t="shared" si="12"/>
        <v>0</v>
      </c>
      <c r="EA27" s="20" t="s">
        <v>39</v>
      </c>
      <c r="EB27" s="19" t="s">
        <v>38</v>
      </c>
      <c r="EC27" s="19" t="s">
        <v>67</v>
      </c>
      <c r="ED27" s="19" t="s">
        <v>67</v>
      </c>
      <c r="EE27" s="19" t="s">
        <v>67</v>
      </c>
      <c r="EF27" s="19" t="s">
        <v>67</v>
      </c>
      <c r="EG27" s="19" t="s">
        <v>67</v>
      </c>
      <c r="EH27" s="19" t="s">
        <v>67</v>
      </c>
      <c r="EI27" s="23" t="s">
        <v>226</v>
      </c>
      <c r="EJ27" s="28">
        <v>67800</v>
      </c>
      <c r="EK27" s="28">
        <v>108300</v>
      </c>
      <c r="EL27" s="29">
        <f t="shared" si="13"/>
        <v>88050</v>
      </c>
    </row>
    <row r="28" spans="1:142" ht="66" x14ac:dyDescent="0.3">
      <c r="A28" s="18" t="s">
        <v>227</v>
      </c>
      <c r="B28" s="188"/>
      <c r="C28" s="188"/>
      <c r="D28" s="192"/>
      <c r="E28" s="19" t="s">
        <v>4</v>
      </c>
      <c r="F28" s="20" t="s">
        <v>286</v>
      </c>
      <c r="G28" s="192"/>
      <c r="H28" s="21" t="s">
        <v>307</v>
      </c>
      <c r="I28" s="21" t="s">
        <v>299</v>
      </c>
      <c r="J28" s="20">
        <v>8</v>
      </c>
      <c r="K28" s="31">
        <v>1.6</v>
      </c>
      <c r="L28" s="20">
        <v>3</v>
      </c>
      <c r="M28" s="20">
        <v>32</v>
      </c>
      <c r="N28" s="20">
        <f t="shared" si="0"/>
        <v>1</v>
      </c>
      <c r="O28" s="20" t="s">
        <v>38</v>
      </c>
      <c r="P28" s="20" t="s">
        <v>341</v>
      </c>
      <c r="Q28" s="192"/>
      <c r="R28" s="19" t="s">
        <v>46</v>
      </c>
      <c r="S28" s="192"/>
      <c r="T28" s="20">
        <v>1</v>
      </c>
      <c r="U28" s="20">
        <v>5</v>
      </c>
      <c r="V28" s="32">
        <v>1280</v>
      </c>
      <c r="W28" s="32">
        <v>720</v>
      </c>
      <c r="X28" s="32">
        <f t="shared" si="1"/>
        <v>921600</v>
      </c>
      <c r="Y28" s="189" t="s">
        <v>366</v>
      </c>
      <c r="Z28" s="189"/>
      <c r="AA28" s="19" t="s">
        <v>39</v>
      </c>
      <c r="AB28" s="20">
        <v>60</v>
      </c>
      <c r="AC28" s="189" t="s">
        <v>63</v>
      </c>
      <c r="AD28" s="189"/>
      <c r="AE28" s="189"/>
      <c r="AF28" s="189"/>
      <c r="AG28" s="189"/>
      <c r="AH28" s="189"/>
      <c r="AI28" s="192"/>
      <c r="AJ28" s="19" t="s">
        <v>67</v>
      </c>
      <c r="AK28" s="19" t="s">
        <v>39</v>
      </c>
      <c r="AL28" s="34">
        <f t="shared" si="2"/>
        <v>1</v>
      </c>
      <c r="AM28" s="20" t="s">
        <v>67</v>
      </c>
      <c r="AN28" s="20">
        <v>5</v>
      </c>
      <c r="AO28" s="20">
        <v>1</v>
      </c>
      <c r="AP28" s="20">
        <v>16</v>
      </c>
      <c r="AQ28" s="20"/>
      <c r="AR28" s="20"/>
      <c r="AS28" s="20"/>
      <c r="AT28" s="19" t="s">
        <v>67</v>
      </c>
      <c r="AU28" s="19" t="s">
        <v>67</v>
      </c>
      <c r="AV28" s="34">
        <f t="shared" si="3"/>
        <v>0</v>
      </c>
      <c r="AW28" s="20" t="s">
        <v>85</v>
      </c>
      <c r="AX28" s="19" t="s">
        <v>85</v>
      </c>
      <c r="AY28" s="34">
        <f t="shared" si="4"/>
        <v>0</v>
      </c>
      <c r="AZ28" s="20" t="s">
        <v>85</v>
      </c>
      <c r="BA28" s="19" t="s">
        <v>67</v>
      </c>
      <c r="BB28" s="34">
        <v>1920</v>
      </c>
      <c r="BC28" s="34">
        <v>1080</v>
      </c>
      <c r="BD28" s="36">
        <f t="shared" si="14"/>
        <v>2073600</v>
      </c>
      <c r="BE28" s="34">
        <v>30</v>
      </c>
      <c r="BF28" s="20" t="s">
        <v>90</v>
      </c>
      <c r="BG28" s="192"/>
      <c r="BH28" s="19" t="s">
        <v>67</v>
      </c>
      <c r="BI28" s="20" t="s">
        <v>67</v>
      </c>
      <c r="BJ28" s="19" t="s">
        <v>67</v>
      </c>
      <c r="BK28" s="19" t="s">
        <v>67</v>
      </c>
      <c r="BL28" s="19" t="s">
        <v>67</v>
      </c>
      <c r="BM28" s="192"/>
      <c r="BN28" s="19" t="s">
        <v>85</v>
      </c>
      <c r="BO28" s="19" t="s">
        <v>67</v>
      </c>
      <c r="BP28" s="19" t="s">
        <v>67</v>
      </c>
      <c r="BQ28" s="19" t="s">
        <v>85</v>
      </c>
      <c r="BR28" s="19" t="s">
        <v>85</v>
      </c>
      <c r="BS28" s="20" t="s">
        <v>67</v>
      </c>
      <c r="BT28" s="19" t="s">
        <v>67</v>
      </c>
      <c r="BU28" s="19" t="s">
        <v>85</v>
      </c>
      <c r="BV28" s="192"/>
      <c r="BW28" s="20" t="s">
        <v>85</v>
      </c>
      <c r="BX28" s="20" t="s">
        <v>67</v>
      </c>
      <c r="BY28" s="19" t="s">
        <v>85</v>
      </c>
      <c r="BZ28" s="19" t="s">
        <v>85</v>
      </c>
      <c r="CA28" s="19" t="s">
        <v>85</v>
      </c>
      <c r="CB28" s="34">
        <f t="shared" si="5"/>
        <v>1</v>
      </c>
      <c r="CC28" s="20" t="s">
        <v>67</v>
      </c>
      <c r="CD28" s="192"/>
      <c r="CE28" s="19" t="s">
        <v>67</v>
      </c>
      <c r="CF28" s="19" t="s">
        <v>67</v>
      </c>
      <c r="CG28" s="19" t="s">
        <v>67</v>
      </c>
      <c r="CH28" s="19" t="s">
        <v>67</v>
      </c>
      <c r="CI28" s="19" t="s">
        <v>67</v>
      </c>
      <c r="CJ28" s="19" t="s">
        <v>67</v>
      </c>
      <c r="CK28" s="19" t="s">
        <v>67</v>
      </c>
      <c r="CL28" s="19" t="s">
        <v>67</v>
      </c>
      <c r="CM28" s="22">
        <f t="shared" si="6"/>
        <v>0</v>
      </c>
      <c r="CN28" s="20" t="s">
        <v>85</v>
      </c>
      <c r="CO28" s="192"/>
      <c r="CP28" s="19" t="s">
        <v>67</v>
      </c>
      <c r="CQ28" s="19" t="s">
        <v>67</v>
      </c>
      <c r="CR28" s="20" t="s">
        <v>67</v>
      </c>
      <c r="CS28" s="20" t="s">
        <v>67</v>
      </c>
      <c r="CT28" s="19" t="s">
        <v>85</v>
      </c>
      <c r="CU28" s="192"/>
      <c r="CV28" s="42">
        <f t="shared" si="7"/>
        <v>0</v>
      </c>
      <c r="CW28" s="20" t="s">
        <v>85</v>
      </c>
      <c r="CX28" s="19" t="s">
        <v>67</v>
      </c>
      <c r="CY28" s="20" t="s">
        <v>85</v>
      </c>
      <c r="CZ28" s="20" t="s">
        <v>67</v>
      </c>
      <c r="DA28" s="20" t="s">
        <v>67</v>
      </c>
      <c r="DB28" s="20" t="s">
        <v>85</v>
      </c>
      <c r="DC28" s="192"/>
      <c r="DD28" s="20" t="s">
        <v>145</v>
      </c>
      <c r="DE28" s="20">
        <v>2800</v>
      </c>
      <c r="DF28" s="22">
        <f t="shared" si="8"/>
        <v>0</v>
      </c>
      <c r="DG28" s="20" t="s">
        <v>85</v>
      </c>
      <c r="DH28" s="20"/>
      <c r="DI28" s="192"/>
      <c r="DJ28" s="19" t="s">
        <v>67</v>
      </c>
      <c r="DK28" s="19" t="s">
        <v>67</v>
      </c>
      <c r="DL28" s="192"/>
      <c r="DM28" s="20" t="s">
        <v>407</v>
      </c>
      <c r="DN28" s="20" t="s">
        <v>445</v>
      </c>
      <c r="DO28" s="20" t="s">
        <v>176</v>
      </c>
      <c r="DP28" s="20">
        <v>172</v>
      </c>
      <c r="DQ28" s="192"/>
      <c r="DR28" s="20" t="s">
        <v>39</v>
      </c>
      <c r="DS28" s="19" t="s">
        <v>39</v>
      </c>
      <c r="DT28" s="22">
        <f t="shared" si="9"/>
        <v>1</v>
      </c>
      <c r="DU28" s="20" t="s">
        <v>38</v>
      </c>
      <c r="DV28" s="22">
        <f t="shared" si="10"/>
        <v>1</v>
      </c>
      <c r="DW28" s="20" t="s">
        <v>38</v>
      </c>
      <c r="DX28" s="22">
        <f t="shared" si="11"/>
        <v>1</v>
      </c>
      <c r="DY28" s="20" t="s">
        <v>38</v>
      </c>
      <c r="DZ28" s="22">
        <f t="shared" si="12"/>
        <v>1</v>
      </c>
      <c r="EA28" s="20" t="s">
        <v>38</v>
      </c>
      <c r="EB28" s="19" t="s">
        <v>38</v>
      </c>
      <c r="EC28" s="19" t="s">
        <v>67</v>
      </c>
      <c r="ED28" s="19" t="s">
        <v>67</v>
      </c>
      <c r="EE28" s="19" t="s">
        <v>67</v>
      </c>
      <c r="EF28" s="19" t="s">
        <v>67</v>
      </c>
      <c r="EG28" s="19" t="s">
        <v>67</v>
      </c>
      <c r="EH28" s="19" t="s">
        <v>67</v>
      </c>
      <c r="EI28" s="23" t="s">
        <v>227</v>
      </c>
      <c r="EJ28" s="28">
        <v>73590</v>
      </c>
      <c r="EK28" s="28">
        <v>89999</v>
      </c>
      <c r="EL28" s="29">
        <f t="shared" si="13"/>
        <v>81794.5</v>
      </c>
    </row>
    <row r="29" spans="1:142" ht="66" x14ac:dyDescent="0.3">
      <c r="A29" s="18" t="s">
        <v>228</v>
      </c>
      <c r="B29" s="188" t="s">
        <v>280</v>
      </c>
      <c r="C29" s="188"/>
      <c r="D29" s="192"/>
      <c r="E29" s="19" t="s">
        <v>4</v>
      </c>
      <c r="F29" s="20" t="s">
        <v>6</v>
      </c>
      <c r="G29" s="192"/>
      <c r="H29" s="21" t="s">
        <v>302</v>
      </c>
      <c r="I29" s="21" t="s">
        <v>303</v>
      </c>
      <c r="J29" s="20">
        <v>8</v>
      </c>
      <c r="K29" s="31">
        <v>2.2999999999999998</v>
      </c>
      <c r="L29" s="20">
        <v>4</v>
      </c>
      <c r="M29" s="20">
        <v>128</v>
      </c>
      <c r="N29" s="20">
        <f t="shared" si="0"/>
        <v>1</v>
      </c>
      <c r="O29" s="20" t="s">
        <v>38</v>
      </c>
      <c r="P29" s="20" t="s">
        <v>43</v>
      </c>
      <c r="Q29" s="192"/>
      <c r="R29" s="19" t="s">
        <v>46</v>
      </c>
      <c r="S29" s="192"/>
      <c r="T29" s="20">
        <v>1</v>
      </c>
      <c r="U29" s="20">
        <v>6.5</v>
      </c>
      <c r="V29" s="32">
        <v>2400</v>
      </c>
      <c r="W29" s="32">
        <v>1080</v>
      </c>
      <c r="X29" s="32">
        <f t="shared" si="1"/>
        <v>2592000</v>
      </c>
      <c r="Y29" s="189" t="s">
        <v>57</v>
      </c>
      <c r="Z29" s="189"/>
      <c r="AA29" s="19" t="s">
        <v>39</v>
      </c>
      <c r="AB29" s="20">
        <v>60</v>
      </c>
      <c r="AC29" s="21" t="s">
        <v>63</v>
      </c>
      <c r="AD29" s="21" t="s">
        <v>64</v>
      </c>
      <c r="AE29" s="24"/>
      <c r="AF29" s="24"/>
      <c r="AG29" s="24"/>
      <c r="AH29" s="24"/>
      <c r="AI29" s="192"/>
      <c r="AJ29" s="19" t="s">
        <v>67</v>
      </c>
      <c r="AK29" s="19" t="s">
        <v>39</v>
      </c>
      <c r="AL29" s="34">
        <f t="shared" si="2"/>
        <v>1</v>
      </c>
      <c r="AM29" s="20" t="s">
        <v>67</v>
      </c>
      <c r="AN29" s="20">
        <v>32</v>
      </c>
      <c r="AO29" s="20">
        <v>4</v>
      </c>
      <c r="AP29" s="20">
        <v>48</v>
      </c>
      <c r="AQ29" s="20">
        <v>12</v>
      </c>
      <c r="AR29" s="20">
        <v>5</v>
      </c>
      <c r="AS29" s="20">
        <v>5</v>
      </c>
      <c r="AT29" s="19" t="s">
        <v>67</v>
      </c>
      <c r="AU29" s="19" t="s">
        <v>67</v>
      </c>
      <c r="AV29" s="34">
        <f t="shared" si="3"/>
        <v>0</v>
      </c>
      <c r="AW29" s="20" t="s">
        <v>85</v>
      </c>
      <c r="AX29" s="19" t="s">
        <v>85</v>
      </c>
      <c r="AY29" s="34">
        <f t="shared" si="4"/>
        <v>0</v>
      </c>
      <c r="AZ29" s="20" t="s">
        <v>85</v>
      </c>
      <c r="BA29" s="19" t="s">
        <v>67</v>
      </c>
      <c r="BB29" s="34">
        <v>3840</v>
      </c>
      <c r="BC29" s="34">
        <v>2160</v>
      </c>
      <c r="BD29" s="36">
        <f t="shared" si="14"/>
        <v>8294400</v>
      </c>
      <c r="BE29" s="34">
        <v>30</v>
      </c>
      <c r="BF29" s="20" t="s">
        <v>91</v>
      </c>
      <c r="BG29" s="192"/>
      <c r="BH29" s="19" t="s">
        <v>67</v>
      </c>
      <c r="BI29" s="20" t="s">
        <v>67</v>
      </c>
      <c r="BJ29" s="19" t="s">
        <v>67</v>
      </c>
      <c r="BK29" s="19" t="s">
        <v>67</v>
      </c>
      <c r="BL29" s="19" t="s">
        <v>67</v>
      </c>
      <c r="BM29" s="192"/>
      <c r="BN29" s="19" t="s">
        <v>85</v>
      </c>
      <c r="BO29" s="19" t="s">
        <v>67</v>
      </c>
      <c r="BP29" s="19" t="s">
        <v>67</v>
      </c>
      <c r="BQ29" s="19" t="s">
        <v>85</v>
      </c>
      <c r="BR29" s="19" t="s">
        <v>85</v>
      </c>
      <c r="BS29" s="20" t="s">
        <v>67</v>
      </c>
      <c r="BT29" s="19" t="s">
        <v>67</v>
      </c>
      <c r="BU29" s="19" t="s">
        <v>85</v>
      </c>
      <c r="BV29" s="192"/>
      <c r="BW29" s="20" t="s">
        <v>85</v>
      </c>
      <c r="BX29" s="20" t="s">
        <v>67</v>
      </c>
      <c r="BY29" s="19" t="s">
        <v>85</v>
      </c>
      <c r="BZ29" s="19" t="s">
        <v>85</v>
      </c>
      <c r="CA29" s="19" t="s">
        <v>85</v>
      </c>
      <c r="CB29" s="34">
        <f t="shared" si="5"/>
        <v>1</v>
      </c>
      <c r="CC29" s="20" t="s">
        <v>67</v>
      </c>
      <c r="CD29" s="192"/>
      <c r="CE29" s="19" t="s">
        <v>67</v>
      </c>
      <c r="CF29" s="19" t="s">
        <v>67</v>
      </c>
      <c r="CG29" s="19" t="s">
        <v>67</v>
      </c>
      <c r="CH29" s="19" t="s">
        <v>67</v>
      </c>
      <c r="CI29" s="19" t="s">
        <v>67</v>
      </c>
      <c r="CJ29" s="19" t="s">
        <v>67</v>
      </c>
      <c r="CK29" s="19" t="s">
        <v>67</v>
      </c>
      <c r="CL29" s="19" t="s">
        <v>67</v>
      </c>
      <c r="CM29" s="22">
        <f t="shared" si="6"/>
        <v>0</v>
      </c>
      <c r="CN29" s="20" t="s">
        <v>85</v>
      </c>
      <c r="CO29" s="192"/>
      <c r="CP29" s="19" t="s">
        <v>67</v>
      </c>
      <c r="CQ29" s="19" t="s">
        <v>67</v>
      </c>
      <c r="CR29" s="20" t="s">
        <v>67</v>
      </c>
      <c r="CS29" s="20" t="s">
        <v>67</v>
      </c>
      <c r="CT29" s="19" t="s">
        <v>85</v>
      </c>
      <c r="CU29" s="192"/>
      <c r="CV29" s="42">
        <f t="shared" si="7"/>
        <v>1</v>
      </c>
      <c r="CW29" s="20" t="s">
        <v>67</v>
      </c>
      <c r="CX29" s="19" t="s">
        <v>67</v>
      </c>
      <c r="CY29" s="20" t="s">
        <v>67</v>
      </c>
      <c r="CZ29" s="20" t="s">
        <v>67</v>
      </c>
      <c r="DA29" s="20" t="s">
        <v>67</v>
      </c>
      <c r="DB29" s="20" t="s">
        <v>85</v>
      </c>
      <c r="DC29" s="192"/>
      <c r="DD29" s="20" t="s">
        <v>144</v>
      </c>
      <c r="DE29" s="20">
        <v>4000</v>
      </c>
      <c r="DF29" s="22">
        <f t="shared" si="8"/>
        <v>0</v>
      </c>
      <c r="DG29" s="20" t="s">
        <v>85</v>
      </c>
      <c r="DH29" s="20"/>
      <c r="DI29" s="192"/>
      <c r="DJ29" s="19" t="s">
        <v>67</v>
      </c>
      <c r="DK29" s="19" t="s">
        <v>67</v>
      </c>
      <c r="DL29" s="192"/>
      <c r="DM29" s="20" t="s">
        <v>417</v>
      </c>
      <c r="DN29" s="20" t="s">
        <v>446</v>
      </c>
      <c r="DO29" s="20" t="s">
        <v>177</v>
      </c>
      <c r="DP29" s="20">
        <v>172</v>
      </c>
      <c r="DQ29" s="192"/>
      <c r="DR29" s="20" t="s">
        <v>38</v>
      </c>
      <c r="DS29" s="19" t="s">
        <v>39</v>
      </c>
      <c r="DT29" s="22">
        <f t="shared" si="9"/>
        <v>0</v>
      </c>
      <c r="DU29" s="20" t="s">
        <v>39</v>
      </c>
      <c r="DV29" s="22">
        <f t="shared" si="10"/>
        <v>0</v>
      </c>
      <c r="DW29" s="20" t="s">
        <v>39</v>
      </c>
      <c r="DX29" s="22">
        <f t="shared" si="11"/>
        <v>0</v>
      </c>
      <c r="DY29" s="20" t="s">
        <v>39</v>
      </c>
      <c r="DZ29" s="22">
        <f t="shared" si="12"/>
        <v>0</v>
      </c>
      <c r="EA29" s="20" t="s">
        <v>39</v>
      </c>
      <c r="EB29" s="19" t="s">
        <v>38</v>
      </c>
      <c r="EC29" s="19" t="s">
        <v>67</v>
      </c>
      <c r="ED29" s="19" t="s">
        <v>67</v>
      </c>
      <c r="EE29" s="19" t="s">
        <v>67</v>
      </c>
      <c r="EF29" s="19" t="s">
        <v>67</v>
      </c>
      <c r="EG29" s="19" t="s">
        <v>67</v>
      </c>
      <c r="EH29" s="19" t="s">
        <v>67</v>
      </c>
      <c r="EI29" s="23" t="s">
        <v>228</v>
      </c>
      <c r="EJ29" s="28">
        <v>82000</v>
      </c>
      <c r="EK29" s="28">
        <v>150590</v>
      </c>
      <c r="EL29" s="29">
        <f t="shared" si="13"/>
        <v>116295</v>
      </c>
    </row>
    <row r="30" spans="1:142" ht="79.2" x14ac:dyDescent="0.3">
      <c r="A30" s="18" t="s">
        <v>229</v>
      </c>
      <c r="B30" s="188"/>
      <c r="C30" s="188"/>
      <c r="D30" s="192"/>
      <c r="E30" s="19" t="s">
        <v>4</v>
      </c>
      <c r="F30" s="20" t="s">
        <v>6</v>
      </c>
      <c r="G30" s="192"/>
      <c r="H30" s="21" t="s">
        <v>308</v>
      </c>
      <c r="I30" s="21" t="s">
        <v>303</v>
      </c>
      <c r="J30" s="20">
        <v>8</v>
      </c>
      <c r="K30" s="31">
        <v>2.2999999999999998</v>
      </c>
      <c r="L30" s="20">
        <v>4</v>
      </c>
      <c r="M30" s="20">
        <v>128</v>
      </c>
      <c r="N30" s="20">
        <f t="shared" si="0"/>
        <v>1</v>
      </c>
      <c r="O30" s="20" t="s">
        <v>38</v>
      </c>
      <c r="P30" s="20" t="s">
        <v>43</v>
      </c>
      <c r="Q30" s="192"/>
      <c r="R30" s="19" t="s">
        <v>46</v>
      </c>
      <c r="S30" s="192"/>
      <c r="T30" s="20">
        <v>1</v>
      </c>
      <c r="U30" s="20">
        <v>6.4</v>
      </c>
      <c r="V30" s="32">
        <v>2340</v>
      </c>
      <c r="W30" s="32">
        <v>1080</v>
      </c>
      <c r="X30" s="32">
        <f t="shared" si="1"/>
        <v>2527200</v>
      </c>
      <c r="Y30" s="189" t="s">
        <v>57</v>
      </c>
      <c r="Z30" s="189"/>
      <c r="AA30" s="19" t="s">
        <v>39</v>
      </c>
      <c r="AB30" s="20">
        <v>60</v>
      </c>
      <c r="AC30" s="21" t="s">
        <v>63</v>
      </c>
      <c r="AD30" s="21" t="s">
        <v>64</v>
      </c>
      <c r="AE30" s="24"/>
      <c r="AF30" s="24"/>
      <c r="AG30" s="24"/>
      <c r="AH30" s="24"/>
      <c r="AI30" s="192"/>
      <c r="AJ30" s="19" t="s">
        <v>67</v>
      </c>
      <c r="AK30" s="19" t="s">
        <v>39</v>
      </c>
      <c r="AL30" s="34">
        <f t="shared" si="2"/>
        <v>1</v>
      </c>
      <c r="AM30" s="20" t="s">
        <v>67</v>
      </c>
      <c r="AN30" s="20">
        <v>25</v>
      </c>
      <c r="AO30" s="20">
        <v>3</v>
      </c>
      <c r="AP30" s="20">
        <v>25</v>
      </c>
      <c r="AQ30" s="20">
        <v>8</v>
      </c>
      <c r="AR30" s="20">
        <v>5</v>
      </c>
      <c r="AS30" s="20"/>
      <c r="AT30" s="19" t="s">
        <v>67</v>
      </c>
      <c r="AU30" s="19" t="s">
        <v>67</v>
      </c>
      <c r="AV30" s="34">
        <f t="shared" si="3"/>
        <v>0</v>
      </c>
      <c r="AW30" s="20" t="s">
        <v>85</v>
      </c>
      <c r="AX30" s="19" t="s">
        <v>85</v>
      </c>
      <c r="AY30" s="34">
        <f t="shared" si="4"/>
        <v>0</v>
      </c>
      <c r="AZ30" s="20" t="s">
        <v>85</v>
      </c>
      <c r="BA30" s="19" t="s">
        <v>67</v>
      </c>
      <c r="BB30" s="34">
        <v>1920</v>
      </c>
      <c r="BC30" s="34">
        <v>1080</v>
      </c>
      <c r="BD30" s="36">
        <f t="shared" si="14"/>
        <v>2073600</v>
      </c>
      <c r="BE30" s="34">
        <v>30</v>
      </c>
      <c r="BF30" s="20" t="s">
        <v>90</v>
      </c>
      <c r="BG30" s="192"/>
      <c r="BH30" s="19" t="s">
        <v>67</v>
      </c>
      <c r="BI30" s="20" t="s">
        <v>67</v>
      </c>
      <c r="BJ30" s="19" t="s">
        <v>67</v>
      </c>
      <c r="BK30" s="19" t="s">
        <v>67</v>
      </c>
      <c r="BL30" s="19" t="s">
        <v>67</v>
      </c>
      <c r="BM30" s="192"/>
      <c r="BN30" s="19" t="s">
        <v>85</v>
      </c>
      <c r="BO30" s="19" t="s">
        <v>67</v>
      </c>
      <c r="BP30" s="19" t="s">
        <v>67</v>
      </c>
      <c r="BQ30" s="19" t="s">
        <v>85</v>
      </c>
      <c r="BR30" s="19" t="s">
        <v>85</v>
      </c>
      <c r="BS30" s="20" t="s">
        <v>67</v>
      </c>
      <c r="BT30" s="19" t="s">
        <v>67</v>
      </c>
      <c r="BU30" s="19" t="s">
        <v>85</v>
      </c>
      <c r="BV30" s="192"/>
      <c r="BW30" s="20" t="s">
        <v>85</v>
      </c>
      <c r="BX30" s="20" t="s">
        <v>67</v>
      </c>
      <c r="BY30" s="19" t="s">
        <v>85</v>
      </c>
      <c r="BZ30" s="19" t="s">
        <v>85</v>
      </c>
      <c r="CA30" s="19" t="s">
        <v>85</v>
      </c>
      <c r="CB30" s="34">
        <f t="shared" si="5"/>
        <v>1</v>
      </c>
      <c r="CC30" s="20" t="s">
        <v>67</v>
      </c>
      <c r="CD30" s="192"/>
      <c r="CE30" s="19" t="s">
        <v>67</v>
      </c>
      <c r="CF30" s="19" t="s">
        <v>67</v>
      </c>
      <c r="CG30" s="19" t="s">
        <v>67</v>
      </c>
      <c r="CH30" s="19" t="s">
        <v>67</v>
      </c>
      <c r="CI30" s="19" t="s">
        <v>67</v>
      </c>
      <c r="CJ30" s="19" t="s">
        <v>67</v>
      </c>
      <c r="CK30" s="19" t="s">
        <v>67</v>
      </c>
      <c r="CL30" s="19" t="s">
        <v>67</v>
      </c>
      <c r="CM30" s="22">
        <f t="shared" si="6"/>
        <v>0</v>
      </c>
      <c r="CN30" s="20" t="s">
        <v>85</v>
      </c>
      <c r="CO30" s="192"/>
      <c r="CP30" s="19" t="s">
        <v>67</v>
      </c>
      <c r="CQ30" s="19" t="s">
        <v>67</v>
      </c>
      <c r="CR30" s="20" t="s">
        <v>67</v>
      </c>
      <c r="CS30" s="20" t="s">
        <v>67</v>
      </c>
      <c r="CT30" s="19" t="s">
        <v>85</v>
      </c>
      <c r="CU30" s="192"/>
      <c r="CV30" s="42">
        <f t="shared" si="7"/>
        <v>1</v>
      </c>
      <c r="CW30" s="20" t="s">
        <v>67</v>
      </c>
      <c r="CX30" s="19" t="s">
        <v>67</v>
      </c>
      <c r="CY30" s="20" t="s">
        <v>67</v>
      </c>
      <c r="CZ30" s="20" t="s">
        <v>67</v>
      </c>
      <c r="DA30" s="20" t="s">
        <v>67</v>
      </c>
      <c r="DB30" s="20" t="s">
        <v>85</v>
      </c>
      <c r="DC30" s="192"/>
      <c r="DD30" s="20" t="s">
        <v>145</v>
      </c>
      <c r="DE30" s="20">
        <v>4000</v>
      </c>
      <c r="DF30" s="22">
        <f t="shared" si="8"/>
        <v>0</v>
      </c>
      <c r="DG30" s="20" t="s">
        <v>85</v>
      </c>
      <c r="DH30" s="20"/>
      <c r="DI30" s="192"/>
      <c r="DJ30" s="19" t="s">
        <v>67</v>
      </c>
      <c r="DK30" s="19" t="s">
        <v>67</v>
      </c>
      <c r="DL30" s="192"/>
      <c r="DM30" s="20" t="s">
        <v>417</v>
      </c>
      <c r="DN30" s="20" t="s">
        <v>447</v>
      </c>
      <c r="DO30" s="20" t="s">
        <v>466</v>
      </c>
      <c r="DP30" s="20">
        <v>166</v>
      </c>
      <c r="DQ30" s="192"/>
      <c r="DR30" s="20" t="s">
        <v>38</v>
      </c>
      <c r="DS30" s="19" t="s">
        <v>39</v>
      </c>
      <c r="DT30" s="22">
        <f t="shared" si="9"/>
        <v>0</v>
      </c>
      <c r="DU30" s="20" t="s">
        <v>39</v>
      </c>
      <c r="DV30" s="22">
        <f t="shared" si="10"/>
        <v>0</v>
      </c>
      <c r="DW30" s="20" t="s">
        <v>39</v>
      </c>
      <c r="DX30" s="22">
        <f t="shared" si="11"/>
        <v>0</v>
      </c>
      <c r="DY30" s="20" t="s">
        <v>39</v>
      </c>
      <c r="DZ30" s="22">
        <f t="shared" si="12"/>
        <v>0</v>
      </c>
      <c r="EA30" s="20" t="s">
        <v>39</v>
      </c>
      <c r="EB30" s="19" t="s">
        <v>38</v>
      </c>
      <c r="EC30" s="19" t="s">
        <v>67</v>
      </c>
      <c r="ED30" s="19" t="s">
        <v>67</v>
      </c>
      <c r="EE30" s="19" t="s">
        <v>67</v>
      </c>
      <c r="EF30" s="19" t="s">
        <v>67</v>
      </c>
      <c r="EG30" s="19" t="s">
        <v>67</v>
      </c>
      <c r="EH30" s="19" t="s">
        <v>67</v>
      </c>
      <c r="EI30" s="23" t="s">
        <v>229</v>
      </c>
      <c r="EJ30" s="28">
        <v>88900</v>
      </c>
      <c r="EK30" s="28">
        <v>137630</v>
      </c>
      <c r="EL30" s="29">
        <f t="shared" si="13"/>
        <v>113265</v>
      </c>
    </row>
    <row r="31" spans="1:142" ht="79.2" x14ac:dyDescent="0.3">
      <c r="A31" s="18" t="s">
        <v>230</v>
      </c>
      <c r="B31" s="188"/>
      <c r="C31" s="188"/>
      <c r="D31" s="192"/>
      <c r="E31" s="19" t="s">
        <v>4</v>
      </c>
      <c r="F31" s="20" t="s">
        <v>6</v>
      </c>
      <c r="G31" s="192"/>
      <c r="H31" s="21" t="s">
        <v>309</v>
      </c>
      <c r="I31" s="21" t="s">
        <v>12</v>
      </c>
      <c r="J31" s="20">
        <v>8</v>
      </c>
      <c r="K31" s="31">
        <v>2.2000000000000002</v>
      </c>
      <c r="L31" s="20">
        <v>4</v>
      </c>
      <c r="M31" s="20">
        <v>128</v>
      </c>
      <c r="N31" s="20">
        <f t="shared" si="0"/>
        <v>1</v>
      </c>
      <c r="O31" s="20" t="s">
        <v>38</v>
      </c>
      <c r="P31" s="20" t="s">
        <v>41</v>
      </c>
      <c r="Q31" s="192"/>
      <c r="R31" s="19" t="s">
        <v>46</v>
      </c>
      <c r="S31" s="192"/>
      <c r="T31" s="20">
        <v>1</v>
      </c>
      <c r="U31" s="20">
        <v>6.6</v>
      </c>
      <c r="V31" s="32">
        <v>1600</v>
      </c>
      <c r="W31" s="32">
        <v>720</v>
      </c>
      <c r="X31" s="32">
        <f t="shared" si="1"/>
        <v>1152000</v>
      </c>
      <c r="Y31" s="189" t="s">
        <v>57</v>
      </c>
      <c r="Z31" s="189"/>
      <c r="AA31" s="19" t="s">
        <v>39</v>
      </c>
      <c r="AB31" s="20">
        <v>60</v>
      </c>
      <c r="AC31" s="21" t="s">
        <v>63</v>
      </c>
      <c r="AD31" s="21" t="s">
        <v>64</v>
      </c>
      <c r="AE31" s="24"/>
      <c r="AF31" s="24"/>
      <c r="AG31" s="24"/>
      <c r="AH31" s="24"/>
      <c r="AI31" s="192"/>
      <c r="AJ31" s="19" t="s">
        <v>67</v>
      </c>
      <c r="AK31" s="19" t="s">
        <v>39</v>
      </c>
      <c r="AL31" s="34">
        <f t="shared" si="2"/>
        <v>1</v>
      </c>
      <c r="AM31" s="20" t="s">
        <v>67</v>
      </c>
      <c r="AN31" s="20">
        <v>20</v>
      </c>
      <c r="AO31" s="20">
        <v>4</v>
      </c>
      <c r="AP31" s="20">
        <v>48</v>
      </c>
      <c r="AQ31" s="20">
        <v>8</v>
      </c>
      <c r="AR31" s="20">
        <v>5</v>
      </c>
      <c r="AS31" s="20">
        <v>5</v>
      </c>
      <c r="AT31" s="19" t="s">
        <v>67</v>
      </c>
      <c r="AU31" s="19" t="s">
        <v>67</v>
      </c>
      <c r="AV31" s="34">
        <f t="shared" si="3"/>
        <v>0</v>
      </c>
      <c r="AW31" s="20" t="s">
        <v>85</v>
      </c>
      <c r="AX31" s="19" t="s">
        <v>85</v>
      </c>
      <c r="AY31" s="34">
        <f t="shared" si="4"/>
        <v>0</v>
      </c>
      <c r="AZ31" s="20" t="s">
        <v>85</v>
      </c>
      <c r="BA31" s="19" t="s">
        <v>67</v>
      </c>
      <c r="BB31" s="34">
        <v>3840</v>
      </c>
      <c r="BC31" s="34">
        <v>2160</v>
      </c>
      <c r="BD31" s="36">
        <f t="shared" si="14"/>
        <v>8294400</v>
      </c>
      <c r="BE31" s="34">
        <v>30</v>
      </c>
      <c r="BF31" s="20" t="s">
        <v>91</v>
      </c>
      <c r="BG31" s="192"/>
      <c r="BH31" s="19" t="s">
        <v>67</v>
      </c>
      <c r="BI31" s="20" t="s">
        <v>85</v>
      </c>
      <c r="BJ31" s="19" t="s">
        <v>67</v>
      </c>
      <c r="BK31" s="19" t="s">
        <v>67</v>
      </c>
      <c r="BL31" s="19" t="s">
        <v>67</v>
      </c>
      <c r="BM31" s="192"/>
      <c r="BN31" s="19" t="s">
        <v>85</v>
      </c>
      <c r="BO31" s="19" t="s">
        <v>67</v>
      </c>
      <c r="BP31" s="19" t="s">
        <v>67</v>
      </c>
      <c r="BQ31" s="19" t="s">
        <v>85</v>
      </c>
      <c r="BR31" s="19" t="s">
        <v>85</v>
      </c>
      <c r="BS31" s="20" t="s">
        <v>67</v>
      </c>
      <c r="BT31" s="19" t="s">
        <v>67</v>
      </c>
      <c r="BU31" s="19" t="s">
        <v>85</v>
      </c>
      <c r="BV31" s="192"/>
      <c r="BW31" s="20" t="s">
        <v>85</v>
      </c>
      <c r="BX31" s="20" t="s">
        <v>67</v>
      </c>
      <c r="BY31" s="19" t="s">
        <v>85</v>
      </c>
      <c r="BZ31" s="19" t="s">
        <v>85</v>
      </c>
      <c r="CA31" s="19" t="s">
        <v>85</v>
      </c>
      <c r="CB31" s="34">
        <f t="shared" si="5"/>
        <v>1</v>
      </c>
      <c r="CC31" s="20" t="s">
        <v>67</v>
      </c>
      <c r="CD31" s="192"/>
      <c r="CE31" s="19" t="s">
        <v>67</v>
      </c>
      <c r="CF31" s="19" t="s">
        <v>67</v>
      </c>
      <c r="CG31" s="19" t="s">
        <v>67</v>
      </c>
      <c r="CH31" s="19" t="s">
        <v>67</v>
      </c>
      <c r="CI31" s="19" t="s">
        <v>67</v>
      </c>
      <c r="CJ31" s="19" t="s">
        <v>67</v>
      </c>
      <c r="CK31" s="19" t="s">
        <v>67</v>
      </c>
      <c r="CL31" s="19" t="s">
        <v>67</v>
      </c>
      <c r="CM31" s="22">
        <f t="shared" si="6"/>
        <v>1</v>
      </c>
      <c r="CN31" s="20" t="s">
        <v>67</v>
      </c>
      <c r="CO31" s="192"/>
      <c r="CP31" s="19" t="s">
        <v>67</v>
      </c>
      <c r="CQ31" s="19" t="s">
        <v>67</v>
      </c>
      <c r="CR31" s="20" t="s">
        <v>67</v>
      </c>
      <c r="CS31" s="20" t="s">
        <v>67</v>
      </c>
      <c r="CT31" s="19" t="s">
        <v>85</v>
      </c>
      <c r="CU31" s="192"/>
      <c r="CV31" s="42">
        <f t="shared" si="7"/>
        <v>1</v>
      </c>
      <c r="CW31" s="20" t="s">
        <v>67</v>
      </c>
      <c r="CX31" s="19" t="s">
        <v>67</v>
      </c>
      <c r="CY31" s="20" t="s">
        <v>67</v>
      </c>
      <c r="CZ31" s="20" t="s">
        <v>67</v>
      </c>
      <c r="DA31" s="20" t="s">
        <v>67</v>
      </c>
      <c r="DB31" s="20" t="s">
        <v>85</v>
      </c>
      <c r="DC31" s="192"/>
      <c r="DD31" s="20" t="s">
        <v>144</v>
      </c>
      <c r="DE31" s="20">
        <v>5000</v>
      </c>
      <c r="DF31" s="22">
        <f t="shared" si="8"/>
        <v>0</v>
      </c>
      <c r="DG31" s="20" t="s">
        <v>85</v>
      </c>
      <c r="DH31" s="20"/>
      <c r="DI31" s="192"/>
      <c r="DJ31" s="19" t="s">
        <v>67</v>
      </c>
      <c r="DK31" s="19" t="s">
        <v>67</v>
      </c>
      <c r="DL31" s="192"/>
      <c r="DM31" s="20" t="s">
        <v>418</v>
      </c>
      <c r="DN31" s="20" t="s">
        <v>438</v>
      </c>
      <c r="DO31" s="20" t="s">
        <v>175</v>
      </c>
      <c r="DP31" s="20">
        <v>193</v>
      </c>
      <c r="DQ31" s="192"/>
      <c r="DR31" s="20" t="s">
        <v>38</v>
      </c>
      <c r="DS31" s="19" t="s">
        <v>39</v>
      </c>
      <c r="DT31" s="22">
        <f t="shared" si="9"/>
        <v>0</v>
      </c>
      <c r="DU31" s="20" t="s">
        <v>39</v>
      </c>
      <c r="DV31" s="22">
        <f t="shared" si="10"/>
        <v>0</v>
      </c>
      <c r="DW31" s="20" t="s">
        <v>39</v>
      </c>
      <c r="DX31" s="22">
        <f t="shared" si="11"/>
        <v>0</v>
      </c>
      <c r="DY31" s="20" t="s">
        <v>39</v>
      </c>
      <c r="DZ31" s="22">
        <f t="shared" si="12"/>
        <v>0</v>
      </c>
      <c r="EA31" s="20" t="s">
        <v>39</v>
      </c>
      <c r="EB31" s="19" t="s">
        <v>38</v>
      </c>
      <c r="EC31" s="19" t="s">
        <v>67</v>
      </c>
      <c r="ED31" s="19" t="s">
        <v>67</v>
      </c>
      <c r="EE31" s="19" t="s">
        <v>67</v>
      </c>
      <c r="EF31" s="19" t="s">
        <v>67</v>
      </c>
      <c r="EG31" s="19" t="s">
        <v>67</v>
      </c>
      <c r="EH31" s="19" t="s">
        <v>67</v>
      </c>
      <c r="EI31" s="23" t="s">
        <v>230</v>
      </c>
      <c r="EJ31" s="28">
        <v>94000</v>
      </c>
      <c r="EK31" s="28">
        <v>128790</v>
      </c>
      <c r="EL31" s="29">
        <f t="shared" si="13"/>
        <v>111395</v>
      </c>
    </row>
    <row r="32" spans="1:142" ht="66" x14ac:dyDescent="0.3">
      <c r="A32" s="18" t="s">
        <v>231</v>
      </c>
      <c r="B32" s="188"/>
      <c r="C32" s="188"/>
      <c r="D32" s="192"/>
      <c r="E32" s="19" t="s">
        <v>4</v>
      </c>
      <c r="F32" s="20" t="s">
        <v>6</v>
      </c>
      <c r="G32" s="192"/>
      <c r="H32" s="21" t="s">
        <v>302</v>
      </c>
      <c r="I32" s="21" t="s">
        <v>303</v>
      </c>
      <c r="J32" s="20">
        <v>8</v>
      </c>
      <c r="K32" s="31">
        <v>2.2999999999999998</v>
      </c>
      <c r="L32" s="20">
        <v>6</v>
      </c>
      <c r="M32" s="20">
        <v>128</v>
      </c>
      <c r="N32" s="20">
        <f t="shared" si="0"/>
        <v>1</v>
      </c>
      <c r="O32" s="20" t="s">
        <v>38</v>
      </c>
      <c r="P32" s="20" t="s">
        <v>43</v>
      </c>
      <c r="Q32" s="192"/>
      <c r="R32" s="19" t="s">
        <v>46</v>
      </c>
      <c r="S32" s="192"/>
      <c r="T32" s="20">
        <v>1</v>
      </c>
      <c r="U32" s="20">
        <v>6.5</v>
      </c>
      <c r="V32" s="32">
        <v>2400</v>
      </c>
      <c r="W32" s="32">
        <v>1080</v>
      </c>
      <c r="X32" s="32">
        <f t="shared" si="1"/>
        <v>2592000</v>
      </c>
      <c r="Y32" s="189" t="s">
        <v>57</v>
      </c>
      <c r="Z32" s="189"/>
      <c r="AA32" s="19" t="s">
        <v>39</v>
      </c>
      <c r="AB32" s="20">
        <v>60</v>
      </c>
      <c r="AC32" s="21" t="s">
        <v>63</v>
      </c>
      <c r="AD32" s="21" t="s">
        <v>64</v>
      </c>
      <c r="AE32" s="24"/>
      <c r="AF32" s="24"/>
      <c r="AG32" s="24"/>
      <c r="AH32" s="24"/>
      <c r="AI32" s="192"/>
      <c r="AJ32" s="19" t="s">
        <v>67</v>
      </c>
      <c r="AK32" s="19" t="s">
        <v>39</v>
      </c>
      <c r="AL32" s="34">
        <f t="shared" si="2"/>
        <v>1</v>
      </c>
      <c r="AM32" s="20" t="s">
        <v>67</v>
      </c>
      <c r="AN32" s="20">
        <v>32</v>
      </c>
      <c r="AO32" s="20">
        <v>4</v>
      </c>
      <c r="AP32" s="20">
        <v>48</v>
      </c>
      <c r="AQ32" s="20">
        <v>12</v>
      </c>
      <c r="AR32" s="20">
        <v>5</v>
      </c>
      <c r="AS32" s="20">
        <v>5</v>
      </c>
      <c r="AT32" s="19" t="s">
        <v>67</v>
      </c>
      <c r="AU32" s="19" t="s">
        <v>67</v>
      </c>
      <c r="AV32" s="34">
        <f t="shared" si="3"/>
        <v>0</v>
      </c>
      <c r="AW32" s="20" t="s">
        <v>85</v>
      </c>
      <c r="AX32" s="19" t="s">
        <v>85</v>
      </c>
      <c r="AY32" s="34">
        <f t="shared" si="4"/>
        <v>0</v>
      </c>
      <c r="AZ32" s="20" t="s">
        <v>85</v>
      </c>
      <c r="BA32" s="19" t="s">
        <v>67</v>
      </c>
      <c r="BB32" s="34">
        <v>3840</v>
      </c>
      <c r="BC32" s="34">
        <v>2160</v>
      </c>
      <c r="BD32" s="36">
        <f t="shared" si="14"/>
        <v>8294400</v>
      </c>
      <c r="BE32" s="34">
        <v>30</v>
      </c>
      <c r="BF32" s="20" t="s">
        <v>91</v>
      </c>
      <c r="BG32" s="192"/>
      <c r="BH32" s="19" t="s">
        <v>67</v>
      </c>
      <c r="BI32" s="20" t="s">
        <v>67</v>
      </c>
      <c r="BJ32" s="19" t="s">
        <v>67</v>
      </c>
      <c r="BK32" s="19" t="s">
        <v>67</v>
      </c>
      <c r="BL32" s="19" t="s">
        <v>67</v>
      </c>
      <c r="BM32" s="192"/>
      <c r="BN32" s="19" t="s">
        <v>85</v>
      </c>
      <c r="BO32" s="19" t="s">
        <v>67</v>
      </c>
      <c r="BP32" s="19" t="s">
        <v>67</v>
      </c>
      <c r="BQ32" s="19" t="s">
        <v>85</v>
      </c>
      <c r="BR32" s="19" t="s">
        <v>85</v>
      </c>
      <c r="BS32" s="20" t="s">
        <v>67</v>
      </c>
      <c r="BT32" s="19" t="s">
        <v>67</v>
      </c>
      <c r="BU32" s="19" t="s">
        <v>85</v>
      </c>
      <c r="BV32" s="192"/>
      <c r="BW32" s="20" t="s">
        <v>85</v>
      </c>
      <c r="BX32" s="20" t="s">
        <v>67</v>
      </c>
      <c r="BY32" s="19" t="s">
        <v>85</v>
      </c>
      <c r="BZ32" s="19" t="s">
        <v>85</v>
      </c>
      <c r="CA32" s="19" t="s">
        <v>85</v>
      </c>
      <c r="CB32" s="34">
        <f t="shared" si="5"/>
        <v>1</v>
      </c>
      <c r="CC32" s="20" t="s">
        <v>67</v>
      </c>
      <c r="CD32" s="192"/>
      <c r="CE32" s="19" t="s">
        <v>67</v>
      </c>
      <c r="CF32" s="19" t="s">
        <v>67</v>
      </c>
      <c r="CG32" s="19" t="s">
        <v>67</v>
      </c>
      <c r="CH32" s="19" t="s">
        <v>67</v>
      </c>
      <c r="CI32" s="19" t="s">
        <v>67</v>
      </c>
      <c r="CJ32" s="19" t="s">
        <v>67</v>
      </c>
      <c r="CK32" s="19" t="s">
        <v>67</v>
      </c>
      <c r="CL32" s="19" t="s">
        <v>67</v>
      </c>
      <c r="CM32" s="22">
        <f t="shared" si="6"/>
        <v>0</v>
      </c>
      <c r="CN32" s="20" t="s">
        <v>85</v>
      </c>
      <c r="CO32" s="192"/>
      <c r="CP32" s="19" t="s">
        <v>67</v>
      </c>
      <c r="CQ32" s="19" t="s">
        <v>67</v>
      </c>
      <c r="CR32" s="20" t="s">
        <v>67</v>
      </c>
      <c r="CS32" s="20" t="s">
        <v>67</v>
      </c>
      <c r="CT32" s="19" t="s">
        <v>85</v>
      </c>
      <c r="CU32" s="192"/>
      <c r="CV32" s="42">
        <f t="shared" si="7"/>
        <v>1</v>
      </c>
      <c r="CW32" s="20" t="s">
        <v>67</v>
      </c>
      <c r="CX32" s="19" t="s">
        <v>67</v>
      </c>
      <c r="CY32" s="20" t="s">
        <v>67</v>
      </c>
      <c r="CZ32" s="20" t="s">
        <v>67</v>
      </c>
      <c r="DA32" s="20" t="s">
        <v>67</v>
      </c>
      <c r="DB32" s="20" t="s">
        <v>85</v>
      </c>
      <c r="DC32" s="192"/>
      <c r="DD32" s="20" t="s">
        <v>144</v>
      </c>
      <c r="DE32" s="20">
        <v>4000</v>
      </c>
      <c r="DF32" s="22">
        <f t="shared" si="8"/>
        <v>0</v>
      </c>
      <c r="DG32" s="20" t="s">
        <v>85</v>
      </c>
      <c r="DH32" s="20"/>
      <c r="DI32" s="192"/>
      <c r="DJ32" s="19" t="s">
        <v>67</v>
      </c>
      <c r="DK32" s="19" t="s">
        <v>67</v>
      </c>
      <c r="DL32" s="192"/>
      <c r="DM32" s="20" t="s">
        <v>417</v>
      </c>
      <c r="DN32" s="20" t="s">
        <v>446</v>
      </c>
      <c r="DO32" s="20" t="s">
        <v>177</v>
      </c>
      <c r="DP32" s="20">
        <v>172</v>
      </c>
      <c r="DQ32" s="192"/>
      <c r="DR32" s="20" t="s">
        <v>38</v>
      </c>
      <c r="DS32" s="19" t="s">
        <v>39</v>
      </c>
      <c r="DT32" s="22">
        <f t="shared" si="9"/>
        <v>0</v>
      </c>
      <c r="DU32" s="20" t="s">
        <v>39</v>
      </c>
      <c r="DV32" s="22">
        <f t="shared" si="10"/>
        <v>0</v>
      </c>
      <c r="DW32" s="20" t="s">
        <v>39</v>
      </c>
      <c r="DX32" s="22">
        <f t="shared" si="11"/>
        <v>0</v>
      </c>
      <c r="DY32" s="20" t="s">
        <v>39</v>
      </c>
      <c r="DZ32" s="22">
        <f t="shared" si="12"/>
        <v>0</v>
      </c>
      <c r="EA32" s="20" t="s">
        <v>39</v>
      </c>
      <c r="EB32" s="19" t="s">
        <v>38</v>
      </c>
      <c r="EC32" s="19" t="s">
        <v>67</v>
      </c>
      <c r="ED32" s="19" t="s">
        <v>67</v>
      </c>
      <c r="EE32" s="19" t="s">
        <v>67</v>
      </c>
      <c r="EF32" s="19" t="s">
        <v>67</v>
      </c>
      <c r="EG32" s="19" t="s">
        <v>67</v>
      </c>
      <c r="EH32" s="19" t="s">
        <v>67</v>
      </c>
      <c r="EI32" s="23" t="s">
        <v>231</v>
      </c>
      <c r="EJ32" s="28">
        <v>97000</v>
      </c>
      <c r="EK32" s="28">
        <v>136600</v>
      </c>
      <c r="EL32" s="29">
        <f t="shared" si="13"/>
        <v>116800</v>
      </c>
    </row>
    <row r="33" spans="1:142" ht="66" x14ac:dyDescent="0.3">
      <c r="A33" s="18" t="s">
        <v>232</v>
      </c>
      <c r="B33" s="188"/>
      <c r="C33" s="188"/>
      <c r="D33" s="192"/>
      <c r="E33" s="19" t="s">
        <v>4</v>
      </c>
      <c r="F33" s="20" t="s">
        <v>6</v>
      </c>
      <c r="G33" s="192"/>
      <c r="H33" s="21" t="s">
        <v>302</v>
      </c>
      <c r="I33" s="21" t="s">
        <v>303</v>
      </c>
      <c r="J33" s="20">
        <v>8</v>
      </c>
      <c r="K33" s="31">
        <v>2.2999999999999998</v>
      </c>
      <c r="L33" s="20">
        <v>6</v>
      </c>
      <c r="M33" s="20">
        <v>64</v>
      </c>
      <c r="N33" s="20">
        <f t="shared" si="0"/>
        <v>1</v>
      </c>
      <c r="O33" s="20" t="s">
        <v>38</v>
      </c>
      <c r="P33" s="20" t="s">
        <v>41</v>
      </c>
      <c r="Q33" s="192"/>
      <c r="R33" s="19" t="s">
        <v>46</v>
      </c>
      <c r="S33" s="192"/>
      <c r="T33" s="20">
        <v>1</v>
      </c>
      <c r="U33" s="20">
        <v>6.4</v>
      </c>
      <c r="V33" s="32">
        <v>2340</v>
      </c>
      <c r="W33" s="32">
        <v>1080</v>
      </c>
      <c r="X33" s="32">
        <f t="shared" si="1"/>
        <v>2527200</v>
      </c>
      <c r="Y33" s="189" t="s">
        <v>57</v>
      </c>
      <c r="Z33" s="189"/>
      <c r="AA33" s="19" t="s">
        <v>39</v>
      </c>
      <c r="AB33" s="20">
        <v>60</v>
      </c>
      <c r="AC33" s="189" t="s">
        <v>63</v>
      </c>
      <c r="AD33" s="189"/>
      <c r="AE33" s="189"/>
      <c r="AF33" s="189"/>
      <c r="AG33" s="189"/>
      <c r="AH33" s="189"/>
      <c r="AI33" s="192"/>
      <c r="AJ33" s="19" t="s">
        <v>67</v>
      </c>
      <c r="AK33" s="19" t="s">
        <v>39</v>
      </c>
      <c r="AL33" s="34">
        <f t="shared" si="2"/>
        <v>1</v>
      </c>
      <c r="AM33" s="20" t="s">
        <v>67</v>
      </c>
      <c r="AN33" s="20">
        <v>32</v>
      </c>
      <c r="AO33" s="20">
        <v>4</v>
      </c>
      <c r="AP33" s="20">
        <v>64</v>
      </c>
      <c r="AQ33" s="20">
        <v>8</v>
      </c>
      <c r="AR33" s="20">
        <v>5</v>
      </c>
      <c r="AS33" s="20">
        <v>5</v>
      </c>
      <c r="AT33" s="19" t="s">
        <v>67</v>
      </c>
      <c r="AU33" s="19" t="s">
        <v>67</v>
      </c>
      <c r="AV33" s="34">
        <f t="shared" si="3"/>
        <v>0</v>
      </c>
      <c r="AW33" s="20" t="s">
        <v>85</v>
      </c>
      <c r="AX33" s="19" t="s">
        <v>85</v>
      </c>
      <c r="AY33" s="34">
        <f t="shared" si="4"/>
        <v>0</v>
      </c>
      <c r="AZ33" s="20" t="s">
        <v>85</v>
      </c>
      <c r="BA33" s="19" t="s">
        <v>67</v>
      </c>
      <c r="BB33" s="34">
        <v>3840</v>
      </c>
      <c r="BC33" s="34">
        <v>2160</v>
      </c>
      <c r="BD33" s="36">
        <f t="shared" si="14"/>
        <v>8294400</v>
      </c>
      <c r="BE33" s="34">
        <v>30</v>
      </c>
      <c r="BF33" s="20" t="s">
        <v>91</v>
      </c>
      <c r="BG33" s="192"/>
      <c r="BH33" s="19" t="s">
        <v>67</v>
      </c>
      <c r="BI33" s="20" t="s">
        <v>67</v>
      </c>
      <c r="BJ33" s="19" t="s">
        <v>67</v>
      </c>
      <c r="BK33" s="19" t="s">
        <v>67</v>
      </c>
      <c r="BL33" s="19" t="s">
        <v>67</v>
      </c>
      <c r="BM33" s="192"/>
      <c r="BN33" s="19" t="s">
        <v>85</v>
      </c>
      <c r="BO33" s="19" t="s">
        <v>67</v>
      </c>
      <c r="BP33" s="19" t="s">
        <v>67</v>
      </c>
      <c r="BQ33" s="19" t="s">
        <v>85</v>
      </c>
      <c r="BR33" s="19" t="s">
        <v>85</v>
      </c>
      <c r="BS33" s="20" t="s">
        <v>85</v>
      </c>
      <c r="BT33" s="19" t="s">
        <v>67</v>
      </c>
      <c r="BU33" s="19" t="s">
        <v>85</v>
      </c>
      <c r="BV33" s="192"/>
      <c r="BW33" s="20" t="s">
        <v>85</v>
      </c>
      <c r="BX33" s="20" t="s">
        <v>67</v>
      </c>
      <c r="BY33" s="19" t="s">
        <v>85</v>
      </c>
      <c r="BZ33" s="19" t="s">
        <v>85</v>
      </c>
      <c r="CA33" s="19" t="s">
        <v>85</v>
      </c>
      <c r="CB33" s="34">
        <f t="shared" si="5"/>
        <v>1</v>
      </c>
      <c r="CC33" s="20" t="s">
        <v>67</v>
      </c>
      <c r="CD33" s="192"/>
      <c r="CE33" s="19" t="s">
        <v>67</v>
      </c>
      <c r="CF33" s="19" t="s">
        <v>67</v>
      </c>
      <c r="CG33" s="19" t="s">
        <v>67</v>
      </c>
      <c r="CH33" s="19" t="s">
        <v>67</v>
      </c>
      <c r="CI33" s="19" t="s">
        <v>67</v>
      </c>
      <c r="CJ33" s="19" t="s">
        <v>67</v>
      </c>
      <c r="CK33" s="19" t="s">
        <v>67</v>
      </c>
      <c r="CL33" s="19" t="s">
        <v>67</v>
      </c>
      <c r="CM33" s="22">
        <f t="shared" si="6"/>
        <v>0</v>
      </c>
      <c r="CN33" s="20" t="s">
        <v>85</v>
      </c>
      <c r="CO33" s="192"/>
      <c r="CP33" s="19" t="s">
        <v>67</v>
      </c>
      <c r="CQ33" s="19" t="s">
        <v>67</v>
      </c>
      <c r="CR33" s="20" t="s">
        <v>67</v>
      </c>
      <c r="CS33" s="20" t="s">
        <v>67</v>
      </c>
      <c r="CT33" s="19" t="s">
        <v>85</v>
      </c>
      <c r="CU33" s="192"/>
      <c r="CV33" s="42">
        <f t="shared" si="7"/>
        <v>1</v>
      </c>
      <c r="CW33" s="20" t="s">
        <v>67</v>
      </c>
      <c r="CX33" s="19" t="s">
        <v>67</v>
      </c>
      <c r="CY33" s="20" t="s">
        <v>67</v>
      </c>
      <c r="CZ33" s="20" t="s">
        <v>67</v>
      </c>
      <c r="DA33" s="20" t="s">
        <v>67</v>
      </c>
      <c r="DB33" s="20" t="s">
        <v>85</v>
      </c>
      <c r="DC33" s="192"/>
      <c r="DD33" s="20" t="s">
        <v>144</v>
      </c>
      <c r="DE33" s="20">
        <v>6000</v>
      </c>
      <c r="DF33" s="22">
        <f t="shared" si="8"/>
        <v>0</v>
      </c>
      <c r="DG33" s="20" t="s">
        <v>85</v>
      </c>
      <c r="DH33" s="20"/>
      <c r="DI33" s="192"/>
      <c r="DJ33" s="19" t="s">
        <v>67</v>
      </c>
      <c r="DK33" s="19" t="s">
        <v>67</v>
      </c>
      <c r="DL33" s="192"/>
      <c r="DM33" s="20" t="s">
        <v>419</v>
      </c>
      <c r="DN33" s="20" t="s">
        <v>442</v>
      </c>
      <c r="DO33" s="20" t="s">
        <v>172</v>
      </c>
      <c r="DP33" s="20">
        <v>191</v>
      </c>
      <c r="DQ33" s="192"/>
      <c r="DR33" s="20" t="s">
        <v>38</v>
      </c>
      <c r="DS33" s="19" t="s">
        <v>39</v>
      </c>
      <c r="DT33" s="22">
        <f t="shared" si="9"/>
        <v>0</v>
      </c>
      <c r="DU33" s="20" t="s">
        <v>39</v>
      </c>
      <c r="DV33" s="22">
        <f t="shared" si="10"/>
        <v>0</v>
      </c>
      <c r="DW33" s="20" t="s">
        <v>39</v>
      </c>
      <c r="DX33" s="22">
        <f t="shared" si="11"/>
        <v>0</v>
      </c>
      <c r="DY33" s="20" t="s">
        <v>39</v>
      </c>
      <c r="DZ33" s="22">
        <f t="shared" si="12"/>
        <v>0</v>
      </c>
      <c r="EA33" s="20" t="s">
        <v>39</v>
      </c>
      <c r="EB33" s="19" t="s">
        <v>38</v>
      </c>
      <c r="EC33" s="19" t="s">
        <v>67</v>
      </c>
      <c r="ED33" s="19" t="s">
        <v>67</v>
      </c>
      <c r="EE33" s="19" t="s">
        <v>67</v>
      </c>
      <c r="EF33" s="19" t="s">
        <v>67</v>
      </c>
      <c r="EG33" s="19" t="s">
        <v>67</v>
      </c>
      <c r="EH33" s="19" t="s">
        <v>67</v>
      </c>
      <c r="EI33" s="23" t="s">
        <v>232</v>
      </c>
      <c r="EJ33" s="28">
        <v>93300</v>
      </c>
      <c r="EK33" s="28">
        <v>138200</v>
      </c>
      <c r="EL33" s="29">
        <f t="shared" si="13"/>
        <v>115750</v>
      </c>
    </row>
    <row r="34" spans="1:142" ht="79.2" x14ac:dyDescent="0.3">
      <c r="A34" s="18" t="s">
        <v>233</v>
      </c>
      <c r="B34" s="188" t="s">
        <v>281</v>
      </c>
      <c r="C34" s="188"/>
      <c r="D34" s="192"/>
      <c r="E34" s="19" t="s">
        <v>4</v>
      </c>
      <c r="F34" s="20" t="s">
        <v>6</v>
      </c>
      <c r="G34" s="192"/>
      <c r="H34" s="21" t="s">
        <v>310</v>
      </c>
      <c r="I34" s="21" t="s">
        <v>11</v>
      </c>
      <c r="J34" s="20">
        <v>8</v>
      </c>
      <c r="K34" s="31">
        <v>2</v>
      </c>
      <c r="L34" s="20">
        <v>4</v>
      </c>
      <c r="M34" s="20">
        <v>64</v>
      </c>
      <c r="N34" s="20">
        <f t="shared" si="0"/>
        <v>1</v>
      </c>
      <c r="O34" s="20" t="s">
        <v>38</v>
      </c>
      <c r="P34" s="20" t="s">
        <v>41</v>
      </c>
      <c r="Q34" s="192"/>
      <c r="R34" s="19" t="s">
        <v>46</v>
      </c>
      <c r="S34" s="192"/>
      <c r="T34" s="20">
        <v>1</v>
      </c>
      <c r="U34" s="20">
        <v>6.5</v>
      </c>
      <c r="V34" s="32">
        <v>1600</v>
      </c>
      <c r="W34" s="32">
        <v>720</v>
      </c>
      <c r="X34" s="32">
        <f t="shared" si="1"/>
        <v>1152000</v>
      </c>
      <c r="Y34" s="189" t="s">
        <v>366</v>
      </c>
      <c r="Z34" s="189"/>
      <c r="AA34" s="19" t="s">
        <v>39</v>
      </c>
      <c r="AB34" s="20">
        <v>60</v>
      </c>
      <c r="AC34" s="189" t="s">
        <v>63</v>
      </c>
      <c r="AD34" s="189"/>
      <c r="AE34" s="189"/>
      <c r="AF34" s="189"/>
      <c r="AG34" s="189"/>
      <c r="AH34" s="189"/>
      <c r="AI34" s="192"/>
      <c r="AJ34" s="19" t="s">
        <v>67</v>
      </c>
      <c r="AK34" s="19" t="s">
        <v>39</v>
      </c>
      <c r="AL34" s="34">
        <f t="shared" si="2"/>
        <v>1</v>
      </c>
      <c r="AM34" s="20" t="s">
        <v>67</v>
      </c>
      <c r="AN34" s="20">
        <v>13</v>
      </c>
      <c r="AO34" s="20">
        <v>4</v>
      </c>
      <c r="AP34" s="20">
        <v>48</v>
      </c>
      <c r="AQ34" s="20">
        <v>8</v>
      </c>
      <c r="AR34" s="20">
        <v>5</v>
      </c>
      <c r="AS34" s="20">
        <v>2</v>
      </c>
      <c r="AT34" s="19" t="s">
        <v>67</v>
      </c>
      <c r="AU34" s="19" t="s">
        <v>67</v>
      </c>
      <c r="AV34" s="34">
        <f t="shared" si="3"/>
        <v>0</v>
      </c>
      <c r="AW34" s="20" t="s">
        <v>85</v>
      </c>
      <c r="AX34" s="19" t="s">
        <v>85</v>
      </c>
      <c r="AY34" s="34">
        <f t="shared" si="4"/>
        <v>0</v>
      </c>
      <c r="AZ34" s="20" t="s">
        <v>85</v>
      </c>
      <c r="BA34" s="19" t="s">
        <v>67</v>
      </c>
      <c r="BB34" s="34">
        <v>3840</v>
      </c>
      <c r="BC34" s="34">
        <v>2160</v>
      </c>
      <c r="BD34" s="36">
        <f t="shared" si="14"/>
        <v>8294400</v>
      </c>
      <c r="BE34" s="34">
        <v>30</v>
      </c>
      <c r="BF34" s="20" t="s">
        <v>91</v>
      </c>
      <c r="BG34" s="192"/>
      <c r="BH34" s="19" t="s">
        <v>67</v>
      </c>
      <c r="BI34" s="20"/>
      <c r="BJ34" s="19" t="s">
        <v>67</v>
      </c>
      <c r="BK34" s="19" t="s">
        <v>67</v>
      </c>
      <c r="BL34" s="19" t="s">
        <v>67</v>
      </c>
      <c r="BM34" s="192"/>
      <c r="BN34" s="19" t="s">
        <v>85</v>
      </c>
      <c r="BO34" s="19" t="s">
        <v>67</v>
      </c>
      <c r="BP34" s="19" t="s">
        <v>67</v>
      </c>
      <c r="BQ34" s="19" t="s">
        <v>85</v>
      </c>
      <c r="BR34" s="19" t="s">
        <v>85</v>
      </c>
      <c r="BS34" s="20"/>
      <c r="BT34" s="19" t="s">
        <v>67</v>
      </c>
      <c r="BU34" s="19" t="s">
        <v>85</v>
      </c>
      <c r="BV34" s="192"/>
      <c r="BW34" s="20" t="s">
        <v>85</v>
      </c>
      <c r="BX34" s="20" t="s">
        <v>67</v>
      </c>
      <c r="BY34" s="19" t="s">
        <v>85</v>
      </c>
      <c r="BZ34" s="19" t="s">
        <v>85</v>
      </c>
      <c r="CA34" s="19" t="s">
        <v>85</v>
      </c>
      <c r="CB34" s="34">
        <f t="shared" si="5"/>
        <v>1</v>
      </c>
      <c r="CC34" s="20" t="s">
        <v>67</v>
      </c>
      <c r="CD34" s="192"/>
      <c r="CE34" s="19" t="s">
        <v>67</v>
      </c>
      <c r="CF34" s="19" t="s">
        <v>67</v>
      </c>
      <c r="CG34" s="19" t="s">
        <v>67</v>
      </c>
      <c r="CH34" s="19" t="s">
        <v>67</v>
      </c>
      <c r="CI34" s="19" t="s">
        <v>67</v>
      </c>
      <c r="CJ34" s="19" t="s">
        <v>67</v>
      </c>
      <c r="CK34" s="19" t="s">
        <v>67</v>
      </c>
      <c r="CL34" s="19" t="s">
        <v>67</v>
      </c>
      <c r="CM34" s="22">
        <f t="shared" si="6"/>
        <v>1</v>
      </c>
      <c r="CN34" s="20" t="s">
        <v>67</v>
      </c>
      <c r="CO34" s="192"/>
      <c r="CP34" s="19" t="s">
        <v>67</v>
      </c>
      <c r="CQ34" s="19" t="s">
        <v>67</v>
      </c>
      <c r="CR34" s="20" t="s">
        <v>67</v>
      </c>
      <c r="CS34" s="20" t="s">
        <v>67</v>
      </c>
      <c r="CT34" s="19" t="s">
        <v>85</v>
      </c>
      <c r="CU34" s="192"/>
      <c r="CV34" s="42">
        <f t="shared" si="7"/>
        <v>1</v>
      </c>
      <c r="CW34" s="20" t="s">
        <v>67</v>
      </c>
      <c r="CX34" s="19" t="s">
        <v>67</v>
      </c>
      <c r="CY34" s="20" t="s">
        <v>67</v>
      </c>
      <c r="CZ34" s="20" t="s">
        <v>67</v>
      </c>
      <c r="DA34" s="20" t="s">
        <v>67</v>
      </c>
      <c r="DB34" s="20" t="s">
        <v>85</v>
      </c>
      <c r="DC34" s="192"/>
      <c r="DD34" s="20" t="s">
        <v>145</v>
      </c>
      <c r="DE34" s="20">
        <v>5000</v>
      </c>
      <c r="DF34" s="22">
        <f t="shared" si="8"/>
        <v>0</v>
      </c>
      <c r="DG34" s="20" t="s">
        <v>85</v>
      </c>
      <c r="DH34" s="20"/>
      <c r="DI34" s="192"/>
      <c r="DJ34" s="19" t="s">
        <v>67</v>
      </c>
      <c r="DK34" s="19" t="s">
        <v>67</v>
      </c>
      <c r="DL34" s="192"/>
      <c r="DM34" s="20" t="s">
        <v>411</v>
      </c>
      <c r="DN34" s="20" t="s">
        <v>448</v>
      </c>
      <c r="DO34" s="20" t="s">
        <v>171</v>
      </c>
      <c r="DP34" s="20">
        <v>205</v>
      </c>
      <c r="DQ34" s="192"/>
      <c r="DR34" s="20" t="s">
        <v>38</v>
      </c>
      <c r="DS34" s="19" t="s">
        <v>39</v>
      </c>
      <c r="DT34" s="22">
        <f t="shared" si="9"/>
        <v>0</v>
      </c>
      <c r="DU34" s="20" t="s">
        <v>39</v>
      </c>
      <c r="DV34" s="22">
        <f t="shared" si="10"/>
        <v>0</v>
      </c>
      <c r="DW34" s="20" t="s">
        <v>39</v>
      </c>
      <c r="DX34" s="22">
        <f t="shared" si="11"/>
        <v>0</v>
      </c>
      <c r="DY34" s="20" t="s">
        <v>39</v>
      </c>
      <c r="DZ34" s="22">
        <f t="shared" si="12"/>
        <v>0</v>
      </c>
      <c r="EA34" s="20" t="s">
        <v>39</v>
      </c>
      <c r="EB34" s="19" t="s">
        <v>38</v>
      </c>
      <c r="EC34" s="19" t="s">
        <v>67</v>
      </c>
      <c r="ED34" s="19" t="s">
        <v>67</v>
      </c>
      <c r="EE34" s="19" t="s">
        <v>67</v>
      </c>
      <c r="EF34" s="19" t="s">
        <v>67</v>
      </c>
      <c r="EG34" s="19" t="s">
        <v>67</v>
      </c>
      <c r="EH34" s="19" t="s">
        <v>67</v>
      </c>
      <c r="EI34" s="23" t="s">
        <v>233</v>
      </c>
      <c r="EJ34" s="28">
        <v>101240</v>
      </c>
      <c r="EK34" s="28">
        <v>119980</v>
      </c>
      <c r="EL34" s="29">
        <f t="shared" si="13"/>
        <v>110610</v>
      </c>
    </row>
    <row r="35" spans="1:142" ht="79.2" x14ac:dyDescent="0.3">
      <c r="A35" s="18" t="s">
        <v>234</v>
      </c>
      <c r="B35" s="188" t="s">
        <v>282</v>
      </c>
      <c r="C35" s="188"/>
      <c r="D35" s="192"/>
      <c r="E35" s="19" t="s">
        <v>4</v>
      </c>
      <c r="F35" s="20" t="s">
        <v>6</v>
      </c>
      <c r="G35" s="192"/>
      <c r="H35" s="21" t="s">
        <v>311</v>
      </c>
      <c r="I35" s="21" t="s">
        <v>10</v>
      </c>
      <c r="J35" s="20">
        <v>8</v>
      </c>
      <c r="K35" s="31">
        <v>2.2000000000000002</v>
      </c>
      <c r="L35" s="20">
        <v>6</v>
      </c>
      <c r="M35" s="20">
        <v>128</v>
      </c>
      <c r="N35" s="20">
        <f t="shared" si="0"/>
        <v>1</v>
      </c>
      <c r="O35" s="20" t="s">
        <v>38</v>
      </c>
      <c r="P35" s="20" t="s">
        <v>43</v>
      </c>
      <c r="Q35" s="192"/>
      <c r="R35" s="19" t="s">
        <v>46</v>
      </c>
      <c r="S35" s="192"/>
      <c r="T35" s="20">
        <v>1</v>
      </c>
      <c r="U35" s="20">
        <v>6.7</v>
      </c>
      <c r="V35" s="32">
        <v>2400</v>
      </c>
      <c r="W35" s="32">
        <v>1080</v>
      </c>
      <c r="X35" s="32">
        <f t="shared" si="1"/>
        <v>2592000</v>
      </c>
      <c r="Y35" s="189" t="s">
        <v>57</v>
      </c>
      <c r="Z35" s="189"/>
      <c r="AA35" s="19" t="s">
        <v>39</v>
      </c>
      <c r="AB35" s="20">
        <v>60</v>
      </c>
      <c r="AC35" s="21" t="s">
        <v>63</v>
      </c>
      <c r="AD35" s="21" t="s">
        <v>64</v>
      </c>
      <c r="AE35" s="24"/>
      <c r="AF35" s="24"/>
      <c r="AG35" s="24"/>
      <c r="AH35" s="24"/>
      <c r="AI35" s="192"/>
      <c r="AJ35" s="19" t="s">
        <v>67</v>
      </c>
      <c r="AK35" s="19" t="s">
        <v>39</v>
      </c>
      <c r="AL35" s="34">
        <f t="shared" si="2"/>
        <v>1</v>
      </c>
      <c r="AM35" s="20" t="s">
        <v>67</v>
      </c>
      <c r="AN35" s="20">
        <v>32</v>
      </c>
      <c r="AO35" s="20">
        <v>4</v>
      </c>
      <c r="AP35" s="20">
        <v>64</v>
      </c>
      <c r="AQ35" s="20">
        <v>12</v>
      </c>
      <c r="AR35" s="20">
        <v>5</v>
      </c>
      <c r="AS35" s="20">
        <v>5</v>
      </c>
      <c r="AT35" s="19" t="s">
        <v>67</v>
      </c>
      <c r="AU35" s="19" t="s">
        <v>67</v>
      </c>
      <c r="AV35" s="34">
        <f t="shared" si="3"/>
        <v>0</v>
      </c>
      <c r="AW35" s="20" t="s">
        <v>85</v>
      </c>
      <c r="AX35" s="19" t="s">
        <v>85</v>
      </c>
      <c r="AY35" s="34">
        <f t="shared" si="4"/>
        <v>0</v>
      </c>
      <c r="AZ35" s="20" t="s">
        <v>85</v>
      </c>
      <c r="BA35" s="19" t="s">
        <v>67</v>
      </c>
      <c r="BB35" s="34">
        <v>3840</v>
      </c>
      <c r="BC35" s="34">
        <v>2160</v>
      </c>
      <c r="BD35" s="36">
        <f t="shared" si="14"/>
        <v>8294400</v>
      </c>
      <c r="BE35" s="34">
        <v>30</v>
      </c>
      <c r="BF35" s="20" t="s">
        <v>91</v>
      </c>
      <c r="BG35" s="192"/>
      <c r="BH35" s="19" t="s">
        <v>67</v>
      </c>
      <c r="BI35" s="20" t="s">
        <v>67</v>
      </c>
      <c r="BJ35" s="19" t="s">
        <v>67</v>
      </c>
      <c r="BK35" s="19" t="s">
        <v>67</v>
      </c>
      <c r="BL35" s="19" t="s">
        <v>67</v>
      </c>
      <c r="BM35" s="192"/>
      <c r="BN35" s="19" t="s">
        <v>85</v>
      </c>
      <c r="BO35" s="19" t="s">
        <v>67</v>
      </c>
      <c r="BP35" s="19" t="s">
        <v>67</v>
      </c>
      <c r="BQ35" s="19" t="s">
        <v>85</v>
      </c>
      <c r="BR35" s="19" t="s">
        <v>85</v>
      </c>
      <c r="BS35" s="20" t="s">
        <v>67</v>
      </c>
      <c r="BT35" s="19" t="s">
        <v>67</v>
      </c>
      <c r="BU35" s="19" t="s">
        <v>85</v>
      </c>
      <c r="BV35" s="192"/>
      <c r="BW35" s="20" t="s">
        <v>85</v>
      </c>
      <c r="BX35" s="20" t="s">
        <v>67</v>
      </c>
      <c r="BY35" s="19" t="s">
        <v>85</v>
      </c>
      <c r="BZ35" s="19" t="s">
        <v>85</v>
      </c>
      <c r="CA35" s="19" t="s">
        <v>85</v>
      </c>
      <c r="CB35" s="34">
        <f t="shared" si="5"/>
        <v>1</v>
      </c>
      <c r="CC35" s="20" t="s">
        <v>67</v>
      </c>
      <c r="CD35" s="192"/>
      <c r="CE35" s="19" t="s">
        <v>67</v>
      </c>
      <c r="CF35" s="19" t="s">
        <v>67</v>
      </c>
      <c r="CG35" s="19" t="s">
        <v>67</v>
      </c>
      <c r="CH35" s="19" t="s">
        <v>67</v>
      </c>
      <c r="CI35" s="19" t="s">
        <v>67</v>
      </c>
      <c r="CJ35" s="19" t="s">
        <v>67</v>
      </c>
      <c r="CK35" s="19" t="s">
        <v>67</v>
      </c>
      <c r="CL35" s="19" t="s">
        <v>67</v>
      </c>
      <c r="CM35" s="22">
        <f t="shared" si="6"/>
        <v>0</v>
      </c>
      <c r="CN35" s="20" t="s">
        <v>85</v>
      </c>
      <c r="CO35" s="192"/>
      <c r="CP35" s="19" t="s">
        <v>67</v>
      </c>
      <c r="CQ35" s="19" t="s">
        <v>67</v>
      </c>
      <c r="CR35" s="20" t="s">
        <v>67</v>
      </c>
      <c r="CS35" s="20" t="s">
        <v>67</v>
      </c>
      <c r="CT35" s="19" t="s">
        <v>85</v>
      </c>
      <c r="CU35" s="192"/>
      <c r="CV35" s="42">
        <f t="shared" si="7"/>
        <v>1</v>
      </c>
      <c r="CW35" s="20" t="s">
        <v>67</v>
      </c>
      <c r="CX35" s="19" t="s">
        <v>67</v>
      </c>
      <c r="CY35" s="20" t="s">
        <v>67</v>
      </c>
      <c r="CZ35" s="20" t="s">
        <v>67</v>
      </c>
      <c r="DA35" s="20" t="s">
        <v>67</v>
      </c>
      <c r="DB35" s="20" t="s">
        <v>85</v>
      </c>
      <c r="DC35" s="192"/>
      <c r="DD35" s="20" t="s">
        <v>144</v>
      </c>
      <c r="DE35" s="20">
        <v>4500</v>
      </c>
      <c r="DF35" s="22">
        <f t="shared" si="8"/>
        <v>0</v>
      </c>
      <c r="DG35" s="20" t="s">
        <v>85</v>
      </c>
      <c r="DH35" s="20"/>
      <c r="DI35" s="192"/>
      <c r="DJ35" s="19" t="s">
        <v>67</v>
      </c>
      <c r="DK35" s="19" t="s">
        <v>67</v>
      </c>
      <c r="DL35" s="192"/>
      <c r="DM35" s="20" t="s">
        <v>163</v>
      </c>
      <c r="DN35" s="20" t="s">
        <v>449</v>
      </c>
      <c r="DO35" s="20" t="s">
        <v>466</v>
      </c>
      <c r="DP35" s="20">
        <v>179</v>
      </c>
      <c r="DQ35" s="192"/>
      <c r="DR35" s="20" t="s">
        <v>38</v>
      </c>
      <c r="DS35" s="19" t="s">
        <v>39</v>
      </c>
      <c r="DT35" s="22">
        <f t="shared" si="9"/>
        <v>0</v>
      </c>
      <c r="DU35" s="20" t="s">
        <v>39</v>
      </c>
      <c r="DV35" s="22">
        <f t="shared" si="10"/>
        <v>0</v>
      </c>
      <c r="DW35" s="20" t="s">
        <v>39</v>
      </c>
      <c r="DX35" s="22">
        <f t="shared" si="11"/>
        <v>0</v>
      </c>
      <c r="DY35" s="20" t="s">
        <v>39</v>
      </c>
      <c r="DZ35" s="22">
        <f t="shared" si="12"/>
        <v>0</v>
      </c>
      <c r="EA35" s="20" t="s">
        <v>39</v>
      </c>
      <c r="EB35" s="19" t="s">
        <v>38</v>
      </c>
      <c r="EC35" s="19" t="s">
        <v>67</v>
      </c>
      <c r="ED35" s="19" t="s">
        <v>67</v>
      </c>
      <c r="EE35" s="19" t="s">
        <v>67</v>
      </c>
      <c r="EF35" s="19" t="s">
        <v>67</v>
      </c>
      <c r="EG35" s="19" t="s">
        <v>67</v>
      </c>
      <c r="EH35" s="19" t="s">
        <v>67</v>
      </c>
      <c r="EI35" s="23" t="s">
        <v>234</v>
      </c>
      <c r="EJ35" s="28">
        <v>106990</v>
      </c>
      <c r="EK35" s="28">
        <v>187733</v>
      </c>
      <c r="EL35" s="29">
        <f t="shared" si="13"/>
        <v>147361.5</v>
      </c>
    </row>
    <row r="36" spans="1:142" ht="79.2" x14ac:dyDescent="0.3">
      <c r="A36" s="18" t="s">
        <v>235</v>
      </c>
      <c r="B36" s="188"/>
      <c r="C36" s="188"/>
      <c r="D36" s="192"/>
      <c r="E36" s="19" t="s">
        <v>4</v>
      </c>
      <c r="F36" s="20" t="s">
        <v>6</v>
      </c>
      <c r="G36" s="192"/>
      <c r="H36" s="21" t="s">
        <v>310</v>
      </c>
      <c r="I36" s="21" t="s">
        <v>11</v>
      </c>
      <c r="J36" s="20">
        <v>8</v>
      </c>
      <c r="K36" s="31">
        <v>2</v>
      </c>
      <c r="L36" s="20">
        <v>4</v>
      </c>
      <c r="M36" s="20">
        <v>128</v>
      </c>
      <c r="N36" s="20">
        <f t="shared" si="0"/>
        <v>1</v>
      </c>
      <c r="O36" s="20" t="s">
        <v>38</v>
      </c>
      <c r="P36" s="20" t="s">
        <v>41</v>
      </c>
      <c r="Q36" s="192"/>
      <c r="R36" s="19" t="s">
        <v>46</v>
      </c>
      <c r="S36" s="192"/>
      <c r="T36" s="20">
        <v>1</v>
      </c>
      <c r="U36" s="20">
        <v>6.5</v>
      </c>
      <c r="V36" s="32">
        <v>1600</v>
      </c>
      <c r="W36" s="32">
        <v>720</v>
      </c>
      <c r="X36" s="32">
        <f t="shared" si="1"/>
        <v>1152000</v>
      </c>
      <c r="Y36" s="189" t="s">
        <v>366</v>
      </c>
      <c r="Z36" s="189"/>
      <c r="AA36" s="19" t="s">
        <v>39</v>
      </c>
      <c r="AB36" s="20">
        <v>60</v>
      </c>
      <c r="AC36" s="189" t="s">
        <v>63</v>
      </c>
      <c r="AD36" s="189"/>
      <c r="AE36" s="189"/>
      <c r="AF36" s="189"/>
      <c r="AG36" s="189"/>
      <c r="AH36" s="189"/>
      <c r="AI36" s="192"/>
      <c r="AJ36" s="19" t="s">
        <v>67</v>
      </c>
      <c r="AK36" s="19" t="s">
        <v>39</v>
      </c>
      <c r="AL36" s="34">
        <f t="shared" si="2"/>
        <v>1</v>
      </c>
      <c r="AM36" s="20" t="s">
        <v>67</v>
      </c>
      <c r="AN36" s="20">
        <v>13</v>
      </c>
      <c r="AO36" s="20">
        <v>4</v>
      </c>
      <c r="AP36" s="20">
        <v>48</v>
      </c>
      <c r="AQ36" s="20">
        <v>8</v>
      </c>
      <c r="AR36" s="20">
        <v>5</v>
      </c>
      <c r="AS36" s="20">
        <v>2</v>
      </c>
      <c r="AT36" s="19" t="s">
        <v>67</v>
      </c>
      <c r="AU36" s="19" t="s">
        <v>67</v>
      </c>
      <c r="AV36" s="34">
        <f t="shared" si="3"/>
        <v>0</v>
      </c>
      <c r="AW36" s="20" t="s">
        <v>85</v>
      </c>
      <c r="AX36" s="19" t="s">
        <v>85</v>
      </c>
      <c r="AY36" s="34">
        <f t="shared" si="4"/>
        <v>0</v>
      </c>
      <c r="AZ36" s="20" t="s">
        <v>85</v>
      </c>
      <c r="BA36" s="19" t="s">
        <v>67</v>
      </c>
      <c r="BB36" s="34">
        <v>3840</v>
      </c>
      <c r="BC36" s="34">
        <v>2160</v>
      </c>
      <c r="BD36" s="36">
        <f t="shared" si="14"/>
        <v>8294400</v>
      </c>
      <c r="BE36" s="34">
        <v>30</v>
      </c>
      <c r="BF36" s="20" t="s">
        <v>91</v>
      </c>
      <c r="BG36" s="192"/>
      <c r="BH36" s="19" t="s">
        <v>67</v>
      </c>
      <c r="BI36" s="20" t="s">
        <v>67</v>
      </c>
      <c r="BJ36" s="19" t="s">
        <v>67</v>
      </c>
      <c r="BK36" s="19" t="s">
        <v>67</v>
      </c>
      <c r="BL36" s="19" t="s">
        <v>67</v>
      </c>
      <c r="BM36" s="192"/>
      <c r="BN36" s="19" t="s">
        <v>85</v>
      </c>
      <c r="BO36" s="19" t="s">
        <v>67</v>
      </c>
      <c r="BP36" s="19" t="s">
        <v>67</v>
      </c>
      <c r="BQ36" s="19" t="s">
        <v>85</v>
      </c>
      <c r="BR36" s="19" t="s">
        <v>85</v>
      </c>
      <c r="BS36" s="20" t="s">
        <v>67</v>
      </c>
      <c r="BT36" s="19" t="s">
        <v>67</v>
      </c>
      <c r="BU36" s="19" t="s">
        <v>85</v>
      </c>
      <c r="BV36" s="192"/>
      <c r="BW36" s="20" t="s">
        <v>85</v>
      </c>
      <c r="BX36" s="20" t="s">
        <v>67</v>
      </c>
      <c r="BY36" s="19" t="s">
        <v>85</v>
      </c>
      <c r="BZ36" s="19" t="s">
        <v>85</v>
      </c>
      <c r="CA36" s="19" t="s">
        <v>85</v>
      </c>
      <c r="CB36" s="34">
        <f t="shared" si="5"/>
        <v>1</v>
      </c>
      <c r="CC36" s="20" t="s">
        <v>67</v>
      </c>
      <c r="CD36" s="192"/>
      <c r="CE36" s="19" t="s">
        <v>67</v>
      </c>
      <c r="CF36" s="19" t="s">
        <v>67</v>
      </c>
      <c r="CG36" s="19" t="s">
        <v>67</v>
      </c>
      <c r="CH36" s="19" t="s">
        <v>67</v>
      </c>
      <c r="CI36" s="19" t="s">
        <v>67</v>
      </c>
      <c r="CJ36" s="19" t="s">
        <v>67</v>
      </c>
      <c r="CK36" s="19" t="s">
        <v>67</v>
      </c>
      <c r="CL36" s="19" t="s">
        <v>67</v>
      </c>
      <c r="CM36" s="22">
        <f t="shared" si="6"/>
        <v>1</v>
      </c>
      <c r="CN36" s="20" t="s">
        <v>67</v>
      </c>
      <c r="CO36" s="192"/>
      <c r="CP36" s="19" t="s">
        <v>67</v>
      </c>
      <c r="CQ36" s="19" t="s">
        <v>67</v>
      </c>
      <c r="CR36" s="20" t="s">
        <v>67</v>
      </c>
      <c r="CS36" s="20" t="s">
        <v>67</v>
      </c>
      <c r="CT36" s="19" t="s">
        <v>85</v>
      </c>
      <c r="CU36" s="192"/>
      <c r="CV36" s="42">
        <f t="shared" si="7"/>
        <v>1</v>
      </c>
      <c r="CW36" s="20" t="s">
        <v>67</v>
      </c>
      <c r="CX36" s="19" t="s">
        <v>67</v>
      </c>
      <c r="CY36" s="20" t="s">
        <v>67</v>
      </c>
      <c r="CZ36" s="20" t="s">
        <v>67</v>
      </c>
      <c r="DA36" s="20" t="s">
        <v>67</v>
      </c>
      <c r="DB36" s="20" t="s">
        <v>85</v>
      </c>
      <c r="DC36" s="192"/>
      <c r="DD36" s="20" t="s">
        <v>145</v>
      </c>
      <c r="DE36" s="20">
        <v>5000</v>
      </c>
      <c r="DF36" s="22">
        <f t="shared" si="8"/>
        <v>0</v>
      </c>
      <c r="DG36" s="20" t="s">
        <v>85</v>
      </c>
      <c r="DH36" s="20"/>
      <c r="DI36" s="192"/>
      <c r="DJ36" s="19" t="s">
        <v>67</v>
      </c>
      <c r="DK36" s="19" t="s">
        <v>67</v>
      </c>
      <c r="DL36" s="192"/>
      <c r="DM36" s="20" t="s">
        <v>411</v>
      </c>
      <c r="DN36" s="20" t="s">
        <v>448</v>
      </c>
      <c r="DO36" s="20" t="s">
        <v>171</v>
      </c>
      <c r="DP36" s="20">
        <v>205</v>
      </c>
      <c r="DQ36" s="192"/>
      <c r="DR36" s="20" t="s">
        <v>38</v>
      </c>
      <c r="DS36" s="19" t="s">
        <v>39</v>
      </c>
      <c r="DT36" s="22">
        <f t="shared" si="9"/>
        <v>0</v>
      </c>
      <c r="DU36" s="20" t="s">
        <v>39</v>
      </c>
      <c r="DV36" s="22">
        <f t="shared" si="10"/>
        <v>0</v>
      </c>
      <c r="DW36" s="20" t="s">
        <v>39</v>
      </c>
      <c r="DX36" s="22">
        <f t="shared" si="11"/>
        <v>0</v>
      </c>
      <c r="DY36" s="20" t="s">
        <v>39</v>
      </c>
      <c r="DZ36" s="22">
        <f t="shared" si="12"/>
        <v>0</v>
      </c>
      <c r="EA36" s="20" t="s">
        <v>39</v>
      </c>
      <c r="EB36" s="19" t="s">
        <v>38</v>
      </c>
      <c r="EC36" s="19" t="s">
        <v>67</v>
      </c>
      <c r="ED36" s="19" t="s">
        <v>67</v>
      </c>
      <c r="EE36" s="19" t="s">
        <v>67</v>
      </c>
      <c r="EF36" s="19" t="s">
        <v>67</v>
      </c>
      <c r="EG36" s="19" t="s">
        <v>67</v>
      </c>
      <c r="EH36" s="19" t="s">
        <v>67</v>
      </c>
      <c r="EI36" s="23" t="s">
        <v>235</v>
      </c>
      <c r="EJ36" s="28">
        <v>92200</v>
      </c>
      <c r="EK36" s="28">
        <v>209900</v>
      </c>
      <c r="EL36" s="29">
        <f t="shared" si="13"/>
        <v>151050</v>
      </c>
    </row>
    <row r="37" spans="1:142" ht="66" x14ac:dyDescent="0.3">
      <c r="A37" s="18" t="s">
        <v>236</v>
      </c>
      <c r="B37" s="188"/>
      <c r="C37" s="188"/>
      <c r="D37" s="192"/>
      <c r="E37" s="19" t="s">
        <v>4</v>
      </c>
      <c r="F37" s="20" t="s">
        <v>6</v>
      </c>
      <c r="G37" s="192"/>
      <c r="H37" s="21" t="s">
        <v>302</v>
      </c>
      <c r="I37" s="21" t="s">
        <v>312</v>
      </c>
      <c r="J37" s="20">
        <v>8</v>
      </c>
      <c r="K37" s="31">
        <v>2.2999999999999998</v>
      </c>
      <c r="L37" s="20">
        <v>6</v>
      </c>
      <c r="M37" s="20">
        <v>128</v>
      </c>
      <c r="N37" s="20">
        <f t="shared" si="0"/>
        <v>1</v>
      </c>
      <c r="O37" s="20" t="s">
        <v>38</v>
      </c>
      <c r="P37" s="20" t="s">
        <v>41</v>
      </c>
      <c r="Q37" s="192"/>
      <c r="R37" s="19" t="s">
        <v>46</v>
      </c>
      <c r="S37" s="192"/>
      <c r="T37" s="20">
        <v>1</v>
      </c>
      <c r="U37" s="20">
        <v>6.5</v>
      </c>
      <c r="V37" s="32">
        <v>2400</v>
      </c>
      <c r="W37" s="32">
        <v>1080</v>
      </c>
      <c r="X37" s="32">
        <f t="shared" si="1"/>
        <v>2592000</v>
      </c>
      <c r="Y37" s="189" t="s">
        <v>57</v>
      </c>
      <c r="Z37" s="189"/>
      <c r="AA37" s="19" t="s">
        <v>39</v>
      </c>
      <c r="AB37" s="20">
        <v>60</v>
      </c>
      <c r="AC37" s="189" t="s">
        <v>63</v>
      </c>
      <c r="AD37" s="189"/>
      <c r="AE37" s="189"/>
      <c r="AF37" s="189"/>
      <c r="AG37" s="189"/>
      <c r="AH37" s="189"/>
      <c r="AI37" s="192"/>
      <c r="AJ37" s="19" t="s">
        <v>67</v>
      </c>
      <c r="AK37" s="19" t="s">
        <v>39</v>
      </c>
      <c r="AL37" s="34">
        <f t="shared" si="2"/>
        <v>1</v>
      </c>
      <c r="AM37" s="20" t="s">
        <v>67</v>
      </c>
      <c r="AN37" s="20">
        <v>32</v>
      </c>
      <c r="AO37" s="20">
        <v>4</v>
      </c>
      <c r="AP37" s="20">
        <v>64</v>
      </c>
      <c r="AQ37" s="20">
        <v>12</v>
      </c>
      <c r="AR37" s="20">
        <v>5</v>
      </c>
      <c r="AS37" s="20">
        <v>5</v>
      </c>
      <c r="AT37" s="19" t="s">
        <v>67</v>
      </c>
      <c r="AU37" s="19" t="s">
        <v>67</v>
      </c>
      <c r="AV37" s="34">
        <f t="shared" si="3"/>
        <v>0</v>
      </c>
      <c r="AW37" s="20" t="s">
        <v>85</v>
      </c>
      <c r="AX37" s="19" t="s">
        <v>85</v>
      </c>
      <c r="AY37" s="34">
        <f t="shared" si="4"/>
        <v>0</v>
      </c>
      <c r="AZ37" s="20" t="s">
        <v>85</v>
      </c>
      <c r="BA37" s="19" t="s">
        <v>67</v>
      </c>
      <c r="BB37" s="34">
        <v>3840</v>
      </c>
      <c r="BC37" s="34">
        <v>2160</v>
      </c>
      <c r="BD37" s="36">
        <f t="shared" si="14"/>
        <v>8294400</v>
      </c>
      <c r="BE37" s="34">
        <v>30</v>
      </c>
      <c r="BF37" s="20" t="s">
        <v>91</v>
      </c>
      <c r="BG37" s="192"/>
      <c r="BH37" s="19" t="s">
        <v>67</v>
      </c>
      <c r="BI37" s="20" t="s">
        <v>67</v>
      </c>
      <c r="BJ37" s="19" t="s">
        <v>67</v>
      </c>
      <c r="BK37" s="19" t="s">
        <v>67</v>
      </c>
      <c r="BL37" s="19" t="s">
        <v>67</v>
      </c>
      <c r="BM37" s="192"/>
      <c r="BN37" s="19" t="s">
        <v>85</v>
      </c>
      <c r="BO37" s="19" t="s">
        <v>67</v>
      </c>
      <c r="BP37" s="19" t="s">
        <v>67</v>
      </c>
      <c r="BQ37" s="19" t="s">
        <v>85</v>
      </c>
      <c r="BR37" s="19" t="s">
        <v>85</v>
      </c>
      <c r="BS37" s="20" t="s">
        <v>67</v>
      </c>
      <c r="BT37" s="19" t="s">
        <v>67</v>
      </c>
      <c r="BU37" s="19" t="s">
        <v>85</v>
      </c>
      <c r="BV37" s="192"/>
      <c r="BW37" s="20" t="s">
        <v>85</v>
      </c>
      <c r="BX37" s="20" t="s">
        <v>67</v>
      </c>
      <c r="BY37" s="19" t="s">
        <v>85</v>
      </c>
      <c r="BZ37" s="19" t="s">
        <v>85</v>
      </c>
      <c r="CA37" s="19" t="s">
        <v>85</v>
      </c>
      <c r="CB37" s="34">
        <f t="shared" si="5"/>
        <v>1</v>
      </c>
      <c r="CC37" s="20" t="s">
        <v>67</v>
      </c>
      <c r="CD37" s="192"/>
      <c r="CE37" s="19" t="s">
        <v>67</v>
      </c>
      <c r="CF37" s="19" t="s">
        <v>67</v>
      </c>
      <c r="CG37" s="19" t="s">
        <v>67</v>
      </c>
      <c r="CH37" s="19" t="s">
        <v>67</v>
      </c>
      <c r="CI37" s="19" t="s">
        <v>67</v>
      </c>
      <c r="CJ37" s="19" t="s">
        <v>67</v>
      </c>
      <c r="CK37" s="19" t="s">
        <v>67</v>
      </c>
      <c r="CL37" s="19" t="s">
        <v>67</v>
      </c>
      <c r="CM37" s="22">
        <f t="shared" si="6"/>
        <v>0</v>
      </c>
      <c r="CN37" s="20" t="s">
        <v>85</v>
      </c>
      <c r="CO37" s="192"/>
      <c r="CP37" s="19" t="s">
        <v>67</v>
      </c>
      <c r="CQ37" s="19" t="s">
        <v>67</v>
      </c>
      <c r="CR37" s="20" t="s">
        <v>67</v>
      </c>
      <c r="CS37" s="20" t="s">
        <v>67</v>
      </c>
      <c r="CT37" s="19" t="s">
        <v>85</v>
      </c>
      <c r="CU37" s="192"/>
      <c r="CV37" s="42">
        <f t="shared" si="7"/>
        <v>1</v>
      </c>
      <c r="CW37" s="20" t="s">
        <v>67</v>
      </c>
      <c r="CX37" s="19" t="s">
        <v>67</v>
      </c>
      <c r="CY37" s="20" t="s">
        <v>67</v>
      </c>
      <c r="CZ37" s="20" t="s">
        <v>67</v>
      </c>
      <c r="DA37" s="20" t="s">
        <v>67</v>
      </c>
      <c r="DB37" s="20" t="s">
        <v>85</v>
      </c>
      <c r="DC37" s="192"/>
      <c r="DD37" s="20" t="s">
        <v>144</v>
      </c>
      <c r="DE37" s="20">
        <v>6000</v>
      </c>
      <c r="DF37" s="22">
        <f t="shared" si="8"/>
        <v>0</v>
      </c>
      <c r="DG37" s="20" t="s">
        <v>85</v>
      </c>
      <c r="DH37" s="20"/>
      <c r="DI37" s="192"/>
      <c r="DJ37" s="19" t="s">
        <v>67</v>
      </c>
      <c r="DK37" s="19" t="s">
        <v>67</v>
      </c>
      <c r="DL37" s="192"/>
      <c r="DM37" s="20" t="s">
        <v>415</v>
      </c>
      <c r="DN37" s="20" t="s">
        <v>450</v>
      </c>
      <c r="DO37" s="20" t="s">
        <v>178</v>
      </c>
      <c r="DP37" s="20">
        <v>203</v>
      </c>
      <c r="DQ37" s="192"/>
      <c r="DR37" s="20" t="s">
        <v>38</v>
      </c>
      <c r="DS37" s="19" t="s">
        <v>39</v>
      </c>
      <c r="DT37" s="22">
        <f t="shared" si="9"/>
        <v>0</v>
      </c>
      <c r="DU37" s="20" t="s">
        <v>39</v>
      </c>
      <c r="DV37" s="22">
        <f t="shared" si="10"/>
        <v>0</v>
      </c>
      <c r="DW37" s="20" t="s">
        <v>39</v>
      </c>
      <c r="DX37" s="22">
        <f t="shared" si="11"/>
        <v>0</v>
      </c>
      <c r="DY37" s="20" t="s">
        <v>39</v>
      </c>
      <c r="DZ37" s="22">
        <f t="shared" si="12"/>
        <v>0</v>
      </c>
      <c r="EA37" s="20" t="s">
        <v>39</v>
      </c>
      <c r="EB37" s="19" t="s">
        <v>38</v>
      </c>
      <c r="EC37" s="19" t="s">
        <v>67</v>
      </c>
      <c r="ED37" s="19" t="s">
        <v>67</v>
      </c>
      <c r="EE37" s="19" t="s">
        <v>67</v>
      </c>
      <c r="EF37" s="19" t="s">
        <v>67</v>
      </c>
      <c r="EG37" s="19" t="s">
        <v>67</v>
      </c>
      <c r="EH37" s="19" t="s">
        <v>67</v>
      </c>
      <c r="EI37" s="23" t="s">
        <v>236</v>
      </c>
      <c r="EJ37" s="28">
        <v>108900</v>
      </c>
      <c r="EK37" s="28">
        <v>127039</v>
      </c>
      <c r="EL37" s="29">
        <f t="shared" si="13"/>
        <v>117969.5</v>
      </c>
    </row>
    <row r="38" spans="1:142" ht="79.2" x14ac:dyDescent="0.3">
      <c r="A38" s="18" t="s">
        <v>237</v>
      </c>
      <c r="B38" s="188"/>
      <c r="C38" s="188"/>
      <c r="D38" s="192"/>
      <c r="E38" s="19" t="s">
        <v>4</v>
      </c>
      <c r="F38" s="20" t="s">
        <v>6</v>
      </c>
      <c r="G38" s="192"/>
      <c r="H38" s="21" t="s">
        <v>13</v>
      </c>
      <c r="I38" s="21" t="s">
        <v>10</v>
      </c>
      <c r="J38" s="20">
        <v>8</v>
      </c>
      <c r="K38" s="31">
        <v>2.2000000000000002</v>
      </c>
      <c r="L38" s="20">
        <v>6</v>
      </c>
      <c r="M38" s="20">
        <v>128</v>
      </c>
      <c r="N38" s="20">
        <f t="shared" si="0"/>
        <v>1</v>
      </c>
      <c r="O38" s="20" t="s">
        <v>38</v>
      </c>
      <c r="P38" s="20" t="s">
        <v>41</v>
      </c>
      <c r="Q38" s="192"/>
      <c r="R38" s="19" t="s">
        <v>46</v>
      </c>
      <c r="S38" s="192"/>
      <c r="T38" s="20">
        <v>1</v>
      </c>
      <c r="U38" s="20">
        <v>6.7</v>
      </c>
      <c r="V38" s="32">
        <v>2340</v>
      </c>
      <c r="W38" s="32">
        <v>1080</v>
      </c>
      <c r="X38" s="32">
        <f t="shared" si="1"/>
        <v>2527200</v>
      </c>
      <c r="Y38" s="189" t="s">
        <v>368</v>
      </c>
      <c r="Z38" s="189"/>
      <c r="AA38" s="19" t="s">
        <v>39</v>
      </c>
      <c r="AB38" s="20">
        <v>60</v>
      </c>
      <c r="AC38" s="189" t="s">
        <v>63</v>
      </c>
      <c r="AD38" s="189"/>
      <c r="AE38" s="189"/>
      <c r="AF38" s="189"/>
      <c r="AG38" s="189"/>
      <c r="AH38" s="189"/>
      <c r="AI38" s="192"/>
      <c r="AJ38" s="19" t="s">
        <v>67</v>
      </c>
      <c r="AK38" s="19" t="s">
        <v>39</v>
      </c>
      <c r="AL38" s="34">
        <f t="shared" si="2"/>
        <v>1</v>
      </c>
      <c r="AM38" s="20" t="s">
        <v>67</v>
      </c>
      <c r="AN38" s="20">
        <v>32</v>
      </c>
      <c r="AO38" s="20">
        <v>4</v>
      </c>
      <c r="AP38" s="20">
        <v>64</v>
      </c>
      <c r="AQ38" s="20">
        <v>12</v>
      </c>
      <c r="AR38" s="20">
        <v>5</v>
      </c>
      <c r="AS38" s="20">
        <v>5</v>
      </c>
      <c r="AT38" s="19" t="s">
        <v>67</v>
      </c>
      <c r="AU38" s="19" t="s">
        <v>67</v>
      </c>
      <c r="AV38" s="34">
        <f t="shared" si="3"/>
        <v>0</v>
      </c>
      <c r="AW38" s="20" t="s">
        <v>85</v>
      </c>
      <c r="AX38" s="19" t="s">
        <v>85</v>
      </c>
      <c r="AY38" s="34">
        <f t="shared" si="4"/>
        <v>0</v>
      </c>
      <c r="AZ38" s="20" t="s">
        <v>85</v>
      </c>
      <c r="BA38" s="19" t="s">
        <v>67</v>
      </c>
      <c r="BB38" s="34">
        <v>3840</v>
      </c>
      <c r="BC38" s="34">
        <v>2160</v>
      </c>
      <c r="BD38" s="36">
        <f t="shared" si="14"/>
        <v>8294400</v>
      </c>
      <c r="BE38" s="34">
        <v>30</v>
      </c>
      <c r="BF38" s="20" t="s">
        <v>91</v>
      </c>
      <c r="BG38" s="192"/>
      <c r="BH38" s="19" t="s">
        <v>67</v>
      </c>
      <c r="BI38" s="20" t="s">
        <v>67</v>
      </c>
      <c r="BJ38" s="19" t="s">
        <v>67</v>
      </c>
      <c r="BK38" s="19" t="s">
        <v>67</v>
      </c>
      <c r="BL38" s="19" t="s">
        <v>67</v>
      </c>
      <c r="BM38" s="192"/>
      <c r="BN38" s="19" t="s">
        <v>85</v>
      </c>
      <c r="BO38" s="19" t="s">
        <v>67</v>
      </c>
      <c r="BP38" s="19" t="s">
        <v>67</v>
      </c>
      <c r="BQ38" s="19" t="s">
        <v>85</v>
      </c>
      <c r="BR38" s="19" t="s">
        <v>85</v>
      </c>
      <c r="BS38" s="20" t="s">
        <v>67</v>
      </c>
      <c r="BT38" s="19" t="s">
        <v>67</v>
      </c>
      <c r="BU38" s="19" t="s">
        <v>85</v>
      </c>
      <c r="BV38" s="192"/>
      <c r="BW38" s="20" t="s">
        <v>85</v>
      </c>
      <c r="BX38" s="20" t="s">
        <v>67</v>
      </c>
      <c r="BY38" s="19" t="s">
        <v>85</v>
      </c>
      <c r="BZ38" s="19" t="s">
        <v>85</v>
      </c>
      <c r="CA38" s="19" t="s">
        <v>85</v>
      </c>
      <c r="CB38" s="34">
        <f t="shared" si="5"/>
        <v>1</v>
      </c>
      <c r="CC38" s="20" t="s">
        <v>67</v>
      </c>
      <c r="CD38" s="192"/>
      <c r="CE38" s="19" t="s">
        <v>67</v>
      </c>
      <c r="CF38" s="19" t="s">
        <v>67</v>
      </c>
      <c r="CG38" s="19" t="s">
        <v>67</v>
      </c>
      <c r="CH38" s="19" t="s">
        <v>67</v>
      </c>
      <c r="CI38" s="19" t="s">
        <v>67</v>
      </c>
      <c r="CJ38" s="19" t="s">
        <v>67</v>
      </c>
      <c r="CK38" s="19" t="s">
        <v>67</v>
      </c>
      <c r="CL38" s="19" t="s">
        <v>67</v>
      </c>
      <c r="CM38" s="22">
        <f t="shared" si="6"/>
        <v>0</v>
      </c>
      <c r="CN38" s="20" t="s">
        <v>85</v>
      </c>
      <c r="CO38" s="192"/>
      <c r="CP38" s="19" t="s">
        <v>67</v>
      </c>
      <c r="CQ38" s="19" t="s">
        <v>67</v>
      </c>
      <c r="CR38" s="20" t="s">
        <v>67</v>
      </c>
      <c r="CS38" s="20" t="s">
        <v>67</v>
      </c>
      <c r="CT38" s="19" t="s">
        <v>85</v>
      </c>
      <c r="CU38" s="192"/>
      <c r="CV38" s="42">
        <f t="shared" si="7"/>
        <v>1</v>
      </c>
      <c r="CW38" s="20" t="s">
        <v>67</v>
      </c>
      <c r="CX38" s="19" t="s">
        <v>67</v>
      </c>
      <c r="CY38" s="20" t="s">
        <v>67</v>
      </c>
      <c r="CZ38" s="20" t="s">
        <v>67</v>
      </c>
      <c r="DA38" s="20" t="s">
        <v>67</v>
      </c>
      <c r="DB38" s="20" t="s">
        <v>85</v>
      </c>
      <c r="DC38" s="192"/>
      <c r="DD38" s="20" t="s">
        <v>144</v>
      </c>
      <c r="DE38" s="20">
        <v>7000</v>
      </c>
      <c r="DF38" s="22">
        <f t="shared" si="8"/>
        <v>0</v>
      </c>
      <c r="DG38" s="20" t="s">
        <v>85</v>
      </c>
      <c r="DH38" s="20"/>
      <c r="DI38" s="192"/>
      <c r="DJ38" s="19" t="s">
        <v>67</v>
      </c>
      <c r="DK38" s="19" t="s">
        <v>67</v>
      </c>
      <c r="DL38" s="192"/>
      <c r="DM38" s="20" t="s">
        <v>420</v>
      </c>
      <c r="DN38" s="20" t="s">
        <v>439</v>
      </c>
      <c r="DO38" s="20" t="s">
        <v>467</v>
      </c>
      <c r="DP38" s="20">
        <v>213</v>
      </c>
      <c r="DQ38" s="192"/>
      <c r="DR38" s="20" t="s">
        <v>38</v>
      </c>
      <c r="DS38" s="19" t="s">
        <v>39</v>
      </c>
      <c r="DT38" s="22">
        <f t="shared" si="9"/>
        <v>0</v>
      </c>
      <c r="DU38" s="20" t="s">
        <v>39</v>
      </c>
      <c r="DV38" s="22">
        <f t="shared" si="10"/>
        <v>0</v>
      </c>
      <c r="DW38" s="20" t="s">
        <v>39</v>
      </c>
      <c r="DX38" s="22">
        <f t="shared" si="11"/>
        <v>0</v>
      </c>
      <c r="DY38" s="20" t="s">
        <v>39</v>
      </c>
      <c r="DZ38" s="22">
        <f t="shared" si="12"/>
        <v>0</v>
      </c>
      <c r="EA38" s="20" t="s">
        <v>39</v>
      </c>
      <c r="EB38" s="19" t="s">
        <v>38</v>
      </c>
      <c r="EC38" s="19" t="s">
        <v>67</v>
      </c>
      <c r="ED38" s="19" t="s">
        <v>67</v>
      </c>
      <c r="EE38" s="19" t="s">
        <v>67</v>
      </c>
      <c r="EF38" s="19" t="s">
        <v>67</v>
      </c>
      <c r="EG38" s="19" t="s">
        <v>67</v>
      </c>
      <c r="EH38" s="19" t="s">
        <v>67</v>
      </c>
      <c r="EI38" s="23" t="s">
        <v>237</v>
      </c>
      <c r="EJ38" s="28">
        <v>109000</v>
      </c>
      <c r="EK38" s="28">
        <v>197800</v>
      </c>
      <c r="EL38" s="29">
        <f t="shared" si="13"/>
        <v>153400</v>
      </c>
    </row>
    <row r="39" spans="1:142" ht="79.2" x14ac:dyDescent="0.3">
      <c r="A39" s="18" t="s">
        <v>238</v>
      </c>
      <c r="B39" s="188"/>
      <c r="C39" s="188"/>
      <c r="D39" s="192"/>
      <c r="E39" s="19" t="s">
        <v>4</v>
      </c>
      <c r="F39" s="20" t="s">
        <v>6</v>
      </c>
      <c r="G39" s="192"/>
      <c r="H39" s="21" t="s">
        <v>311</v>
      </c>
      <c r="I39" s="21" t="s">
        <v>10</v>
      </c>
      <c r="J39" s="20">
        <v>8</v>
      </c>
      <c r="K39" s="31">
        <v>2.2000000000000002</v>
      </c>
      <c r="L39" s="20">
        <v>8</v>
      </c>
      <c r="M39" s="20">
        <v>128</v>
      </c>
      <c r="N39" s="20">
        <f t="shared" si="0"/>
        <v>0</v>
      </c>
      <c r="O39" s="20" t="s">
        <v>39</v>
      </c>
      <c r="P39" s="20"/>
      <c r="Q39" s="192"/>
      <c r="R39" s="19" t="s">
        <v>46</v>
      </c>
      <c r="S39" s="192"/>
      <c r="T39" s="20">
        <v>1</v>
      </c>
      <c r="U39" s="20">
        <v>6.7</v>
      </c>
      <c r="V39" s="32">
        <v>2400</v>
      </c>
      <c r="W39" s="32">
        <v>1080</v>
      </c>
      <c r="X39" s="32">
        <f t="shared" si="1"/>
        <v>2592000</v>
      </c>
      <c r="Y39" s="189" t="s">
        <v>57</v>
      </c>
      <c r="Z39" s="189"/>
      <c r="AA39" s="19" t="s">
        <v>39</v>
      </c>
      <c r="AB39" s="20">
        <v>60</v>
      </c>
      <c r="AC39" s="189" t="s">
        <v>63</v>
      </c>
      <c r="AD39" s="189"/>
      <c r="AE39" s="189"/>
      <c r="AF39" s="189"/>
      <c r="AG39" s="189"/>
      <c r="AH39" s="189"/>
      <c r="AI39" s="192"/>
      <c r="AJ39" s="19" t="s">
        <v>67</v>
      </c>
      <c r="AK39" s="19" t="s">
        <v>39</v>
      </c>
      <c r="AL39" s="34">
        <f t="shared" si="2"/>
        <v>0</v>
      </c>
      <c r="AM39" s="20" t="s">
        <v>85</v>
      </c>
      <c r="AN39" s="20"/>
      <c r="AO39" s="20">
        <v>3</v>
      </c>
      <c r="AP39" s="20">
        <v>48</v>
      </c>
      <c r="AQ39" s="20">
        <v>8</v>
      </c>
      <c r="AR39" s="20"/>
      <c r="AS39" s="20"/>
      <c r="AT39" s="19" t="s">
        <v>67</v>
      </c>
      <c r="AU39" s="19" t="s">
        <v>67</v>
      </c>
      <c r="AV39" s="34">
        <f t="shared" si="3"/>
        <v>0</v>
      </c>
      <c r="AW39" s="20" t="s">
        <v>85</v>
      </c>
      <c r="AX39" s="19" t="s">
        <v>85</v>
      </c>
      <c r="AY39" s="34">
        <f t="shared" si="4"/>
        <v>1</v>
      </c>
      <c r="AZ39" s="20" t="s">
        <v>67</v>
      </c>
      <c r="BA39" s="19" t="s">
        <v>67</v>
      </c>
      <c r="BB39" s="34">
        <v>3840</v>
      </c>
      <c r="BC39" s="34">
        <v>2160</v>
      </c>
      <c r="BD39" s="36">
        <f t="shared" si="14"/>
        <v>8294400</v>
      </c>
      <c r="BE39" s="34">
        <v>30</v>
      </c>
      <c r="BF39" s="20" t="s">
        <v>91</v>
      </c>
      <c r="BG39" s="192"/>
      <c r="BH39" s="19" t="s">
        <v>67</v>
      </c>
      <c r="BI39" s="20" t="s">
        <v>67</v>
      </c>
      <c r="BJ39" s="19" t="s">
        <v>67</v>
      </c>
      <c r="BK39" s="19" t="s">
        <v>67</v>
      </c>
      <c r="BL39" s="19" t="s">
        <v>67</v>
      </c>
      <c r="BM39" s="192"/>
      <c r="BN39" s="19" t="s">
        <v>85</v>
      </c>
      <c r="BO39" s="19" t="s">
        <v>67</v>
      </c>
      <c r="BP39" s="19" t="s">
        <v>67</v>
      </c>
      <c r="BQ39" s="19" t="s">
        <v>85</v>
      </c>
      <c r="BR39" s="19" t="s">
        <v>85</v>
      </c>
      <c r="BS39" s="20" t="s">
        <v>67</v>
      </c>
      <c r="BT39" s="19" t="s">
        <v>67</v>
      </c>
      <c r="BU39" s="19" t="s">
        <v>85</v>
      </c>
      <c r="BV39" s="192"/>
      <c r="BW39" s="20" t="s">
        <v>85</v>
      </c>
      <c r="BX39" s="20" t="s">
        <v>67</v>
      </c>
      <c r="BY39" s="19" t="s">
        <v>85</v>
      </c>
      <c r="BZ39" s="19" t="s">
        <v>85</v>
      </c>
      <c r="CA39" s="19" t="s">
        <v>85</v>
      </c>
      <c r="CB39" s="34">
        <f t="shared" si="5"/>
        <v>0</v>
      </c>
      <c r="CC39" s="20" t="s">
        <v>85</v>
      </c>
      <c r="CD39" s="192"/>
      <c r="CE39" s="19" t="s">
        <v>67</v>
      </c>
      <c r="CF39" s="19" t="s">
        <v>67</v>
      </c>
      <c r="CG39" s="19" t="s">
        <v>67</v>
      </c>
      <c r="CH39" s="19" t="s">
        <v>67</v>
      </c>
      <c r="CI39" s="19" t="s">
        <v>67</v>
      </c>
      <c r="CJ39" s="19" t="s">
        <v>67</v>
      </c>
      <c r="CK39" s="19" t="s">
        <v>67</v>
      </c>
      <c r="CL39" s="19" t="s">
        <v>67</v>
      </c>
      <c r="CM39" s="22">
        <f t="shared" si="6"/>
        <v>0</v>
      </c>
      <c r="CN39" s="20" t="s">
        <v>85</v>
      </c>
      <c r="CO39" s="192"/>
      <c r="CP39" s="19" t="s">
        <v>67</v>
      </c>
      <c r="CQ39" s="19" t="s">
        <v>67</v>
      </c>
      <c r="CR39" s="20" t="s">
        <v>67</v>
      </c>
      <c r="CS39" s="20" t="s">
        <v>67</v>
      </c>
      <c r="CT39" s="19" t="s">
        <v>85</v>
      </c>
      <c r="CU39" s="192"/>
      <c r="CV39" s="42">
        <f t="shared" si="7"/>
        <v>1</v>
      </c>
      <c r="CW39" s="20" t="s">
        <v>67</v>
      </c>
      <c r="CX39" s="19" t="s">
        <v>67</v>
      </c>
      <c r="CY39" s="20" t="s">
        <v>67</v>
      </c>
      <c r="CZ39" s="20" t="s">
        <v>67</v>
      </c>
      <c r="DA39" s="20" t="s">
        <v>67</v>
      </c>
      <c r="DB39" s="20" t="s">
        <v>85</v>
      </c>
      <c r="DC39" s="192"/>
      <c r="DD39" s="20" t="s">
        <v>144</v>
      </c>
      <c r="DE39" s="20">
        <v>3700</v>
      </c>
      <c r="DF39" s="22">
        <f t="shared" si="8"/>
        <v>0</v>
      </c>
      <c r="DG39" s="20" t="s">
        <v>85</v>
      </c>
      <c r="DH39" s="20"/>
      <c r="DI39" s="192"/>
      <c r="DJ39" s="19" t="s">
        <v>67</v>
      </c>
      <c r="DK39" s="19" t="s">
        <v>67</v>
      </c>
      <c r="DL39" s="192"/>
      <c r="DM39" s="20" t="s">
        <v>421</v>
      </c>
      <c r="DN39" s="20" t="s">
        <v>451</v>
      </c>
      <c r="DO39" s="20" t="s">
        <v>178</v>
      </c>
      <c r="DP39" s="20">
        <v>220</v>
      </c>
      <c r="DQ39" s="192"/>
      <c r="DR39" s="20" t="s">
        <v>38</v>
      </c>
      <c r="DS39" s="19" t="s">
        <v>39</v>
      </c>
      <c r="DT39" s="22">
        <f t="shared" si="9"/>
        <v>0</v>
      </c>
      <c r="DU39" s="20" t="s">
        <v>39</v>
      </c>
      <c r="DV39" s="22">
        <f t="shared" si="10"/>
        <v>0</v>
      </c>
      <c r="DW39" s="20" t="s">
        <v>39</v>
      </c>
      <c r="DX39" s="22">
        <f t="shared" si="11"/>
        <v>0</v>
      </c>
      <c r="DY39" s="20" t="s">
        <v>39</v>
      </c>
      <c r="DZ39" s="22">
        <f t="shared" si="12"/>
        <v>0</v>
      </c>
      <c r="EA39" s="20" t="s">
        <v>39</v>
      </c>
      <c r="EB39" s="19" t="s">
        <v>38</v>
      </c>
      <c r="EC39" s="19" t="s">
        <v>67</v>
      </c>
      <c r="ED39" s="19" t="s">
        <v>67</v>
      </c>
      <c r="EE39" s="19" t="s">
        <v>67</v>
      </c>
      <c r="EF39" s="19" t="s">
        <v>67</v>
      </c>
      <c r="EG39" s="19" t="s">
        <v>67</v>
      </c>
      <c r="EH39" s="19" t="s">
        <v>67</v>
      </c>
      <c r="EI39" s="23" t="s">
        <v>238</v>
      </c>
      <c r="EJ39" s="28">
        <v>133000</v>
      </c>
      <c r="EK39" s="28">
        <v>209990</v>
      </c>
      <c r="EL39" s="29">
        <f t="shared" si="13"/>
        <v>171495</v>
      </c>
    </row>
    <row r="40" spans="1:142" ht="66" x14ac:dyDescent="0.3">
      <c r="A40" s="18" t="s">
        <v>239</v>
      </c>
      <c r="B40" s="188"/>
      <c r="C40" s="188"/>
      <c r="D40" s="192"/>
      <c r="E40" s="19" t="s">
        <v>4</v>
      </c>
      <c r="F40" s="20" t="s">
        <v>6</v>
      </c>
      <c r="G40" s="192"/>
      <c r="H40" s="21" t="s">
        <v>302</v>
      </c>
      <c r="I40" s="21" t="s">
        <v>303</v>
      </c>
      <c r="J40" s="20">
        <v>8</v>
      </c>
      <c r="K40" s="31">
        <v>2.2999999999999998</v>
      </c>
      <c r="L40" s="20">
        <v>4</v>
      </c>
      <c r="M40" s="20">
        <v>64</v>
      </c>
      <c r="N40" s="20">
        <f t="shared" si="0"/>
        <v>1</v>
      </c>
      <c r="O40" s="20" t="s">
        <v>38</v>
      </c>
      <c r="P40" s="20" t="s">
        <v>43</v>
      </c>
      <c r="Q40" s="192"/>
      <c r="R40" s="19" t="s">
        <v>46</v>
      </c>
      <c r="S40" s="192"/>
      <c r="T40" s="20">
        <v>1</v>
      </c>
      <c r="U40" s="20">
        <v>6.3</v>
      </c>
      <c r="V40" s="32">
        <v>2340</v>
      </c>
      <c r="W40" s="32">
        <v>1080</v>
      </c>
      <c r="X40" s="32">
        <f t="shared" si="1"/>
        <v>2527200</v>
      </c>
      <c r="Y40" s="189" t="s">
        <v>56</v>
      </c>
      <c r="Z40" s="189"/>
      <c r="AA40" s="19" t="s">
        <v>39</v>
      </c>
      <c r="AB40" s="20">
        <v>60</v>
      </c>
      <c r="AC40" s="189" t="s">
        <v>63</v>
      </c>
      <c r="AD40" s="189"/>
      <c r="AE40" s="189"/>
      <c r="AF40" s="189"/>
      <c r="AG40" s="189"/>
      <c r="AH40" s="189"/>
      <c r="AI40" s="192"/>
      <c r="AJ40" s="19" t="s">
        <v>67</v>
      </c>
      <c r="AK40" s="19" t="s">
        <v>39</v>
      </c>
      <c r="AL40" s="34">
        <f t="shared" si="2"/>
        <v>1</v>
      </c>
      <c r="AM40" s="20" t="s">
        <v>67</v>
      </c>
      <c r="AN40" s="20">
        <v>13</v>
      </c>
      <c r="AO40" s="20">
        <v>2</v>
      </c>
      <c r="AP40" s="20">
        <v>25</v>
      </c>
      <c r="AQ40" s="20">
        <v>8</v>
      </c>
      <c r="AR40" s="20"/>
      <c r="AS40" s="20"/>
      <c r="AT40" s="19" t="s">
        <v>67</v>
      </c>
      <c r="AU40" s="19" t="s">
        <v>67</v>
      </c>
      <c r="AV40" s="34">
        <f t="shared" si="3"/>
        <v>0</v>
      </c>
      <c r="AW40" s="20" t="s">
        <v>85</v>
      </c>
      <c r="AX40" s="19" t="s">
        <v>85</v>
      </c>
      <c r="AY40" s="34">
        <f t="shared" si="4"/>
        <v>0</v>
      </c>
      <c r="AZ40" s="20" t="s">
        <v>85</v>
      </c>
      <c r="BA40" s="19" t="s">
        <v>67</v>
      </c>
      <c r="BB40" s="34">
        <v>1920</v>
      </c>
      <c r="BC40" s="34">
        <v>1080</v>
      </c>
      <c r="BD40" s="36">
        <f t="shared" si="14"/>
        <v>2073600</v>
      </c>
      <c r="BE40" s="34">
        <v>30</v>
      </c>
      <c r="BF40" s="20" t="s">
        <v>90</v>
      </c>
      <c r="BG40" s="192"/>
      <c r="BH40" s="19" t="s">
        <v>67</v>
      </c>
      <c r="BI40" s="20" t="s">
        <v>67</v>
      </c>
      <c r="BJ40" s="19" t="s">
        <v>67</v>
      </c>
      <c r="BK40" s="19" t="s">
        <v>67</v>
      </c>
      <c r="BL40" s="19" t="s">
        <v>67</v>
      </c>
      <c r="BM40" s="192"/>
      <c r="BN40" s="19" t="s">
        <v>85</v>
      </c>
      <c r="BO40" s="19" t="s">
        <v>67</v>
      </c>
      <c r="BP40" s="19" t="s">
        <v>67</v>
      </c>
      <c r="BQ40" s="19" t="s">
        <v>85</v>
      </c>
      <c r="BR40" s="19" t="s">
        <v>85</v>
      </c>
      <c r="BS40" s="20" t="s">
        <v>67</v>
      </c>
      <c r="BT40" s="19" t="s">
        <v>67</v>
      </c>
      <c r="BU40" s="19" t="s">
        <v>85</v>
      </c>
      <c r="BV40" s="192"/>
      <c r="BW40" s="20" t="s">
        <v>85</v>
      </c>
      <c r="BX40" s="20" t="s">
        <v>67</v>
      </c>
      <c r="BY40" s="19" t="s">
        <v>85</v>
      </c>
      <c r="BZ40" s="19" t="s">
        <v>85</v>
      </c>
      <c r="CA40" s="19" t="s">
        <v>85</v>
      </c>
      <c r="CB40" s="34">
        <f t="shared" si="5"/>
        <v>1</v>
      </c>
      <c r="CC40" s="20" t="s">
        <v>67</v>
      </c>
      <c r="CD40" s="192"/>
      <c r="CE40" s="19" t="s">
        <v>67</v>
      </c>
      <c r="CF40" s="19" t="s">
        <v>67</v>
      </c>
      <c r="CG40" s="19" t="s">
        <v>67</v>
      </c>
      <c r="CH40" s="19" t="s">
        <v>67</v>
      </c>
      <c r="CI40" s="19" t="s">
        <v>67</v>
      </c>
      <c r="CJ40" s="19" t="s">
        <v>67</v>
      </c>
      <c r="CK40" s="19" t="s">
        <v>67</v>
      </c>
      <c r="CL40" s="19" t="s">
        <v>67</v>
      </c>
      <c r="CM40" s="22">
        <f t="shared" si="6"/>
        <v>0</v>
      </c>
      <c r="CN40" s="20" t="s">
        <v>85</v>
      </c>
      <c r="CO40" s="192"/>
      <c r="CP40" s="19" t="s">
        <v>67</v>
      </c>
      <c r="CQ40" s="19" t="s">
        <v>67</v>
      </c>
      <c r="CR40" s="20" t="s">
        <v>67</v>
      </c>
      <c r="CS40" s="20" t="s">
        <v>67</v>
      </c>
      <c r="CT40" s="19" t="s">
        <v>85</v>
      </c>
      <c r="CU40" s="192"/>
      <c r="CV40" s="42">
        <f t="shared" si="7"/>
        <v>1</v>
      </c>
      <c r="CW40" s="20" t="s">
        <v>67</v>
      </c>
      <c r="CX40" s="19" t="s">
        <v>67</v>
      </c>
      <c r="CY40" s="20" t="s">
        <v>67</v>
      </c>
      <c r="CZ40" s="20" t="s">
        <v>67</v>
      </c>
      <c r="DA40" s="20" t="s">
        <v>67</v>
      </c>
      <c r="DB40" s="20" t="s">
        <v>85</v>
      </c>
      <c r="DC40" s="192"/>
      <c r="DD40" s="20" t="s">
        <v>144</v>
      </c>
      <c r="DE40" s="20">
        <v>4050</v>
      </c>
      <c r="DF40" s="22">
        <f t="shared" si="8"/>
        <v>0</v>
      </c>
      <c r="DG40" s="20" t="s">
        <v>85</v>
      </c>
      <c r="DH40" s="20"/>
      <c r="DI40" s="192"/>
      <c r="DJ40" s="19" t="s">
        <v>67</v>
      </c>
      <c r="DK40" s="19" t="s">
        <v>67</v>
      </c>
      <c r="DL40" s="192"/>
      <c r="DM40" s="20" t="s">
        <v>422</v>
      </c>
      <c r="DN40" s="20" t="s">
        <v>167</v>
      </c>
      <c r="DO40" s="20" t="s">
        <v>468</v>
      </c>
      <c r="DP40" s="20">
        <v>218</v>
      </c>
      <c r="DQ40" s="192"/>
      <c r="DR40" s="20" t="s">
        <v>38</v>
      </c>
      <c r="DS40" s="19" t="s">
        <v>39</v>
      </c>
      <c r="DT40" s="22">
        <f t="shared" si="9"/>
        <v>1</v>
      </c>
      <c r="DU40" s="20" t="s">
        <v>38</v>
      </c>
      <c r="DV40" s="22">
        <f t="shared" si="10"/>
        <v>1</v>
      </c>
      <c r="DW40" s="20" t="s">
        <v>38</v>
      </c>
      <c r="DX40" s="22">
        <f t="shared" si="11"/>
        <v>1</v>
      </c>
      <c r="DY40" s="20" t="s">
        <v>38</v>
      </c>
      <c r="DZ40" s="22">
        <f t="shared" si="12"/>
        <v>1</v>
      </c>
      <c r="EA40" s="20" t="s">
        <v>38</v>
      </c>
      <c r="EB40" s="19" t="s">
        <v>38</v>
      </c>
      <c r="EC40" s="19" t="s">
        <v>67</v>
      </c>
      <c r="ED40" s="19" t="s">
        <v>67</v>
      </c>
      <c r="EE40" s="19" t="s">
        <v>67</v>
      </c>
      <c r="EF40" s="19" t="s">
        <v>67</v>
      </c>
      <c r="EG40" s="19" t="s">
        <v>67</v>
      </c>
      <c r="EH40" s="19" t="s">
        <v>67</v>
      </c>
      <c r="EI40" s="23" t="s">
        <v>239</v>
      </c>
      <c r="EJ40" s="28">
        <v>138000</v>
      </c>
      <c r="EK40" s="28">
        <v>201987</v>
      </c>
      <c r="EL40" s="29">
        <f t="shared" si="13"/>
        <v>169993.5</v>
      </c>
    </row>
    <row r="41" spans="1:142" ht="79.2" x14ac:dyDescent="0.3">
      <c r="A41" s="18" t="s">
        <v>240</v>
      </c>
      <c r="B41" s="188"/>
      <c r="C41" s="188"/>
      <c r="D41" s="192"/>
      <c r="E41" s="19" t="s">
        <v>4</v>
      </c>
      <c r="F41" s="20" t="s">
        <v>6</v>
      </c>
      <c r="G41" s="192"/>
      <c r="H41" s="21" t="s">
        <v>308</v>
      </c>
      <c r="I41" s="21" t="s">
        <v>303</v>
      </c>
      <c r="J41" s="20">
        <v>8</v>
      </c>
      <c r="K41" s="31">
        <v>2.2999999999999998</v>
      </c>
      <c r="L41" s="20">
        <v>4</v>
      </c>
      <c r="M41" s="20">
        <v>128</v>
      </c>
      <c r="N41" s="20">
        <f t="shared" si="0"/>
        <v>1</v>
      </c>
      <c r="O41" s="20" t="s">
        <v>38</v>
      </c>
      <c r="P41" s="20" t="s">
        <v>43</v>
      </c>
      <c r="Q41" s="192"/>
      <c r="R41" s="19" t="s">
        <v>46</v>
      </c>
      <c r="S41" s="192"/>
      <c r="T41" s="20">
        <v>1</v>
      </c>
      <c r="U41" s="20">
        <v>6.4</v>
      </c>
      <c r="V41" s="32">
        <v>2340</v>
      </c>
      <c r="W41" s="32">
        <v>1080</v>
      </c>
      <c r="X41" s="32">
        <f t="shared" si="1"/>
        <v>2527200</v>
      </c>
      <c r="Y41" s="189" t="s">
        <v>57</v>
      </c>
      <c r="Z41" s="189"/>
      <c r="AA41" s="19" t="s">
        <v>39</v>
      </c>
      <c r="AB41" s="20">
        <v>60</v>
      </c>
      <c r="AC41" s="21" t="s">
        <v>63</v>
      </c>
      <c r="AD41" s="21" t="s">
        <v>64</v>
      </c>
      <c r="AE41" s="24"/>
      <c r="AF41" s="24"/>
      <c r="AG41" s="24"/>
      <c r="AH41" s="24"/>
      <c r="AI41" s="192"/>
      <c r="AJ41" s="19" t="s">
        <v>67</v>
      </c>
      <c r="AK41" s="19" t="s">
        <v>39</v>
      </c>
      <c r="AL41" s="34">
        <f t="shared" si="2"/>
        <v>1</v>
      </c>
      <c r="AM41" s="20" t="s">
        <v>67</v>
      </c>
      <c r="AN41" s="20">
        <v>25</v>
      </c>
      <c r="AO41" s="20">
        <v>3</v>
      </c>
      <c r="AP41" s="20">
        <v>25</v>
      </c>
      <c r="AQ41" s="20">
        <v>8</v>
      </c>
      <c r="AR41" s="20">
        <v>5</v>
      </c>
      <c r="AS41" s="20"/>
      <c r="AT41" s="19" t="s">
        <v>67</v>
      </c>
      <c r="AU41" s="19" t="s">
        <v>67</v>
      </c>
      <c r="AV41" s="34">
        <f t="shared" si="3"/>
        <v>0</v>
      </c>
      <c r="AW41" s="20" t="s">
        <v>85</v>
      </c>
      <c r="AX41" s="19" t="s">
        <v>85</v>
      </c>
      <c r="AY41" s="34">
        <f t="shared" si="4"/>
        <v>0</v>
      </c>
      <c r="AZ41" s="20" t="s">
        <v>85</v>
      </c>
      <c r="BA41" s="19" t="s">
        <v>67</v>
      </c>
      <c r="BB41" s="34">
        <v>1920</v>
      </c>
      <c r="BC41" s="34">
        <v>1080</v>
      </c>
      <c r="BD41" s="36">
        <f t="shared" si="14"/>
        <v>2073600</v>
      </c>
      <c r="BE41" s="34">
        <v>30</v>
      </c>
      <c r="BF41" s="20" t="s">
        <v>90</v>
      </c>
      <c r="BG41" s="192"/>
      <c r="BH41" s="19" t="s">
        <v>67</v>
      </c>
      <c r="BI41" s="20"/>
      <c r="BJ41" s="19" t="s">
        <v>67</v>
      </c>
      <c r="BK41" s="19" t="s">
        <v>67</v>
      </c>
      <c r="BL41" s="19" t="s">
        <v>67</v>
      </c>
      <c r="BM41" s="192"/>
      <c r="BN41" s="19" t="s">
        <v>85</v>
      </c>
      <c r="BO41" s="19" t="s">
        <v>67</v>
      </c>
      <c r="BP41" s="19" t="s">
        <v>67</v>
      </c>
      <c r="BQ41" s="19" t="s">
        <v>85</v>
      </c>
      <c r="BR41" s="19" t="s">
        <v>85</v>
      </c>
      <c r="BS41" s="20" t="s">
        <v>67</v>
      </c>
      <c r="BT41" s="19" t="s">
        <v>67</v>
      </c>
      <c r="BU41" s="19" t="s">
        <v>85</v>
      </c>
      <c r="BV41" s="192"/>
      <c r="BW41" s="20" t="s">
        <v>85</v>
      </c>
      <c r="BX41" s="20" t="s">
        <v>67</v>
      </c>
      <c r="BY41" s="19" t="s">
        <v>85</v>
      </c>
      <c r="BZ41" s="19" t="s">
        <v>85</v>
      </c>
      <c r="CA41" s="19" t="s">
        <v>85</v>
      </c>
      <c r="CB41" s="34">
        <f t="shared" si="5"/>
        <v>1</v>
      </c>
      <c r="CC41" s="20" t="s">
        <v>67</v>
      </c>
      <c r="CD41" s="192"/>
      <c r="CE41" s="19" t="s">
        <v>67</v>
      </c>
      <c r="CF41" s="19" t="s">
        <v>67</v>
      </c>
      <c r="CG41" s="19" t="s">
        <v>67</v>
      </c>
      <c r="CH41" s="19" t="s">
        <v>67</v>
      </c>
      <c r="CI41" s="19" t="s">
        <v>67</v>
      </c>
      <c r="CJ41" s="19" t="s">
        <v>67</v>
      </c>
      <c r="CK41" s="19" t="s">
        <v>67</v>
      </c>
      <c r="CL41" s="19" t="s">
        <v>67</v>
      </c>
      <c r="CM41" s="22">
        <f t="shared" si="6"/>
        <v>0</v>
      </c>
      <c r="CN41" s="20" t="s">
        <v>85</v>
      </c>
      <c r="CO41" s="192"/>
      <c r="CP41" s="19" t="s">
        <v>67</v>
      </c>
      <c r="CQ41" s="19" t="s">
        <v>67</v>
      </c>
      <c r="CR41" s="20" t="s">
        <v>67</v>
      </c>
      <c r="CS41" s="20" t="s">
        <v>67</v>
      </c>
      <c r="CT41" s="19" t="s">
        <v>85</v>
      </c>
      <c r="CU41" s="192"/>
      <c r="CV41" s="42">
        <f t="shared" si="7"/>
        <v>1</v>
      </c>
      <c r="CW41" s="20" t="s">
        <v>67</v>
      </c>
      <c r="CX41" s="19" t="s">
        <v>67</v>
      </c>
      <c r="CY41" s="20" t="s">
        <v>67</v>
      </c>
      <c r="CZ41" s="20" t="s">
        <v>67</v>
      </c>
      <c r="DA41" s="20" t="s">
        <v>67</v>
      </c>
      <c r="DB41" s="20" t="s">
        <v>85</v>
      </c>
      <c r="DC41" s="192"/>
      <c r="DD41" s="20" t="s">
        <v>145</v>
      </c>
      <c r="DE41" s="20">
        <v>4000</v>
      </c>
      <c r="DF41" s="22">
        <f t="shared" si="8"/>
        <v>0</v>
      </c>
      <c r="DG41" s="20" t="s">
        <v>85</v>
      </c>
      <c r="DH41" s="20"/>
      <c r="DI41" s="192"/>
      <c r="DJ41" s="19" t="s">
        <v>67</v>
      </c>
      <c r="DK41" s="19" t="s">
        <v>67</v>
      </c>
      <c r="DL41" s="192"/>
      <c r="DM41" s="20" t="s">
        <v>417</v>
      </c>
      <c r="DN41" s="20" t="s">
        <v>447</v>
      </c>
      <c r="DO41" s="20" t="s">
        <v>466</v>
      </c>
      <c r="DP41" s="20">
        <v>166</v>
      </c>
      <c r="DQ41" s="192"/>
      <c r="DR41" s="20" t="s">
        <v>39</v>
      </c>
      <c r="DS41" s="19" t="s">
        <v>39</v>
      </c>
      <c r="DT41" s="22">
        <f t="shared" si="9"/>
        <v>0</v>
      </c>
      <c r="DU41" s="20" t="s">
        <v>39</v>
      </c>
      <c r="DV41" s="22">
        <f t="shared" si="10"/>
        <v>0</v>
      </c>
      <c r="DW41" s="20" t="s">
        <v>39</v>
      </c>
      <c r="DX41" s="22">
        <f t="shared" si="11"/>
        <v>0</v>
      </c>
      <c r="DY41" s="20" t="s">
        <v>39</v>
      </c>
      <c r="DZ41" s="22">
        <f t="shared" si="12"/>
        <v>0</v>
      </c>
      <c r="EA41" s="20" t="s">
        <v>39</v>
      </c>
      <c r="EB41" s="19" t="s">
        <v>38</v>
      </c>
      <c r="EC41" s="19" t="s">
        <v>67</v>
      </c>
      <c r="ED41" s="19" t="s">
        <v>67</v>
      </c>
      <c r="EE41" s="19" t="s">
        <v>67</v>
      </c>
      <c r="EF41" s="19" t="s">
        <v>67</v>
      </c>
      <c r="EG41" s="19" t="s">
        <v>67</v>
      </c>
      <c r="EH41" s="19" t="s">
        <v>67</v>
      </c>
      <c r="EI41" s="23" t="s">
        <v>240</v>
      </c>
      <c r="EJ41" s="28">
        <v>146790</v>
      </c>
      <c r="EK41" s="28">
        <v>146790</v>
      </c>
      <c r="EL41" s="29">
        <f t="shared" si="13"/>
        <v>146790</v>
      </c>
    </row>
    <row r="42" spans="1:142" ht="52.8" x14ac:dyDescent="0.3">
      <c r="A42" s="18" t="s">
        <v>241</v>
      </c>
      <c r="B42" s="188"/>
      <c r="C42" s="188"/>
      <c r="D42" s="192"/>
      <c r="E42" s="19" t="s">
        <v>4</v>
      </c>
      <c r="F42" s="20" t="s">
        <v>6</v>
      </c>
      <c r="G42" s="192"/>
      <c r="H42" s="21" t="s">
        <v>313</v>
      </c>
      <c r="I42" s="21" t="s">
        <v>314</v>
      </c>
      <c r="J42" s="20">
        <v>8</v>
      </c>
      <c r="K42" s="31">
        <v>2.7</v>
      </c>
      <c r="L42" s="20">
        <v>6</v>
      </c>
      <c r="M42" s="20">
        <v>128</v>
      </c>
      <c r="N42" s="20">
        <f t="shared" si="0"/>
        <v>1</v>
      </c>
      <c r="O42" s="20" t="s">
        <v>38</v>
      </c>
      <c r="P42" s="20" t="s">
        <v>341</v>
      </c>
      <c r="Q42" s="192"/>
      <c r="R42" s="19" t="s">
        <v>46</v>
      </c>
      <c r="S42" s="192"/>
      <c r="T42" s="20">
        <v>1</v>
      </c>
      <c r="U42" s="20">
        <v>6.7</v>
      </c>
      <c r="V42" s="32">
        <v>2400</v>
      </c>
      <c r="W42" s="32">
        <v>1080</v>
      </c>
      <c r="X42" s="32">
        <f t="shared" si="1"/>
        <v>2592000</v>
      </c>
      <c r="Y42" s="189" t="s">
        <v>57</v>
      </c>
      <c r="Z42" s="189"/>
      <c r="AA42" s="19" t="s">
        <v>39</v>
      </c>
      <c r="AB42" s="20">
        <v>60</v>
      </c>
      <c r="AC42" s="21" t="s">
        <v>63</v>
      </c>
      <c r="AD42" s="21" t="s">
        <v>64</v>
      </c>
      <c r="AE42" s="24"/>
      <c r="AF42" s="24"/>
      <c r="AG42" s="24"/>
      <c r="AH42" s="24"/>
      <c r="AI42" s="192"/>
      <c r="AJ42" s="19" t="s">
        <v>67</v>
      </c>
      <c r="AK42" s="19" t="s">
        <v>39</v>
      </c>
      <c r="AL42" s="34">
        <f t="shared" si="2"/>
        <v>1</v>
      </c>
      <c r="AM42" s="20" t="s">
        <v>67</v>
      </c>
      <c r="AN42" s="20">
        <v>32</v>
      </c>
      <c r="AO42" s="20">
        <v>3</v>
      </c>
      <c r="AP42" s="20">
        <v>12</v>
      </c>
      <c r="AQ42" s="20">
        <v>12</v>
      </c>
      <c r="AR42" s="20">
        <v>12</v>
      </c>
      <c r="AS42" s="20"/>
      <c r="AT42" s="19" t="s">
        <v>67</v>
      </c>
      <c r="AU42" s="19" t="s">
        <v>67</v>
      </c>
      <c r="AV42" s="34">
        <f t="shared" si="3"/>
        <v>0</v>
      </c>
      <c r="AW42" s="20" t="s">
        <v>85</v>
      </c>
      <c r="AX42" s="19" t="s">
        <v>85</v>
      </c>
      <c r="AY42" s="34">
        <f t="shared" si="4"/>
        <v>0</v>
      </c>
      <c r="AZ42" s="20" t="s">
        <v>85</v>
      </c>
      <c r="BA42" s="19" t="s">
        <v>67</v>
      </c>
      <c r="BB42" s="34">
        <v>3840</v>
      </c>
      <c r="BC42" s="34">
        <v>2160</v>
      </c>
      <c r="BD42" s="36">
        <f t="shared" si="14"/>
        <v>8294400</v>
      </c>
      <c r="BE42" s="34">
        <v>30</v>
      </c>
      <c r="BF42" s="20" t="s">
        <v>91</v>
      </c>
      <c r="BG42" s="192"/>
      <c r="BH42" s="19" t="s">
        <v>67</v>
      </c>
      <c r="BI42" s="20" t="s">
        <v>67</v>
      </c>
      <c r="BJ42" s="19" t="s">
        <v>67</v>
      </c>
      <c r="BK42" s="19" t="s">
        <v>67</v>
      </c>
      <c r="BL42" s="19" t="s">
        <v>67</v>
      </c>
      <c r="BM42" s="192"/>
      <c r="BN42" s="19" t="s">
        <v>85</v>
      </c>
      <c r="BO42" s="19" t="s">
        <v>67</v>
      </c>
      <c r="BP42" s="19" t="s">
        <v>67</v>
      </c>
      <c r="BQ42" s="19" t="s">
        <v>85</v>
      </c>
      <c r="BR42" s="19" t="s">
        <v>85</v>
      </c>
      <c r="BS42" s="20" t="s">
        <v>67</v>
      </c>
      <c r="BT42" s="19" t="s">
        <v>67</v>
      </c>
      <c r="BU42" s="19" t="s">
        <v>85</v>
      </c>
      <c r="BV42" s="192"/>
      <c r="BW42" s="20" t="s">
        <v>85</v>
      </c>
      <c r="BX42" s="20" t="s">
        <v>67</v>
      </c>
      <c r="BY42" s="19" t="s">
        <v>85</v>
      </c>
      <c r="BZ42" s="19" t="s">
        <v>85</v>
      </c>
      <c r="CA42" s="19" t="s">
        <v>85</v>
      </c>
      <c r="CB42" s="34">
        <f t="shared" si="5"/>
        <v>1</v>
      </c>
      <c r="CC42" s="20" t="s">
        <v>67</v>
      </c>
      <c r="CD42" s="192"/>
      <c r="CE42" s="19" t="s">
        <v>67</v>
      </c>
      <c r="CF42" s="19" t="s">
        <v>67</v>
      </c>
      <c r="CG42" s="19" t="s">
        <v>67</v>
      </c>
      <c r="CH42" s="19" t="s">
        <v>67</v>
      </c>
      <c r="CI42" s="19" t="s">
        <v>67</v>
      </c>
      <c r="CJ42" s="19" t="s">
        <v>67</v>
      </c>
      <c r="CK42" s="19" t="s">
        <v>67</v>
      </c>
      <c r="CL42" s="19" t="s">
        <v>67</v>
      </c>
      <c r="CM42" s="22">
        <f t="shared" si="6"/>
        <v>0</v>
      </c>
      <c r="CN42" s="20" t="s">
        <v>85</v>
      </c>
      <c r="CO42" s="192"/>
      <c r="CP42" s="19" t="s">
        <v>67</v>
      </c>
      <c r="CQ42" s="19" t="s">
        <v>67</v>
      </c>
      <c r="CR42" s="20" t="s">
        <v>67</v>
      </c>
      <c r="CS42" s="20" t="s">
        <v>67</v>
      </c>
      <c r="CT42" s="19" t="s">
        <v>85</v>
      </c>
      <c r="CU42" s="192"/>
      <c r="CV42" s="42">
        <f t="shared" si="7"/>
        <v>1</v>
      </c>
      <c r="CW42" s="20" t="s">
        <v>67</v>
      </c>
      <c r="CX42" s="19" t="s">
        <v>67</v>
      </c>
      <c r="CY42" s="20" t="s">
        <v>67</v>
      </c>
      <c r="CZ42" s="20" t="s">
        <v>67</v>
      </c>
      <c r="DA42" s="20" t="s">
        <v>67</v>
      </c>
      <c r="DB42" s="20" t="s">
        <v>85</v>
      </c>
      <c r="DC42" s="192"/>
      <c r="DD42" s="20" t="s">
        <v>144</v>
      </c>
      <c r="DE42" s="20">
        <v>4500</v>
      </c>
      <c r="DF42" s="22">
        <f t="shared" si="8"/>
        <v>0</v>
      </c>
      <c r="DG42" s="20" t="s">
        <v>85</v>
      </c>
      <c r="DH42" s="20"/>
      <c r="DI42" s="192"/>
      <c r="DJ42" s="19" t="s">
        <v>67</v>
      </c>
      <c r="DK42" s="19" t="s">
        <v>67</v>
      </c>
      <c r="DL42" s="192"/>
      <c r="DM42" s="20" t="s">
        <v>161</v>
      </c>
      <c r="DN42" s="20" t="s">
        <v>448</v>
      </c>
      <c r="DO42" s="20" t="s">
        <v>469</v>
      </c>
      <c r="DP42" s="20">
        <v>199</v>
      </c>
      <c r="DQ42" s="192"/>
      <c r="DR42" s="20" t="s">
        <v>38</v>
      </c>
      <c r="DS42" s="19" t="s">
        <v>39</v>
      </c>
      <c r="DT42" s="22">
        <f t="shared" si="9"/>
        <v>0</v>
      </c>
      <c r="DU42" s="20" t="s">
        <v>39</v>
      </c>
      <c r="DV42" s="22">
        <f t="shared" si="10"/>
        <v>0</v>
      </c>
      <c r="DW42" s="20" t="s">
        <v>39</v>
      </c>
      <c r="DX42" s="22">
        <f t="shared" si="11"/>
        <v>0</v>
      </c>
      <c r="DY42" s="20" t="s">
        <v>39</v>
      </c>
      <c r="DZ42" s="22">
        <f t="shared" si="12"/>
        <v>0</v>
      </c>
      <c r="EA42" s="20" t="s">
        <v>39</v>
      </c>
      <c r="EB42" s="19" t="s">
        <v>38</v>
      </c>
      <c r="EC42" s="19" t="s">
        <v>67</v>
      </c>
      <c r="ED42" s="19" t="s">
        <v>67</v>
      </c>
      <c r="EE42" s="19" t="s">
        <v>67</v>
      </c>
      <c r="EF42" s="19" t="s">
        <v>67</v>
      </c>
      <c r="EG42" s="19" t="s">
        <v>67</v>
      </c>
      <c r="EH42" s="19" t="s">
        <v>67</v>
      </c>
      <c r="EI42" s="23" t="s">
        <v>241</v>
      </c>
      <c r="EJ42" s="28">
        <v>148890</v>
      </c>
      <c r="EK42" s="28">
        <v>229990</v>
      </c>
      <c r="EL42" s="29">
        <f t="shared" si="13"/>
        <v>189440</v>
      </c>
    </row>
    <row r="43" spans="1:142" ht="66" x14ac:dyDescent="0.3">
      <c r="A43" s="18" t="s">
        <v>242</v>
      </c>
      <c r="B43" s="188" t="s">
        <v>283</v>
      </c>
      <c r="C43" s="188"/>
      <c r="D43" s="192"/>
      <c r="E43" s="19" t="s">
        <v>4</v>
      </c>
      <c r="F43" s="20" t="s">
        <v>6</v>
      </c>
      <c r="G43" s="192"/>
      <c r="H43" s="21" t="s">
        <v>315</v>
      </c>
      <c r="I43" s="21" t="s">
        <v>316</v>
      </c>
      <c r="J43" s="20">
        <v>8</v>
      </c>
      <c r="K43" s="31">
        <v>2.73</v>
      </c>
      <c r="L43" s="20">
        <v>6</v>
      </c>
      <c r="M43" s="20">
        <v>128</v>
      </c>
      <c r="N43" s="20">
        <f t="shared" si="0"/>
        <v>1</v>
      </c>
      <c r="O43" s="20" t="s">
        <v>38</v>
      </c>
      <c r="P43" s="20" t="s">
        <v>41</v>
      </c>
      <c r="Q43" s="192"/>
      <c r="R43" s="19" t="s">
        <v>46</v>
      </c>
      <c r="S43" s="192"/>
      <c r="T43" s="20">
        <v>1</v>
      </c>
      <c r="U43" s="20">
        <v>6.5</v>
      </c>
      <c r="V43" s="32">
        <v>2400</v>
      </c>
      <c r="W43" s="32">
        <v>1080</v>
      </c>
      <c r="X43" s="32">
        <f t="shared" si="1"/>
        <v>2592000</v>
      </c>
      <c r="Y43" s="189" t="s">
        <v>57</v>
      </c>
      <c r="Z43" s="189"/>
      <c r="AA43" s="19" t="s">
        <v>39</v>
      </c>
      <c r="AB43" s="20">
        <v>120</v>
      </c>
      <c r="AC43" s="21" t="s">
        <v>63</v>
      </c>
      <c r="AD43" s="21" t="s">
        <v>64</v>
      </c>
      <c r="AE43" s="24"/>
      <c r="AF43" s="24"/>
      <c r="AG43" s="24"/>
      <c r="AH43" s="24"/>
      <c r="AI43" s="192"/>
      <c r="AJ43" s="19" t="s">
        <v>67</v>
      </c>
      <c r="AK43" s="19" t="s">
        <v>39</v>
      </c>
      <c r="AL43" s="34">
        <f t="shared" si="2"/>
        <v>1</v>
      </c>
      <c r="AM43" s="20" t="s">
        <v>67</v>
      </c>
      <c r="AN43" s="20">
        <v>32</v>
      </c>
      <c r="AO43" s="20">
        <v>3</v>
      </c>
      <c r="AP43" s="20">
        <v>12</v>
      </c>
      <c r="AQ43" s="20">
        <v>8</v>
      </c>
      <c r="AR43" s="20">
        <v>12</v>
      </c>
      <c r="AS43" s="20"/>
      <c r="AT43" s="19" t="s">
        <v>67</v>
      </c>
      <c r="AU43" s="19" t="s">
        <v>67</v>
      </c>
      <c r="AV43" s="34">
        <f t="shared" si="3"/>
        <v>0</v>
      </c>
      <c r="AW43" s="20" t="s">
        <v>85</v>
      </c>
      <c r="AX43" s="19" t="s">
        <v>85</v>
      </c>
      <c r="AY43" s="34">
        <f t="shared" si="4"/>
        <v>0</v>
      </c>
      <c r="AZ43" s="20" t="s">
        <v>85</v>
      </c>
      <c r="BA43" s="19" t="s">
        <v>67</v>
      </c>
      <c r="BB43" s="34">
        <v>3840</v>
      </c>
      <c r="BC43" s="34">
        <v>2160</v>
      </c>
      <c r="BD43" s="36">
        <f t="shared" si="14"/>
        <v>8294400</v>
      </c>
      <c r="BE43" s="34">
        <v>60</v>
      </c>
      <c r="BF43" s="20" t="s">
        <v>92</v>
      </c>
      <c r="BG43" s="192"/>
      <c r="BH43" s="19" t="s">
        <v>67</v>
      </c>
      <c r="BI43" s="20" t="s">
        <v>85</v>
      </c>
      <c r="BJ43" s="19" t="s">
        <v>67</v>
      </c>
      <c r="BK43" s="19" t="s">
        <v>67</v>
      </c>
      <c r="BL43" s="19" t="s">
        <v>67</v>
      </c>
      <c r="BM43" s="192"/>
      <c r="BN43" s="19" t="s">
        <v>85</v>
      </c>
      <c r="BO43" s="19" t="s">
        <v>67</v>
      </c>
      <c r="BP43" s="19" t="s">
        <v>67</v>
      </c>
      <c r="BQ43" s="19" t="s">
        <v>85</v>
      </c>
      <c r="BR43" s="19" t="s">
        <v>85</v>
      </c>
      <c r="BS43" s="20" t="s">
        <v>67</v>
      </c>
      <c r="BT43" s="19" t="s">
        <v>67</v>
      </c>
      <c r="BU43" s="19" t="s">
        <v>85</v>
      </c>
      <c r="BV43" s="192"/>
      <c r="BW43" s="20" t="s">
        <v>85</v>
      </c>
      <c r="BX43" s="20" t="s">
        <v>67</v>
      </c>
      <c r="BY43" s="19" t="s">
        <v>85</v>
      </c>
      <c r="BZ43" s="19" t="s">
        <v>85</v>
      </c>
      <c r="CA43" s="19" t="s">
        <v>85</v>
      </c>
      <c r="CB43" s="34">
        <f t="shared" si="5"/>
        <v>0</v>
      </c>
      <c r="CC43" s="20" t="s">
        <v>85</v>
      </c>
      <c r="CD43" s="192"/>
      <c r="CE43" s="19" t="s">
        <v>67</v>
      </c>
      <c r="CF43" s="19" t="s">
        <v>67</v>
      </c>
      <c r="CG43" s="19" t="s">
        <v>67</v>
      </c>
      <c r="CH43" s="19" t="s">
        <v>67</v>
      </c>
      <c r="CI43" s="19" t="s">
        <v>67</v>
      </c>
      <c r="CJ43" s="19" t="s">
        <v>67</v>
      </c>
      <c r="CK43" s="19" t="s">
        <v>67</v>
      </c>
      <c r="CL43" s="19" t="s">
        <v>67</v>
      </c>
      <c r="CM43" s="22">
        <f t="shared" si="6"/>
        <v>0</v>
      </c>
      <c r="CN43" s="20" t="s">
        <v>85</v>
      </c>
      <c r="CO43" s="192"/>
      <c r="CP43" s="19" t="s">
        <v>67</v>
      </c>
      <c r="CQ43" s="19" t="s">
        <v>67</v>
      </c>
      <c r="CR43" s="20" t="s">
        <v>67</v>
      </c>
      <c r="CS43" s="20" t="s">
        <v>67</v>
      </c>
      <c r="CT43" s="19" t="s">
        <v>85</v>
      </c>
      <c r="CU43" s="192"/>
      <c r="CV43" s="42">
        <f t="shared" si="7"/>
        <v>1</v>
      </c>
      <c r="CW43" s="20" t="s">
        <v>67</v>
      </c>
      <c r="CX43" s="19" t="s">
        <v>67</v>
      </c>
      <c r="CY43" s="20" t="s">
        <v>67</v>
      </c>
      <c r="CZ43" s="20" t="s">
        <v>67</v>
      </c>
      <c r="DA43" s="20" t="s">
        <v>67</v>
      </c>
      <c r="DB43" s="20" t="s">
        <v>67</v>
      </c>
      <c r="DC43" s="192"/>
      <c r="DD43" s="20" t="s">
        <v>144</v>
      </c>
      <c r="DE43" s="20">
        <v>4500</v>
      </c>
      <c r="DF43" s="22">
        <f t="shared" si="8"/>
        <v>1</v>
      </c>
      <c r="DG43" s="20" t="s">
        <v>67</v>
      </c>
      <c r="DH43" s="20" t="s">
        <v>401</v>
      </c>
      <c r="DI43" s="192"/>
      <c r="DJ43" s="19" t="s">
        <v>67</v>
      </c>
      <c r="DK43" s="19" t="s">
        <v>67</v>
      </c>
      <c r="DL43" s="192"/>
      <c r="DM43" s="20" t="s">
        <v>423</v>
      </c>
      <c r="DN43" s="20" t="s">
        <v>452</v>
      </c>
      <c r="DO43" s="20" t="s">
        <v>173</v>
      </c>
      <c r="DP43" s="20">
        <v>190</v>
      </c>
      <c r="DQ43" s="192"/>
      <c r="DR43" s="20" t="s">
        <v>38</v>
      </c>
      <c r="DS43" s="19" t="s">
        <v>39</v>
      </c>
      <c r="DT43" s="22">
        <f t="shared" si="9"/>
        <v>1</v>
      </c>
      <c r="DU43" s="20" t="s">
        <v>38</v>
      </c>
      <c r="DV43" s="22">
        <f t="shared" si="10"/>
        <v>1</v>
      </c>
      <c r="DW43" s="20" t="s">
        <v>38</v>
      </c>
      <c r="DX43" s="22">
        <f t="shared" si="11"/>
        <v>1</v>
      </c>
      <c r="DY43" s="20" t="s">
        <v>38</v>
      </c>
      <c r="DZ43" s="22">
        <f t="shared" si="12"/>
        <v>0</v>
      </c>
      <c r="EA43" s="20" t="s">
        <v>39</v>
      </c>
      <c r="EB43" s="19" t="s">
        <v>38</v>
      </c>
      <c r="EC43" s="19" t="s">
        <v>67</v>
      </c>
      <c r="ED43" s="19" t="s">
        <v>67</v>
      </c>
      <c r="EE43" s="19" t="s">
        <v>67</v>
      </c>
      <c r="EF43" s="19" t="s">
        <v>67</v>
      </c>
      <c r="EG43" s="19" t="s">
        <v>67</v>
      </c>
      <c r="EH43" s="19" t="s">
        <v>67</v>
      </c>
      <c r="EI43" s="23" t="s">
        <v>242</v>
      </c>
      <c r="EJ43" s="28">
        <v>157500</v>
      </c>
      <c r="EK43" s="28">
        <v>280350</v>
      </c>
      <c r="EL43" s="29">
        <f t="shared" si="13"/>
        <v>218925</v>
      </c>
    </row>
    <row r="44" spans="1:142" ht="79.2" x14ac:dyDescent="0.3">
      <c r="A44" s="18" t="s">
        <v>243</v>
      </c>
      <c r="B44" s="188"/>
      <c r="C44" s="188"/>
      <c r="D44" s="192"/>
      <c r="E44" s="19" t="s">
        <v>4</v>
      </c>
      <c r="F44" s="20" t="s">
        <v>6</v>
      </c>
      <c r="G44" s="192"/>
      <c r="H44" s="21" t="s">
        <v>16</v>
      </c>
      <c r="I44" s="21" t="s">
        <v>17</v>
      </c>
      <c r="J44" s="20">
        <v>8</v>
      </c>
      <c r="K44" s="31">
        <v>2.84</v>
      </c>
      <c r="L44" s="20">
        <v>6</v>
      </c>
      <c r="M44" s="20">
        <v>128</v>
      </c>
      <c r="N44" s="20">
        <f t="shared" si="0"/>
        <v>1</v>
      </c>
      <c r="O44" s="20" t="s">
        <v>38</v>
      </c>
      <c r="P44" s="20" t="s">
        <v>341</v>
      </c>
      <c r="Q44" s="192"/>
      <c r="R44" s="19" t="s">
        <v>46</v>
      </c>
      <c r="S44" s="192"/>
      <c r="T44" s="20">
        <v>1</v>
      </c>
      <c r="U44" s="20">
        <v>6.7</v>
      </c>
      <c r="V44" s="32">
        <v>2400</v>
      </c>
      <c r="W44" s="32">
        <v>1080</v>
      </c>
      <c r="X44" s="32">
        <f t="shared" si="1"/>
        <v>2592000</v>
      </c>
      <c r="Y44" s="189" t="s">
        <v>57</v>
      </c>
      <c r="Z44" s="189"/>
      <c r="AA44" s="19" t="s">
        <v>39</v>
      </c>
      <c r="AB44" s="20">
        <v>60</v>
      </c>
      <c r="AC44" s="21" t="s">
        <v>63</v>
      </c>
      <c r="AD44" s="21" t="s">
        <v>64</v>
      </c>
      <c r="AE44" s="24"/>
      <c r="AF44" s="24"/>
      <c r="AG44" s="24"/>
      <c r="AH44" s="24"/>
      <c r="AI44" s="192"/>
      <c r="AJ44" s="19" t="s">
        <v>67</v>
      </c>
      <c r="AK44" s="19" t="s">
        <v>39</v>
      </c>
      <c r="AL44" s="34">
        <f t="shared" si="2"/>
        <v>1</v>
      </c>
      <c r="AM44" s="20" t="s">
        <v>67</v>
      </c>
      <c r="AN44" s="20">
        <v>32</v>
      </c>
      <c r="AO44" s="20">
        <v>3</v>
      </c>
      <c r="AP44" s="20">
        <v>48</v>
      </c>
      <c r="AQ44" s="20">
        <v>12</v>
      </c>
      <c r="AR44" s="20">
        <v>5</v>
      </c>
      <c r="AS44" s="20"/>
      <c r="AT44" s="19" t="s">
        <v>67</v>
      </c>
      <c r="AU44" s="19" t="s">
        <v>67</v>
      </c>
      <c r="AV44" s="34">
        <f t="shared" si="3"/>
        <v>0</v>
      </c>
      <c r="AW44" s="20" t="s">
        <v>85</v>
      </c>
      <c r="AX44" s="19" t="s">
        <v>85</v>
      </c>
      <c r="AY44" s="34">
        <f t="shared" si="4"/>
        <v>0</v>
      </c>
      <c r="AZ44" s="20" t="s">
        <v>85</v>
      </c>
      <c r="BA44" s="19" t="s">
        <v>67</v>
      </c>
      <c r="BB44" s="34">
        <v>3840</v>
      </c>
      <c r="BC44" s="34">
        <v>2160</v>
      </c>
      <c r="BD44" s="36">
        <f t="shared" si="14"/>
        <v>8294400</v>
      </c>
      <c r="BE44" s="34">
        <v>60</v>
      </c>
      <c r="BF44" s="20" t="s">
        <v>92</v>
      </c>
      <c r="BG44" s="192"/>
      <c r="BH44" s="19" t="s">
        <v>67</v>
      </c>
      <c r="BI44" s="20" t="s">
        <v>85</v>
      </c>
      <c r="BJ44" s="19" t="s">
        <v>67</v>
      </c>
      <c r="BK44" s="19" t="s">
        <v>67</v>
      </c>
      <c r="BL44" s="19" t="s">
        <v>67</v>
      </c>
      <c r="BM44" s="192"/>
      <c r="BN44" s="19" t="s">
        <v>85</v>
      </c>
      <c r="BO44" s="19" t="s">
        <v>67</v>
      </c>
      <c r="BP44" s="19" t="s">
        <v>67</v>
      </c>
      <c r="BQ44" s="19" t="s">
        <v>85</v>
      </c>
      <c r="BR44" s="19" t="s">
        <v>85</v>
      </c>
      <c r="BS44" s="20" t="s">
        <v>67</v>
      </c>
      <c r="BT44" s="19" t="s">
        <v>67</v>
      </c>
      <c r="BU44" s="19" t="s">
        <v>85</v>
      </c>
      <c r="BV44" s="192"/>
      <c r="BW44" s="20" t="s">
        <v>85</v>
      </c>
      <c r="BX44" s="20" t="s">
        <v>67</v>
      </c>
      <c r="BY44" s="19" t="s">
        <v>85</v>
      </c>
      <c r="BZ44" s="19" t="s">
        <v>85</v>
      </c>
      <c r="CA44" s="19" t="s">
        <v>85</v>
      </c>
      <c r="CB44" s="34">
        <f t="shared" si="5"/>
        <v>0</v>
      </c>
      <c r="CC44" s="20" t="s">
        <v>85</v>
      </c>
      <c r="CD44" s="192"/>
      <c r="CE44" s="19" t="s">
        <v>67</v>
      </c>
      <c r="CF44" s="19" t="s">
        <v>67</v>
      </c>
      <c r="CG44" s="19" t="s">
        <v>67</v>
      </c>
      <c r="CH44" s="19" t="s">
        <v>67</v>
      </c>
      <c r="CI44" s="19" t="s">
        <v>67</v>
      </c>
      <c r="CJ44" s="19" t="s">
        <v>67</v>
      </c>
      <c r="CK44" s="19" t="s">
        <v>67</v>
      </c>
      <c r="CL44" s="19" t="s">
        <v>67</v>
      </c>
      <c r="CM44" s="22">
        <f t="shared" si="6"/>
        <v>0</v>
      </c>
      <c r="CN44" s="20" t="s">
        <v>85</v>
      </c>
      <c r="CO44" s="192"/>
      <c r="CP44" s="19" t="s">
        <v>67</v>
      </c>
      <c r="CQ44" s="19" t="s">
        <v>67</v>
      </c>
      <c r="CR44" s="20" t="s">
        <v>67</v>
      </c>
      <c r="CS44" s="20" t="s">
        <v>67</v>
      </c>
      <c r="CT44" s="19" t="s">
        <v>85</v>
      </c>
      <c r="CU44" s="192"/>
      <c r="CV44" s="42">
        <f t="shared" si="7"/>
        <v>1</v>
      </c>
      <c r="CW44" s="20" t="s">
        <v>67</v>
      </c>
      <c r="CX44" s="19" t="s">
        <v>67</v>
      </c>
      <c r="CY44" s="20" t="s">
        <v>67</v>
      </c>
      <c r="CZ44" s="20" t="s">
        <v>67</v>
      </c>
      <c r="DA44" s="20" t="s">
        <v>67</v>
      </c>
      <c r="DB44" s="20" t="s">
        <v>85</v>
      </c>
      <c r="DC44" s="192"/>
      <c r="DD44" s="20" t="s">
        <v>144</v>
      </c>
      <c r="DE44" s="20">
        <v>4500</v>
      </c>
      <c r="DF44" s="22">
        <f t="shared" si="8"/>
        <v>0</v>
      </c>
      <c r="DG44" s="20" t="s">
        <v>85</v>
      </c>
      <c r="DH44" s="20"/>
      <c r="DI44" s="192"/>
      <c r="DJ44" s="19" t="s">
        <v>67</v>
      </c>
      <c r="DK44" s="19" t="s">
        <v>67</v>
      </c>
      <c r="DL44" s="192"/>
      <c r="DM44" s="20" t="s">
        <v>424</v>
      </c>
      <c r="DN44" s="20" t="s">
        <v>441</v>
      </c>
      <c r="DO44" s="20" t="s">
        <v>470</v>
      </c>
      <c r="DP44" s="20">
        <v>186</v>
      </c>
      <c r="DQ44" s="192"/>
      <c r="DR44" s="20" t="s">
        <v>38</v>
      </c>
      <c r="DS44" s="19" t="s">
        <v>39</v>
      </c>
      <c r="DT44" s="22">
        <f t="shared" si="9"/>
        <v>0</v>
      </c>
      <c r="DU44" s="20" t="s">
        <v>39</v>
      </c>
      <c r="DV44" s="22">
        <f t="shared" si="10"/>
        <v>0</v>
      </c>
      <c r="DW44" s="20" t="s">
        <v>39</v>
      </c>
      <c r="DX44" s="22">
        <f t="shared" si="11"/>
        <v>0</v>
      </c>
      <c r="DY44" s="20" t="s">
        <v>39</v>
      </c>
      <c r="DZ44" s="22">
        <f t="shared" si="12"/>
        <v>0</v>
      </c>
      <c r="EA44" s="20" t="s">
        <v>39</v>
      </c>
      <c r="EB44" s="19" t="s">
        <v>38</v>
      </c>
      <c r="EC44" s="19" t="s">
        <v>67</v>
      </c>
      <c r="ED44" s="19" t="s">
        <v>67</v>
      </c>
      <c r="EE44" s="19" t="s">
        <v>67</v>
      </c>
      <c r="EF44" s="19" t="s">
        <v>67</v>
      </c>
      <c r="EG44" s="19" t="s">
        <v>67</v>
      </c>
      <c r="EH44" s="19" t="s">
        <v>67</v>
      </c>
      <c r="EI44" s="23" t="s">
        <v>243</v>
      </c>
      <c r="EJ44" s="28">
        <v>163900</v>
      </c>
      <c r="EK44" s="28">
        <v>252800</v>
      </c>
      <c r="EL44" s="29">
        <f t="shared" si="13"/>
        <v>208350</v>
      </c>
    </row>
    <row r="45" spans="1:142" ht="79.2" x14ac:dyDescent="0.3">
      <c r="A45" s="18" t="s">
        <v>244</v>
      </c>
      <c r="B45" s="188"/>
      <c r="C45" s="188"/>
      <c r="D45" s="192"/>
      <c r="E45" s="19" t="s">
        <v>4</v>
      </c>
      <c r="F45" s="20" t="s">
        <v>6</v>
      </c>
      <c r="G45" s="192"/>
      <c r="H45" s="21" t="s">
        <v>317</v>
      </c>
      <c r="I45" s="21" t="s">
        <v>318</v>
      </c>
      <c r="J45" s="20">
        <v>8</v>
      </c>
      <c r="K45" s="31">
        <v>2.7</v>
      </c>
      <c r="L45" s="20">
        <v>6</v>
      </c>
      <c r="M45" s="20">
        <v>128</v>
      </c>
      <c r="N45" s="20">
        <f t="shared" si="0"/>
        <v>1</v>
      </c>
      <c r="O45" s="20" t="s">
        <v>38</v>
      </c>
      <c r="P45" s="20" t="s">
        <v>43</v>
      </c>
      <c r="Q45" s="192"/>
      <c r="R45" s="19" t="s">
        <v>46</v>
      </c>
      <c r="S45" s="192"/>
      <c r="T45" s="20">
        <v>1</v>
      </c>
      <c r="U45" s="20">
        <v>5.8</v>
      </c>
      <c r="V45" s="32">
        <v>2280</v>
      </c>
      <c r="W45" s="32">
        <v>1080</v>
      </c>
      <c r="X45" s="32">
        <f t="shared" si="1"/>
        <v>2462400</v>
      </c>
      <c r="Y45" s="189" t="s">
        <v>369</v>
      </c>
      <c r="Z45" s="189"/>
      <c r="AA45" s="19" t="s">
        <v>39</v>
      </c>
      <c r="AB45" s="20">
        <v>60</v>
      </c>
      <c r="AC45" s="189" t="s">
        <v>63</v>
      </c>
      <c r="AD45" s="189"/>
      <c r="AE45" s="189"/>
      <c r="AF45" s="189"/>
      <c r="AG45" s="189"/>
      <c r="AH45" s="189"/>
      <c r="AI45" s="192"/>
      <c r="AJ45" s="19" t="s">
        <v>67</v>
      </c>
      <c r="AK45" s="19" t="s">
        <v>39</v>
      </c>
      <c r="AL45" s="34">
        <f t="shared" si="2"/>
        <v>1</v>
      </c>
      <c r="AM45" s="20" t="s">
        <v>67</v>
      </c>
      <c r="AN45" s="20">
        <v>10</v>
      </c>
      <c r="AO45" s="20">
        <v>2</v>
      </c>
      <c r="AP45" s="20">
        <v>12</v>
      </c>
      <c r="AQ45" s="20">
        <v>16</v>
      </c>
      <c r="AR45" s="20"/>
      <c r="AS45" s="20"/>
      <c r="AT45" s="19" t="s">
        <v>67</v>
      </c>
      <c r="AU45" s="19" t="s">
        <v>67</v>
      </c>
      <c r="AV45" s="34">
        <f t="shared" si="3"/>
        <v>0</v>
      </c>
      <c r="AW45" s="20" t="s">
        <v>85</v>
      </c>
      <c r="AX45" s="19" t="s">
        <v>85</v>
      </c>
      <c r="AY45" s="34">
        <f t="shared" si="4"/>
        <v>0</v>
      </c>
      <c r="AZ45" s="20" t="s">
        <v>85</v>
      </c>
      <c r="BA45" s="19" t="s">
        <v>67</v>
      </c>
      <c r="BB45" s="34">
        <v>3840</v>
      </c>
      <c r="BC45" s="34">
        <v>2160</v>
      </c>
      <c r="BD45" s="36">
        <f t="shared" si="14"/>
        <v>8294400</v>
      </c>
      <c r="BE45" s="34">
        <v>60</v>
      </c>
      <c r="BF45" s="20" t="s">
        <v>92</v>
      </c>
      <c r="BG45" s="192"/>
      <c r="BH45" s="19" t="s">
        <v>67</v>
      </c>
      <c r="BI45" s="20" t="s">
        <v>85</v>
      </c>
      <c r="BJ45" s="19" t="s">
        <v>67</v>
      </c>
      <c r="BK45" s="19" t="s">
        <v>67</v>
      </c>
      <c r="BL45" s="19" t="s">
        <v>67</v>
      </c>
      <c r="BM45" s="192"/>
      <c r="BN45" s="19" t="s">
        <v>85</v>
      </c>
      <c r="BO45" s="19" t="s">
        <v>67</v>
      </c>
      <c r="BP45" s="19" t="s">
        <v>67</v>
      </c>
      <c r="BQ45" s="19" t="s">
        <v>85</v>
      </c>
      <c r="BR45" s="19" t="s">
        <v>85</v>
      </c>
      <c r="BS45" s="20" t="s">
        <v>67</v>
      </c>
      <c r="BT45" s="19" t="s">
        <v>67</v>
      </c>
      <c r="BU45" s="19" t="s">
        <v>85</v>
      </c>
      <c r="BV45" s="192"/>
      <c r="BW45" s="20" t="s">
        <v>85</v>
      </c>
      <c r="BX45" s="20" t="s">
        <v>67</v>
      </c>
      <c r="BY45" s="19" t="s">
        <v>85</v>
      </c>
      <c r="BZ45" s="19" t="s">
        <v>85</v>
      </c>
      <c r="CA45" s="19" t="s">
        <v>85</v>
      </c>
      <c r="CB45" s="34">
        <f t="shared" si="5"/>
        <v>1</v>
      </c>
      <c r="CC45" s="20" t="s">
        <v>67</v>
      </c>
      <c r="CD45" s="192"/>
      <c r="CE45" s="19" t="s">
        <v>67</v>
      </c>
      <c r="CF45" s="19" t="s">
        <v>67</v>
      </c>
      <c r="CG45" s="19" t="s">
        <v>67</v>
      </c>
      <c r="CH45" s="19" t="s">
        <v>67</v>
      </c>
      <c r="CI45" s="19" t="s">
        <v>67</v>
      </c>
      <c r="CJ45" s="19" t="s">
        <v>67</v>
      </c>
      <c r="CK45" s="19" t="s">
        <v>67</v>
      </c>
      <c r="CL45" s="19" t="s">
        <v>67</v>
      </c>
      <c r="CM45" s="22">
        <f t="shared" si="6"/>
        <v>0</v>
      </c>
      <c r="CN45" s="20" t="s">
        <v>85</v>
      </c>
      <c r="CO45" s="192"/>
      <c r="CP45" s="19" t="s">
        <v>67</v>
      </c>
      <c r="CQ45" s="19" t="s">
        <v>67</v>
      </c>
      <c r="CR45" s="20" t="s">
        <v>67</v>
      </c>
      <c r="CS45" s="20" t="s">
        <v>67</v>
      </c>
      <c r="CT45" s="19" t="s">
        <v>85</v>
      </c>
      <c r="CU45" s="192"/>
      <c r="CV45" s="42">
        <f t="shared" si="7"/>
        <v>1</v>
      </c>
      <c r="CW45" s="20" t="s">
        <v>67</v>
      </c>
      <c r="CX45" s="19" t="s">
        <v>67</v>
      </c>
      <c r="CY45" s="20" t="s">
        <v>67</v>
      </c>
      <c r="CZ45" s="20" t="s">
        <v>67</v>
      </c>
      <c r="DA45" s="20" t="s">
        <v>67</v>
      </c>
      <c r="DB45" s="20" t="s">
        <v>67</v>
      </c>
      <c r="DC45" s="192"/>
      <c r="DD45" s="20" t="s">
        <v>145</v>
      </c>
      <c r="DE45" s="20">
        <v>3100</v>
      </c>
      <c r="DF45" s="22">
        <f t="shared" si="8"/>
        <v>1</v>
      </c>
      <c r="DG45" s="20" t="s">
        <v>67</v>
      </c>
      <c r="DH45" s="20" t="s">
        <v>401</v>
      </c>
      <c r="DI45" s="192"/>
      <c r="DJ45" s="19" t="s">
        <v>67</v>
      </c>
      <c r="DK45" s="19" t="s">
        <v>67</v>
      </c>
      <c r="DL45" s="192"/>
      <c r="DM45" s="20" t="s">
        <v>425</v>
      </c>
      <c r="DN45" s="20" t="s">
        <v>453</v>
      </c>
      <c r="DO45" s="20" t="s">
        <v>177</v>
      </c>
      <c r="DP45" s="20">
        <v>150</v>
      </c>
      <c r="DQ45" s="192"/>
      <c r="DR45" s="20" t="s">
        <v>38</v>
      </c>
      <c r="DS45" s="19" t="s">
        <v>39</v>
      </c>
      <c r="DT45" s="22">
        <f t="shared" si="9"/>
        <v>1</v>
      </c>
      <c r="DU45" s="20" t="s">
        <v>38</v>
      </c>
      <c r="DV45" s="22">
        <f t="shared" si="10"/>
        <v>1</v>
      </c>
      <c r="DW45" s="20" t="s">
        <v>38</v>
      </c>
      <c r="DX45" s="22">
        <f t="shared" si="11"/>
        <v>1</v>
      </c>
      <c r="DY45" s="20" t="s">
        <v>38</v>
      </c>
      <c r="DZ45" s="22">
        <f t="shared" si="12"/>
        <v>0</v>
      </c>
      <c r="EA45" s="20" t="s">
        <v>39</v>
      </c>
      <c r="EB45" s="19" t="s">
        <v>38</v>
      </c>
      <c r="EC45" s="19" t="s">
        <v>67</v>
      </c>
      <c r="ED45" s="19" t="s">
        <v>67</v>
      </c>
      <c r="EE45" s="19" t="s">
        <v>67</v>
      </c>
      <c r="EF45" s="19" t="s">
        <v>67</v>
      </c>
      <c r="EG45" s="19" t="s">
        <v>67</v>
      </c>
      <c r="EH45" s="19" t="s">
        <v>67</v>
      </c>
      <c r="EI45" s="23" t="s">
        <v>244</v>
      </c>
      <c r="EJ45" s="28">
        <v>169090</v>
      </c>
      <c r="EK45" s="28">
        <v>274800</v>
      </c>
      <c r="EL45" s="29">
        <f t="shared" si="13"/>
        <v>221945</v>
      </c>
    </row>
    <row r="46" spans="1:142" ht="79.2" x14ac:dyDescent="0.3">
      <c r="A46" s="18" t="s">
        <v>245</v>
      </c>
      <c r="B46" s="188"/>
      <c r="C46" s="188"/>
      <c r="D46" s="192"/>
      <c r="E46" s="19" t="s">
        <v>4</v>
      </c>
      <c r="F46" s="20" t="s">
        <v>6</v>
      </c>
      <c r="G46" s="192"/>
      <c r="H46" s="21" t="s">
        <v>16</v>
      </c>
      <c r="I46" s="21" t="s">
        <v>17</v>
      </c>
      <c r="J46" s="20">
        <v>8</v>
      </c>
      <c r="K46" s="31">
        <v>2.84</v>
      </c>
      <c r="L46" s="20">
        <v>8</v>
      </c>
      <c r="M46" s="20">
        <v>128</v>
      </c>
      <c r="N46" s="20">
        <f t="shared" si="0"/>
        <v>1</v>
      </c>
      <c r="O46" s="20" t="s">
        <v>38</v>
      </c>
      <c r="P46" s="20" t="s">
        <v>341</v>
      </c>
      <c r="Q46" s="192"/>
      <c r="R46" s="19" t="s">
        <v>46</v>
      </c>
      <c r="S46" s="192"/>
      <c r="T46" s="20">
        <v>1</v>
      </c>
      <c r="U46" s="20">
        <v>6.7</v>
      </c>
      <c r="V46" s="32">
        <v>2400</v>
      </c>
      <c r="W46" s="32">
        <v>1080</v>
      </c>
      <c r="X46" s="32">
        <f t="shared" si="1"/>
        <v>2592000</v>
      </c>
      <c r="Y46" s="189" t="s">
        <v>57</v>
      </c>
      <c r="Z46" s="189"/>
      <c r="AA46" s="19" t="s">
        <v>39</v>
      </c>
      <c r="AB46" s="20">
        <v>60</v>
      </c>
      <c r="AC46" s="21" t="s">
        <v>63</v>
      </c>
      <c r="AD46" s="21" t="s">
        <v>64</v>
      </c>
      <c r="AE46" s="24"/>
      <c r="AF46" s="24"/>
      <c r="AG46" s="24"/>
      <c r="AH46" s="24"/>
      <c r="AI46" s="192"/>
      <c r="AJ46" s="19" t="s">
        <v>67</v>
      </c>
      <c r="AK46" s="19" t="s">
        <v>39</v>
      </c>
      <c r="AL46" s="34">
        <f t="shared" si="2"/>
        <v>1</v>
      </c>
      <c r="AM46" s="20" t="s">
        <v>67</v>
      </c>
      <c r="AN46" s="20">
        <v>32</v>
      </c>
      <c r="AO46" s="20">
        <v>3</v>
      </c>
      <c r="AP46" s="20">
        <v>48</v>
      </c>
      <c r="AQ46" s="20">
        <v>12</v>
      </c>
      <c r="AR46" s="20">
        <v>5</v>
      </c>
      <c r="AS46" s="20"/>
      <c r="AT46" s="19" t="s">
        <v>67</v>
      </c>
      <c r="AU46" s="19" t="s">
        <v>67</v>
      </c>
      <c r="AV46" s="34">
        <f t="shared" si="3"/>
        <v>0</v>
      </c>
      <c r="AW46" s="20" t="s">
        <v>85</v>
      </c>
      <c r="AX46" s="19" t="s">
        <v>85</v>
      </c>
      <c r="AY46" s="34">
        <f t="shared" si="4"/>
        <v>0</v>
      </c>
      <c r="AZ46" s="20" t="s">
        <v>85</v>
      </c>
      <c r="BA46" s="19" t="s">
        <v>67</v>
      </c>
      <c r="BB46" s="34">
        <v>3840</v>
      </c>
      <c r="BC46" s="34">
        <v>2160</v>
      </c>
      <c r="BD46" s="36">
        <f t="shared" si="14"/>
        <v>8294400</v>
      </c>
      <c r="BE46" s="34">
        <v>60</v>
      </c>
      <c r="BF46" s="20" t="s">
        <v>92</v>
      </c>
      <c r="BG46" s="192"/>
      <c r="BH46" s="19" t="s">
        <v>67</v>
      </c>
      <c r="BI46" s="20" t="s">
        <v>85</v>
      </c>
      <c r="BJ46" s="19" t="s">
        <v>67</v>
      </c>
      <c r="BK46" s="19" t="s">
        <v>67</v>
      </c>
      <c r="BL46" s="19" t="s">
        <v>67</v>
      </c>
      <c r="BM46" s="192"/>
      <c r="BN46" s="19" t="s">
        <v>85</v>
      </c>
      <c r="BO46" s="19" t="s">
        <v>67</v>
      </c>
      <c r="BP46" s="19" t="s">
        <v>67</v>
      </c>
      <c r="BQ46" s="19" t="s">
        <v>85</v>
      </c>
      <c r="BR46" s="19" t="s">
        <v>85</v>
      </c>
      <c r="BS46" s="20" t="s">
        <v>67</v>
      </c>
      <c r="BT46" s="19" t="s">
        <v>67</v>
      </c>
      <c r="BU46" s="19" t="s">
        <v>85</v>
      </c>
      <c r="BV46" s="192"/>
      <c r="BW46" s="20" t="s">
        <v>85</v>
      </c>
      <c r="BX46" s="20" t="s">
        <v>67</v>
      </c>
      <c r="BY46" s="19" t="s">
        <v>85</v>
      </c>
      <c r="BZ46" s="19" t="s">
        <v>85</v>
      </c>
      <c r="CA46" s="19" t="s">
        <v>85</v>
      </c>
      <c r="CB46" s="34">
        <f t="shared" si="5"/>
        <v>0</v>
      </c>
      <c r="CC46" s="20" t="s">
        <v>85</v>
      </c>
      <c r="CD46" s="192"/>
      <c r="CE46" s="19" t="s">
        <v>67</v>
      </c>
      <c r="CF46" s="19" t="s">
        <v>67</v>
      </c>
      <c r="CG46" s="19" t="s">
        <v>67</v>
      </c>
      <c r="CH46" s="19" t="s">
        <v>67</v>
      </c>
      <c r="CI46" s="19" t="s">
        <v>67</v>
      </c>
      <c r="CJ46" s="19" t="s">
        <v>67</v>
      </c>
      <c r="CK46" s="19" t="s">
        <v>67</v>
      </c>
      <c r="CL46" s="19" t="s">
        <v>67</v>
      </c>
      <c r="CM46" s="22">
        <f t="shared" si="6"/>
        <v>0</v>
      </c>
      <c r="CN46" s="20" t="s">
        <v>85</v>
      </c>
      <c r="CO46" s="192"/>
      <c r="CP46" s="19" t="s">
        <v>67</v>
      </c>
      <c r="CQ46" s="19" t="s">
        <v>67</v>
      </c>
      <c r="CR46" s="20" t="s">
        <v>67</v>
      </c>
      <c r="CS46" s="20" t="s">
        <v>67</v>
      </c>
      <c r="CT46" s="19" t="s">
        <v>85</v>
      </c>
      <c r="CU46" s="192"/>
      <c r="CV46" s="42">
        <f t="shared" si="7"/>
        <v>1</v>
      </c>
      <c r="CW46" s="20" t="s">
        <v>67</v>
      </c>
      <c r="CX46" s="19" t="s">
        <v>67</v>
      </c>
      <c r="CY46" s="20" t="s">
        <v>67</v>
      </c>
      <c r="CZ46" s="20" t="s">
        <v>67</v>
      </c>
      <c r="DA46" s="20" t="s">
        <v>67</v>
      </c>
      <c r="DB46" s="20" t="s">
        <v>85</v>
      </c>
      <c r="DC46" s="192"/>
      <c r="DD46" s="20" t="s">
        <v>144</v>
      </c>
      <c r="DE46" s="20">
        <v>4500</v>
      </c>
      <c r="DF46" s="22">
        <f t="shared" si="8"/>
        <v>0</v>
      </c>
      <c r="DG46" s="20" t="s">
        <v>85</v>
      </c>
      <c r="DH46" s="20"/>
      <c r="DI46" s="192"/>
      <c r="DJ46" s="19" t="s">
        <v>67</v>
      </c>
      <c r="DK46" s="19" t="s">
        <v>67</v>
      </c>
      <c r="DL46" s="192"/>
      <c r="DM46" s="20" t="s">
        <v>424</v>
      </c>
      <c r="DN46" s="20" t="s">
        <v>441</v>
      </c>
      <c r="DO46" s="20" t="s">
        <v>470</v>
      </c>
      <c r="DP46" s="20">
        <v>186</v>
      </c>
      <c r="DQ46" s="192"/>
      <c r="DR46" s="20" t="s">
        <v>38</v>
      </c>
      <c r="DS46" s="19" t="s">
        <v>39</v>
      </c>
      <c r="DT46" s="22">
        <f t="shared" si="9"/>
        <v>0</v>
      </c>
      <c r="DU46" s="20" t="s">
        <v>39</v>
      </c>
      <c r="DV46" s="22">
        <f t="shared" si="10"/>
        <v>0</v>
      </c>
      <c r="DW46" s="20" t="s">
        <v>39</v>
      </c>
      <c r="DX46" s="22">
        <f t="shared" si="11"/>
        <v>0</v>
      </c>
      <c r="DY46" s="20" t="s">
        <v>39</v>
      </c>
      <c r="DZ46" s="22">
        <f t="shared" si="12"/>
        <v>0</v>
      </c>
      <c r="EA46" s="20" t="s">
        <v>39</v>
      </c>
      <c r="EB46" s="19" t="s">
        <v>38</v>
      </c>
      <c r="EC46" s="19" t="s">
        <v>67</v>
      </c>
      <c r="ED46" s="19" t="s">
        <v>67</v>
      </c>
      <c r="EE46" s="19" t="s">
        <v>67</v>
      </c>
      <c r="EF46" s="19" t="s">
        <v>67</v>
      </c>
      <c r="EG46" s="19" t="s">
        <v>67</v>
      </c>
      <c r="EH46" s="19" t="s">
        <v>67</v>
      </c>
      <c r="EI46" s="23" t="s">
        <v>245</v>
      </c>
      <c r="EJ46" s="28">
        <v>179990</v>
      </c>
      <c r="EK46" s="28">
        <v>318989</v>
      </c>
      <c r="EL46" s="29">
        <f t="shared" si="13"/>
        <v>249489.5</v>
      </c>
    </row>
    <row r="47" spans="1:142" ht="66" x14ac:dyDescent="0.3">
      <c r="A47" s="18" t="s">
        <v>246</v>
      </c>
      <c r="B47" s="188"/>
      <c r="C47" s="188"/>
      <c r="D47" s="192"/>
      <c r="E47" s="19" t="s">
        <v>4</v>
      </c>
      <c r="F47" s="20" t="s">
        <v>6</v>
      </c>
      <c r="G47" s="192"/>
      <c r="H47" s="21" t="s">
        <v>319</v>
      </c>
      <c r="I47" s="21" t="s">
        <v>318</v>
      </c>
      <c r="J47" s="20">
        <v>8</v>
      </c>
      <c r="K47" s="31">
        <v>2.73</v>
      </c>
      <c r="L47" s="20">
        <v>8</v>
      </c>
      <c r="M47" s="20">
        <v>256</v>
      </c>
      <c r="N47" s="20">
        <f t="shared" si="0"/>
        <v>0</v>
      </c>
      <c r="O47" s="20" t="s">
        <v>39</v>
      </c>
      <c r="P47" s="20"/>
      <c r="Q47" s="192"/>
      <c r="R47" s="19" t="s">
        <v>46</v>
      </c>
      <c r="S47" s="192"/>
      <c r="T47" s="20">
        <v>1</v>
      </c>
      <c r="U47" s="20">
        <v>6.3</v>
      </c>
      <c r="V47" s="32">
        <v>2280</v>
      </c>
      <c r="W47" s="32">
        <v>1080</v>
      </c>
      <c r="X47" s="32">
        <f t="shared" si="1"/>
        <v>2462400</v>
      </c>
      <c r="Y47" s="189" t="s">
        <v>369</v>
      </c>
      <c r="Z47" s="189"/>
      <c r="AA47" s="19" t="s">
        <v>39</v>
      </c>
      <c r="AB47" s="20">
        <v>60</v>
      </c>
      <c r="AC47" s="21" t="s">
        <v>63</v>
      </c>
      <c r="AD47" s="21" t="s">
        <v>64</v>
      </c>
      <c r="AE47" s="24"/>
      <c r="AF47" s="24"/>
      <c r="AG47" s="24"/>
      <c r="AH47" s="24"/>
      <c r="AI47" s="192"/>
      <c r="AJ47" s="19" t="s">
        <v>67</v>
      </c>
      <c r="AK47" s="19" t="s">
        <v>39</v>
      </c>
      <c r="AL47" s="34">
        <f t="shared" si="2"/>
        <v>1</v>
      </c>
      <c r="AM47" s="20" t="s">
        <v>67</v>
      </c>
      <c r="AN47" s="20">
        <v>10</v>
      </c>
      <c r="AO47" s="20">
        <v>3</v>
      </c>
      <c r="AP47" s="20">
        <v>12</v>
      </c>
      <c r="AQ47" s="20">
        <v>12</v>
      </c>
      <c r="AR47" s="20">
        <v>16</v>
      </c>
      <c r="AS47" s="20"/>
      <c r="AT47" s="19" t="s">
        <v>67</v>
      </c>
      <c r="AU47" s="19" t="s">
        <v>67</v>
      </c>
      <c r="AV47" s="34">
        <f t="shared" si="3"/>
        <v>0</v>
      </c>
      <c r="AW47" s="20" t="s">
        <v>85</v>
      </c>
      <c r="AX47" s="19" t="s">
        <v>85</v>
      </c>
      <c r="AY47" s="34">
        <f t="shared" si="4"/>
        <v>0</v>
      </c>
      <c r="AZ47" s="20" t="s">
        <v>85</v>
      </c>
      <c r="BA47" s="19" t="s">
        <v>67</v>
      </c>
      <c r="BB47" s="34">
        <v>3840</v>
      </c>
      <c r="BC47" s="34">
        <v>2160</v>
      </c>
      <c r="BD47" s="36">
        <f t="shared" si="14"/>
        <v>8294400</v>
      </c>
      <c r="BE47" s="34">
        <v>60</v>
      </c>
      <c r="BF47" s="20" t="s">
        <v>92</v>
      </c>
      <c r="BG47" s="192"/>
      <c r="BH47" s="19" t="s">
        <v>67</v>
      </c>
      <c r="BI47" s="20" t="s">
        <v>85</v>
      </c>
      <c r="BJ47" s="19" t="s">
        <v>67</v>
      </c>
      <c r="BK47" s="19" t="s">
        <v>67</v>
      </c>
      <c r="BL47" s="19" t="s">
        <v>67</v>
      </c>
      <c r="BM47" s="192"/>
      <c r="BN47" s="19" t="s">
        <v>85</v>
      </c>
      <c r="BO47" s="19" t="s">
        <v>67</v>
      </c>
      <c r="BP47" s="19" t="s">
        <v>67</v>
      </c>
      <c r="BQ47" s="19" t="s">
        <v>85</v>
      </c>
      <c r="BR47" s="19" t="s">
        <v>85</v>
      </c>
      <c r="BS47" s="20" t="s">
        <v>67</v>
      </c>
      <c r="BT47" s="19" t="s">
        <v>67</v>
      </c>
      <c r="BU47" s="19" t="s">
        <v>85</v>
      </c>
      <c r="BV47" s="192"/>
      <c r="BW47" s="20" t="s">
        <v>85</v>
      </c>
      <c r="BX47" s="20" t="s">
        <v>67</v>
      </c>
      <c r="BY47" s="19" t="s">
        <v>85</v>
      </c>
      <c r="BZ47" s="19" t="s">
        <v>85</v>
      </c>
      <c r="CA47" s="19" t="s">
        <v>85</v>
      </c>
      <c r="CB47" s="34">
        <f t="shared" si="5"/>
        <v>0</v>
      </c>
      <c r="CC47" s="20" t="s">
        <v>85</v>
      </c>
      <c r="CD47" s="192"/>
      <c r="CE47" s="19" t="s">
        <v>67</v>
      </c>
      <c r="CF47" s="19" t="s">
        <v>67</v>
      </c>
      <c r="CG47" s="19" t="s">
        <v>67</v>
      </c>
      <c r="CH47" s="19" t="s">
        <v>67</v>
      </c>
      <c r="CI47" s="19" t="s">
        <v>67</v>
      </c>
      <c r="CJ47" s="19" t="s">
        <v>67</v>
      </c>
      <c r="CK47" s="19" t="s">
        <v>67</v>
      </c>
      <c r="CL47" s="19" t="s">
        <v>67</v>
      </c>
      <c r="CM47" s="22">
        <f t="shared" si="6"/>
        <v>0</v>
      </c>
      <c r="CN47" s="20" t="s">
        <v>85</v>
      </c>
      <c r="CO47" s="192"/>
      <c r="CP47" s="19" t="s">
        <v>67</v>
      </c>
      <c r="CQ47" s="19" t="s">
        <v>67</v>
      </c>
      <c r="CR47" s="20" t="s">
        <v>67</v>
      </c>
      <c r="CS47" s="20" t="s">
        <v>67</v>
      </c>
      <c r="CT47" s="19" t="s">
        <v>85</v>
      </c>
      <c r="CU47" s="192"/>
      <c r="CV47" s="42">
        <f t="shared" si="7"/>
        <v>1</v>
      </c>
      <c r="CW47" s="20" t="s">
        <v>67</v>
      </c>
      <c r="CX47" s="19" t="s">
        <v>67</v>
      </c>
      <c r="CY47" s="20" t="s">
        <v>67</v>
      </c>
      <c r="CZ47" s="20" t="s">
        <v>67</v>
      </c>
      <c r="DA47" s="20" t="s">
        <v>67</v>
      </c>
      <c r="DB47" s="20" t="s">
        <v>67</v>
      </c>
      <c r="DC47" s="192"/>
      <c r="DD47" s="20" t="s">
        <v>145</v>
      </c>
      <c r="DE47" s="20">
        <v>3500</v>
      </c>
      <c r="DF47" s="22">
        <f t="shared" si="8"/>
        <v>1</v>
      </c>
      <c r="DG47" s="20" t="s">
        <v>67</v>
      </c>
      <c r="DH47" s="20" t="s">
        <v>402</v>
      </c>
      <c r="DI47" s="192"/>
      <c r="DJ47" s="19" t="s">
        <v>67</v>
      </c>
      <c r="DK47" s="19" t="s">
        <v>67</v>
      </c>
      <c r="DL47" s="192"/>
      <c r="DM47" s="20" t="s">
        <v>426</v>
      </c>
      <c r="DN47" s="20" t="s">
        <v>454</v>
      </c>
      <c r="DO47" s="20" t="s">
        <v>177</v>
      </c>
      <c r="DP47" s="20">
        <v>168</v>
      </c>
      <c r="DQ47" s="192"/>
      <c r="DR47" s="20" t="s">
        <v>38</v>
      </c>
      <c r="DS47" s="19" t="s">
        <v>39</v>
      </c>
      <c r="DT47" s="22">
        <f t="shared" si="9"/>
        <v>1</v>
      </c>
      <c r="DU47" s="20" t="s">
        <v>38</v>
      </c>
      <c r="DV47" s="22">
        <f t="shared" si="10"/>
        <v>1</v>
      </c>
      <c r="DW47" s="20" t="s">
        <v>38</v>
      </c>
      <c r="DX47" s="22">
        <f t="shared" si="11"/>
        <v>1</v>
      </c>
      <c r="DY47" s="20" t="s">
        <v>38</v>
      </c>
      <c r="DZ47" s="22">
        <f t="shared" si="12"/>
        <v>0</v>
      </c>
      <c r="EA47" s="20" t="s">
        <v>39</v>
      </c>
      <c r="EB47" s="19" t="s">
        <v>38</v>
      </c>
      <c r="EC47" s="19" t="s">
        <v>67</v>
      </c>
      <c r="ED47" s="19" t="s">
        <v>67</v>
      </c>
      <c r="EE47" s="19" t="s">
        <v>67</v>
      </c>
      <c r="EF47" s="19" t="s">
        <v>67</v>
      </c>
      <c r="EG47" s="19" t="s">
        <v>67</v>
      </c>
      <c r="EH47" s="19" t="s">
        <v>67</v>
      </c>
      <c r="EI47" s="23" t="s">
        <v>246</v>
      </c>
      <c r="EJ47" s="28">
        <v>191000</v>
      </c>
      <c r="EK47" s="28">
        <v>355740</v>
      </c>
      <c r="EL47" s="29">
        <f t="shared" si="13"/>
        <v>273370</v>
      </c>
    </row>
    <row r="48" spans="1:142" ht="66" x14ac:dyDescent="0.3">
      <c r="A48" s="18" t="s">
        <v>247</v>
      </c>
      <c r="B48" s="188"/>
      <c r="C48" s="188"/>
      <c r="D48" s="192"/>
      <c r="E48" s="19" t="s">
        <v>4</v>
      </c>
      <c r="F48" s="20" t="s">
        <v>6</v>
      </c>
      <c r="G48" s="192"/>
      <c r="H48" s="21" t="s">
        <v>315</v>
      </c>
      <c r="I48" s="21" t="s">
        <v>316</v>
      </c>
      <c r="J48" s="20">
        <v>8</v>
      </c>
      <c r="K48" s="31">
        <v>2.73</v>
      </c>
      <c r="L48" s="20">
        <v>8</v>
      </c>
      <c r="M48" s="20">
        <v>256</v>
      </c>
      <c r="N48" s="20">
        <f t="shared" si="0"/>
        <v>1</v>
      </c>
      <c r="O48" s="20" t="s">
        <v>38</v>
      </c>
      <c r="P48" s="20" t="s">
        <v>41</v>
      </c>
      <c r="Q48" s="192"/>
      <c r="R48" s="19" t="s">
        <v>46</v>
      </c>
      <c r="S48" s="192"/>
      <c r="T48" s="20">
        <v>1</v>
      </c>
      <c r="U48" s="20">
        <v>6.5</v>
      </c>
      <c r="V48" s="32">
        <v>2400</v>
      </c>
      <c r="W48" s="32">
        <v>1080</v>
      </c>
      <c r="X48" s="32">
        <f t="shared" si="1"/>
        <v>2592000</v>
      </c>
      <c r="Y48" s="189" t="s">
        <v>57</v>
      </c>
      <c r="Z48" s="189"/>
      <c r="AA48" s="19" t="s">
        <v>39</v>
      </c>
      <c r="AB48" s="20">
        <v>120</v>
      </c>
      <c r="AC48" s="21" t="s">
        <v>63</v>
      </c>
      <c r="AD48" s="21" t="s">
        <v>64</v>
      </c>
      <c r="AE48" s="24"/>
      <c r="AF48" s="24"/>
      <c r="AG48" s="24"/>
      <c r="AH48" s="24"/>
      <c r="AI48" s="192"/>
      <c r="AJ48" s="19" t="s">
        <v>67</v>
      </c>
      <c r="AK48" s="19" t="s">
        <v>39</v>
      </c>
      <c r="AL48" s="34">
        <f t="shared" si="2"/>
        <v>1</v>
      </c>
      <c r="AM48" s="20" t="s">
        <v>67</v>
      </c>
      <c r="AN48" s="20">
        <v>32</v>
      </c>
      <c r="AO48" s="20">
        <v>3</v>
      </c>
      <c r="AP48" s="20">
        <v>12</v>
      </c>
      <c r="AQ48" s="20">
        <v>8</v>
      </c>
      <c r="AR48" s="20">
        <v>12</v>
      </c>
      <c r="AS48" s="20"/>
      <c r="AT48" s="19" t="s">
        <v>67</v>
      </c>
      <c r="AU48" s="19" t="s">
        <v>67</v>
      </c>
      <c r="AV48" s="34">
        <f t="shared" si="3"/>
        <v>0</v>
      </c>
      <c r="AW48" s="20" t="s">
        <v>85</v>
      </c>
      <c r="AX48" s="19" t="s">
        <v>85</v>
      </c>
      <c r="AY48" s="34">
        <f t="shared" si="4"/>
        <v>0</v>
      </c>
      <c r="AZ48" s="20" t="s">
        <v>85</v>
      </c>
      <c r="BA48" s="19" t="s">
        <v>67</v>
      </c>
      <c r="BB48" s="34">
        <v>3840</v>
      </c>
      <c r="BC48" s="34">
        <v>2160</v>
      </c>
      <c r="BD48" s="36">
        <f t="shared" si="14"/>
        <v>8294400</v>
      </c>
      <c r="BE48" s="34">
        <v>60</v>
      </c>
      <c r="BF48" s="20" t="s">
        <v>92</v>
      </c>
      <c r="BG48" s="192"/>
      <c r="BH48" s="19" t="s">
        <v>67</v>
      </c>
      <c r="BI48" s="20" t="s">
        <v>85</v>
      </c>
      <c r="BJ48" s="19" t="s">
        <v>67</v>
      </c>
      <c r="BK48" s="19" t="s">
        <v>67</v>
      </c>
      <c r="BL48" s="19" t="s">
        <v>67</v>
      </c>
      <c r="BM48" s="192"/>
      <c r="BN48" s="19" t="s">
        <v>85</v>
      </c>
      <c r="BO48" s="19" t="s">
        <v>67</v>
      </c>
      <c r="BP48" s="19" t="s">
        <v>67</v>
      </c>
      <c r="BQ48" s="19" t="s">
        <v>85</v>
      </c>
      <c r="BR48" s="19" t="s">
        <v>85</v>
      </c>
      <c r="BS48" s="20" t="s">
        <v>67</v>
      </c>
      <c r="BT48" s="19" t="s">
        <v>67</v>
      </c>
      <c r="BU48" s="19" t="s">
        <v>85</v>
      </c>
      <c r="BV48" s="192"/>
      <c r="BW48" s="20" t="s">
        <v>85</v>
      </c>
      <c r="BX48" s="20" t="s">
        <v>67</v>
      </c>
      <c r="BY48" s="19" t="s">
        <v>85</v>
      </c>
      <c r="BZ48" s="19" t="s">
        <v>85</v>
      </c>
      <c r="CA48" s="19" t="s">
        <v>85</v>
      </c>
      <c r="CB48" s="34">
        <f t="shared" si="5"/>
        <v>0</v>
      </c>
      <c r="CC48" s="20" t="s">
        <v>85</v>
      </c>
      <c r="CD48" s="192"/>
      <c r="CE48" s="19" t="s">
        <v>67</v>
      </c>
      <c r="CF48" s="19" t="s">
        <v>67</v>
      </c>
      <c r="CG48" s="19" t="s">
        <v>67</v>
      </c>
      <c r="CH48" s="19" t="s">
        <v>67</v>
      </c>
      <c r="CI48" s="19" t="s">
        <v>67</v>
      </c>
      <c r="CJ48" s="19" t="s">
        <v>67</v>
      </c>
      <c r="CK48" s="19" t="s">
        <v>67</v>
      </c>
      <c r="CL48" s="19" t="s">
        <v>67</v>
      </c>
      <c r="CM48" s="22">
        <f t="shared" si="6"/>
        <v>0</v>
      </c>
      <c r="CN48" s="20" t="s">
        <v>85</v>
      </c>
      <c r="CO48" s="192"/>
      <c r="CP48" s="19" t="s">
        <v>67</v>
      </c>
      <c r="CQ48" s="19" t="s">
        <v>67</v>
      </c>
      <c r="CR48" s="20" t="s">
        <v>67</v>
      </c>
      <c r="CS48" s="20" t="s">
        <v>67</v>
      </c>
      <c r="CT48" s="19" t="s">
        <v>85</v>
      </c>
      <c r="CU48" s="192"/>
      <c r="CV48" s="42">
        <f t="shared" si="7"/>
        <v>1</v>
      </c>
      <c r="CW48" s="20" t="s">
        <v>67</v>
      </c>
      <c r="CX48" s="19" t="s">
        <v>67</v>
      </c>
      <c r="CY48" s="20" t="s">
        <v>67</v>
      </c>
      <c r="CZ48" s="20" t="s">
        <v>67</v>
      </c>
      <c r="DA48" s="20" t="s">
        <v>67</v>
      </c>
      <c r="DB48" s="20" t="s">
        <v>67</v>
      </c>
      <c r="DC48" s="192"/>
      <c r="DD48" s="20" t="s">
        <v>144</v>
      </c>
      <c r="DE48" s="20">
        <v>4500</v>
      </c>
      <c r="DF48" s="22">
        <f t="shared" si="8"/>
        <v>1</v>
      </c>
      <c r="DG48" s="20" t="s">
        <v>67</v>
      </c>
      <c r="DH48" s="20" t="s">
        <v>401</v>
      </c>
      <c r="DI48" s="192"/>
      <c r="DJ48" s="19" t="s">
        <v>67</v>
      </c>
      <c r="DK48" s="19" t="s">
        <v>67</v>
      </c>
      <c r="DL48" s="192"/>
      <c r="DM48" s="20" t="s">
        <v>423</v>
      </c>
      <c r="DN48" s="20" t="s">
        <v>452</v>
      </c>
      <c r="DO48" s="20" t="s">
        <v>173</v>
      </c>
      <c r="DP48" s="20">
        <v>190</v>
      </c>
      <c r="DQ48" s="192"/>
      <c r="DR48" s="20" t="s">
        <v>38</v>
      </c>
      <c r="DS48" s="19" t="s">
        <v>39</v>
      </c>
      <c r="DT48" s="22">
        <f t="shared" si="9"/>
        <v>1</v>
      </c>
      <c r="DU48" s="20" t="s">
        <v>38</v>
      </c>
      <c r="DV48" s="22">
        <f t="shared" si="10"/>
        <v>1</v>
      </c>
      <c r="DW48" s="20" t="s">
        <v>38</v>
      </c>
      <c r="DX48" s="22">
        <f t="shared" si="11"/>
        <v>1</v>
      </c>
      <c r="DY48" s="20" t="s">
        <v>38</v>
      </c>
      <c r="DZ48" s="22">
        <f t="shared" si="12"/>
        <v>0</v>
      </c>
      <c r="EA48" s="20" t="s">
        <v>39</v>
      </c>
      <c r="EB48" s="19" t="s">
        <v>38</v>
      </c>
      <c r="EC48" s="19" t="s">
        <v>67</v>
      </c>
      <c r="ED48" s="19" t="s">
        <v>67</v>
      </c>
      <c r="EE48" s="19" t="s">
        <v>67</v>
      </c>
      <c r="EF48" s="19" t="s">
        <v>67</v>
      </c>
      <c r="EG48" s="19" t="s">
        <v>67</v>
      </c>
      <c r="EH48" s="19" t="s">
        <v>67</v>
      </c>
      <c r="EI48" s="23" t="s">
        <v>247</v>
      </c>
      <c r="EJ48" s="28">
        <v>181700</v>
      </c>
      <c r="EK48" s="28">
        <v>310590</v>
      </c>
      <c r="EL48" s="29">
        <f t="shared" si="13"/>
        <v>246145</v>
      </c>
    </row>
    <row r="49" spans="1:142" ht="79.2" x14ac:dyDescent="0.3">
      <c r="A49" s="18" t="s">
        <v>248</v>
      </c>
      <c r="B49" s="188"/>
      <c r="C49" s="188"/>
      <c r="D49" s="192"/>
      <c r="E49" s="19" t="s">
        <v>4</v>
      </c>
      <c r="F49" s="20" t="s">
        <v>6</v>
      </c>
      <c r="G49" s="192"/>
      <c r="H49" s="21" t="s">
        <v>317</v>
      </c>
      <c r="I49" s="21" t="s">
        <v>318</v>
      </c>
      <c r="J49" s="20">
        <v>8</v>
      </c>
      <c r="K49" s="31">
        <v>2.7</v>
      </c>
      <c r="L49" s="20">
        <v>8</v>
      </c>
      <c r="M49" s="20">
        <v>128</v>
      </c>
      <c r="N49" s="20">
        <f t="shared" si="0"/>
        <v>1</v>
      </c>
      <c r="O49" s="20" t="s">
        <v>38</v>
      </c>
      <c r="P49" s="20" t="s">
        <v>43</v>
      </c>
      <c r="Q49" s="192"/>
      <c r="R49" s="19" t="s">
        <v>46</v>
      </c>
      <c r="S49" s="192"/>
      <c r="T49" s="20">
        <v>1</v>
      </c>
      <c r="U49" s="20">
        <v>6.4</v>
      </c>
      <c r="V49" s="32">
        <v>3040</v>
      </c>
      <c r="W49" s="32">
        <v>1440</v>
      </c>
      <c r="X49" s="32">
        <f t="shared" si="1"/>
        <v>4377600</v>
      </c>
      <c r="Y49" s="189" t="s">
        <v>369</v>
      </c>
      <c r="Z49" s="189"/>
      <c r="AA49" s="19" t="s">
        <v>39</v>
      </c>
      <c r="AB49" s="20">
        <v>60</v>
      </c>
      <c r="AC49" s="21" t="s">
        <v>63</v>
      </c>
      <c r="AD49" s="21" t="s">
        <v>374</v>
      </c>
      <c r="AE49" s="21" t="s">
        <v>375</v>
      </c>
      <c r="AF49" s="21" t="s">
        <v>376</v>
      </c>
      <c r="AG49" s="21" t="s">
        <v>377</v>
      </c>
      <c r="AH49" s="21" t="s">
        <v>64</v>
      </c>
      <c r="AI49" s="192"/>
      <c r="AJ49" s="19" t="s">
        <v>67</v>
      </c>
      <c r="AK49" s="19" t="s">
        <v>39</v>
      </c>
      <c r="AL49" s="34">
        <f t="shared" si="2"/>
        <v>1</v>
      </c>
      <c r="AM49" s="20" t="s">
        <v>67</v>
      </c>
      <c r="AN49" s="20">
        <v>10</v>
      </c>
      <c r="AO49" s="20">
        <v>3</v>
      </c>
      <c r="AP49" s="20">
        <v>12</v>
      </c>
      <c r="AQ49" s="20">
        <v>12</v>
      </c>
      <c r="AR49" s="20">
        <v>16</v>
      </c>
      <c r="AS49" s="20"/>
      <c r="AT49" s="19" t="s">
        <v>67</v>
      </c>
      <c r="AU49" s="19" t="s">
        <v>67</v>
      </c>
      <c r="AV49" s="34">
        <f t="shared" si="3"/>
        <v>0</v>
      </c>
      <c r="AW49" s="20" t="s">
        <v>85</v>
      </c>
      <c r="AX49" s="19" t="s">
        <v>85</v>
      </c>
      <c r="AY49" s="34">
        <f t="shared" si="4"/>
        <v>0</v>
      </c>
      <c r="AZ49" s="20" t="s">
        <v>85</v>
      </c>
      <c r="BA49" s="19" t="s">
        <v>67</v>
      </c>
      <c r="BB49" s="34">
        <v>3840</v>
      </c>
      <c r="BC49" s="34">
        <v>2160</v>
      </c>
      <c r="BD49" s="36">
        <f t="shared" si="14"/>
        <v>8294400</v>
      </c>
      <c r="BE49" s="34">
        <v>60</v>
      </c>
      <c r="BF49" s="20" t="s">
        <v>92</v>
      </c>
      <c r="BG49" s="192"/>
      <c r="BH49" s="19" t="s">
        <v>67</v>
      </c>
      <c r="BI49" s="20" t="s">
        <v>85</v>
      </c>
      <c r="BJ49" s="19" t="s">
        <v>67</v>
      </c>
      <c r="BK49" s="19" t="s">
        <v>67</v>
      </c>
      <c r="BL49" s="19" t="s">
        <v>67</v>
      </c>
      <c r="BM49" s="192"/>
      <c r="BN49" s="19" t="s">
        <v>85</v>
      </c>
      <c r="BO49" s="19" t="s">
        <v>67</v>
      </c>
      <c r="BP49" s="19" t="s">
        <v>67</v>
      </c>
      <c r="BQ49" s="19" t="s">
        <v>85</v>
      </c>
      <c r="BR49" s="19" t="s">
        <v>85</v>
      </c>
      <c r="BS49" s="20" t="s">
        <v>67</v>
      </c>
      <c r="BT49" s="19" t="s">
        <v>67</v>
      </c>
      <c r="BU49" s="19" t="s">
        <v>85</v>
      </c>
      <c r="BV49" s="192"/>
      <c r="BW49" s="20" t="s">
        <v>85</v>
      </c>
      <c r="BX49" s="20" t="s">
        <v>67</v>
      </c>
      <c r="BY49" s="19" t="s">
        <v>85</v>
      </c>
      <c r="BZ49" s="19" t="s">
        <v>85</v>
      </c>
      <c r="CA49" s="19" t="s">
        <v>85</v>
      </c>
      <c r="CB49" s="34">
        <f t="shared" si="5"/>
        <v>1</v>
      </c>
      <c r="CC49" s="20" t="s">
        <v>67</v>
      </c>
      <c r="CD49" s="192"/>
      <c r="CE49" s="19" t="s">
        <v>67</v>
      </c>
      <c r="CF49" s="19" t="s">
        <v>67</v>
      </c>
      <c r="CG49" s="19" t="s">
        <v>67</v>
      </c>
      <c r="CH49" s="19" t="s">
        <v>67</v>
      </c>
      <c r="CI49" s="19" t="s">
        <v>67</v>
      </c>
      <c r="CJ49" s="19" t="s">
        <v>67</v>
      </c>
      <c r="CK49" s="19" t="s">
        <v>67</v>
      </c>
      <c r="CL49" s="19" t="s">
        <v>67</v>
      </c>
      <c r="CM49" s="22">
        <f t="shared" si="6"/>
        <v>0</v>
      </c>
      <c r="CN49" s="20" t="s">
        <v>85</v>
      </c>
      <c r="CO49" s="192"/>
      <c r="CP49" s="19" t="s">
        <v>67</v>
      </c>
      <c r="CQ49" s="19" t="s">
        <v>67</v>
      </c>
      <c r="CR49" s="20" t="s">
        <v>67</v>
      </c>
      <c r="CS49" s="20" t="s">
        <v>67</v>
      </c>
      <c r="CT49" s="19" t="s">
        <v>85</v>
      </c>
      <c r="CU49" s="192"/>
      <c r="CV49" s="42">
        <f t="shared" si="7"/>
        <v>1</v>
      </c>
      <c r="CW49" s="20" t="s">
        <v>67</v>
      </c>
      <c r="CX49" s="19" t="s">
        <v>67</v>
      </c>
      <c r="CY49" s="20" t="s">
        <v>67</v>
      </c>
      <c r="CZ49" s="20" t="s">
        <v>67</v>
      </c>
      <c r="DA49" s="20" t="s">
        <v>67</v>
      </c>
      <c r="DB49" s="20" t="s">
        <v>67</v>
      </c>
      <c r="DC49" s="192"/>
      <c r="DD49" s="20" t="s">
        <v>145</v>
      </c>
      <c r="DE49" s="20">
        <v>4100</v>
      </c>
      <c r="DF49" s="22">
        <f t="shared" si="8"/>
        <v>1</v>
      </c>
      <c r="DG49" s="20" t="s">
        <v>67</v>
      </c>
      <c r="DH49" s="20" t="s">
        <v>401</v>
      </c>
      <c r="DI49" s="192"/>
      <c r="DJ49" s="19" t="s">
        <v>67</v>
      </c>
      <c r="DK49" s="19" t="s">
        <v>67</v>
      </c>
      <c r="DL49" s="192"/>
      <c r="DM49" s="20" t="s">
        <v>427</v>
      </c>
      <c r="DN49" s="20" t="s">
        <v>455</v>
      </c>
      <c r="DO49" s="20" t="s">
        <v>464</v>
      </c>
      <c r="DP49" s="20">
        <v>175</v>
      </c>
      <c r="DQ49" s="192"/>
      <c r="DR49" s="20" t="s">
        <v>38</v>
      </c>
      <c r="DS49" s="19" t="s">
        <v>39</v>
      </c>
      <c r="DT49" s="22">
        <f t="shared" si="9"/>
        <v>1</v>
      </c>
      <c r="DU49" s="20" t="s">
        <v>38</v>
      </c>
      <c r="DV49" s="22">
        <f t="shared" si="10"/>
        <v>1</v>
      </c>
      <c r="DW49" s="20" t="s">
        <v>38</v>
      </c>
      <c r="DX49" s="22">
        <f t="shared" si="11"/>
        <v>1</v>
      </c>
      <c r="DY49" s="20" t="s">
        <v>38</v>
      </c>
      <c r="DZ49" s="22">
        <f t="shared" si="12"/>
        <v>0</v>
      </c>
      <c r="EA49" s="20" t="s">
        <v>39</v>
      </c>
      <c r="EB49" s="19" t="s">
        <v>38</v>
      </c>
      <c r="EC49" s="19" t="s">
        <v>67</v>
      </c>
      <c r="ED49" s="19" t="s">
        <v>67</v>
      </c>
      <c r="EE49" s="19" t="s">
        <v>67</v>
      </c>
      <c r="EF49" s="19" t="s">
        <v>67</v>
      </c>
      <c r="EG49" s="19" t="s">
        <v>67</v>
      </c>
      <c r="EH49" s="19" t="s">
        <v>67</v>
      </c>
      <c r="EI49" s="23" t="s">
        <v>248</v>
      </c>
      <c r="EJ49" s="28">
        <v>192000</v>
      </c>
      <c r="EK49" s="28">
        <v>324614</v>
      </c>
      <c r="EL49" s="29">
        <f t="shared" si="13"/>
        <v>258307</v>
      </c>
    </row>
    <row r="50" spans="1:142" ht="66" x14ac:dyDescent="0.3">
      <c r="A50" s="18" t="s">
        <v>249</v>
      </c>
      <c r="B50" s="188" t="s">
        <v>284</v>
      </c>
      <c r="C50" s="188"/>
      <c r="D50" s="192"/>
      <c r="E50" s="19" t="s">
        <v>4</v>
      </c>
      <c r="F50" s="20" t="s">
        <v>6</v>
      </c>
      <c r="G50" s="192"/>
      <c r="H50" s="21" t="s">
        <v>315</v>
      </c>
      <c r="I50" s="21" t="s">
        <v>316</v>
      </c>
      <c r="J50" s="20">
        <v>8</v>
      </c>
      <c r="K50" s="31">
        <v>2.73</v>
      </c>
      <c r="L50" s="20">
        <v>6</v>
      </c>
      <c r="M50" s="20">
        <v>128</v>
      </c>
      <c r="N50" s="20">
        <f t="shared" si="0"/>
        <v>1</v>
      </c>
      <c r="O50" s="20" t="s">
        <v>38</v>
      </c>
      <c r="P50" s="20" t="s">
        <v>41</v>
      </c>
      <c r="Q50" s="192"/>
      <c r="R50" s="19" t="s">
        <v>46</v>
      </c>
      <c r="S50" s="192"/>
      <c r="T50" s="20">
        <v>1</v>
      </c>
      <c r="U50" s="20">
        <v>6.5</v>
      </c>
      <c r="V50" s="32">
        <v>2400</v>
      </c>
      <c r="W50" s="32">
        <v>1080</v>
      </c>
      <c r="X50" s="32">
        <f t="shared" si="1"/>
        <v>2592000</v>
      </c>
      <c r="Y50" s="189" t="s">
        <v>57</v>
      </c>
      <c r="Z50" s="189"/>
      <c r="AA50" s="19" t="s">
        <v>39</v>
      </c>
      <c r="AB50" s="20">
        <v>120</v>
      </c>
      <c r="AC50" s="21" t="s">
        <v>63</v>
      </c>
      <c r="AD50" s="21" t="s">
        <v>64</v>
      </c>
      <c r="AE50" s="24"/>
      <c r="AF50" s="24"/>
      <c r="AG50" s="24"/>
      <c r="AH50" s="24"/>
      <c r="AI50" s="192"/>
      <c r="AJ50" s="19" t="s">
        <v>67</v>
      </c>
      <c r="AK50" s="19" t="s">
        <v>39</v>
      </c>
      <c r="AL50" s="34">
        <f t="shared" si="2"/>
        <v>1</v>
      </c>
      <c r="AM50" s="20" t="s">
        <v>67</v>
      </c>
      <c r="AN50" s="20">
        <v>32</v>
      </c>
      <c r="AO50" s="20">
        <v>3</v>
      </c>
      <c r="AP50" s="20">
        <v>12</v>
      </c>
      <c r="AQ50" s="20">
        <v>8</v>
      </c>
      <c r="AR50" s="20">
        <v>12</v>
      </c>
      <c r="AS50" s="20"/>
      <c r="AT50" s="19" t="s">
        <v>67</v>
      </c>
      <c r="AU50" s="19" t="s">
        <v>67</v>
      </c>
      <c r="AV50" s="34">
        <f t="shared" si="3"/>
        <v>0</v>
      </c>
      <c r="AW50" s="20" t="s">
        <v>85</v>
      </c>
      <c r="AX50" s="19" t="s">
        <v>85</v>
      </c>
      <c r="AY50" s="34">
        <f t="shared" si="4"/>
        <v>0</v>
      </c>
      <c r="AZ50" s="20" t="s">
        <v>85</v>
      </c>
      <c r="BA50" s="19" t="s">
        <v>67</v>
      </c>
      <c r="BB50" s="34">
        <v>3840</v>
      </c>
      <c r="BC50" s="34">
        <v>2160</v>
      </c>
      <c r="BD50" s="36">
        <f t="shared" si="14"/>
        <v>8294400</v>
      </c>
      <c r="BE50" s="34">
        <v>60</v>
      </c>
      <c r="BF50" s="20" t="s">
        <v>92</v>
      </c>
      <c r="BG50" s="192"/>
      <c r="BH50" s="19" t="s">
        <v>67</v>
      </c>
      <c r="BI50" s="20" t="s">
        <v>85</v>
      </c>
      <c r="BJ50" s="19" t="s">
        <v>67</v>
      </c>
      <c r="BK50" s="19" t="s">
        <v>67</v>
      </c>
      <c r="BL50" s="19" t="s">
        <v>67</v>
      </c>
      <c r="BM50" s="192"/>
      <c r="BN50" s="19" t="s">
        <v>85</v>
      </c>
      <c r="BO50" s="19" t="s">
        <v>67</v>
      </c>
      <c r="BP50" s="19" t="s">
        <v>67</v>
      </c>
      <c r="BQ50" s="19" t="s">
        <v>85</v>
      </c>
      <c r="BR50" s="19" t="s">
        <v>85</v>
      </c>
      <c r="BS50" s="20" t="s">
        <v>67</v>
      </c>
      <c r="BT50" s="19" t="s">
        <v>67</v>
      </c>
      <c r="BU50" s="19" t="s">
        <v>85</v>
      </c>
      <c r="BV50" s="192"/>
      <c r="BW50" s="20" t="s">
        <v>85</v>
      </c>
      <c r="BX50" s="20" t="s">
        <v>67</v>
      </c>
      <c r="BY50" s="19" t="s">
        <v>85</v>
      </c>
      <c r="BZ50" s="19" t="s">
        <v>85</v>
      </c>
      <c r="CA50" s="19" t="s">
        <v>85</v>
      </c>
      <c r="CB50" s="34">
        <f t="shared" si="5"/>
        <v>0</v>
      </c>
      <c r="CC50" s="20" t="s">
        <v>85</v>
      </c>
      <c r="CD50" s="192"/>
      <c r="CE50" s="19" t="s">
        <v>67</v>
      </c>
      <c r="CF50" s="19" t="s">
        <v>67</v>
      </c>
      <c r="CG50" s="19" t="s">
        <v>67</v>
      </c>
      <c r="CH50" s="19" t="s">
        <v>67</v>
      </c>
      <c r="CI50" s="19" t="s">
        <v>67</v>
      </c>
      <c r="CJ50" s="19" t="s">
        <v>67</v>
      </c>
      <c r="CK50" s="19" t="s">
        <v>67</v>
      </c>
      <c r="CL50" s="19" t="s">
        <v>67</v>
      </c>
      <c r="CM50" s="22">
        <f t="shared" si="6"/>
        <v>0</v>
      </c>
      <c r="CN50" s="20" t="s">
        <v>85</v>
      </c>
      <c r="CO50" s="192"/>
      <c r="CP50" s="19" t="s">
        <v>67</v>
      </c>
      <c r="CQ50" s="19" t="s">
        <v>67</v>
      </c>
      <c r="CR50" s="20" t="s">
        <v>67</v>
      </c>
      <c r="CS50" s="20" t="s">
        <v>67</v>
      </c>
      <c r="CT50" s="19" t="s">
        <v>85</v>
      </c>
      <c r="CU50" s="192"/>
      <c r="CV50" s="42">
        <f t="shared" si="7"/>
        <v>1</v>
      </c>
      <c r="CW50" s="20" t="s">
        <v>67</v>
      </c>
      <c r="CX50" s="19" t="s">
        <v>67</v>
      </c>
      <c r="CY50" s="20" t="s">
        <v>67</v>
      </c>
      <c r="CZ50" s="20" t="s">
        <v>67</v>
      </c>
      <c r="DA50" s="20" t="s">
        <v>67</v>
      </c>
      <c r="DB50" s="20" t="s">
        <v>67</v>
      </c>
      <c r="DC50" s="192"/>
      <c r="DD50" s="20" t="s">
        <v>144</v>
      </c>
      <c r="DE50" s="20">
        <v>4500</v>
      </c>
      <c r="DF50" s="22">
        <f t="shared" si="8"/>
        <v>1</v>
      </c>
      <c r="DG50" s="20" t="s">
        <v>67</v>
      </c>
      <c r="DH50" s="20" t="s">
        <v>401</v>
      </c>
      <c r="DI50" s="192"/>
      <c r="DJ50" s="19" t="s">
        <v>67</v>
      </c>
      <c r="DK50" s="19" t="s">
        <v>67</v>
      </c>
      <c r="DL50" s="192"/>
      <c r="DM50" s="20" t="s">
        <v>423</v>
      </c>
      <c r="DN50" s="20" t="s">
        <v>452</v>
      </c>
      <c r="DO50" s="20" t="s">
        <v>173</v>
      </c>
      <c r="DP50" s="20">
        <v>190</v>
      </c>
      <c r="DQ50" s="192"/>
      <c r="DR50" s="20" t="s">
        <v>39</v>
      </c>
      <c r="DS50" s="19" t="s">
        <v>39</v>
      </c>
      <c r="DT50" s="22">
        <f t="shared" si="9"/>
        <v>1</v>
      </c>
      <c r="DU50" s="20" t="s">
        <v>38</v>
      </c>
      <c r="DV50" s="22">
        <f t="shared" si="10"/>
        <v>1</v>
      </c>
      <c r="DW50" s="20" t="s">
        <v>38</v>
      </c>
      <c r="DX50" s="22">
        <f t="shared" si="11"/>
        <v>1</v>
      </c>
      <c r="DY50" s="20" t="s">
        <v>38</v>
      </c>
      <c r="DZ50" s="22">
        <f t="shared" si="12"/>
        <v>0</v>
      </c>
      <c r="EA50" s="20" t="s">
        <v>39</v>
      </c>
      <c r="EB50" s="19" t="s">
        <v>38</v>
      </c>
      <c r="EC50" s="19" t="s">
        <v>67</v>
      </c>
      <c r="ED50" s="19" t="s">
        <v>67</v>
      </c>
      <c r="EE50" s="19" t="s">
        <v>67</v>
      </c>
      <c r="EF50" s="19" t="s">
        <v>67</v>
      </c>
      <c r="EG50" s="19" t="s">
        <v>67</v>
      </c>
      <c r="EH50" s="19" t="s">
        <v>67</v>
      </c>
      <c r="EI50" s="23" t="s">
        <v>249</v>
      </c>
      <c r="EJ50" s="28">
        <v>234990</v>
      </c>
      <c r="EK50" s="28">
        <v>234990</v>
      </c>
      <c r="EL50" s="29">
        <f t="shared" si="13"/>
        <v>234990</v>
      </c>
    </row>
    <row r="51" spans="1:142" ht="79.2" x14ac:dyDescent="0.3">
      <c r="A51" s="18" t="s">
        <v>250</v>
      </c>
      <c r="B51" s="188"/>
      <c r="C51" s="188"/>
      <c r="D51" s="192"/>
      <c r="E51" s="19" t="s">
        <v>4</v>
      </c>
      <c r="F51" s="20" t="s">
        <v>6</v>
      </c>
      <c r="G51" s="192"/>
      <c r="H51" s="21" t="s">
        <v>317</v>
      </c>
      <c r="I51" s="21" t="s">
        <v>318</v>
      </c>
      <c r="J51" s="20">
        <v>8</v>
      </c>
      <c r="K51" s="31">
        <v>2.7</v>
      </c>
      <c r="L51" s="20">
        <v>8</v>
      </c>
      <c r="M51" s="20">
        <v>128</v>
      </c>
      <c r="N51" s="20">
        <f t="shared" si="0"/>
        <v>1</v>
      </c>
      <c r="O51" s="20" t="s">
        <v>38</v>
      </c>
      <c r="P51" s="20" t="s">
        <v>43</v>
      </c>
      <c r="Q51" s="192"/>
      <c r="R51" s="19" t="s">
        <v>46</v>
      </c>
      <c r="S51" s="192"/>
      <c r="T51" s="20">
        <v>1</v>
      </c>
      <c r="U51" s="20">
        <v>6.1</v>
      </c>
      <c r="V51" s="32">
        <v>3040</v>
      </c>
      <c r="W51" s="32">
        <v>1440</v>
      </c>
      <c r="X51" s="32">
        <f t="shared" si="1"/>
        <v>4377600</v>
      </c>
      <c r="Y51" s="189" t="s">
        <v>369</v>
      </c>
      <c r="Z51" s="189"/>
      <c r="AA51" s="19" t="s">
        <v>39</v>
      </c>
      <c r="AB51" s="20">
        <v>60</v>
      </c>
      <c r="AC51" s="21" t="s">
        <v>63</v>
      </c>
      <c r="AD51" s="21" t="s">
        <v>374</v>
      </c>
      <c r="AE51" s="21" t="s">
        <v>375</v>
      </c>
      <c r="AF51" s="21" t="s">
        <v>376</v>
      </c>
      <c r="AG51" s="21" t="s">
        <v>377</v>
      </c>
      <c r="AH51" s="21" t="s">
        <v>64</v>
      </c>
      <c r="AI51" s="192"/>
      <c r="AJ51" s="19" t="s">
        <v>67</v>
      </c>
      <c r="AK51" s="19" t="s">
        <v>39</v>
      </c>
      <c r="AL51" s="34">
        <f t="shared" si="2"/>
        <v>1</v>
      </c>
      <c r="AM51" s="20" t="s">
        <v>67</v>
      </c>
      <c r="AN51" s="20">
        <v>10</v>
      </c>
      <c r="AO51" s="20">
        <v>3</v>
      </c>
      <c r="AP51" s="20">
        <v>12</v>
      </c>
      <c r="AQ51" s="20">
        <v>12</v>
      </c>
      <c r="AR51" s="20">
        <v>16</v>
      </c>
      <c r="AS51" s="20"/>
      <c r="AT51" s="19" t="s">
        <v>67</v>
      </c>
      <c r="AU51" s="19" t="s">
        <v>67</v>
      </c>
      <c r="AV51" s="34">
        <f t="shared" si="3"/>
        <v>0</v>
      </c>
      <c r="AW51" s="20" t="s">
        <v>85</v>
      </c>
      <c r="AX51" s="19" t="s">
        <v>85</v>
      </c>
      <c r="AY51" s="34">
        <f t="shared" si="4"/>
        <v>0</v>
      </c>
      <c r="AZ51" s="20" t="s">
        <v>85</v>
      </c>
      <c r="BA51" s="19" t="s">
        <v>67</v>
      </c>
      <c r="BB51" s="34">
        <v>3840</v>
      </c>
      <c r="BC51" s="34">
        <v>2160</v>
      </c>
      <c r="BD51" s="36">
        <f t="shared" si="14"/>
        <v>8294400</v>
      </c>
      <c r="BE51" s="34">
        <v>60</v>
      </c>
      <c r="BF51" s="20" t="s">
        <v>92</v>
      </c>
      <c r="BG51" s="192"/>
      <c r="BH51" s="19" t="s">
        <v>67</v>
      </c>
      <c r="BI51" s="20" t="s">
        <v>85</v>
      </c>
      <c r="BJ51" s="19" t="s">
        <v>67</v>
      </c>
      <c r="BK51" s="19" t="s">
        <v>67</v>
      </c>
      <c r="BL51" s="19" t="s">
        <v>67</v>
      </c>
      <c r="BM51" s="192"/>
      <c r="BN51" s="19" t="s">
        <v>85</v>
      </c>
      <c r="BO51" s="19" t="s">
        <v>67</v>
      </c>
      <c r="BP51" s="19" t="s">
        <v>67</v>
      </c>
      <c r="BQ51" s="19" t="s">
        <v>85</v>
      </c>
      <c r="BR51" s="19" t="s">
        <v>85</v>
      </c>
      <c r="BS51" s="20" t="s">
        <v>67</v>
      </c>
      <c r="BT51" s="19" t="s">
        <v>67</v>
      </c>
      <c r="BU51" s="19" t="s">
        <v>85</v>
      </c>
      <c r="BV51" s="192"/>
      <c r="BW51" s="20" t="s">
        <v>85</v>
      </c>
      <c r="BX51" s="20" t="s">
        <v>67</v>
      </c>
      <c r="BY51" s="19" t="s">
        <v>85</v>
      </c>
      <c r="BZ51" s="19" t="s">
        <v>85</v>
      </c>
      <c r="CA51" s="19" t="s">
        <v>85</v>
      </c>
      <c r="CB51" s="34">
        <f t="shared" si="5"/>
        <v>1</v>
      </c>
      <c r="CC51" s="20" t="s">
        <v>67</v>
      </c>
      <c r="CD51" s="192"/>
      <c r="CE51" s="19" t="s">
        <v>67</v>
      </c>
      <c r="CF51" s="19" t="s">
        <v>67</v>
      </c>
      <c r="CG51" s="19" t="s">
        <v>67</v>
      </c>
      <c r="CH51" s="19" t="s">
        <v>67</v>
      </c>
      <c r="CI51" s="19" t="s">
        <v>67</v>
      </c>
      <c r="CJ51" s="19" t="s">
        <v>67</v>
      </c>
      <c r="CK51" s="19" t="s">
        <v>67</v>
      </c>
      <c r="CL51" s="19" t="s">
        <v>67</v>
      </c>
      <c r="CM51" s="22">
        <f t="shared" si="6"/>
        <v>0</v>
      </c>
      <c r="CN51" s="20" t="s">
        <v>85</v>
      </c>
      <c r="CO51" s="192"/>
      <c r="CP51" s="19" t="s">
        <v>67</v>
      </c>
      <c r="CQ51" s="19" t="s">
        <v>67</v>
      </c>
      <c r="CR51" s="20" t="s">
        <v>67</v>
      </c>
      <c r="CS51" s="20" t="s">
        <v>67</v>
      </c>
      <c r="CT51" s="19" t="s">
        <v>85</v>
      </c>
      <c r="CU51" s="192"/>
      <c r="CV51" s="42">
        <f t="shared" si="7"/>
        <v>1</v>
      </c>
      <c r="CW51" s="20" t="s">
        <v>67</v>
      </c>
      <c r="CX51" s="19" t="s">
        <v>67</v>
      </c>
      <c r="CY51" s="20" t="s">
        <v>67</v>
      </c>
      <c r="CZ51" s="20" t="s">
        <v>67</v>
      </c>
      <c r="DA51" s="20" t="s">
        <v>67</v>
      </c>
      <c r="DB51" s="20" t="s">
        <v>67</v>
      </c>
      <c r="DC51" s="192"/>
      <c r="DD51" s="20" t="s">
        <v>145</v>
      </c>
      <c r="DE51" s="20">
        <v>3400</v>
      </c>
      <c r="DF51" s="22">
        <f t="shared" si="8"/>
        <v>1</v>
      </c>
      <c r="DG51" s="20" t="s">
        <v>67</v>
      </c>
      <c r="DH51" s="20" t="s">
        <v>401</v>
      </c>
      <c r="DI51" s="192"/>
      <c r="DJ51" s="19" t="s">
        <v>67</v>
      </c>
      <c r="DK51" s="19" t="s">
        <v>67</v>
      </c>
      <c r="DL51" s="192"/>
      <c r="DM51" s="20" t="s">
        <v>416</v>
      </c>
      <c r="DN51" s="20" t="s">
        <v>456</v>
      </c>
      <c r="DO51" s="20" t="s">
        <v>464</v>
      </c>
      <c r="DP51" s="20">
        <v>157</v>
      </c>
      <c r="DQ51" s="192"/>
      <c r="DR51" s="20" t="s">
        <v>38</v>
      </c>
      <c r="DS51" s="19" t="s">
        <v>39</v>
      </c>
      <c r="DT51" s="22">
        <f t="shared" si="9"/>
        <v>1</v>
      </c>
      <c r="DU51" s="20" t="s">
        <v>38</v>
      </c>
      <c r="DV51" s="22">
        <f t="shared" si="10"/>
        <v>1</v>
      </c>
      <c r="DW51" s="20" t="s">
        <v>38</v>
      </c>
      <c r="DX51" s="22">
        <f t="shared" si="11"/>
        <v>1</v>
      </c>
      <c r="DY51" s="20" t="s">
        <v>38</v>
      </c>
      <c r="DZ51" s="22">
        <f t="shared" si="12"/>
        <v>0</v>
      </c>
      <c r="EA51" s="20" t="s">
        <v>39</v>
      </c>
      <c r="EB51" s="19" t="s">
        <v>38</v>
      </c>
      <c r="EC51" s="19" t="s">
        <v>67</v>
      </c>
      <c r="ED51" s="19" t="s">
        <v>67</v>
      </c>
      <c r="EE51" s="19" t="s">
        <v>67</v>
      </c>
      <c r="EF51" s="19" t="s">
        <v>67</v>
      </c>
      <c r="EG51" s="19" t="s">
        <v>67</v>
      </c>
      <c r="EH51" s="19" t="s">
        <v>67</v>
      </c>
      <c r="EI51" s="23" t="s">
        <v>250</v>
      </c>
      <c r="EJ51" s="28">
        <v>237340</v>
      </c>
      <c r="EK51" s="28">
        <v>292000</v>
      </c>
      <c r="EL51" s="29">
        <f t="shared" si="13"/>
        <v>264670</v>
      </c>
    </row>
    <row r="52" spans="1:142" ht="79.2" x14ac:dyDescent="0.3">
      <c r="A52" s="18" t="s">
        <v>251</v>
      </c>
      <c r="B52" s="188"/>
      <c r="C52" s="188"/>
      <c r="D52" s="192"/>
      <c r="E52" s="19" t="s">
        <v>4</v>
      </c>
      <c r="F52" s="20" t="s">
        <v>6</v>
      </c>
      <c r="G52" s="192"/>
      <c r="H52" s="21" t="s">
        <v>14</v>
      </c>
      <c r="I52" s="21" t="s">
        <v>15</v>
      </c>
      <c r="J52" s="20">
        <v>8</v>
      </c>
      <c r="K52" s="31">
        <v>2.84</v>
      </c>
      <c r="L52" s="20">
        <v>6</v>
      </c>
      <c r="M52" s="20">
        <v>128</v>
      </c>
      <c r="N52" s="20">
        <f t="shared" si="0"/>
        <v>1</v>
      </c>
      <c r="O52" s="20" t="s">
        <v>38</v>
      </c>
      <c r="P52" s="20" t="s">
        <v>41</v>
      </c>
      <c r="Q52" s="192"/>
      <c r="R52" s="19" t="s">
        <v>46</v>
      </c>
      <c r="S52" s="192"/>
      <c r="T52" s="20">
        <v>1</v>
      </c>
      <c r="U52" s="20">
        <v>6.5</v>
      </c>
      <c r="V52" s="32">
        <v>2400</v>
      </c>
      <c r="W52" s="32">
        <v>1080</v>
      </c>
      <c r="X52" s="32">
        <f t="shared" si="1"/>
        <v>2592000</v>
      </c>
      <c r="Y52" s="189" t="s">
        <v>57</v>
      </c>
      <c r="Z52" s="189"/>
      <c r="AA52" s="19" t="s">
        <v>39</v>
      </c>
      <c r="AB52" s="20">
        <v>120</v>
      </c>
      <c r="AC52" s="21" t="s">
        <v>63</v>
      </c>
      <c r="AD52" s="21" t="s">
        <v>64</v>
      </c>
      <c r="AE52" s="24"/>
      <c r="AF52" s="24"/>
      <c r="AG52" s="24"/>
      <c r="AH52" s="24"/>
      <c r="AI52" s="192"/>
      <c r="AJ52" s="19" t="s">
        <v>67</v>
      </c>
      <c r="AK52" s="19" t="s">
        <v>39</v>
      </c>
      <c r="AL52" s="34">
        <f t="shared" si="2"/>
        <v>1</v>
      </c>
      <c r="AM52" s="20" t="s">
        <v>67</v>
      </c>
      <c r="AN52" s="20">
        <v>32</v>
      </c>
      <c r="AO52" s="20">
        <v>3</v>
      </c>
      <c r="AP52" s="20">
        <v>12</v>
      </c>
      <c r="AQ52" s="20">
        <v>8</v>
      </c>
      <c r="AR52" s="20">
        <v>12</v>
      </c>
      <c r="AS52" s="20"/>
      <c r="AT52" s="19" t="s">
        <v>67</v>
      </c>
      <c r="AU52" s="19" t="s">
        <v>67</v>
      </c>
      <c r="AV52" s="34">
        <f t="shared" si="3"/>
        <v>0</v>
      </c>
      <c r="AW52" s="20" t="s">
        <v>85</v>
      </c>
      <c r="AX52" s="19" t="s">
        <v>85</v>
      </c>
      <c r="AY52" s="34">
        <f t="shared" si="4"/>
        <v>0</v>
      </c>
      <c r="AZ52" s="20" t="s">
        <v>85</v>
      </c>
      <c r="BA52" s="19" t="s">
        <v>67</v>
      </c>
      <c r="BB52" s="34">
        <v>3840</v>
      </c>
      <c r="BC52" s="34">
        <v>2160</v>
      </c>
      <c r="BD52" s="36">
        <f t="shared" si="14"/>
        <v>8294400</v>
      </c>
      <c r="BE52" s="34">
        <v>60</v>
      </c>
      <c r="BF52" s="20" t="s">
        <v>92</v>
      </c>
      <c r="BG52" s="192"/>
      <c r="BH52" s="19" t="s">
        <v>67</v>
      </c>
      <c r="BI52" s="20" t="s">
        <v>85</v>
      </c>
      <c r="BJ52" s="19" t="s">
        <v>67</v>
      </c>
      <c r="BK52" s="19" t="s">
        <v>67</v>
      </c>
      <c r="BL52" s="19" t="s">
        <v>67</v>
      </c>
      <c r="BM52" s="192"/>
      <c r="BN52" s="19" t="s">
        <v>85</v>
      </c>
      <c r="BO52" s="19" t="s">
        <v>67</v>
      </c>
      <c r="BP52" s="19" t="s">
        <v>67</v>
      </c>
      <c r="BQ52" s="19" t="s">
        <v>85</v>
      </c>
      <c r="BR52" s="19" t="s">
        <v>85</v>
      </c>
      <c r="BS52" s="20" t="s">
        <v>67</v>
      </c>
      <c r="BT52" s="19" t="s">
        <v>67</v>
      </c>
      <c r="BU52" s="19" t="s">
        <v>85</v>
      </c>
      <c r="BV52" s="192"/>
      <c r="BW52" s="20" t="s">
        <v>85</v>
      </c>
      <c r="BX52" s="20" t="s">
        <v>67</v>
      </c>
      <c r="BY52" s="19" t="s">
        <v>85</v>
      </c>
      <c r="BZ52" s="19" t="s">
        <v>85</v>
      </c>
      <c r="CA52" s="19" t="s">
        <v>85</v>
      </c>
      <c r="CB52" s="34">
        <f t="shared" si="5"/>
        <v>0</v>
      </c>
      <c r="CC52" s="20" t="s">
        <v>85</v>
      </c>
      <c r="CD52" s="192"/>
      <c r="CE52" s="19" t="s">
        <v>67</v>
      </c>
      <c r="CF52" s="19" t="s">
        <v>67</v>
      </c>
      <c r="CG52" s="19" t="s">
        <v>67</v>
      </c>
      <c r="CH52" s="19" t="s">
        <v>67</v>
      </c>
      <c r="CI52" s="19" t="s">
        <v>67</v>
      </c>
      <c r="CJ52" s="19" t="s">
        <v>67</v>
      </c>
      <c r="CK52" s="19" t="s">
        <v>67</v>
      </c>
      <c r="CL52" s="19" t="s">
        <v>67</v>
      </c>
      <c r="CM52" s="22">
        <f t="shared" si="6"/>
        <v>1</v>
      </c>
      <c r="CN52" s="20" t="s">
        <v>67</v>
      </c>
      <c r="CO52" s="192"/>
      <c r="CP52" s="19" t="s">
        <v>67</v>
      </c>
      <c r="CQ52" s="19" t="s">
        <v>67</v>
      </c>
      <c r="CR52" s="20" t="s">
        <v>67</v>
      </c>
      <c r="CS52" s="20" t="s">
        <v>67</v>
      </c>
      <c r="CT52" s="19" t="s">
        <v>85</v>
      </c>
      <c r="CU52" s="192"/>
      <c r="CV52" s="42">
        <f t="shared" si="7"/>
        <v>1</v>
      </c>
      <c r="CW52" s="20" t="s">
        <v>67</v>
      </c>
      <c r="CX52" s="19" t="s">
        <v>67</v>
      </c>
      <c r="CY52" s="20" t="s">
        <v>67</v>
      </c>
      <c r="CZ52" s="20" t="s">
        <v>67</v>
      </c>
      <c r="DA52" s="20" t="s">
        <v>67</v>
      </c>
      <c r="DB52" s="20" t="s">
        <v>67</v>
      </c>
      <c r="DC52" s="192"/>
      <c r="DD52" s="20" t="s">
        <v>144</v>
      </c>
      <c r="DE52" s="20">
        <v>4500</v>
      </c>
      <c r="DF52" s="22">
        <f t="shared" si="8"/>
        <v>1</v>
      </c>
      <c r="DG52" s="20" t="s">
        <v>67</v>
      </c>
      <c r="DH52" s="20" t="s">
        <v>401</v>
      </c>
      <c r="DI52" s="192"/>
      <c r="DJ52" s="19" t="s">
        <v>67</v>
      </c>
      <c r="DK52" s="19" t="s">
        <v>67</v>
      </c>
      <c r="DL52" s="192"/>
      <c r="DM52" s="20" t="s">
        <v>423</v>
      </c>
      <c r="DN52" s="20" t="s">
        <v>452</v>
      </c>
      <c r="DO52" s="20" t="s">
        <v>173</v>
      </c>
      <c r="DP52" s="20">
        <v>190</v>
      </c>
      <c r="DQ52" s="192"/>
      <c r="DR52" s="20" t="s">
        <v>38</v>
      </c>
      <c r="DS52" s="19" t="s">
        <v>39</v>
      </c>
      <c r="DT52" s="22">
        <f t="shared" si="9"/>
        <v>1</v>
      </c>
      <c r="DU52" s="20" t="s">
        <v>38</v>
      </c>
      <c r="DV52" s="22">
        <f t="shared" si="10"/>
        <v>1</v>
      </c>
      <c r="DW52" s="20" t="s">
        <v>38</v>
      </c>
      <c r="DX52" s="22">
        <f t="shared" si="11"/>
        <v>1</v>
      </c>
      <c r="DY52" s="20" t="s">
        <v>38</v>
      </c>
      <c r="DZ52" s="22">
        <f t="shared" si="12"/>
        <v>0</v>
      </c>
      <c r="EA52" s="20" t="s">
        <v>39</v>
      </c>
      <c r="EB52" s="19" t="s">
        <v>38</v>
      </c>
      <c r="EC52" s="19" t="s">
        <v>67</v>
      </c>
      <c r="ED52" s="19" t="s">
        <v>67</v>
      </c>
      <c r="EE52" s="19" t="s">
        <v>67</v>
      </c>
      <c r="EF52" s="19" t="s">
        <v>67</v>
      </c>
      <c r="EG52" s="19" t="s">
        <v>67</v>
      </c>
      <c r="EH52" s="19" t="s">
        <v>67</v>
      </c>
      <c r="EI52" s="23" t="s">
        <v>251</v>
      </c>
      <c r="EJ52" s="28">
        <v>192200</v>
      </c>
      <c r="EK52" s="28">
        <v>299974</v>
      </c>
      <c r="EL52" s="29">
        <f t="shared" si="13"/>
        <v>246087</v>
      </c>
    </row>
    <row r="53" spans="1:142" ht="66" x14ac:dyDescent="0.3">
      <c r="A53" s="18" t="s">
        <v>252</v>
      </c>
      <c r="B53" s="188"/>
      <c r="C53" s="188"/>
      <c r="D53" s="192"/>
      <c r="E53" s="19" t="s">
        <v>4</v>
      </c>
      <c r="F53" s="20" t="s">
        <v>6</v>
      </c>
      <c r="G53" s="192"/>
      <c r="H53" s="21" t="s">
        <v>320</v>
      </c>
      <c r="I53" s="21" t="s">
        <v>321</v>
      </c>
      <c r="J53" s="20">
        <v>8</v>
      </c>
      <c r="K53" s="31">
        <v>2.73</v>
      </c>
      <c r="L53" s="20">
        <v>8</v>
      </c>
      <c r="M53" s="20">
        <v>256</v>
      </c>
      <c r="N53" s="20">
        <f t="shared" si="0"/>
        <v>0</v>
      </c>
      <c r="O53" s="20" t="s">
        <v>39</v>
      </c>
      <c r="P53" s="20"/>
      <c r="Q53" s="192"/>
      <c r="R53" s="19" t="s">
        <v>46</v>
      </c>
      <c r="S53" s="192"/>
      <c r="T53" s="20">
        <v>1</v>
      </c>
      <c r="U53" s="20">
        <v>6.7</v>
      </c>
      <c r="V53" s="32">
        <v>2400</v>
      </c>
      <c r="W53" s="32">
        <v>1080</v>
      </c>
      <c r="X53" s="32">
        <f t="shared" si="1"/>
        <v>2592000</v>
      </c>
      <c r="Y53" s="189" t="s">
        <v>370</v>
      </c>
      <c r="Z53" s="189"/>
      <c r="AA53" s="19" t="s">
        <v>39</v>
      </c>
      <c r="AB53" s="20">
        <v>60</v>
      </c>
      <c r="AC53" s="21" t="s">
        <v>63</v>
      </c>
      <c r="AD53" s="21" t="s">
        <v>64</v>
      </c>
      <c r="AE53" s="24"/>
      <c r="AF53" s="24"/>
      <c r="AG53" s="24"/>
      <c r="AH53" s="24"/>
      <c r="AI53" s="192"/>
      <c r="AJ53" s="19" t="s">
        <v>67</v>
      </c>
      <c r="AK53" s="19" t="s">
        <v>39</v>
      </c>
      <c r="AL53" s="34">
        <f t="shared" si="2"/>
        <v>1</v>
      </c>
      <c r="AM53" s="20" t="s">
        <v>67</v>
      </c>
      <c r="AN53" s="20">
        <v>10</v>
      </c>
      <c r="AO53" s="20">
        <v>3</v>
      </c>
      <c r="AP53" s="20">
        <v>12</v>
      </c>
      <c r="AQ53" s="20">
        <v>64</v>
      </c>
      <c r="AR53" s="20">
        <v>12</v>
      </c>
      <c r="AS53" s="20"/>
      <c r="AT53" s="19" t="s">
        <v>67</v>
      </c>
      <c r="AU53" s="19" t="s">
        <v>67</v>
      </c>
      <c r="AV53" s="34">
        <f t="shared" si="3"/>
        <v>0</v>
      </c>
      <c r="AW53" s="20" t="s">
        <v>85</v>
      </c>
      <c r="AX53" s="19" t="s">
        <v>85</v>
      </c>
      <c r="AY53" s="34">
        <f t="shared" si="4"/>
        <v>0</v>
      </c>
      <c r="AZ53" s="20" t="s">
        <v>85</v>
      </c>
      <c r="BA53" s="19" t="s">
        <v>67</v>
      </c>
      <c r="BB53" s="34">
        <v>7680</v>
      </c>
      <c r="BC53" s="34">
        <v>4320</v>
      </c>
      <c r="BD53" s="36">
        <f t="shared" si="14"/>
        <v>33177600</v>
      </c>
      <c r="BE53" s="34">
        <v>24</v>
      </c>
      <c r="BF53" s="20" t="s">
        <v>387</v>
      </c>
      <c r="BG53" s="192"/>
      <c r="BH53" s="19" t="s">
        <v>67</v>
      </c>
      <c r="BI53" s="20" t="s">
        <v>85</v>
      </c>
      <c r="BJ53" s="19" t="s">
        <v>67</v>
      </c>
      <c r="BK53" s="19" t="s">
        <v>67</v>
      </c>
      <c r="BL53" s="19" t="s">
        <v>67</v>
      </c>
      <c r="BM53" s="192"/>
      <c r="BN53" s="19" t="s">
        <v>85</v>
      </c>
      <c r="BO53" s="19" t="s">
        <v>67</v>
      </c>
      <c r="BP53" s="19" t="s">
        <v>67</v>
      </c>
      <c r="BQ53" s="19" t="s">
        <v>85</v>
      </c>
      <c r="BR53" s="19" t="s">
        <v>85</v>
      </c>
      <c r="BS53" s="20" t="s">
        <v>67</v>
      </c>
      <c r="BT53" s="19" t="s">
        <v>67</v>
      </c>
      <c r="BU53" s="19" t="s">
        <v>85</v>
      </c>
      <c r="BV53" s="192"/>
      <c r="BW53" s="20" t="s">
        <v>85</v>
      </c>
      <c r="BX53" s="20" t="s">
        <v>67</v>
      </c>
      <c r="BY53" s="19" t="s">
        <v>85</v>
      </c>
      <c r="BZ53" s="19" t="s">
        <v>85</v>
      </c>
      <c r="CA53" s="19" t="s">
        <v>85</v>
      </c>
      <c r="CB53" s="34">
        <f t="shared" si="5"/>
        <v>0</v>
      </c>
      <c r="CC53" s="20" t="s">
        <v>85</v>
      </c>
      <c r="CD53" s="192"/>
      <c r="CE53" s="19" t="s">
        <v>67</v>
      </c>
      <c r="CF53" s="19" t="s">
        <v>67</v>
      </c>
      <c r="CG53" s="19" t="s">
        <v>67</v>
      </c>
      <c r="CH53" s="19" t="s">
        <v>67</v>
      </c>
      <c r="CI53" s="19" t="s">
        <v>67</v>
      </c>
      <c r="CJ53" s="19" t="s">
        <v>67</v>
      </c>
      <c r="CK53" s="19" t="s">
        <v>67</v>
      </c>
      <c r="CL53" s="19" t="s">
        <v>67</v>
      </c>
      <c r="CM53" s="22">
        <f t="shared" si="6"/>
        <v>0</v>
      </c>
      <c r="CN53" s="20" t="s">
        <v>85</v>
      </c>
      <c r="CO53" s="192"/>
      <c r="CP53" s="19" t="s">
        <v>67</v>
      </c>
      <c r="CQ53" s="19" t="s">
        <v>67</v>
      </c>
      <c r="CR53" s="20" t="s">
        <v>67</v>
      </c>
      <c r="CS53" s="20" t="s">
        <v>67</v>
      </c>
      <c r="CT53" s="19" t="s">
        <v>85</v>
      </c>
      <c r="CU53" s="192"/>
      <c r="CV53" s="42">
        <f t="shared" si="7"/>
        <v>1</v>
      </c>
      <c r="CW53" s="20" t="s">
        <v>67</v>
      </c>
      <c r="CX53" s="19" t="s">
        <v>67</v>
      </c>
      <c r="CY53" s="20" t="s">
        <v>67</v>
      </c>
      <c r="CZ53" s="20" t="s">
        <v>67</v>
      </c>
      <c r="DA53" s="20" t="s">
        <v>67</v>
      </c>
      <c r="DB53" s="20" t="s">
        <v>67</v>
      </c>
      <c r="DC53" s="192"/>
      <c r="DD53" s="20" t="s">
        <v>145</v>
      </c>
      <c r="DE53" s="20">
        <v>4300</v>
      </c>
      <c r="DF53" s="22">
        <f t="shared" si="8"/>
        <v>1</v>
      </c>
      <c r="DG53" s="20" t="s">
        <v>67</v>
      </c>
      <c r="DH53" s="20" t="s">
        <v>401</v>
      </c>
      <c r="DI53" s="192"/>
      <c r="DJ53" s="19" t="s">
        <v>67</v>
      </c>
      <c r="DK53" s="19" t="s">
        <v>67</v>
      </c>
      <c r="DL53" s="192"/>
      <c r="DM53" s="20" t="s">
        <v>428</v>
      </c>
      <c r="DN53" s="20" t="s">
        <v>457</v>
      </c>
      <c r="DO53" s="20" t="s">
        <v>463</v>
      </c>
      <c r="DP53" s="20">
        <v>192</v>
      </c>
      <c r="DQ53" s="192"/>
      <c r="DR53" s="20" t="s">
        <v>38</v>
      </c>
      <c r="DS53" s="19" t="s">
        <v>39</v>
      </c>
      <c r="DT53" s="22">
        <f t="shared" si="9"/>
        <v>1</v>
      </c>
      <c r="DU53" s="20" t="s">
        <v>38</v>
      </c>
      <c r="DV53" s="22">
        <f t="shared" si="10"/>
        <v>1</v>
      </c>
      <c r="DW53" s="20" t="s">
        <v>38</v>
      </c>
      <c r="DX53" s="22">
        <f t="shared" si="11"/>
        <v>1</v>
      </c>
      <c r="DY53" s="20" t="s">
        <v>38</v>
      </c>
      <c r="DZ53" s="22">
        <f t="shared" si="12"/>
        <v>0</v>
      </c>
      <c r="EA53" s="20" t="s">
        <v>39</v>
      </c>
      <c r="EB53" s="19" t="s">
        <v>38</v>
      </c>
      <c r="EC53" s="19" t="s">
        <v>67</v>
      </c>
      <c r="ED53" s="19" t="s">
        <v>67</v>
      </c>
      <c r="EE53" s="19" t="s">
        <v>67</v>
      </c>
      <c r="EF53" s="19" t="s">
        <v>67</v>
      </c>
      <c r="EG53" s="19" t="s">
        <v>67</v>
      </c>
      <c r="EH53" s="19" t="s">
        <v>67</v>
      </c>
      <c r="EI53" s="23" t="s">
        <v>252</v>
      </c>
      <c r="EJ53" s="28">
        <v>223000</v>
      </c>
      <c r="EK53" s="28">
        <v>385474</v>
      </c>
      <c r="EL53" s="29">
        <f t="shared" si="13"/>
        <v>304237</v>
      </c>
    </row>
    <row r="54" spans="1:142" ht="79.2" x14ac:dyDescent="0.3">
      <c r="A54" s="18" t="s">
        <v>253</v>
      </c>
      <c r="B54" s="188"/>
      <c r="C54" s="188"/>
      <c r="D54" s="192"/>
      <c r="E54" s="19" t="s">
        <v>4</v>
      </c>
      <c r="F54" s="20" t="s">
        <v>6</v>
      </c>
      <c r="G54" s="192"/>
      <c r="H54" s="21" t="s">
        <v>315</v>
      </c>
      <c r="I54" s="21" t="s">
        <v>316</v>
      </c>
      <c r="J54" s="20">
        <v>8</v>
      </c>
      <c r="K54" s="31">
        <v>2.73</v>
      </c>
      <c r="L54" s="20">
        <v>8</v>
      </c>
      <c r="M54" s="20">
        <v>128</v>
      </c>
      <c r="N54" s="20">
        <f t="shared" si="0"/>
        <v>1</v>
      </c>
      <c r="O54" s="20" t="s">
        <v>38</v>
      </c>
      <c r="P54" s="20" t="s">
        <v>341</v>
      </c>
      <c r="Q54" s="192"/>
      <c r="R54" s="19" t="s">
        <v>46</v>
      </c>
      <c r="S54" s="192"/>
      <c r="T54" s="20">
        <v>1</v>
      </c>
      <c r="U54" s="20">
        <v>6.2</v>
      </c>
      <c r="V54" s="32">
        <v>3200</v>
      </c>
      <c r="W54" s="32">
        <v>1440</v>
      </c>
      <c r="X54" s="32">
        <f t="shared" si="1"/>
        <v>4608000</v>
      </c>
      <c r="Y54" s="189" t="s">
        <v>369</v>
      </c>
      <c r="Z54" s="189"/>
      <c r="AA54" s="19" t="s">
        <v>39</v>
      </c>
      <c r="AB54" s="20">
        <v>120</v>
      </c>
      <c r="AC54" s="21" t="s">
        <v>63</v>
      </c>
      <c r="AD54" s="21" t="s">
        <v>64</v>
      </c>
      <c r="AE54" s="21" t="s">
        <v>378</v>
      </c>
      <c r="AF54" s="21" t="s">
        <v>379</v>
      </c>
      <c r="AG54" s="24"/>
      <c r="AH54" s="24"/>
      <c r="AI54" s="192"/>
      <c r="AJ54" s="19" t="s">
        <v>67</v>
      </c>
      <c r="AK54" s="19" t="s">
        <v>39</v>
      </c>
      <c r="AL54" s="34">
        <f t="shared" si="2"/>
        <v>1</v>
      </c>
      <c r="AM54" s="20" t="s">
        <v>67</v>
      </c>
      <c r="AN54" s="20">
        <v>10</v>
      </c>
      <c r="AO54" s="20">
        <v>3</v>
      </c>
      <c r="AP54" s="20">
        <v>12</v>
      </c>
      <c r="AQ54" s="20">
        <v>64</v>
      </c>
      <c r="AR54" s="20">
        <v>12</v>
      </c>
      <c r="AS54" s="20"/>
      <c r="AT54" s="19" t="s">
        <v>67</v>
      </c>
      <c r="AU54" s="19" t="s">
        <v>67</v>
      </c>
      <c r="AV54" s="34">
        <f t="shared" si="3"/>
        <v>0</v>
      </c>
      <c r="AW54" s="20" t="s">
        <v>85</v>
      </c>
      <c r="AX54" s="19" t="s">
        <v>85</v>
      </c>
      <c r="AY54" s="34">
        <f t="shared" si="4"/>
        <v>0</v>
      </c>
      <c r="AZ54" s="20" t="s">
        <v>85</v>
      </c>
      <c r="BA54" s="19" t="s">
        <v>67</v>
      </c>
      <c r="BB54" s="34">
        <v>7680</v>
      </c>
      <c r="BC54" s="34">
        <v>4320</v>
      </c>
      <c r="BD54" s="36">
        <f t="shared" si="14"/>
        <v>33177600</v>
      </c>
      <c r="BE54" s="34">
        <v>24</v>
      </c>
      <c r="BF54" s="20" t="s">
        <v>387</v>
      </c>
      <c r="BG54" s="192"/>
      <c r="BH54" s="19" t="s">
        <v>67</v>
      </c>
      <c r="BI54" s="20" t="s">
        <v>85</v>
      </c>
      <c r="BJ54" s="19" t="s">
        <v>67</v>
      </c>
      <c r="BK54" s="19" t="s">
        <v>67</v>
      </c>
      <c r="BL54" s="19" t="s">
        <v>67</v>
      </c>
      <c r="BM54" s="192"/>
      <c r="BN54" s="19" t="s">
        <v>85</v>
      </c>
      <c r="BO54" s="19" t="s">
        <v>67</v>
      </c>
      <c r="BP54" s="19" t="s">
        <v>67</v>
      </c>
      <c r="BQ54" s="19" t="s">
        <v>85</v>
      </c>
      <c r="BR54" s="19" t="s">
        <v>85</v>
      </c>
      <c r="BS54" s="20" t="s">
        <v>67</v>
      </c>
      <c r="BT54" s="19" t="s">
        <v>67</v>
      </c>
      <c r="BU54" s="19" t="s">
        <v>85</v>
      </c>
      <c r="BV54" s="192"/>
      <c r="BW54" s="20" t="s">
        <v>85</v>
      </c>
      <c r="BX54" s="20" t="s">
        <v>67</v>
      </c>
      <c r="BY54" s="19" t="s">
        <v>85</v>
      </c>
      <c r="BZ54" s="19" t="s">
        <v>85</v>
      </c>
      <c r="CA54" s="19" t="s">
        <v>85</v>
      </c>
      <c r="CB54" s="34">
        <f t="shared" si="5"/>
        <v>0</v>
      </c>
      <c r="CC54" s="20" t="s">
        <v>85</v>
      </c>
      <c r="CD54" s="192"/>
      <c r="CE54" s="19" t="s">
        <v>67</v>
      </c>
      <c r="CF54" s="19" t="s">
        <v>67</v>
      </c>
      <c r="CG54" s="19" t="s">
        <v>67</v>
      </c>
      <c r="CH54" s="19" t="s">
        <v>67</v>
      </c>
      <c r="CI54" s="19" t="s">
        <v>67</v>
      </c>
      <c r="CJ54" s="19" t="s">
        <v>67</v>
      </c>
      <c r="CK54" s="19" t="s">
        <v>67</v>
      </c>
      <c r="CL54" s="19" t="s">
        <v>67</v>
      </c>
      <c r="CM54" s="22">
        <f t="shared" si="6"/>
        <v>0</v>
      </c>
      <c r="CN54" s="20" t="s">
        <v>85</v>
      </c>
      <c r="CO54" s="192"/>
      <c r="CP54" s="19" t="s">
        <v>67</v>
      </c>
      <c r="CQ54" s="19" t="s">
        <v>67</v>
      </c>
      <c r="CR54" s="20" t="s">
        <v>67</v>
      </c>
      <c r="CS54" s="20" t="s">
        <v>67</v>
      </c>
      <c r="CT54" s="19" t="s">
        <v>85</v>
      </c>
      <c r="CU54" s="192"/>
      <c r="CV54" s="42">
        <f t="shared" si="7"/>
        <v>1</v>
      </c>
      <c r="CW54" s="20" t="s">
        <v>67</v>
      </c>
      <c r="CX54" s="19" t="s">
        <v>67</v>
      </c>
      <c r="CY54" s="20" t="s">
        <v>67</v>
      </c>
      <c r="CZ54" s="20" t="s">
        <v>67</v>
      </c>
      <c r="DA54" s="20" t="s">
        <v>67</v>
      </c>
      <c r="DB54" s="20" t="s">
        <v>67</v>
      </c>
      <c r="DC54" s="192"/>
      <c r="DD54" s="20" t="s">
        <v>145</v>
      </c>
      <c r="DE54" s="20">
        <v>4000</v>
      </c>
      <c r="DF54" s="22">
        <f t="shared" si="8"/>
        <v>1</v>
      </c>
      <c r="DG54" s="20" t="s">
        <v>67</v>
      </c>
      <c r="DH54" s="20" t="s">
        <v>401</v>
      </c>
      <c r="DI54" s="192"/>
      <c r="DJ54" s="19" t="s">
        <v>67</v>
      </c>
      <c r="DK54" s="19" t="s">
        <v>67</v>
      </c>
      <c r="DL54" s="192"/>
      <c r="DM54" s="20" t="s">
        <v>429</v>
      </c>
      <c r="DN54" s="20" t="s">
        <v>458</v>
      </c>
      <c r="DO54" s="20" t="s">
        <v>177</v>
      </c>
      <c r="DP54" s="20">
        <v>163</v>
      </c>
      <c r="DQ54" s="192"/>
      <c r="DR54" s="20" t="s">
        <v>38</v>
      </c>
      <c r="DS54" s="19" t="s">
        <v>39</v>
      </c>
      <c r="DT54" s="22">
        <f t="shared" si="9"/>
        <v>1</v>
      </c>
      <c r="DU54" s="20" t="s">
        <v>38</v>
      </c>
      <c r="DV54" s="22">
        <f t="shared" si="10"/>
        <v>1</v>
      </c>
      <c r="DW54" s="20" t="s">
        <v>38</v>
      </c>
      <c r="DX54" s="22">
        <f t="shared" si="11"/>
        <v>1</v>
      </c>
      <c r="DY54" s="20" t="s">
        <v>38</v>
      </c>
      <c r="DZ54" s="22">
        <f t="shared" si="12"/>
        <v>0</v>
      </c>
      <c r="EA54" s="20" t="s">
        <v>39</v>
      </c>
      <c r="EB54" s="19" t="s">
        <v>38</v>
      </c>
      <c r="EC54" s="19" t="s">
        <v>67</v>
      </c>
      <c r="ED54" s="19" t="s">
        <v>67</v>
      </c>
      <c r="EE54" s="19" t="s">
        <v>67</v>
      </c>
      <c r="EF54" s="19" t="s">
        <v>67</v>
      </c>
      <c r="EG54" s="19" t="s">
        <v>67</v>
      </c>
      <c r="EH54" s="19" t="s">
        <v>67</v>
      </c>
      <c r="EI54" s="23" t="s">
        <v>253</v>
      </c>
      <c r="EJ54" s="28">
        <v>227500</v>
      </c>
      <c r="EK54" s="28">
        <v>362700</v>
      </c>
      <c r="EL54" s="29">
        <f t="shared" si="13"/>
        <v>295100</v>
      </c>
    </row>
    <row r="55" spans="1:142" ht="79.2" x14ac:dyDescent="0.3">
      <c r="A55" s="18" t="s">
        <v>254</v>
      </c>
      <c r="B55" s="188"/>
      <c r="C55" s="188"/>
      <c r="D55" s="192"/>
      <c r="E55" s="19" t="s">
        <v>4</v>
      </c>
      <c r="F55" s="20" t="s">
        <v>6</v>
      </c>
      <c r="G55" s="192"/>
      <c r="H55" s="21" t="s">
        <v>315</v>
      </c>
      <c r="I55" s="21" t="s">
        <v>316</v>
      </c>
      <c r="J55" s="20">
        <v>8</v>
      </c>
      <c r="K55" s="31">
        <v>2.73</v>
      </c>
      <c r="L55" s="20">
        <v>8</v>
      </c>
      <c r="M55" s="20">
        <v>128</v>
      </c>
      <c r="N55" s="20">
        <f t="shared" si="0"/>
        <v>1</v>
      </c>
      <c r="O55" s="20" t="s">
        <v>38</v>
      </c>
      <c r="P55" s="20" t="s">
        <v>341</v>
      </c>
      <c r="Q55" s="192"/>
      <c r="R55" s="19" t="s">
        <v>46</v>
      </c>
      <c r="S55" s="192"/>
      <c r="T55" s="20">
        <v>1</v>
      </c>
      <c r="U55" s="20">
        <v>6.7</v>
      </c>
      <c r="V55" s="32">
        <v>3200</v>
      </c>
      <c r="W55" s="32">
        <v>1440</v>
      </c>
      <c r="X55" s="32">
        <f t="shared" si="1"/>
        <v>4608000</v>
      </c>
      <c r="Y55" s="189" t="s">
        <v>369</v>
      </c>
      <c r="Z55" s="189"/>
      <c r="AA55" s="19" t="s">
        <v>39</v>
      </c>
      <c r="AB55" s="20">
        <v>120</v>
      </c>
      <c r="AC55" s="21" t="s">
        <v>63</v>
      </c>
      <c r="AD55" s="21" t="s">
        <v>64</v>
      </c>
      <c r="AE55" s="21" t="s">
        <v>378</v>
      </c>
      <c r="AF55" s="21" t="s">
        <v>379</v>
      </c>
      <c r="AG55" s="24"/>
      <c r="AH55" s="24"/>
      <c r="AI55" s="192"/>
      <c r="AJ55" s="19" t="s">
        <v>67</v>
      </c>
      <c r="AK55" s="19" t="s">
        <v>39</v>
      </c>
      <c r="AL55" s="34">
        <f t="shared" si="2"/>
        <v>1</v>
      </c>
      <c r="AM55" s="20" t="s">
        <v>67</v>
      </c>
      <c r="AN55" s="20">
        <v>10</v>
      </c>
      <c r="AO55" s="20">
        <v>4</v>
      </c>
      <c r="AP55" s="20">
        <v>12</v>
      </c>
      <c r="AQ55" s="20">
        <v>64</v>
      </c>
      <c r="AR55" s="20">
        <v>12</v>
      </c>
      <c r="AS55" s="20" t="s">
        <v>513</v>
      </c>
      <c r="AT55" s="19" t="s">
        <v>67</v>
      </c>
      <c r="AU55" s="19" t="s">
        <v>67</v>
      </c>
      <c r="AV55" s="34">
        <f t="shared" si="3"/>
        <v>0</v>
      </c>
      <c r="AW55" s="20" t="s">
        <v>85</v>
      </c>
      <c r="AX55" s="19" t="s">
        <v>85</v>
      </c>
      <c r="AY55" s="34">
        <f t="shared" si="4"/>
        <v>1</v>
      </c>
      <c r="AZ55" s="20" t="s">
        <v>67</v>
      </c>
      <c r="BA55" s="19" t="s">
        <v>67</v>
      </c>
      <c r="BB55" s="34">
        <v>7680</v>
      </c>
      <c r="BC55" s="34">
        <v>4320</v>
      </c>
      <c r="BD55" s="36">
        <f t="shared" si="14"/>
        <v>33177600</v>
      </c>
      <c r="BE55" s="34">
        <v>24</v>
      </c>
      <c r="BF55" s="20" t="s">
        <v>387</v>
      </c>
      <c r="BG55" s="192"/>
      <c r="BH55" s="19" t="s">
        <v>67</v>
      </c>
      <c r="BI55" s="20" t="s">
        <v>85</v>
      </c>
      <c r="BJ55" s="19" t="s">
        <v>67</v>
      </c>
      <c r="BK55" s="19" t="s">
        <v>67</v>
      </c>
      <c r="BL55" s="19" t="s">
        <v>67</v>
      </c>
      <c r="BM55" s="192"/>
      <c r="BN55" s="19" t="s">
        <v>85</v>
      </c>
      <c r="BO55" s="19" t="s">
        <v>67</v>
      </c>
      <c r="BP55" s="19" t="s">
        <v>67</v>
      </c>
      <c r="BQ55" s="19" t="s">
        <v>85</v>
      </c>
      <c r="BR55" s="19" t="s">
        <v>85</v>
      </c>
      <c r="BS55" s="20" t="s">
        <v>67</v>
      </c>
      <c r="BT55" s="19" t="s">
        <v>67</v>
      </c>
      <c r="BU55" s="19" t="s">
        <v>85</v>
      </c>
      <c r="BV55" s="192"/>
      <c r="BW55" s="20" t="s">
        <v>85</v>
      </c>
      <c r="BX55" s="20" t="s">
        <v>67</v>
      </c>
      <c r="BY55" s="19" t="s">
        <v>85</v>
      </c>
      <c r="BZ55" s="19" t="s">
        <v>85</v>
      </c>
      <c r="CA55" s="19" t="s">
        <v>85</v>
      </c>
      <c r="CB55" s="34">
        <f t="shared" si="5"/>
        <v>0</v>
      </c>
      <c r="CC55" s="20" t="s">
        <v>85</v>
      </c>
      <c r="CD55" s="192"/>
      <c r="CE55" s="19" t="s">
        <v>67</v>
      </c>
      <c r="CF55" s="19" t="s">
        <v>67</v>
      </c>
      <c r="CG55" s="19" t="s">
        <v>67</v>
      </c>
      <c r="CH55" s="19" t="s">
        <v>67</v>
      </c>
      <c r="CI55" s="19" t="s">
        <v>67</v>
      </c>
      <c r="CJ55" s="19" t="s">
        <v>67</v>
      </c>
      <c r="CK55" s="19" t="s">
        <v>67</v>
      </c>
      <c r="CL55" s="19" t="s">
        <v>67</v>
      </c>
      <c r="CM55" s="22">
        <f t="shared" si="6"/>
        <v>0</v>
      </c>
      <c r="CN55" s="20" t="s">
        <v>85</v>
      </c>
      <c r="CO55" s="192"/>
      <c r="CP55" s="19" t="s">
        <v>67</v>
      </c>
      <c r="CQ55" s="19" t="s">
        <v>67</v>
      </c>
      <c r="CR55" s="20" t="s">
        <v>67</v>
      </c>
      <c r="CS55" s="20" t="s">
        <v>67</v>
      </c>
      <c r="CT55" s="19" t="s">
        <v>85</v>
      </c>
      <c r="CU55" s="192"/>
      <c r="CV55" s="42">
        <f t="shared" si="7"/>
        <v>1</v>
      </c>
      <c r="CW55" s="20" t="s">
        <v>67</v>
      </c>
      <c r="CX55" s="19" t="s">
        <v>67</v>
      </c>
      <c r="CY55" s="20" t="s">
        <v>67</v>
      </c>
      <c r="CZ55" s="20" t="s">
        <v>67</v>
      </c>
      <c r="DA55" s="20" t="s">
        <v>67</v>
      </c>
      <c r="DB55" s="20" t="s">
        <v>67</v>
      </c>
      <c r="DC55" s="192"/>
      <c r="DD55" s="20" t="s">
        <v>145</v>
      </c>
      <c r="DE55" s="20">
        <v>4500</v>
      </c>
      <c r="DF55" s="22">
        <f t="shared" si="8"/>
        <v>1</v>
      </c>
      <c r="DG55" s="20" t="s">
        <v>67</v>
      </c>
      <c r="DH55" s="20" t="s">
        <v>401</v>
      </c>
      <c r="DI55" s="192"/>
      <c r="DJ55" s="19" t="s">
        <v>67</v>
      </c>
      <c r="DK55" s="19" t="s">
        <v>67</v>
      </c>
      <c r="DL55" s="192"/>
      <c r="DM55" s="20" t="s">
        <v>160</v>
      </c>
      <c r="DN55" s="20" t="s">
        <v>459</v>
      </c>
      <c r="DO55" s="20" t="s">
        <v>464</v>
      </c>
      <c r="DP55" s="20">
        <v>186</v>
      </c>
      <c r="DQ55" s="192"/>
      <c r="DR55" s="20" t="s">
        <v>38</v>
      </c>
      <c r="DS55" s="19" t="s">
        <v>39</v>
      </c>
      <c r="DT55" s="22">
        <f t="shared" si="9"/>
        <v>1</v>
      </c>
      <c r="DU55" s="20" t="s">
        <v>38</v>
      </c>
      <c r="DV55" s="22">
        <f t="shared" si="10"/>
        <v>1</v>
      </c>
      <c r="DW55" s="20" t="s">
        <v>38</v>
      </c>
      <c r="DX55" s="22">
        <f t="shared" si="11"/>
        <v>1</v>
      </c>
      <c r="DY55" s="20" t="s">
        <v>38</v>
      </c>
      <c r="DZ55" s="22">
        <f t="shared" si="12"/>
        <v>0</v>
      </c>
      <c r="EA55" s="20" t="s">
        <v>39</v>
      </c>
      <c r="EB55" s="19" t="s">
        <v>38</v>
      </c>
      <c r="EC55" s="19" t="s">
        <v>67</v>
      </c>
      <c r="ED55" s="19" t="s">
        <v>67</v>
      </c>
      <c r="EE55" s="19" t="s">
        <v>67</v>
      </c>
      <c r="EF55" s="19" t="s">
        <v>67</v>
      </c>
      <c r="EG55" s="19" t="s">
        <v>67</v>
      </c>
      <c r="EH55" s="19" t="s">
        <v>67</v>
      </c>
      <c r="EI55" s="23" t="s">
        <v>254</v>
      </c>
      <c r="EJ55" s="28">
        <v>238000</v>
      </c>
      <c r="EK55" s="28">
        <v>400408</v>
      </c>
      <c r="EL55" s="29">
        <f t="shared" si="13"/>
        <v>319204</v>
      </c>
    </row>
    <row r="56" spans="1:142" ht="79.2" x14ac:dyDescent="0.3">
      <c r="A56" s="18" t="s">
        <v>255</v>
      </c>
      <c r="B56" s="188"/>
      <c r="C56" s="188"/>
      <c r="D56" s="192"/>
      <c r="E56" s="19" t="s">
        <v>4</v>
      </c>
      <c r="F56" s="20" t="s">
        <v>6</v>
      </c>
      <c r="G56" s="192"/>
      <c r="H56" s="21" t="s">
        <v>315</v>
      </c>
      <c r="I56" s="21" t="s">
        <v>316</v>
      </c>
      <c r="J56" s="20">
        <v>8</v>
      </c>
      <c r="K56" s="31">
        <v>2.73</v>
      </c>
      <c r="L56" s="20">
        <v>12</v>
      </c>
      <c r="M56" s="20">
        <v>128</v>
      </c>
      <c r="N56" s="20">
        <f t="shared" si="0"/>
        <v>1</v>
      </c>
      <c r="O56" s="20" t="s">
        <v>38</v>
      </c>
      <c r="P56" s="20" t="s">
        <v>341</v>
      </c>
      <c r="Q56" s="192"/>
      <c r="R56" s="19" t="s">
        <v>46</v>
      </c>
      <c r="S56" s="192"/>
      <c r="T56" s="20">
        <v>1</v>
      </c>
      <c r="U56" s="20">
        <v>6.2</v>
      </c>
      <c r="V56" s="32">
        <v>3200</v>
      </c>
      <c r="W56" s="32">
        <v>1440</v>
      </c>
      <c r="X56" s="32">
        <f t="shared" si="1"/>
        <v>4608000</v>
      </c>
      <c r="Y56" s="189" t="s">
        <v>369</v>
      </c>
      <c r="Z56" s="189"/>
      <c r="AA56" s="19" t="s">
        <v>39</v>
      </c>
      <c r="AB56" s="20">
        <v>120</v>
      </c>
      <c r="AC56" s="21" t="s">
        <v>63</v>
      </c>
      <c r="AD56" s="21" t="s">
        <v>64</v>
      </c>
      <c r="AE56" s="21" t="s">
        <v>378</v>
      </c>
      <c r="AF56" s="21" t="s">
        <v>379</v>
      </c>
      <c r="AG56" s="24"/>
      <c r="AH56" s="24"/>
      <c r="AI56" s="192"/>
      <c r="AJ56" s="19" t="s">
        <v>67</v>
      </c>
      <c r="AK56" s="19" t="s">
        <v>39</v>
      </c>
      <c r="AL56" s="34">
        <f t="shared" si="2"/>
        <v>1</v>
      </c>
      <c r="AM56" s="20" t="s">
        <v>67</v>
      </c>
      <c r="AN56" s="20">
        <v>10</v>
      </c>
      <c r="AO56" s="20">
        <v>3</v>
      </c>
      <c r="AP56" s="20">
        <v>12</v>
      </c>
      <c r="AQ56" s="20">
        <v>64</v>
      </c>
      <c r="AR56" s="20">
        <v>12</v>
      </c>
      <c r="AS56" s="20"/>
      <c r="AT56" s="19" t="s">
        <v>67</v>
      </c>
      <c r="AU56" s="19" t="s">
        <v>67</v>
      </c>
      <c r="AV56" s="34">
        <f t="shared" si="3"/>
        <v>0</v>
      </c>
      <c r="AW56" s="20" t="s">
        <v>85</v>
      </c>
      <c r="AX56" s="19" t="s">
        <v>85</v>
      </c>
      <c r="AY56" s="34">
        <f t="shared" si="4"/>
        <v>0</v>
      </c>
      <c r="AZ56" s="20" t="s">
        <v>85</v>
      </c>
      <c r="BA56" s="19" t="s">
        <v>67</v>
      </c>
      <c r="BB56" s="34">
        <v>7680</v>
      </c>
      <c r="BC56" s="34">
        <v>4320</v>
      </c>
      <c r="BD56" s="36">
        <f t="shared" si="14"/>
        <v>33177600</v>
      </c>
      <c r="BE56" s="34">
        <v>24</v>
      </c>
      <c r="BF56" s="20" t="s">
        <v>387</v>
      </c>
      <c r="BG56" s="192"/>
      <c r="BH56" s="19" t="s">
        <v>67</v>
      </c>
      <c r="BI56" s="20" t="s">
        <v>85</v>
      </c>
      <c r="BJ56" s="19" t="s">
        <v>67</v>
      </c>
      <c r="BK56" s="19" t="s">
        <v>67</v>
      </c>
      <c r="BL56" s="19" t="s">
        <v>67</v>
      </c>
      <c r="BM56" s="192"/>
      <c r="BN56" s="19" t="s">
        <v>85</v>
      </c>
      <c r="BO56" s="19" t="s">
        <v>67</v>
      </c>
      <c r="BP56" s="19" t="s">
        <v>67</v>
      </c>
      <c r="BQ56" s="19" t="s">
        <v>85</v>
      </c>
      <c r="BR56" s="19" t="s">
        <v>85</v>
      </c>
      <c r="BS56" s="20" t="s">
        <v>67</v>
      </c>
      <c r="BT56" s="19" t="s">
        <v>67</v>
      </c>
      <c r="BU56" s="19" t="s">
        <v>85</v>
      </c>
      <c r="BV56" s="192"/>
      <c r="BW56" s="20" t="s">
        <v>85</v>
      </c>
      <c r="BX56" s="20" t="s">
        <v>67</v>
      </c>
      <c r="BY56" s="19" t="s">
        <v>85</v>
      </c>
      <c r="BZ56" s="19" t="s">
        <v>85</v>
      </c>
      <c r="CA56" s="19" t="s">
        <v>85</v>
      </c>
      <c r="CB56" s="34">
        <f t="shared" si="5"/>
        <v>0</v>
      </c>
      <c r="CC56" s="20" t="s">
        <v>85</v>
      </c>
      <c r="CD56" s="192"/>
      <c r="CE56" s="19" t="s">
        <v>67</v>
      </c>
      <c r="CF56" s="19" t="s">
        <v>67</v>
      </c>
      <c r="CG56" s="19" t="s">
        <v>67</v>
      </c>
      <c r="CH56" s="19" t="s">
        <v>67</v>
      </c>
      <c r="CI56" s="19" t="s">
        <v>67</v>
      </c>
      <c r="CJ56" s="19" t="s">
        <v>67</v>
      </c>
      <c r="CK56" s="19" t="s">
        <v>67</v>
      </c>
      <c r="CL56" s="19" t="s">
        <v>67</v>
      </c>
      <c r="CM56" s="22">
        <f t="shared" si="6"/>
        <v>1</v>
      </c>
      <c r="CN56" s="20" t="s">
        <v>67</v>
      </c>
      <c r="CO56" s="192"/>
      <c r="CP56" s="19" t="s">
        <v>67</v>
      </c>
      <c r="CQ56" s="19" t="s">
        <v>67</v>
      </c>
      <c r="CR56" s="20" t="s">
        <v>67</v>
      </c>
      <c r="CS56" s="20" t="s">
        <v>67</v>
      </c>
      <c r="CT56" s="19" t="s">
        <v>85</v>
      </c>
      <c r="CU56" s="192"/>
      <c r="CV56" s="42">
        <f t="shared" si="7"/>
        <v>1</v>
      </c>
      <c r="CW56" s="20" t="s">
        <v>67</v>
      </c>
      <c r="CX56" s="19" t="s">
        <v>67</v>
      </c>
      <c r="CY56" s="20" t="s">
        <v>67</v>
      </c>
      <c r="CZ56" s="20" t="s">
        <v>67</v>
      </c>
      <c r="DA56" s="20" t="s">
        <v>67</v>
      </c>
      <c r="DB56" s="20" t="s">
        <v>67</v>
      </c>
      <c r="DC56" s="192"/>
      <c r="DD56" s="20" t="s">
        <v>145</v>
      </c>
      <c r="DE56" s="20">
        <v>4000</v>
      </c>
      <c r="DF56" s="22">
        <f t="shared" si="8"/>
        <v>1</v>
      </c>
      <c r="DG56" s="20" t="s">
        <v>67</v>
      </c>
      <c r="DH56" s="20" t="s">
        <v>401</v>
      </c>
      <c r="DI56" s="192"/>
      <c r="DJ56" s="19" t="s">
        <v>67</v>
      </c>
      <c r="DK56" s="19" t="s">
        <v>67</v>
      </c>
      <c r="DL56" s="192"/>
      <c r="DM56" s="20" t="s">
        <v>429</v>
      </c>
      <c r="DN56" s="20" t="s">
        <v>458</v>
      </c>
      <c r="DO56" s="20" t="s">
        <v>177</v>
      </c>
      <c r="DP56" s="20">
        <v>163</v>
      </c>
      <c r="DQ56" s="192"/>
      <c r="DR56" s="20" t="s">
        <v>38</v>
      </c>
      <c r="DS56" s="19" t="s">
        <v>39</v>
      </c>
      <c r="DT56" s="22">
        <f t="shared" si="9"/>
        <v>1</v>
      </c>
      <c r="DU56" s="20" t="s">
        <v>38</v>
      </c>
      <c r="DV56" s="22">
        <f t="shared" si="10"/>
        <v>1</v>
      </c>
      <c r="DW56" s="20" t="s">
        <v>38</v>
      </c>
      <c r="DX56" s="22">
        <f t="shared" si="11"/>
        <v>1</v>
      </c>
      <c r="DY56" s="20" t="s">
        <v>38</v>
      </c>
      <c r="DZ56" s="22">
        <f t="shared" si="12"/>
        <v>0</v>
      </c>
      <c r="EA56" s="20" t="s">
        <v>39</v>
      </c>
      <c r="EB56" s="19" t="s">
        <v>38</v>
      </c>
      <c r="EC56" s="19" t="s">
        <v>67</v>
      </c>
      <c r="ED56" s="19" t="s">
        <v>67</v>
      </c>
      <c r="EE56" s="19" t="s">
        <v>67</v>
      </c>
      <c r="EF56" s="19" t="s">
        <v>67</v>
      </c>
      <c r="EG56" s="19" t="s">
        <v>67</v>
      </c>
      <c r="EH56" s="19" t="s">
        <v>67</v>
      </c>
      <c r="EI56" s="23" t="s">
        <v>255</v>
      </c>
      <c r="EJ56" s="28">
        <v>236000</v>
      </c>
      <c r="EK56" s="28">
        <v>369000</v>
      </c>
      <c r="EL56" s="29">
        <f t="shared" si="13"/>
        <v>302500</v>
      </c>
    </row>
    <row r="57" spans="1:142" ht="79.2" x14ac:dyDescent="0.3">
      <c r="A57" s="18" t="s">
        <v>256</v>
      </c>
      <c r="B57" s="188"/>
      <c r="C57" s="188"/>
      <c r="D57" s="192"/>
      <c r="E57" s="19" t="s">
        <v>4</v>
      </c>
      <c r="F57" s="20" t="s">
        <v>6</v>
      </c>
      <c r="G57" s="192"/>
      <c r="H57" s="21" t="s">
        <v>315</v>
      </c>
      <c r="I57" s="21" t="s">
        <v>316</v>
      </c>
      <c r="J57" s="20">
        <v>8</v>
      </c>
      <c r="K57" s="31">
        <v>2.73</v>
      </c>
      <c r="L57" s="20">
        <v>8</v>
      </c>
      <c r="M57" s="20">
        <v>128</v>
      </c>
      <c r="N57" s="20">
        <f t="shared" si="0"/>
        <v>1</v>
      </c>
      <c r="O57" s="20" t="s">
        <v>38</v>
      </c>
      <c r="P57" s="20" t="s">
        <v>341</v>
      </c>
      <c r="Q57" s="192"/>
      <c r="R57" s="19" t="s">
        <v>46</v>
      </c>
      <c r="S57" s="192"/>
      <c r="T57" s="20">
        <v>1</v>
      </c>
      <c r="U57" s="20">
        <v>6.2</v>
      </c>
      <c r="V57" s="32">
        <v>3200</v>
      </c>
      <c r="W57" s="32">
        <v>1440</v>
      </c>
      <c r="X57" s="32">
        <f t="shared" si="1"/>
        <v>4608000</v>
      </c>
      <c r="Y57" s="189" t="s">
        <v>369</v>
      </c>
      <c r="Z57" s="189"/>
      <c r="AA57" s="19" t="s">
        <v>39</v>
      </c>
      <c r="AB57" s="20">
        <v>120</v>
      </c>
      <c r="AC57" s="21" t="s">
        <v>63</v>
      </c>
      <c r="AD57" s="21" t="s">
        <v>64</v>
      </c>
      <c r="AE57" s="21" t="s">
        <v>378</v>
      </c>
      <c r="AF57" s="21" t="s">
        <v>379</v>
      </c>
      <c r="AG57" s="24"/>
      <c r="AH57" s="24"/>
      <c r="AI57" s="192"/>
      <c r="AJ57" s="19" t="s">
        <v>67</v>
      </c>
      <c r="AK57" s="19" t="s">
        <v>39</v>
      </c>
      <c r="AL57" s="34">
        <f t="shared" si="2"/>
        <v>1</v>
      </c>
      <c r="AM57" s="20" t="s">
        <v>67</v>
      </c>
      <c r="AN57" s="20">
        <v>10</v>
      </c>
      <c r="AO57" s="20">
        <v>3</v>
      </c>
      <c r="AP57" s="20">
        <v>12</v>
      </c>
      <c r="AQ57" s="20">
        <v>64</v>
      </c>
      <c r="AR57" s="20">
        <v>12</v>
      </c>
      <c r="AS57" s="20"/>
      <c r="AT57" s="19" t="s">
        <v>67</v>
      </c>
      <c r="AU57" s="19" t="s">
        <v>67</v>
      </c>
      <c r="AV57" s="34">
        <f t="shared" si="3"/>
        <v>0</v>
      </c>
      <c r="AW57" s="20" t="s">
        <v>85</v>
      </c>
      <c r="AX57" s="19" t="s">
        <v>85</v>
      </c>
      <c r="AY57" s="34">
        <f t="shared" si="4"/>
        <v>0</v>
      </c>
      <c r="AZ57" s="20" t="s">
        <v>85</v>
      </c>
      <c r="BA57" s="19" t="s">
        <v>67</v>
      </c>
      <c r="BB57" s="34">
        <v>7680</v>
      </c>
      <c r="BC57" s="34">
        <v>4320</v>
      </c>
      <c r="BD57" s="36">
        <f t="shared" si="14"/>
        <v>33177600</v>
      </c>
      <c r="BE57" s="34">
        <v>24</v>
      </c>
      <c r="BF57" s="20" t="s">
        <v>387</v>
      </c>
      <c r="BG57" s="192"/>
      <c r="BH57" s="19" t="s">
        <v>67</v>
      </c>
      <c r="BI57" s="20" t="s">
        <v>85</v>
      </c>
      <c r="BJ57" s="19" t="s">
        <v>67</v>
      </c>
      <c r="BK57" s="19" t="s">
        <v>67</v>
      </c>
      <c r="BL57" s="19" t="s">
        <v>67</v>
      </c>
      <c r="BM57" s="192"/>
      <c r="BN57" s="19" t="s">
        <v>85</v>
      </c>
      <c r="BO57" s="19" t="s">
        <v>67</v>
      </c>
      <c r="BP57" s="19" t="s">
        <v>67</v>
      </c>
      <c r="BQ57" s="19" t="s">
        <v>85</v>
      </c>
      <c r="BR57" s="19" t="s">
        <v>85</v>
      </c>
      <c r="BS57" s="20" t="s">
        <v>67</v>
      </c>
      <c r="BT57" s="19" t="s">
        <v>67</v>
      </c>
      <c r="BU57" s="19" t="s">
        <v>85</v>
      </c>
      <c r="BV57" s="192"/>
      <c r="BW57" s="20" t="s">
        <v>85</v>
      </c>
      <c r="BX57" s="20" t="s">
        <v>67</v>
      </c>
      <c r="BY57" s="19" t="s">
        <v>85</v>
      </c>
      <c r="BZ57" s="19" t="s">
        <v>85</v>
      </c>
      <c r="CA57" s="19" t="s">
        <v>85</v>
      </c>
      <c r="CB57" s="34">
        <f t="shared" si="5"/>
        <v>0</v>
      </c>
      <c r="CC57" s="20" t="s">
        <v>85</v>
      </c>
      <c r="CD57" s="192"/>
      <c r="CE57" s="19" t="s">
        <v>67</v>
      </c>
      <c r="CF57" s="19" t="s">
        <v>67</v>
      </c>
      <c r="CG57" s="19" t="s">
        <v>67</v>
      </c>
      <c r="CH57" s="19" t="s">
        <v>67</v>
      </c>
      <c r="CI57" s="19" t="s">
        <v>67</v>
      </c>
      <c r="CJ57" s="19" t="s">
        <v>67</v>
      </c>
      <c r="CK57" s="19" t="s">
        <v>67</v>
      </c>
      <c r="CL57" s="19" t="s">
        <v>67</v>
      </c>
      <c r="CM57" s="22">
        <f t="shared" si="6"/>
        <v>1</v>
      </c>
      <c r="CN57" s="20" t="s">
        <v>67</v>
      </c>
      <c r="CO57" s="192"/>
      <c r="CP57" s="19" t="s">
        <v>67</v>
      </c>
      <c r="CQ57" s="19" t="s">
        <v>67</v>
      </c>
      <c r="CR57" s="20" t="s">
        <v>67</v>
      </c>
      <c r="CS57" s="20" t="s">
        <v>67</v>
      </c>
      <c r="CT57" s="19" t="s">
        <v>85</v>
      </c>
      <c r="CU57" s="192"/>
      <c r="CV57" s="42">
        <f t="shared" si="7"/>
        <v>1</v>
      </c>
      <c r="CW57" s="20" t="s">
        <v>67</v>
      </c>
      <c r="CX57" s="19" t="s">
        <v>67</v>
      </c>
      <c r="CY57" s="20" t="s">
        <v>67</v>
      </c>
      <c r="CZ57" s="20" t="s">
        <v>67</v>
      </c>
      <c r="DA57" s="20" t="s">
        <v>67</v>
      </c>
      <c r="DB57" s="20" t="s">
        <v>67</v>
      </c>
      <c r="DC57" s="192"/>
      <c r="DD57" s="20" t="s">
        <v>145</v>
      </c>
      <c r="DE57" s="20">
        <v>4000</v>
      </c>
      <c r="DF57" s="22">
        <f t="shared" si="8"/>
        <v>1</v>
      </c>
      <c r="DG57" s="20" t="s">
        <v>67</v>
      </c>
      <c r="DH57" s="20" t="s">
        <v>401</v>
      </c>
      <c r="DI57" s="192"/>
      <c r="DJ57" s="19" t="s">
        <v>67</v>
      </c>
      <c r="DK57" s="19" t="s">
        <v>67</v>
      </c>
      <c r="DL57" s="192"/>
      <c r="DM57" s="20" t="s">
        <v>429</v>
      </c>
      <c r="DN57" s="20" t="s">
        <v>458</v>
      </c>
      <c r="DO57" s="20" t="s">
        <v>177</v>
      </c>
      <c r="DP57" s="20">
        <v>163</v>
      </c>
      <c r="DQ57" s="192"/>
      <c r="DR57" s="20" t="s">
        <v>38</v>
      </c>
      <c r="DS57" s="19" t="s">
        <v>39</v>
      </c>
      <c r="DT57" s="22">
        <f t="shared" si="9"/>
        <v>1</v>
      </c>
      <c r="DU57" s="20" t="s">
        <v>38</v>
      </c>
      <c r="DV57" s="22">
        <f t="shared" si="10"/>
        <v>1</v>
      </c>
      <c r="DW57" s="20" t="s">
        <v>38</v>
      </c>
      <c r="DX57" s="22">
        <f t="shared" si="11"/>
        <v>1</v>
      </c>
      <c r="DY57" s="20" t="s">
        <v>38</v>
      </c>
      <c r="DZ57" s="22">
        <f t="shared" si="12"/>
        <v>0</v>
      </c>
      <c r="EA57" s="20" t="s">
        <v>39</v>
      </c>
      <c r="EB57" s="19" t="s">
        <v>38</v>
      </c>
      <c r="EC57" s="19" t="s">
        <v>67</v>
      </c>
      <c r="ED57" s="19" t="s">
        <v>67</v>
      </c>
      <c r="EE57" s="19" t="s">
        <v>67</v>
      </c>
      <c r="EF57" s="19" t="s">
        <v>67</v>
      </c>
      <c r="EG57" s="19" t="s">
        <v>67</v>
      </c>
      <c r="EH57" s="19" t="s">
        <v>67</v>
      </c>
      <c r="EI57" s="23" t="s">
        <v>256</v>
      </c>
      <c r="EJ57" s="28">
        <v>237990</v>
      </c>
      <c r="EK57" s="28">
        <v>259990</v>
      </c>
      <c r="EL57" s="29">
        <f t="shared" si="13"/>
        <v>248990</v>
      </c>
    </row>
    <row r="58" spans="1:142" ht="66" x14ac:dyDescent="0.3">
      <c r="A58" s="18" t="s">
        <v>257</v>
      </c>
      <c r="B58" s="188"/>
      <c r="C58" s="188"/>
      <c r="D58" s="192"/>
      <c r="E58" s="19" t="s">
        <v>4</v>
      </c>
      <c r="F58" s="20" t="s">
        <v>6</v>
      </c>
      <c r="G58" s="192"/>
      <c r="H58" s="21" t="s">
        <v>320</v>
      </c>
      <c r="I58" s="21" t="s">
        <v>321</v>
      </c>
      <c r="J58" s="20">
        <v>8</v>
      </c>
      <c r="K58" s="31">
        <v>2.73</v>
      </c>
      <c r="L58" s="20">
        <v>8</v>
      </c>
      <c r="M58" s="20">
        <v>256</v>
      </c>
      <c r="N58" s="20">
        <f t="shared" si="0"/>
        <v>0</v>
      </c>
      <c r="O58" s="20" t="s">
        <v>39</v>
      </c>
      <c r="P58" s="20"/>
      <c r="Q58" s="192"/>
      <c r="R58" s="19" t="s">
        <v>46</v>
      </c>
      <c r="S58" s="192"/>
      <c r="T58" s="20">
        <v>1</v>
      </c>
      <c r="U58" s="20">
        <v>6.7</v>
      </c>
      <c r="V58" s="32">
        <v>2400</v>
      </c>
      <c r="W58" s="32">
        <v>1080</v>
      </c>
      <c r="X58" s="32">
        <f t="shared" si="1"/>
        <v>2592000</v>
      </c>
      <c r="Y58" s="189" t="s">
        <v>370</v>
      </c>
      <c r="Z58" s="189"/>
      <c r="AA58" s="19" t="s">
        <v>39</v>
      </c>
      <c r="AB58" s="20">
        <v>60</v>
      </c>
      <c r="AC58" s="21" t="s">
        <v>63</v>
      </c>
      <c r="AD58" s="21" t="s">
        <v>64</v>
      </c>
      <c r="AE58" s="24"/>
      <c r="AF58" s="24"/>
      <c r="AG58" s="24"/>
      <c r="AH58" s="24"/>
      <c r="AI58" s="192"/>
      <c r="AJ58" s="19" t="s">
        <v>67</v>
      </c>
      <c r="AK58" s="19" t="s">
        <v>39</v>
      </c>
      <c r="AL58" s="34">
        <f t="shared" si="2"/>
        <v>1</v>
      </c>
      <c r="AM58" s="20" t="s">
        <v>67</v>
      </c>
      <c r="AN58" s="20">
        <v>10</v>
      </c>
      <c r="AO58" s="20">
        <v>3</v>
      </c>
      <c r="AP58" s="20">
        <v>12</v>
      </c>
      <c r="AQ58" s="20">
        <v>64</v>
      </c>
      <c r="AR58" s="20">
        <v>12</v>
      </c>
      <c r="AS58" s="20"/>
      <c r="AT58" s="19" t="s">
        <v>67</v>
      </c>
      <c r="AU58" s="19" t="s">
        <v>67</v>
      </c>
      <c r="AV58" s="34">
        <f t="shared" si="3"/>
        <v>0</v>
      </c>
      <c r="AW58" s="20" t="s">
        <v>85</v>
      </c>
      <c r="AX58" s="19" t="s">
        <v>85</v>
      </c>
      <c r="AY58" s="34">
        <f t="shared" si="4"/>
        <v>0</v>
      </c>
      <c r="AZ58" s="20" t="s">
        <v>85</v>
      </c>
      <c r="BA58" s="19" t="s">
        <v>67</v>
      </c>
      <c r="BB58" s="34">
        <v>7680</v>
      </c>
      <c r="BC58" s="34">
        <v>4320</v>
      </c>
      <c r="BD58" s="36">
        <f t="shared" si="14"/>
        <v>33177600</v>
      </c>
      <c r="BE58" s="34">
        <v>24</v>
      </c>
      <c r="BF58" s="20" t="s">
        <v>387</v>
      </c>
      <c r="BG58" s="192"/>
      <c r="BH58" s="19" t="s">
        <v>67</v>
      </c>
      <c r="BI58" s="20" t="s">
        <v>85</v>
      </c>
      <c r="BJ58" s="19" t="s">
        <v>67</v>
      </c>
      <c r="BK58" s="19" t="s">
        <v>67</v>
      </c>
      <c r="BL58" s="19" t="s">
        <v>67</v>
      </c>
      <c r="BM58" s="192"/>
      <c r="BN58" s="19" t="s">
        <v>85</v>
      </c>
      <c r="BO58" s="19" t="s">
        <v>67</v>
      </c>
      <c r="BP58" s="19" t="s">
        <v>67</v>
      </c>
      <c r="BQ58" s="19" t="s">
        <v>85</v>
      </c>
      <c r="BR58" s="19" t="s">
        <v>85</v>
      </c>
      <c r="BS58" s="20" t="s">
        <v>67</v>
      </c>
      <c r="BT58" s="19" t="s">
        <v>67</v>
      </c>
      <c r="BU58" s="19" t="s">
        <v>85</v>
      </c>
      <c r="BV58" s="192"/>
      <c r="BW58" s="20" t="s">
        <v>85</v>
      </c>
      <c r="BX58" s="20" t="s">
        <v>67</v>
      </c>
      <c r="BY58" s="19" t="s">
        <v>85</v>
      </c>
      <c r="BZ58" s="19" t="s">
        <v>85</v>
      </c>
      <c r="CA58" s="19" t="s">
        <v>85</v>
      </c>
      <c r="CB58" s="34">
        <f t="shared" si="5"/>
        <v>0</v>
      </c>
      <c r="CC58" s="20" t="s">
        <v>85</v>
      </c>
      <c r="CD58" s="192"/>
      <c r="CE58" s="19" t="s">
        <v>67</v>
      </c>
      <c r="CF58" s="19" t="s">
        <v>67</v>
      </c>
      <c r="CG58" s="19" t="s">
        <v>67</v>
      </c>
      <c r="CH58" s="19" t="s">
        <v>67</v>
      </c>
      <c r="CI58" s="19" t="s">
        <v>67</v>
      </c>
      <c r="CJ58" s="19" t="s">
        <v>67</v>
      </c>
      <c r="CK58" s="19" t="s">
        <v>67</v>
      </c>
      <c r="CL58" s="19" t="s">
        <v>67</v>
      </c>
      <c r="CM58" s="22">
        <f t="shared" si="6"/>
        <v>1</v>
      </c>
      <c r="CN58" s="20" t="s">
        <v>67</v>
      </c>
      <c r="CO58" s="192"/>
      <c r="CP58" s="19" t="s">
        <v>67</v>
      </c>
      <c r="CQ58" s="19" t="s">
        <v>67</v>
      </c>
      <c r="CR58" s="20" t="s">
        <v>67</v>
      </c>
      <c r="CS58" s="20" t="s">
        <v>67</v>
      </c>
      <c r="CT58" s="19" t="s">
        <v>85</v>
      </c>
      <c r="CU58" s="192"/>
      <c r="CV58" s="42">
        <f t="shared" si="7"/>
        <v>1</v>
      </c>
      <c r="CW58" s="20" t="s">
        <v>67</v>
      </c>
      <c r="CX58" s="19" t="s">
        <v>67</v>
      </c>
      <c r="CY58" s="20" t="s">
        <v>67</v>
      </c>
      <c r="CZ58" s="20" t="s">
        <v>67</v>
      </c>
      <c r="DA58" s="20" t="s">
        <v>67</v>
      </c>
      <c r="DB58" s="20" t="s">
        <v>67</v>
      </c>
      <c r="DC58" s="192"/>
      <c r="DD58" s="20" t="s">
        <v>145</v>
      </c>
      <c r="DE58" s="20">
        <v>4300</v>
      </c>
      <c r="DF58" s="22">
        <f t="shared" si="8"/>
        <v>1</v>
      </c>
      <c r="DG58" s="20" t="s">
        <v>67</v>
      </c>
      <c r="DH58" s="20" t="s">
        <v>401</v>
      </c>
      <c r="DI58" s="192"/>
      <c r="DJ58" s="19" t="s">
        <v>67</v>
      </c>
      <c r="DK58" s="19" t="s">
        <v>67</v>
      </c>
      <c r="DL58" s="192"/>
      <c r="DM58" s="20" t="s">
        <v>428</v>
      </c>
      <c r="DN58" s="20" t="s">
        <v>457</v>
      </c>
      <c r="DO58" s="20" t="s">
        <v>463</v>
      </c>
      <c r="DP58" s="20">
        <v>192</v>
      </c>
      <c r="DQ58" s="192"/>
      <c r="DR58" s="20" t="s">
        <v>38</v>
      </c>
      <c r="DS58" s="19" t="s">
        <v>39</v>
      </c>
      <c r="DT58" s="22">
        <f t="shared" si="9"/>
        <v>1</v>
      </c>
      <c r="DU58" s="20" t="s">
        <v>38</v>
      </c>
      <c r="DV58" s="22">
        <f t="shared" si="10"/>
        <v>1</v>
      </c>
      <c r="DW58" s="20" t="s">
        <v>38</v>
      </c>
      <c r="DX58" s="22">
        <f t="shared" si="11"/>
        <v>1</v>
      </c>
      <c r="DY58" s="20" t="s">
        <v>38</v>
      </c>
      <c r="DZ58" s="22">
        <f t="shared" si="12"/>
        <v>0</v>
      </c>
      <c r="EA58" s="20" t="s">
        <v>39</v>
      </c>
      <c r="EB58" s="19" t="s">
        <v>38</v>
      </c>
      <c r="EC58" s="19" t="s">
        <v>67</v>
      </c>
      <c r="ED58" s="19" t="s">
        <v>67</v>
      </c>
      <c r="EE58" s="19" t="s">
        <v>67</v>
      </c>
      <c r="EF58" s="19" t="s">
        <v>67</v>
      </c>
      <c r="EG58" s="19" t="s">
        <v>67</v>
      </c>
      <c r="EH58" s="19" t="s">
        <v>67</v>
      </c>
      <c r="EI58" s="23" t="s">
        <v>257</v>
      </c>
      <c r="EJ58" s="28">
        <v>237990</v>
      </c>
      <c r="EK58" s="28">
        <v>450989</v>
      </c>
      <c r="EL58" s="29">
        <f t="shared" si="13"/>
        <v>344489.5</v>
      </c>
    </row>
    <row r="59" spans="1:142" ht="66" x14ac:dyDescent="0.3">
      <c r="A59" s="18" t="s">
        <v>258</v>
      </c>
      <c r="B59" s="188"/>
      <c r="C59" s="188"/>
      <c r="D59" s="192"/>
      <c r="E59" s="19" t="s">
        <v>4</v>
      </c>
      <c r="F59" s="20" t="s">
        <v>6</v>
      </c>
      <c r="G59" s="192"/>
      <c r="H59" s="21" t="s">
        <v>319</v>
      </c>
      <c r="I59" s="21" t="s">
        <v>318</v>
      </c>
      <c r="J59" s="20">
        <v>8</v>
      </c>
      <c r="K59" s="31">
        <v>2.73</v>
      </c>
      <c r="L59" s="20">
        <v>12</v>
      </c>
      <c r="M59" s="20">
        <v>256</v>
      </c>
      <c r="N59" s="20">
        <f t="shared" si="0"/>
        <v>1</v>
      </c>
      <c r="O59" s="20" t="s">
        <v>38</v>
      </c>
      <c r="P59" s="20" t="s">
        <v>341</v>
      </c>
      <c r="Q59" s="192"/>
      <c r="R59" s="19" t="s">
        <v>46</v>
      </c>
      <c r="S59" s="192"/>
      <c r="T59" s="20">
        <v>1</v>
      </c>
      <c r="U59" s="20">
        <v>6.8</v>
      </c>
      <c r="V59" s="32">
        <v>3040</v>
      </c>
      <c r="W59" s="32">
        <v>1440</v>
      </c>
      <c r="X59" s="32">
        <f t="shared" si="1"/>
        <v>4377600</v>
      </c>
      <c r="Y59" s="189" t="s">
        <v>369</v>
      </c>
      <c r="Z59" s="189"/>
      <c r="AA59" s="19" t="s">
        <v>39</v>
      </c>
      <c r="AB59" s="20">
        <v>60</v>
      </c>
      <c r="AC59" s="21" t="s">
        <v>63</v>
      </c>
      <c r="AD59" s="21" t="s">
        <v>64</v>
      </c>
      <c r="AE59" s="24"/>
      <c r="AF59" s="24"/>
      <c r="AG59" s="24"/>
      <c r="AH59" s="24"/>
      <c r="AI59" s="192"/>
      <c r="AJ59" s="19" t="s">
        <v>67</v>
      </c>
      <c r="AK59" s="19" t="s">
        <v>39</v>
      </c>
      <c r="AL59" s="34">
        <f t="shared" si="2"/>
        <v>1</v>
      </c>
      <c r="AM59" s="20" t="s">
        <v>67</v>
      </c>
      <c r="AN59" s="20">
        <v>10</v>
      </c>
      <c r="AO59" s="20">
        <v>4</v>
      </c>
      <c r="AP59" s="20">
        <v>12</v>
      </c>
      <c r="AQ59" s="20">
        <v>12</v>
      </c>
      <c r="AR59" s="20">
        <v>16</v>
      </c>
      <c r="AS59" s="20" t="s">
        <v>513</v>
      </c>
      <c r="AT59" s="19" t="s">
        <v>67</v>
      </c>
      <c r="AU59" s="19" t="s">
        <v>67</v>
      </c>
      <c r="AV59" s="34">
        <f t="shared" si="3"/>
        <v>0</v>
      </c>
      <c r="AW59" s="20" t="s">
        <v>85</v>
      </c>
      <c r="AX59" s="19" t="s">
        <v>85</v>
      </c>
      <c r="AY59" s="34">
        <f t="shared" si="4"/>
        <v>1</v>
      </c>
      <c r="AZ59" s="20" t="s">
        <v>67</v>
      </c>
      <c r="BA59" s="19" t="s">
        <v>67</v>
      </c>
      <c r="BB59" s="34">
        <v>3840</v>
      </c>
      <c r="BC59" s="34">
        <v>2160</v>
      </c>
      <c r="BD59" s="36">
        <f t="shared" si="14"/>
        <v>8294400</v>
      </c>
      <c r="BE59" s="34">
        <v>60</v>
      </c>
      <c r="BF59" s="20" t="s">
        <v>92</v>
      </c>
      <c r="BG59" s="192"/>
      <c r="BH59" s="19" t="s">
        <v>67</v>
      </c>
      <c r="BI59" s="20" t="s">
        <v>85</v>
      </c>
      <c r="BJ59" s="19" t="s">
        <v>67</v>
      </c>
      <c r="BK59" s="19" t="s">
        <v>67</v>
      </c>
      <c r="BL59" s="19" t="s">
        <v>67</v>
      </c>
      <c r="BM59" s="192"/>
      <c r="BN59" s="19" t="s">
        <v>85</v>
      </c>
      <c r="BO59" s="19" t="s">
        <v>67</v>
      </c>
      <c r="BP59" s="19" t="s">
        <v>67</v>
      </c>
      <c r="BQ59" s="19" t="s">
        <v>85</v>
      </c>
      <c r="BR59" s="19" t="s">
        <v>85</v>
      </c>
      <c r="BS59" s="20" t="s">
        <v>67</v>
      </c>
      <c r="BT59" s="19" t="s">
        <v>67</v>
      </c>
      <c r="BU59" s="19" t="s">
        <v>85</v>
      </c>
      <c r="BV59" s="192"/>
      <c r="BW59" s="20" t="s">
        <v>85</v>
      </c>
      <c r="BX59" s="20" t="s">
        <v>67</v>
      </c>
      <c r="BY59" s="19" t="s">
        <v>85</v>
      </c>
      <c r="BZ59" s="19" t="s">
        <v>85</v>
      </c>
      <c r="CA59" s="19" t="s">
        <v>85</v>
      </c>
      <c r="CB59" s="34">
        <f t="shared" si="5"/>
        <v>0</v>
      </c>
      <c r="CC59" s="20" t="s">
        <v>85</v>
      </c>
      <c r="CD59" s="192"/>
      <c r="CE59" s="19" t="s">
        <v>67</v>
      </c>
      <c r="CF59" s="19" t="s">
        <v>67</v>
      </c>
      <c r="CG59" s="19" t="s">
        <v>67</v>
      </c>
      <c r="CH59" s="19" t="s">
        <v>67</v>
      </c>
      <c r="CI59" s="19" t="s">
        <v>67</v>
      </c>
      <c r="CJ59" s="19" t="s">
        <v>67</v>
      </c>
      <c r="CK59" s="19" t="s">
        <v>67</v>
      </c>
      <c r="CL59" s="19" t="s">
        <v>67</v>
      </c>
      <c r="CM59" s="22">
        <f t="shared" si="6"/>
        <v>0</v>
      </c>
      <c r="CN59" s="20" t="s">
        <v>85</v>
      </c>
      <c r="CO59" s="192"/>
      <c r="CP59" s="19" t="s">
        <v>67</v>
      </c>
      <c r="CQ59" s="19" t="s">
        <v>67</v>
      </c>
      <c r="CR59" s="20" t="s">
        <v>67</v>
      </c>
      <c r="CS59" s="20" t="s">
        <v>67</v>
      </c>
      <c r="CT59" s="19" t="s">
        <v>85</v>
      </c>
      <c r="CU59" s="192"/>
      <c r="CV59" s="42">
        <f t="shared" si="7"/>
        <v>1</v>
      </c>
      <c r="CW59" s="20" t="s">
        <v>67</v>
      </c>
      <c r="CX59" s="19" t="s">
        <v>67</v>
      </c>
      <c r="CY59" s="20" t="s">
        <v>67</v>
      </c>
      <c r="CZ59" s="20" t="s">
        <v>67</v>
      </c>
      <c r="DA59" s="20" t="s">
        <v>67</v>
      </c>
      <c r="DB59" s="20" t="s">
        <v>67</v>
      </c>
      <c r="DC59" s="192"/>
      <c r="DD59" s="20" t="s">
        <v>145</v>
      </c>
      <c r="DE59" s="20">
        <v>4300</v>
      </c>
      <c r="DF59" s="22">
        <f t="shared" si="8"/>
        <v>1</v>
      </c>
      <c r="DG59" s="20" t="s">
        <v>67</v>
      </c>
      <c r="DH59" s="20" t="s">
        <v>403</v>
      </c>
      <c r="DI59" s="192"/>
      <c r="DJ59" s="19" t="s">
        <v>67</v>
      </c>
      <c r="DK59" s="19" t="s">
        <v>67</v>
      </c>
      <c r="DL59" s="192"/>
      <c r="DM59" s="20" t="s">
        <v>159</v>
      </c>
      <c r="DN59" s="20" t="s">
        <v>165</v>
      </c>
      <c r="DO59" s="20" t="s">
        <v>177</v>
      </c>
      <c r="DP59" s="20">
        <v>196</v>
      </c>
      <c r="DQ59" s="192"/>
      <c r="DR59" s="20" t="s">
        <v>38</v>
      </c>
      <c r="DS59" s="19" t="s">
        <v>39</v>
      </c>
      <c r="DT59" s="22">
        <f t="shared" si="9"/>
        <v>1</v>
      </c>
      <c r="DU59" s="20" t="s">
        <v>38</v>
      </c>
      <c r="DV59" s="22">
        <f t="shared" si="10"/>
        <v>1</v>
      </c>
      <c r="DW59" s="20" t="s">
        <v>38</v>
      </c>
      <c r="DX59" s="22">
        <f t="shared" si="11"/>
        <v>1</v>
      </c>
      <c r="DY59" s="20" t="s">
        <v>38</v>
      </c>
      <c r="DZ59" s="22">
        <f t="shared" si="12"/>
        <v>0</v>
      </c>
      <c r="EA59" s="20" t="s">
        <v>39</v>
      </c>
      <c r="EB59" s="19" t="s">
        <v>38</v>
      </c>
      <c r="EC59" s="19" t="s">
        <v>67</v>
      </c>
      <c r="ED59" s="19" t="s">
        <v>67</v>
      </c>
      <c r="EE59" s="19" t="s">
        <v>67</v>
      </c>
      <c r="EF59" s="19" t="s">
        <v>67</v>
      </c>
      <c r="EG59" s="19" t="s">
        <v>67</v>
      </c>
      <c r="EH59" s="19" t="s">
        <v>67</v>
      </c>
      <c r="EI59" s="23" t="s">
        <v>258</v>
      </c>
      <c r="EJ59" s="28">
        <v>249890</v>
      </c>
      <c r="EK59" s="28">
        <v>408190</v>
      </c>
      <c r="EL59" s="29">
        <f t="shared" si="13"/>
        <v>329040</v>
      </c>
    </row>
    <row r="60" spans="1:142" ht="79.2" x14ac:dyDescent="0.3">
      <c r="A60" s="18" t="s">
        <v>259</v>
      </c>
      <c r="B60" s="188"/>
      <c r="C60" s="188"/>
      <c r="D60" s="192"/>
      <c r="E60" s="19" t="s">
        <v>4</v>
      </c>
      <c r="F60" s="20" t="s">
        <v>6</v>
      </c>
      <c r="G60" s="192"/>
      <c r="H60" s="21" t="s">
        <v>317</v>
      </c>
      <c r="I60" s="21" t="s">
        <v>318</v>
      </c>
      <c r="J60" s="20">
        <v>8</v>
      </c>
      <c r="K60" s="31">
        <v>2.7</v>
      </c>
      <c r="L60" s="20">
        <v>8</v>
      </c>
      <c r="M60" s="20">
        <v>512</v>
      </c>
      <c r="N60" s="20">
        <f t="shared" si="0"/>
        <v>1</v>
      </c>
      <c r="O60" s="20" t="s">
        <v>38</v>
      </c>
      <c r="P60" s="20" t="s">
        <v>43</v>
      </c>
      <c r="Q60" s="192"/>
      <c r="R60" s="19" t="s">
        <v>46</v>
      </c>
      <c r="S60" s="192"/>
      <c r="T60" s="20">
        <v>1</v>
      </c>
      <c r="U60" s="20">
        <v>6.1</v>
      </c>
      <c r="V60" s="32">
        <v>3040</v>
      </c>
      <c r="W60" s="32">
        <v>1440</v>
      </c>
      <c r="X60" s="32">
        <f t="shared" si="1"/>
        <v>4377600</v>
      </c>
      <c r="Y60" s="189" t="s">
        <v>369</v>
      </c>
      <c r="Z60" s="189"/>
      <c r="AA60" s="19" t="s">
        <v>39</v>
      </c>
      <c r="AB60" s="20">
        <v>60</v>
      </c>
      <c r="AC60" s="21" t="s">
        <v>63</v>
      </c>
      <c r="AD60" s="21" t="s">
        <v>374</v>
      </c>
      <c r="AE60" s="21" t="s">
        <v>375</v>
      </c>
      <c r="AF60" s="21" t="s">
        <v>376</v>
      </c>
      <c r="AG60" s="21" t="s">
        <v>377</v>
      </c>
      <c r="AH60" s="21" t="s">
        <v>64</v>
      </c>
      <c r="AI60" s="192"/>
      <c r="AJ60" s="19" t="s">
        <v>67</v>
      </c>
      <c r="AK60" s="19" t="s">
        <v>39</v>
      </c>
      <c r="AL60" s="34">
        <f t="shared" si="2"/>
        <v>1</v>
      </c>
      <c r="AM60" s="20" t="s">
        <v>67</v>
      </c>
      <c r="AN60" s="20">
        <v>10</v>
      </c>
      <c r="AO60" s="20">
        <v>3</v>
      </c>
      <c r="AP60" s="20">
        <v>12</v>
      </c>
      <c r="AQ60" s="20">
        <v>12</v>
      </c>
      <c r="AR60" s="20">
        <v>16</v>
      </c>
      <c r="AS60" s="20"/>
      <c r="AT60" s="19" t="s">
        <v>67</v>
      </c>
      <c r="AU60" s="19" t="s">
        <v>67</v>
      </c>
      <c r="AV60" s="34">
        <f t="shared" si="3"/>
        <v>0</v>
      </c>
      <c r="AW60" s="20" t="s">
        <v>85</v>
      </c>
      <c r="AX60" s="19" t="s">
        <v>85</v>
      </c>
      <c r="AY60" s="34">
        <f t="shared" si="4"/>
        <v>0</v>
      </c>
      <c r="AZ60" s="20" t="s">
        <v>85</v>
      </c>
      <c r="BA60" s="19" t="s">
        <v>67</v>
      </c>
      <c r="BB60" s="34">
        <v>3840</v>
      </c>
      <c r="BC60" s="34">
        <v>2160</v>
      </c>
      <c r="BD60" s="36">
        <f t="shared" si="14"/>
        <v>8294400</v>
      </c>
      <c r="BE60" s="34">
        <v>60</v>
      </c>
      <c r="BF60" s="20" t="s">
        <v>92</v>
      </c>
      <c r="BG60" s="192"/>
      <c r="BH60" s="19" t="s">
        <v>67</v>
      </c>
      <c r="BI60" s="20" t="s">
        <v>85</v>
      </c>
      <c r="BJ60" s="19" t="s">
        <v>67</v>
      </c>
      <c r="BK60" s="19" t="s">
        <v>67</v>
      </c>
      <c r="BL60" s="19" t="s">
        <v>67</v>
      </c>
      <c r="BM60" s="192"/>
      <c r="BN60" s="19" t="s">
        <v>85</v>
      </c>
      <c r="BO60" s="19" t="s">
        <v>67</v>
      </c>
      <c r="BP60" s="19" t="s">
        <v>67</v>
      </c>
      <c r="BQ60" s="19" t="s">
        <v>85</v>
      </c>
      <c r="BR60" s="19" t="s">
        <v>85</v>
      </c>
      <c r="BS60" s="20" t="s">
        <v>67</v>
      </c>
      <c r="BT60" s="19" t="s">
        <v>67</v>
      </c>
      <c r="BU60" s="19" t="s">
        <v>85</v>
      </c>
      <c r="BV60" s="192"/>
      <c r="BW60" s="20" t="s">
        <v>85</v>
      </c>
      <c r="BX60" s="20" t="s">
        <v>67</v>
      </c>
      <c r="BY60" s="19" t="s">
        <v>85</v>
      </c>
      <c r="BZ60" s="19" t="s">
        <v>85</v>
      </c>
      <c r="CA60" s="19" t="s">
        <v>85</v>
      </c>
      <c r="CB60" s="34">
        <f t="shared" si="5"/>
        <v>1</v>
      </c>
      <c r="CC60" s="20" t="s">
        <v>67</v>
      </c>
      <c r="CD60" s="192"/>
      <c r="CE60" s="19" t="s">
        <v>67</v>
      </c>
      <c r="CF60" s="19" t="s">
        <v>67</v>
      </c>
      <c r="CG60" s="19" t="s">
        <v>67</v>
      </c>
      <c r="CH60" s="19" t="s">
        <v>67</v>
      </c>
      <c r="CI60" s="19" t="s">
        <v>67</v>
      </c>
      <c r="CJ60" s="19" t="s">
        <v>67</v>
      </c>
      <c r="CK60" s="19" t="s">
        <v>67</v>
      </c>
      <c r="CL60" s="19" t="s">
        <v>67</v>
      </c>
      <c r="CM60" s="22">
        <f t="shared" si="6"/>
        <v>0</v>
      </c>
      <c r="CN60" s="20" t="s">
        <v>85</v>
      </c>
      <c r="CO60" s="192"/>
      <c r="CP60" s="19" t="s">
        <v>67</v>
      </c>
      <c r="CQ60" s="19" t="s">
        <v>67</v>
      </c>
      <c r="CR60" s="20" t="s">
        <v>67</v>
      </c>
      <c r="CS60" s="20" t="s">
        <v>67</v>
      </c>
      <c r="CT60" s="19" t="s">
        <v>85</v>
      </c>
      <c r="CU60" s="192"/>
      <c r="CV60" s="42">
        <f t="shared" si="7"/>
        <v>1</v>
      </c>
      <c r="CW60" s="20" t="s">
        <v>67</v>
      </c>
      <c r="CX60" s="19" t="s">
        <v>67</v>
      </c>
      <c r="CY60" s="20" t="s">
        <v>67</v>
      </c>
      <c r="CZ60" s="20" t="s">
        <v>67</v>
      </c>
      <c r="DA60" s="20" t="s">
        <v>67</v>
      </c>
      <c r="DB60" s="20" t="s">
        <v>67</v>
      </c>
      <c r="DC60" s="192"/>
      <c r="DD60" s="20" t="s">
        <v>145</v>
      </c>
      <c r="DE60" s="20">
        <v>3400</v>
      </c>
      <c r="DF60" s="22">
        <f t="shared" si="8"/>
        <v>1</v>
      </c>
      <c r="DG60" s="20" t="s">
        <v>67</v>
      </c>
      <c r="DH60" s="20" t="s">
        <v>401</v>
      </c>
      <c r="DI60" s="192"/>
      <c r="DJ60" s="19" t="s">
        <v>67</v>
      </c>
      <c r="DK60" s="19" t="s">
        <v>67</v>
      </c>
      <c r="DL60" s="192"/>
      <c r="DM60" s="20" t="s">
        <v>416</v>
      </c>
      <c r="DN60" s="20" t="s">
        <v>456</v>
      </c>
      <c r="DO60" s="20" t="s">
        <v>464</v>
      </c>
      <c r="DP60" s="20">
        <v>157</v>
      </c>
      <c r="DQ60" s="192"/>
      <c r="DR60" s="20" t="s">
        <v>38</v>
      </c>
      <c r="DS60" s="19" t="s">
        <v>39</v>
      </c>
      <c r="DT60" s="22">
        <f t="shared" si="9"/>
        <v>1</v>
      </c>
      <c r="DU60" s="20" t="s">
        <v>38</v>
      </c>
      <c r="DV60" s="22">
        <f t="shared" si="10"/>
        <v>1</v>
      </c>
      <c r="DW60" s="20" t="s">
        <v>38</v>
      </c>
      <c r="DX60" s="22">
        <f t="shared" si="11"/>
        <v>1</v>
      </c>
      <c r="DY60" s="20" t="s">
        <v>38</v>
      </c>
      <c r="DZ60" s="22">
        <f t="shared" si="12"/>
        <v>0</v>
      </c>
      <c r="EA60" s="20" t="s">
        <v>39</v>
      </c>
      <c r="EB60" s="19" t="s">
        <v>38</v>
      </c>
      <c r="EC60" s="19" t="s">
        <v>67</v>
      </c>
      <c r="ED60" s="19" t="s">
        <v>67</v>
      </c>
      <c r="EE60" s="19" t="s">
        <v>67</v>
      </c>
      <c r="EF60" s="19" t="s">
        <v>67</v>
      </c>
      <c r="EG60" s="19" t="s">
        <v>67</v>
      </c>
      <c r="EH60" s="19" t="s">
        <v>67</v>
      </c>
      <c r="EI60" s="23" t="s">
        <v>259</v>
      </c>
      <c r="EJ60" s="28">
        <v>247800</v>
      </c>
      <c r="EK60" s="28">
        <v>425840</v>
      </c>
      <c r="EL60" s="29">
        <f t="shared" si="13"/>
        <v>336820</v>
      </c>
    </row>
    <row r="61" spans="1:142" ht="79.2" x14ac:dyDescent="0.3">
      <c r="A61" s="18" t="s">
        <v>260</v>
      </c>
      <c r="B61" s="188"/>
      <c r="C61" s="188"/>
      <c r="D61" s="192"/>
      <c r="E61" s="19" t="s">
        <v>4</v>
      </c>
      <c r="F61" s="20" t="s">
        <v>6</v>
      </c>
      <c r="G61" s="192"/>
      <c r="H61" s="21" t="s">
        <v>317</v>
      </c>
      <c r="I61" s="21" t="s">
        <v>318</v>
      </c>
      <c r="J61" s="20">
        <v>8</v>
      </c>
      <c r="K61" s="31">
        <v>2.7</v>
      </c>
      <c r="L61" s="20">
        <v>8</v>
      </c>
      <c r="M61" s="20">
        <v>512</v>
      </c>
      <c r="N61" s="20">
        <f t="shared" si="0"/>
        <v>1</v>
      </c>
      <c r="O61" s="20" t="s">
        <v>38</v>
      </c>
      <c r="P61" s="20" t="s">
        <v>43</v>
      </c>
      <c r="Q61" s="192"/>
      <c r="R61" s="19" t="s">
        <v>46</v>
      </c>
      <c r="S61" s="192"/>
      <c r="T61" s="20">
        <v>1</v>
      </c>
      <c r="U61" s="20">
        <v>6.4</v>
      </c>
      <c r="V61" s="32">
        <v>3040</v>
      </c>
      <c r="W61" s="32">
        <v>1440</v>
      </c>
      <c r="X61" s="32">
        <f t="shared" si="1"/>
        <v>4377600</v>
      </c>
      <c r="Y61" s="189" t="s">
        <v>369</v>
      </c>
      <c r="Z61" s="189"/>
      <c r="AA61" s="19" t="s">
        <v>39</v>
      </c>
      <c r="AB61" s="20">
        <v>60</v>
      </c>
      <c r="AC61" s="189" t="s">
        <v>63</v>
      </c>
      <c r="AD61" s="189"/>
      <c r="AE61" s="189"/>
      <c r="AF61" s="189"/>
      <c r="AG61" s="189"/>
      <c r="AH61" s="189"/>
      <c r="AI61" s="192"/>
      <c r="AJ61" s="19" t="s">
        <v>67</v>
      </c>
      <c r="AK61" s="19" t="s">
        <v>39</v>
      </c>
      <c r="AL61" s="34">
        <f t="shared" si="2"/>
        <v>1</v>
      </c>
      <c r="AM61" s="20" t="s">
        <v>67</v>
      </c>
      <c r="AN61" s="20">
        <v>10</v>
      </c>
      <c r="AO61" s="20">
        <v>3</v>
      </c>
      <c r="AP61" s="20">
        <v>12</v>
      </c>
      <c r="AQ61" s="20">
        <v>12</v>
      </c>
      <c r="AR61" s="20">
        <v>16</v>
      </c>
      <c r="AS61" s="20"/>
      <c r="AT61" s="19" t="s">
        <v>67</v>
      </c>
      <c r="AU61" s="19" t="s">
        <v>67</v>
      </c>
      <c r="AV61" s="34">
        <f t="shared" si="3"/>
        <v>0</v>
      </c>
      <c r="AW61" s="20" t="s">
        <v>85</v>
      </c>
      <c r="AX61" s="19" t="s">
        <v>85</v>
      </c>
      <c r="AY61" s="34">
        <f t="shared" si="4"/>
        <v>0</v>
      </c>
      <c r="AZ61" s="20" t="s">
        <v>85</v>
      </c>
      <c r="BA61" s="19" t="s">
        <v>67</v>
      </c>
      <c r="BB61" s="34">
        <v>3840</v>
      </c>
      <c r="BC61" s="34">
        <v>2160</v>
      </c>
      <c r="BD61" s="36">
        <f t="shared" si="14"/>
        <v>8294400</v>
      </c>
      <c r="BE61" s="34">
        <v>60</v>
      </c>
      <c r="BF61" s="20" t="s">
        <v>92</v>
      </c>
      <c r="BG61" s="192"/>
      <c r="BH61" s="19" t="s">
        <v>67</v>
      </c>
      <c r="BI61" s="20" t="s">
        <v>85</v>
      </c>
      <c r="BJ61" s="19" t="s">
        <v>67</v>
      </c>
      <c r="BK61" s="19" t="s">
        <v>67</v>
      </c>
      <c r="BL61" s="19" t="s">
        <v>67</v>
      </c>
      <c r="BM61" s="192"/>
      <c r="BN61" s="19" t="s">
        <v>85</v>
      </c>
      <c r="BO61" s="19" t="s">
        <v>67</v>
      </c>
      <c r="BP61" s="19" t="s">
        <v>67</v>
      </c>
      <c r="BQ61" s="19" t="s">
        <v>85</v>
      </c>
      <c r="BR61" s="19" t="s">
        <v>85</v>
      </c>
      <c r="BS61" s="20" t="s">
        <v>67</v>
      </c>
      <c r="BT61" s="19" t="s">
        <v>67</v>
      </c>
      <c r="BU61" s="19" t="s">
        <v>85</v>
      </c>
      <c r="BV61" s="192"/>
      <c r="BW61" s="20" t="s">
        <v>85</v>
      </c>
      <c r="BX61" s="20" t="s">
        <v>67</v>
      </c>
      <c r="BY61" s="19" t="s">
        <v>85</v>
      </c>
      <c r="BZ61" s="19" t="s">
        <v>85</v>
      </c>
      <c r="CA61" s="19" t="s">
        <v>85</v>
      </c>
      <c r="CB61" s="34">
        <f t="shared" si="5"/>
        <v>1</v>
      </c>
      <c r="CC61" s="20" t="s">
        <v>67</v>
      </c>
      <c r="CD61" s="192"/>
      <c r="CE61" s="19" t="s">
        <v>67</v>
      </c>
      <c r="CF61" s="19" t="s">
        <v>67</v>
      </c>
      <c r="CG61" s="19" t="s">
        <v>67</v>
      </c>
      <c r="CH61" s="19" t="s">
        <v>67</v>
      </c>
      <c r="CI61" s="19" t="s">
        <v>67</v>
      </c>
      <c r="CJ61" s="19" t="s">
        <v>67</v>
      </c>
      <c r="CK61" s="19" t="s">
        <v>67</v>
      </c>
      <c r="CL61" s="19" t="s">
        <v>67</v>
      </c>
      <c r="CM61" s="22">
        <f t="shared" si="6"/>
        <v>0</v>
      </c>
      <c r="CN61" s="20" t="s">
        <v>85</v>
      </c>
      <c r="CO61" s="192"/>
      <c r="CP61" s="19" t="s">
        <v>67</v>
      </c>
      <c r="CQ61" s="19" t="s">
        <v>67</v>
      </c>
      <c r="CR61" s="20" t="s">
        <v>67</v>
      </c>
      <c r="CS61" s="20" t="s">
        <v>67</v>
      </c>
      <c r="CT61" s="19" t="s">
        <v>85</v>
      </c>
      <c r="CU61" s="192"/>
      <c r="CV61" s="42">
        <f t="shared" si="7"/>
        <v>1</v>
      </c>
      <c r="CW61" s="20" t="s">
        <v>67</v>
      </c>
      <c r="CX61" s="19" t="s">
        <v>67</v>
      </c>
      <c r="CY61" s="20" t="s">
        <v>67</v>
      </c>
      <c r="CZ61" s="20" t="s">
        <v>67</v>
      </c>
      <c r="DA61" s="20" t="s">
        <v>67</v>
      </c>
      <c r="DB61" s="20" t="s">
        <v>67</v>
      </c>
      <c r="DC61" s="192"/>
      <c r="DD61" s="20" t="s">
        <v>145</v>
      </c>
      <c r="DE61" s="20">
        <v>4100</v>
      </c>
      <c r="DF61" s="22">
        <f t="shared" si="8"/>
        <v>1</v>
      </c>
      <c r="DG61" s="20" t="s">
        <v>67</v>
      </c>
      <c r="DH61" s="20" t="s">
        <v>401</v>
      </c>
      <c r="DI61" s="192"/>
      <c r="DJ61" s="19" t="s">
        <v>67</v>
      </c>
      <c r="DK61" s="19" t="s">
        <v>67</v>
      </c>
      <c r="DL61" s="192"/>
      <c r="DM61" s="20" t="s">
        <v>427</v>
      </c>
      <c r="DN61" s="20" t="s">
        <v>455</v>
      </c>
      <c r="DO61" s="20" t="s">
        <v>464</v>
      </c>
      <c r="DP61" s="20">
        <v>175</v>
      </c>
      <c r="DQ61" s="192"/>
      <c r="DR61" s="20" t="s">
        <v>38</v>
      </c>
      <c r="DS61" s="19" t="s">
        <v>39</v>
      </c>
      <c r="DT61" s="22">
        <f t="shared" si="9"/>
        <v>1</v>
      </c>
      <c r="DU61" s="20" t="s">
        <v>38</v>
      </c>
      <c r="DV61" s="22">
        <f t="shared" si="10"/>
        <v>1</v>
      </c>
      <c r="DW61" s="20" t="s">
        <v>38</v>
      </c>
      <c r="DX61" s="22">
        <f t="shared" si="11"/>
        <v>1</v>
      </c>
      <c r="DY61" s="20" t="s">
        <v>38</v>
      </c>
      <c r="DZ61" s="22">
        <f t="shared" si="12"/>
        <v>0</v>
      </c>
      <c r="EA61" s="20" t="s">
        <v>39</v>
      </c>
      <c r="EB61" s="19" t="s">
        <v>38</v>
      </c>
      <c r="EC61" s="19" t="s">
        <v>67</v>
      </c>
      <c r="ED61" s="19" t="s">
        <v>67</v>
      </c>
      <c r="EE61" s="19" t="s">
        <v>67</v>
      </c>
      <c r="EF61" s="19" t="s">
        <v>67</v>
      </c>
      <c r="EG61" s="19" t="s">
        <v>67</v>
      </c>
      <c r="EH61" s="19" t="s">
        <v>67</v>
      </c>
      <c r="EI61" s="23" t="s">
        <v>260</v>
      </c>
      <c r="EJ61" s="28">
        <v>249990</v>
      </c>
      <c r="EK61" s="28">
        <v>463900</v>
      </c>
      <c r="EL61" s="29">
        <f t="shared" si="13"/>
        <v>356945</v>
      </c>
    </row>
    <row r="62" spans="1:142" ht="79.2" x14ac:dyDescent="0.3">
      <c r="A62" s="18" t="s">
        <v>261</v>
      </c>
      <c r="B62" s="188"/>
      <c r="C62" s="188"/>
      <c r="D62" s="192"/>
      <c r="E62" s="19" t="s">
        <v>4</v>
      </c>
      <c r="F62" s="20" t="s">
        <v>6</v>
      </c>
      <c r="G62" s="192"/>
      <c r="H62" s="21" t="s">
        <v>315</v>
      </c>
      <c r="I62" s="21" t="s">
        <v>316</v>
      </c>
      <c r="J62" s="20">
        <v>8</v>
      </c>
      <c r="K62" s="31">
        <v>2.73</v>
      </c>
      <c r="L62" s="20">
        <v>12</v>
      </c>
      <c r="M62" s="20">
        <v>128</v>
      </c>
      <c r="N62" s="20">
        <f t="shared" si="0"/>
        <v>1</v>
      </c>
      <c r="O62" s="20" t="s">
        <v>38</v>
      </c>
      <c r="P62" s="20" t="s">
        <v>341</v>
      </c>
      <c r="Q62" s="192"/>
      <c r="R62" s="19" t="s">
        <v>46</v>
      </c>
      <c r="S62" s="192"/>
      <c r="T62" s="20">
        <v>1</v>
      </c>
      <c r="U62" s="20">
        <v>6.7</v>
      </c>
      <c r="V62" s="32">
        <v>3200</v>
      </c>
      <c r="W62" s="32">
        <v>1440</v>
      </c>
      <c r="X62" s="32">
        <f t="shared" si="1"/>
        <v>4608000</v>
      </c>
      <c r="Y62" s="189" t="s">
        <v>369</v>
      </c>
      <c r="Z62" s="189"/>
      <c r="AA62" s="19" t="s">
        <v>39</v>
      </c>
      <c r="AB62" s="20">
        <v>120</v>
      </c>
      <c r="AC62" s="21" t="s">
        <v>63</v>
      </c>
      <c r="AD62" s="21" t="s">
        <v>64</v>
      </c>
      <c r="AE62" s="21" t="s">
        <v>378</v>
      </c>
      <c r="AF62" s="21" t="s">
        <v>379</v>
      </c>
      <c r="AG62" s="24"/>
      <c r="AH62" s="24"/>
      <c r="AI62" s="192"/>
      <c r="AJ62" s="19" t="s">
        <v>67</v>
      </c>
      <c r="AK62" s="19" t="s">
        <v>39</v>
      </c>
      <c r="AL62" s="34">
        <f t="shared" si="2"/>
        <v>1</v>
      </c>
      <c r="AM62" s="20" t="s">
        <v>67</v>
      </c>
      <c r="AN62" s="20">
        <v>10</v>
      </c>
      <c r="AO62" s="20">
        <v>4</v>
      </c>
      <c r="AP62" s="20">
        <v>12</v>
      </c>
      <c r="AQ62" s="20">
        <v>64</v>
      </c>
      <c r="AR62" s="20">
        <v>12</v>
      </c>
      <c r="AS62" s="20" t="s">
        <v>513</v>
      </c>
      <c r="AT62" s="19" t="s">
        <v>67</v>
      </c>
      <c r="AU62" s="19" t="s">
        <v>67</v>
      </c>
      <c r="AV62" s="34">
        <f t="shared" si="3"/>
        <v>0</v>
      </c>
      <c r="AW62" s="20" t="s">
        <v>85</v>
      </c>
      <c r="AX62" s="19" t="s">
        <v>85</v>
      </c>
      <c r="AY62" s="34">
        <f t="shared" si="4"/>
        <v>1</v>
      </c>
      <c r="AZ62" s="20" t="s">
        <v>67</v>
      </c>
      <c r="BA62" s="19" t="s">
        <v>67</v>
      </c>
      <c r="BB62" s="34">
        <v>7680</v>
      </c>
      <c r="BC62" s="34">
        <v>4320</v>
      </c>
      <c r="BD62" s="36">
        <f t="shared" si="14"/>
        <v>33177600</v>
      </c>
      <c r="BE62" s="34">
        <v>24</v>
      </c>
      <c r="BF62" s="20" t="s">
        <v>387</v>
      </c>
      <c r="BG62" s="192"/>
      <c r="BH62" s="19" t="s">
        <v>67</v>
      </c>
      <c r="BI62" s="20" t="s">
        <v>85</v>
      </c>
      <c r="BJ62" s="19" t="s">
        <v>67</v>
      </c>
      <c r="BK62" s="19" t="s">
        <v>67</v>
      </c>
      <c r="BL62" s="19" t="s">
        <v>67</v>
      </c>
      <c r="BM62" s="192"/>
      <c r="BN62" s="19" t="s">
        <v>85</v>
      </c>
      <c r="BO62" s="19" t="s">
        <v>67</v>
      </c>
      <c r="BP62" s="19" t="s">
        <v>67</v>
      </c>
      <c r="BQ62" s="19" t="s">
        <v>85</v>
      </c>
      <c r="BR62" s="19" t="s">
        <v>85</v>
      </c>
      <c r="BS62" s="20" t="s">
        <v>67</v>
      </c>
      <c r="BT62" s="19" t="s">
        <v>67</v>
      </c>
      <c r="BU62" s="19" t="s">
        <v>85</v>
      </c>
      <c r="BV62" s="192"/>
      <c r="BW62" s="20" t="s">
        <v>85</v>
      </c>
      <c r="BX62" s="20" t="s">
        <v>67</v>
      </c>
      <c r="BY62" s="19" t="s">
        <v>85</v>
      </c>
      <c r="BZ62" s="19" t="s">
        <v>85</v>
      </c>
      <c r="CA62" s="19" t="s">
        <v>85</v>
      </c>
      <c r="CB62" s="34">
        <f t="shared" si="5"/>
        <v>0</v>
      </c>
      <c r="CC62" s="20" t="s">
        <v>85</v>
      </c>
      <c r="CD62" s="192"/>
      <c r="CE62" s="19" t="s">
        <v>67</v>
      </c>
      <c r="CF62" s="19" t="s">
        <v>67</v>
      </c>
      <c r="CG62" s="19" t="s">
        <v>67</v>
      </c>
      <c r="CH62" s="19" t="s">
        <v>67</v>
      </c>
      <c r="CI62" s="19" t="s">
        <v>67</v>
      </c>
      <c r="CJ62" s="19" t="s">
        <v>67</v>
      </c>
      <c r="CK62" s="19" t="s">
        <v>67</v>
      </c>
      <c r="CL62" s="19" t="s">
        <v>67</v>
      </c>
      <c r="CM62" s="22">
        <f t="shared" si="6"/>
        <v>1</v>
      </c>
      <c r="CN62" s="20" t="s">
        <v>67</v>
      </c>
      <c r="CO62" s="192"/>
      <c r="CP62" s="19" t="s">
        <v>67</v>
      </c>
      <c r="CQ62" s="19" t="s">
        <v>67</v>
      </c>
      <c r="CR62" s="20" t="s">
        <v>67</v>
      </c>
      <c r="CS62" s="20" t="s">
        <v>67</v>
      </c>
      <c r="CT62" s="19" t="s">
        <v>85</v>
      </c>
      <c r="CU62" s="192"/>
      <c r="CV62" s="42">
        <f t="shared" si="7"/>
        <v>1</v>
      </c>
      <c r="CW62" s="20" t="s">
        <v>67</v>
      </c>
      <c r="CX62" s="19" t="s">
        <v>67</v>
      </c>
      <c r="CY62" s="20" t="s">
        <v>67</v>
      </c>
      <c r="CZ62" s="20" t="s">
        <v>67</v>
      </c>
      <c r="DA62" s="20" t="s">
        <v>67</v>
      </c>
      <c r="DB62" s="20" t="s">
        <v>67</v>
      </c>
      <c r="DC62" s="192"/>
      <c r="DD62" s="20" t="s">
        <v>145</v>
      </c>
      <c r="DE62" s="20">
        <v>4500</v>
      </c>
      <c r="DF62" s="22">
        <f t="shared" si="8"/>
        <v>1</v>
      </c>
      <c r="DG62" s="20" t="s">
        <v>67</v>
      </c>
      <c r="DH62" s="20" t="s">
        <v>401</v>
      </c>
      <c r="DI62" s="192"/>
      <c r="DJ62" s="19" t="s">
        <v>67</v>
      </c>
      <c r="DK62" s="19" t="s">
        <v>67</v>
      </c>
      <c r="DL62" s="192"/>
      <c r="DM62" s="20" t="s">
        <v>160</v>
      </c>
      <c r="DN62" s="20" t="s">
        <v>459</v>
      </c>
      <c r="DO62" s="20" t="s">
        <v>464</v>
      </c>
      <c r="DP62" s="20">
        <v>188</v>
      </c>
      <c r="DQ62" s="192"/>
      <c r="DR62" s="20" t="s">
        <v>38</v>
      </c>
      <c r="DS62" s="19" t="s">
        <v>39</v>
      </c>
      <c r="DT62" s="22">
        <f t="shared" si="9"/>
        <v>1</v>
      </c>
      <c r="DU62" s="20" t="s">
        <v>38</v>
      </c>
      <c r="DV62" s="22">
        <f t="shared" si="10"/>
        <v>1</v>
      </c>
      <c r="DW62" s="20" t="s">
        <v>38</v>
      </c>
      <c r="DX62" s="22">
        <f t="shared" si="11"/>
        <v>1</v>
      </c>
      <c r="DY62" s="20" t="s">
        <v>38</v>
      </c>
      <c r="DZ62" s="22">
        <f t="shared" si="12"/>
        <v>0</v>
      </c>
      <c r="EA62" s="20" t="s">
        <v>39</v>
      </c>
      <c r="EB62" s="19" t="s">
        <v>38</v>
      </c>
      <c r="EC62" s="19" t="s">
        <v>67</v>
      </c>
      <c r="ED62" s="19" t="s">
        <v>67</v>
      </c>
      <c r="EE62" s="19" t="s">
        <v>67</v>
      </c>
      <c r="EF62" s="19" t="s">
        <v>67</v>
      </c>
      <c r="EG62" s="19" t="s">
        <v>67</v>
      </c>
      <c r="EH62" s="19" t="s">
        <v>67</v>
      </c>
      <c r="EI62" s="23" t="s">
        <v>261</v>
      </c>
      <c r="EJ62" s="28">
        <v>244400</v>
      </c>
      <c r="EK62" s="28">
        <v>439990</v>
      </c>
      <c r="EL62" s="29">
        <f t="shared" si="13"/>
        <v>342195</v>
      </c>
    </row>
    <row r="63" spans="1:142" ht="66" x14ac:dyDescent="0.3">
      <c r="A63" s="18" t="s">
        <v>262</v>
      </c>
      <c r="B63" s="188" t="s">
        <v>285</v>
      </c>
      <c r="C63" s="188"/>
      <c r="D63" s="192"/>
      <c r="E63" s="19" t="s">
        <v>4</v>
      </c>
      <c r="F63" s="20" t="s">
        <v>6</v>
      </c>
      <c r="G63" s="192"/>
      <c r="H63" s="21" t="s">
        <v>322</v>
      </c>
      <c r="I63" s="21" t="s">
        <v>323</v>
      </c>
      <c r="J63" s="20">
        <v>8</v>
      </c>
      <c r="K63" s="31">
        <v>2.9</v>
      </c>
      <c r="L63" s="20">
        <v>8</v>
      </c>
      <c r="M63" s="20">
        <v>128</v>
      </c>
      <c r="N63" s="20">
        <f t="shared" si="0"/>
        <v>0</v>
      </c>
      <c r="O63" s="20" t="s">
        <v>39</v>
      </c>
      <c r="P63" s="20"/>
      <c r="Q63" s="192"/>
      <c r="R63" s="19" t="s">
        <v>46</v>
      </c>
      <c r="S63" s="192"/>
      <c r="T63" s="20">
        <v>1</v>
      </c>
      <c r="U63" s="20">
        <v>6.2</v>
      </c>
      <c r="V63" s="32">
        <v>2400</v>
      </c>
      <c r="W63" s="32">
        <v>1080</v>
      </c>
      <c r="X63" s="32">
        <f t="shared" si="1"/>
        <v>2592000</v>
      </c>
      <c r="Y63" s="189" t="s">
        <v>371</v>
      </c>
      <c r="Z63" s="189"/>
      <c r="AA63" s="19" t="s">
        <v>39</v>
      </c>
      <c r="AB63" s="20">
        <v>120</v>
      </c>
      <c r="AC63" s="21" t="s">
        <v>63</v>
      </c>
      <c r="AD63" s="21" t="s">
        <v>380</v>
      </c>
      <c r="AE63" s="21" t="s">
        <v>64</v>
      </c>
      <c r="AF63" s="24"/>
      <c r="AG63" s="24"/>
      <c r="AH63" s="24"/>
      <c r="AI63" s="192"/>
      <c r="AJ63" s="19" t="s">
        <v>67</v>
      </c>
      <c r="AK63" s="19" t="s">
        <v>39</v>
      </c>
      <c r="AL63" s="34">
        <f t="shared" si="2"/>
        <v>1</v>
      </c>
      <c r="AM63" s="20" t="s">
        <v>67</v>
      </c>
      <c r="AN63" s="20">
        <v>10</v>
      </c>
      <c r="AO63" s="20">
        <v>3</v>
      </c>
      <c r="AP63" s="20">
        <v>12</v>
      </c>
      <c r="AQ63" s="20">
        <v>64</v>
      </c>
      <c r="AR63" s="20">
        <v>12</v>
      </c>
      <c r="AS63" s="20"/>
      <c r="AT63" s="19" t="s">
        <v>67</v>
      </c>
      <c r="AU63" s="19" t="s">
        <v>67</v>
      </c>
      <c r="AV63" s="34">
        <f t="shared" si="3"/>
        <v>0</v>
      </c>
      <c r="AW63" s="20" t="s">
        <v>85</v>
      </c>
      <c r="AX63" s="19" t="s">
        <v>85</v>
      </c>
      <c r="AY63" s="34">
        <f t="shared" si="4"/>
        <v>0</v>
      </c>
      <c r="AZ63" s="20" t="s">
        <v>85</v>
      </c>
      <c r="BA63" s="19" t="s">
        <v>67</v>
      </c>
      <c r="BB63" s="34">
        <v>7680</v>
      </c>
      <c r="BC63" s="34">
        <v>4320</v>
      </c>
      <c r="BD63" s="36">
        <f t="shared" si="14"/>
        <v>33177600</v>
      </c>
      <c r="BE63" s="34">
        <v>24</v>
      </c>
      <c r="BF63" s="20" t="s">
        <v>387</v>
      </c>
      <c r="BG63" s="192"/>
      <c r="BH63" s="19" t="s">
        <v>67</v>
      </c>
      <c r="BI63" s="20" t="s">
        <v>85</v>
      </c>
      <c r="BJ63" s="19" t="s">
        <v>67</v>
      </c>
      <c r="BK63" s="19" t="s">
        <v>67</v>
      </c>
      <c r="BL63" s="19" t="s">
        <v>67</v>
      </c>
      <c r="BM63" s="192"/>
      <c r="BN63" s="19" t="s">
        <v>85</v>
      </c>
      <c r="BO63" s="19" t="s">
        <v>67</v>
      </c>
      <c r="BP63" s="19" t="s">
        <v>67</v>
      </c>
      <c r="BQ63" s="19" t="s">
        <v>85</v>
      </c>
      <c r="BR63" s="19" t="s">
        <v>85</v>
      </c>
      <c r="BS63" s="20" t="s">
        <v>67</v>
      </c>
      <c r="BT63" s="19" t="s">
        <v>67</v>
      </c>
      <c r="BU63" s="19" t="s">
        <v>85</v>
      </c>
      <c r="BV63" s="192"/>
      <c r="BW63" s="20" t="s">
        <v>85</v>
      </c>
      <c r="BX63" s="20" t="s">
        <v>67</v>
      </c>
      <c r="BY63" s="19" t="s">
        <v>85</v>
      </c>
      <c r="BZ63" s="19" t="s">
        <v>85</v>
      </c>
      <c r="CA63" s="19" t="s">
        <v>85</v>
      </c>
      <c r="CB63" s="34">
        <f t="shared" si="5"/>
        <v>0</v>
      </c>
      <c r="CC63" s="20" t="s">
        <v>85</v>
      </c>
      <c r="CD63" s="192"/>
      <c r="CE63" s="19" t="s">
        <v>67</v>
      </c>
      <c r="CF63" s="19" t="s">
        <v>67</v>
      </c>
      <c r="CG63" s="19" t="s">
        <v>67</v>
      </c>
      <c r="CH63" s="19" t="s">
        <v>67</v>
      </c>
      <c r="CI63" s="19" t="s">
        <v>67</v>
      </c>
      <c r="CJ63" s="19" t="s">
        <v>67</v>
      </c>
      <c r="CK63" s="19" t="s">
        <v>67</v>
      </c>
      <c r="CL63" s="19" t="s">
        <v>67</v>
      </c>
      <c r="CM63" s="22">
        <f t="shared" si="6"/>
        <v>1</v>
      </c>
      <c r="CN63" s="20" t="s">
        <v>67</v>
      </c>
      <c r="CO63" s="192"/>
      <c r="CP63" s="19" t="s">
        <v>67</v>
      </c>
      <c r="CQ63" s="19" t="s">
        <v>67</v>
      </c>
      <c r="CR63" s="20" t="s">
        <v>67</v>
      </c>
      <c r="CS63" s="20" t="s">
        <v>67</v>
      </c>
      <c r="CT63" s="19" t="s">
        <v>85</v>
      </c>
      <c r="CU63" s="192"/>
      <c r="CV63" s="42">
        <f t="shared" si="7"/>
        <v>1</v>
      </c>
      <c r="CW63" s="20" t="s">
        <v>67</v>
      </c>
      <c r="CX63" s="19" t="s">
        <v>67</v>
      </c>
      <c r="CY63" s="20" t="s">
        <v>67</v>
      </c>
      <c r="CZ63" s="20" t="s">
        <v>67</v>
      </c>
      <c r="DA63" s="20" t="s">
        <v>67</v>
      </c>
      <c r="DB63" s="20" t="s">
        <v>67</v>
      </c>
      <c r="DC63" s="192"/>
      <c r="DD63" s="20" t="s">
        <v>144</v>
      </c>
      <c r="DE63" s="20">
        <v>4000</v>
      </c>
      <c r="DF63" s="22">
        <f t="shared" si="8"/>
        <v>1</v>
      </c>
      <c r="DG63" s="20" t="s">
        <v>67</v>
      </c>
      <c r="DH63" s="20" t="s">
        <v>401</v>
      </c>
      <c r="DI63" s="192"/>
      <c r="DJ63" s="19" t="s">
        <v>67</v>
      </c>
      <c r="DK63" s="19" t="s">
        <v>67</v>
      </c>
      <c r="DL63" s="192"/>
      <c r="DM63" s="20" t="s">
        <v>429</v>
      </c>
      <c r="DN63" s="20" t="s">
        <v>460</v>
      </c>
      <c r="DO63" s="20" t="s">
        <v>177</v>
      </c>
      <c r="DP63" s="20">
        <v>169</v>
      </c>
      <c r="DQ63" s="192"/>
      <c r="DR63" s="20" t="s">
        <v>38</v>
      </c>
      <c r="DS63" s="19" t="s">
        <v>39</v>
      </c>
      <c r="DT63" s="22">
        <f t="shared" si="9"/>
        <v>1</v>
      </c>
      <c r="DU63" s="20" t="s">
        <v>38</v>
      </c>
      <c r="DV63" s="22">
        <f t="shared" si="10"/>
        <v>1</v>
      </c>
      <c r="DW63" s="20" t="s">
        <v>38</v>
      </c>
      <c r="DX63" s="22">
        <f t="shared" si="11"/>
        <v>1</v>
      </c>
      <c r="DY63" s="20" t="s">
        <v>38</v>
      </c>
      <c r="DZ63" s="22">
        <f t="shared" si="12"/>
        <v>0</v>
      </c>
      <c r="EA63" s="20" t="s">
        <v>39</v>
      </c>
      <c r="EB63" s="19" t="s">
        <v>38</v>
      </c>
      <c r="EC63" s="19" t="s">
        <v>67</v>
      </c>
      <c r="ED63" s="19" t="s">
        <v>67</v>
      </c>
      <c r="EE63" s="19" t="s">
        <v>67</v>
      </c>
      <c r="EF63" s="19" t="s">
        <v>67</v>
      </c>
      <c r="EG63" s="19" t="s">
        <v>67</v>
      </c>
      <c r="EH63" s="19" t="s">
        <v>67</v>
      </c>
      <c r="EI63" s="23" t="s">
        <v>262</v>
      </c>
      <c r="EJ63" s="28">
        <v>265000</v>
      </c>
      <c r="EK63" s="28">
        <v>479999</v>
      </c>
      <c r="EL63" s="29">
        <f t="shared" si="13"/>
        <v>372499.5</v>
      </c>
    </row>
    <row r="64" spans="1:142" ht="66" x14ac:dyDescent="0.3">
      <c r="A64" s="18" t="s">
        <v>263</v>
      </c>
      <c r="B64" s="188"/>
      <c r="C64" s="188"/>
      <c r="D64" s="192"/>
      <c r="E64" s="19" t="s">
        <v>4</v>
      </c>
      <c r="F64" s="20" t="s">
        <v>6</v>
      </c>
      <c r="G64" s="192"/>
      <c r="H64" s="21" t="s">
        <v>322</v>
      </c>
      <c r="I64" s="21" t="s">
        <v>323</v>
      </c>
      <c r="J64" s="20">
        <v>8</v>
      </c>
      <c r="K64" s="31">
        <v>2.9</v>
      </c>
      <c r="L64" s="20">
        <v>8</v>
      </c>
      <c r="M64" s="20">
        <v>256</v>
      </c>
      <c r="N64" s="20">
        <f t="shared" si="0"/>
        <v>0</v>
      </c>
      <c r="O64" s="20" t="s">
        <v>39</v>
      </c>
      <c r="P64" s="20"/>
      <c r="Q64" s="192"/>
      <c r="R64" s="19" t="s">
        <v>46</v>
      </c>
      <c r="S64" s="192"/>
      <c r="T64" s="20">
        <v>1</v>
      </c>
      <c r="U64" s="20">
        <v>6.2</v>
      </c>
      <c r="V64" s="32">
        <v>2400</v>
      </c>
      <c r="W64" s="32">
        <v>1080</v>
      </c>
      <c r="X64" s="32">
        <f t="shared" si="1"/>
        <v>2592000</v>
      </c>
      <c r="Y64" s="189" t="s">
        <v>371</v>
      </c>
      <c r="Z64" s="189"/>
      <c r="AA64" s="19" t="s">
        <v>39</v>
      </c>
      <c r="AB64" s="20">
        <v>120</v>
      </c>
      <c r="AC64" s="21" t="s">
        <v>63</v>
      </c>
      <c r="AD64" s="21" t="s">
        <v>380</v>
      </c>
      <c r="AE64" s="21" t="s">
        <v>64</v>
      </c>
      <c r="AF64" s="24"/>
      <c r="AG64" s="24"/>
      <c r="AH64" s="24"/>
      <c r="AI64" s="192"/>
      <c r="AJ64" s="19" t="s">
        <v>67</v>
      </c>
      <c r="AK64" s="19" t="s">
        <v>39</v>
      </c>
      <c r="AL64" s="34">
        <f t="shared" si="2"/>
        <v>1</v>
      </c>
      <c r="AM64" s="20" t="s">
        <v>67</v>
      </c>
      <c r="AN64" s="20">
        <v>10</v>
      </c>
      <c r="AO64" s="20">
        <v>3</v>
      </c>
      <c r="AP64" s="20">
        <v>12</v>
      </c>
      <c r="AQ64" s="20">
        <v>64</v>
      </c>
      <c r="AR64" s="20">
        <v>12</v>
      </c>
      <c r="AS64" s="20"/>
      <c r="AT64" s="19" t="s">
        <v>67</v>
      </c>
      <c r="AU64" s="19" t="s">
        <v>67</v>
      </c>
      <c r="AV64" s="34">
        <f t="shared" si="3"/>
        <v>0</v>
      </c>
      <c r="AW64" s="20" t="s">
        <v>85</v>
      </c>
      <c r="AX64" s="19" t="s">
        <v>85</v>
      </c>
      <c r="AY64" s="34">
        <f t="shared" si="4"/>
        <v>0</v>
      </c>
      <c r="AZ64" s="20" t="s">
        <v>85</v>
      </c>
      <c r="BA64" s="19" t="s">
        <v>67</v>
      </c>
      <c r="BB64" s="34">
        <v>7680</v>
      </c>
      <c r="BC64" s="34">
        <v>4320</v>
      </c>
      <c r="BD64" s="36">
        <f t="shared" si="14"/>
        <v>33177600</v>
      </c>
      <c r="BE64" s="34">
        <v>24</v>
      </c>
      <c r="BF64" s="20" t="s">
        <v>387</v>
      </c>
      <c r="BG64" s="192"/>
      <c r="BH64" s="19" t="s">
        <v>67</v>
      </c>
      <c r="BI64" s="20" t="s">
        <v>85</v>
      </c>
      <c r="BJ64" s="19" t="s">
        <v>67</v>
      </c>
      <c r="BK64" s="19" t="s">
        <v>67</v>
      </c>
      <c r="BL64" s="19" t="s">
        <v>67</v>
      </c>
      <c r="BM64" s="192"/>
      <c r="BN64" s="19" t="s">
        <v>85</v>
      </c>
      <c r="BO64" s="19" t="s">
        <v>67</v>
      </c>
      <c r="BP64" s="19" t="s">
        <v>67</v>
      </c>
      <c r="BQ64" s="19" t="s">
        <v>85</v>
      </c>
      <c r="BR64" s="19" t="s">
        <v>85</v>
      </c>
      <c r="BS64" s="20" t="s">
        <v>67</v>
      </c>
      <c r="BT64" s="19" t="s">
        <v>67</v>
      </c>
      <c r="BU64" s="19" t="s">
        <v>85</v>
      </c>
      <c r="BV64" s="192"/>
      <c r="BW64" s="20" t="s">
        <v>85</v>
      </c>
      <c r="BX64" s="20" t="s">
        <v>67</v>
      </c>
      <c r="BY64" s="19" t="s">
        <v>85</v>
      </c>
      <c r="BZ64" s="19" t="s">
        <v>85</v>
      </c>
      <c r="CA64" s="19" t="s">
        <v>85</v>
      </c>
      <c r="CB64" s="34">
        <f t="shared" si="5"/>
        <v>0</v>
      </c>
      <c r="CC64" s="20" t="s">
        <v>85</v>
      </c>
      <c r="CD64" s="192"/>
      <c r="CE64" s="19" t="s">
        <v>67</v>
      </c>
      <c r="CF64" s="19" t="s">
        <v>67</v>
      </c>
      <c r="CG64" s="19" t="s">
        <v>67</v>
      </c>
      <c r="CH64" s="19" t="s">
        <v>67</v>
      </c>
      <c r="CI64" s="19" t="s">
        <v>67</v>
      </c>
      <c r="CJ64" s="19" t="s">
        <v>67</v>
      </c>
      <c r="CK64" s="19" t="s">
        <v>67</v>
      </c>
      <c r="CL64" s="19" t="s">
        <v>67</v>
      </c>
      <c r="CM64" s="22">
        <f t="shared" si="6"/>
        <v>1</v>
      </c>
      <c r="CN64" s="20" t="s">
        <v>67</v>
      </c>
      <c r="CO64" s="192"/>
      <c r="CP64" s="19" t="s">
        <v>67</v>
      </c>
      <c r="CQ64" s="19" t="s">
        <v>67</v>
      </c>
      <c r="CR64" s="20" t="s">
        <v>67</v>
      </c>
      <c r="CS64" s="20" t="s">
        <v>67</v>
      </c>
      <c r="CT64" s="19" t="s">
        <v>85</v>
      </c>
      <c r="CU64" s="192"/>
      <c r="CV64" s="42">
        <f t="shared" si="7"/>
        <v>1</v>
      </c>
      <c r="CW64" s="20" t="s">
        <v>67</v>
      </c>
      <c r="CX64" s="19" t="s">
        <v>67</v>
      </c>
      <c r="CY64" s="20" t="s">
        <v>67</v>
      </c>
      <c r="CZ64" s="20" t="s">
        <v>67</v>
      </c>
      <c r="DA64" s="20" t="s">
        <v>67</v>
      </c>
      <c r="DB64" s="20" t="s">
        <v>67</v>
      </c>
      <c r="DC64" s="192"/>
      <c r="DD64" s="20" t="s">
        <v>144</v>
      </c>
      <c r="DE64" s="20">
        <v>4000</v>
      </c>
      <c r="DF64" s="22">
        <f t="shared" si="8"/>
        <v>1</v>
      </c>
      <c r="DG64" s="20" t="s">
        <v>67</v>
      </c>
      <c r="DH64" s="20" t="s">
        <v>401</v>
      </c>
      <c r="DI64" s="192"/>
      <c r="DJ64" s="19" t="s">
        <v>67</v>
      </c>
      <c r="DK64" s="19" t="s">
        <v>67</v>
      </c>
      <c r="DL64" s="192"/>
      <c r="DM64" s="20" t="s">
        <v>429</v>
      </c>
      <c r="DN64" s="20" t="s">
        <v>460</v>
      </c>
      <c r="DO64" s="20" t="s">
        <v>177</v>
      </c>
      <c r="DP64" s="20">
        <v>169</v>
      </c>
      <c r="DQ64" s="192"/>
      <c r="DR64" s="20" t="s">
        <v>38</v>
      </c>
      <c r="DS64" s="19" t="s">
        <v>39</v>
      </c>
      <c r="DT64" s="22">
        <f t="shared" si="9"/>
        <v>1</v>
      </c>
      <c r="DU64" s="20" t="s">
        <v>38</v>
      </c>
      <c r="DV64" s="22">
        <f t="shared" si="10"/>
        <v>1</v>
      </c>
      <c r="DW64" s="20" t="s">
        <v>38</v>
      </c>
      <c r="DX64" s="22">
        <f t="shared" si="11"/>
        <v>1</v>
      </c>
      <c r="DY64" s="20" t="s">
        <v>38</v>
      </c>
      <c r="DZ64" s="22">
        <f t="shared" si="12"/>
        <v>0</v>
      </c>
      <c r="EA64" s="20" t="s">
        <v>39</v>
      </c>
      <c r="EB64" s="19" t="s">
        <v>38</v>
      </c>
      <c r="EC64" s="19" t="s">
        <v>67</v>
      </c>
      <c r="ED64" s="19" t="s">
        <v>67</v>
      </c>
      <c r="EE64" s="19" t="s">
        <v>67</v>
      </c>
      <c r="EF64" s="19" t="s">
        <v>67</v>
      </c>
      <c r="EG64" s="19" t="s">
        <v>67</v>
      </c>
      <c r="EH64" s="19" t="s">
        <v>67</v>
      </c>
      <c r="EI64" s="23" t="s">
        <v>263</v>
      </c>
      <c r="EJ64" s="28">
        <v>275000</v>
      </c>
      <c r="EK64" s="28">
        <v>419200</v>
      </c>
      <c r="EL64" s="29">
        <f t="shared" si="13"/>
        <v>347100</v>
      </c>
    </row>
    <row r="65" spans="1:142" ht="79.2" x14ac:dyDescent="0.3">
      <c r="A65" s="18" t="s">
        <v>264</v>
      </c>
      <c r="B65" s="188"/>
      <c r="C65" s="188"/>
      <c r="D65" s="192"/>
      <c r="E65" s="19" t="s">
        <v>4</v>
      </c>
      <c r="F65" s="20" t="s">
        <v>6</v>
      </c>
      <c r="G65" s="192"/>
      <c r="H65" s="21" t="s">
        <v>315</v>
      </c>
      <c r="I65" s="21" t="s">
        <v>316</v>
      </c>
      <c r="J65" s="20">
        <v>8</v>
      </c>
      <c r="K65" s="31">
        <v>2.73</v>
      </c>
      <c r="L65" s="20">
        <v>12</v>
      </c>
      <c r="M65" s="20">
        <v>128</v>
      </c>
      <c r="N65" s="20">
        <f t="shared" si="0"/>
        <v>1</v>
      </c>
      <c r="O65" s="20" t="s">
        <v>38</v>
      </c>
      <c r="P65" s="20" t="s">
        <v>341</v>
      </c>
      <c r="Q65" s="192"/>
      <c r="R65" s="19" t="s">
        <v>46</v>
      </c>
      <c r="S65" s="192"/>
      <c r="T65" s="20">
        <v>1</v>
      </c>
      <c r="U65" s="20">
        <v>6.9</v>
      </c>
      <c r="V65" s="32">
        <v>3200</v>
      </c>
      <c r="W65" s="32">
        <v>1440</v>
      </c>
      <c r="X65" s="32">
        <f t="shared" si="1"/>
        <v>4608000</v>
      </c>
      <c r="Y65" s="189" t="s">
        <v>369</v>
      </c>
      <c r="Z65" s="189"/>
      <c r="AA65" s="19" t="s">
        <v>39</v>
      </c>
      <c r="AB65" s="20">
        <v>120</v>
      </c>
      <c r="AC65" s="21" t="s">
        <v>63</v>
      </c>
      <c r="AD65" s="21" t="s">
        <v>64</v>
      </c>
      <c r="AE65" s="21" t="s">
        <v>378</v>
      </c>
      <c r="AF65" s="21" t="s">
        <v>379</v>
      </c>
      <c r="AG65" s="24"/>
      <c r="AH65" s="24"/>
      <c r="AI65" s="192"/>
      <c r="AJ65" s="19" t="s">
        <v>67</v>
      </c>
      <c r="AK65" s="19" t="s">
        <v>39</v>
      </c>
      <c r="AL65" s="34">
        <f t="shared" si="2"/>
        <v>1</v>
      </c>
      <c r="AM65" s="20" t="s">
        <v>67</v>
      </c>
      <c r="AN65" s="20">
        <v>40</v>
      </c>
      <c r="AO65" s="20">
        <v>4</v>
      </c>
      <c r="AP65" s="20">
        <v>108</v>
      </c>
      <c r="AQ65" s="20">
        <v>48</v>
      </c>
      <c r="AR65" s="20">
        <v>12</v>
      </c>
      <c r="AS65" s="20" t="s">
        <v>513</v>
      </c>
      <c r="AT65" s="19" t="s">
        <v>67</v>
      </c>
      <c r="AU65" s="19" t="s">
        <v>67</v>
      </c>
      <c r="AV65" s="34">
        <f t="shared" si="3"/>
        <v>0</v>
      </c>
      <c r="AW65" s="20" t="s">
        <v>85</v>
      </c>
      <c r="AX65" s="19" t="s">
        <v>85</v>
      </c>
      <c r="AY65" s="34">
        <f t="shared" si="4"/>
        <v>1</v>
      </c>
      <c r="AZ65" s="20" t="s">
        <v>67</v>
      </c>
      <c r="BA65" s="19" t="s">
        <v>67</v>
      </c>
      <c r="BB65" s="34">
        <v>7680</v>
      </c>
      <c r="BC65" s="34">
        <v>4320</v>
      </c>
      <c r="BD65" s="36">
        <f t="shared" si="14"/>
        <v>33177600</v>
      </c>
      <c r="BE65" s="34">
        <v>24</v>
      </c>
      <c r="BF65" s="20" t="s">
        <v>387</v>
      </c>
      <c r="BG65" s="192"/>
      <c r="BH65" s="19" t="s">
        <v>67</v>
      </c>
      <c r="BI65" s="20" t="s">
        <v>85</v>
      </c>
      <c r="BJ65" s="19" t="s">
        <v>67</v>
      </c>
      <c r="BK65" s="19" t="s">
        <v>67</v>
      </c>
      <c r="BL65" s="19" t="s">
        <v>67</v>
      </c>
      <c r="BM65" s="192"/>
      <c r="BN65" s="19" t="s">
        <v>85</v>
      </c>
      <c r="BO65" s="19" t="s">
        <v>67</v>
      </c>
      <c r="BP65" s="19" t="s">
        <v>67</v>
      </c>
      <c r="BQ65" s="19" t="s">
        <v>85</v>
      </c>
      <c r="BR65" s="19" t="s">
        <v>85</v>
      </c>
      <c r="BS65" s="20" t="s">
        <v>67</v>
      </c>
      <c r="BT65" s="19" t="s">
        <v>67</v>
      </c>
      <c r="BU65" s="19" t="s">
        <v>85</v>
      </c>
      <c r="BV65" s="192"/>
      <c r="BW65" s="20" t="s">
        <v>85</v>
      </c>
      <c r="BX65" s="20" t="s">
        <v>67</v>
      </c>
      <c r="BY65" s="19" t="s">
        <v>85</v>
      </c>
      <c r="BZ65" s="19" t="s">
        <v>85</v>
      </c>
      <c r="CA65" s="19" t="s">
        <v>85</v>
      </c>
      <c r="CB65" s="34">
        <f t="shared" si="5"/>
        <v>0</v>
      </c>
      <c r="CC65" s="20" t="s">
        <v>85</v>
      </c>
      <c r="CD65" s="192"/>
      <c r="CE65" s="19" t="s">
        <v>67</v>
      </c>
      <c r="CF65" s="19" t="s">
        <v>67</v>
      </c>
      <c r="CG65" s="19" t="s">
        <v>67</v>
      </c>
      <c r="CH65" s="19" t="s">
        <v>67</v>
      </c>
      <c r="CI65" s="19" t="s">
        <v>67</v>
      </c>
      <c r="CJ65" s="19" t="s">
        <v>67</v>
      </c>
      <c r="CK65" s="19" t="s">
        <v>67</v>
      </c>
      <c r="CL65" s="19" t="s">
        <v>67</v>
      </c>
      <c r="CM65" s="22">
        <f t="shared" si="6"/>
        <v>1</v>
      </c>
      <c r="CN65" s="20" t="s">
        <v>67</v>
      </c>
      <c r="CO65" s="192"/>
      <c r="CP65" s="19" t="s">
        <v>67</v>
      </c>
      <c r="CQ65" s="19" t="s">
        <v>67</v>
      </c>
      <c r="CR65" s="20" t="s">
        <v>67</v>
      </c>
      <c r="CS65" s="20" t="s">
        <v>67</v>
      </c>
      <c r="CT65" s="19" t="s">
        <v>85</v>
      </c>
      <c r="CU65" s="192"/>
      <c r="CV65" s="42">
        <f t="shared" si="7"/>
        <v>1</v>
      </c>
      <c r="CW65" s="20" t="s">
        <v>67</v>
      </c>
      <c r="CX65" s="19" t="s">
        <v>67</v>
      </c>
      <c r="CY65" s="20" t="s">
        <v>67</v>
      </c>
      <c r="CZ65" s="20" t="s">
        <v>67</v>
      </c>
      <c r="DA65" s="20" t="s">
        <v>67</v>
      </c>
      <c r="DB65" s="20" t="s">
        <v>67</v>
      </c>
      <c r="DC65" s="192"/>
      <c r="DD65" s="20" t="s">
        <v>145</v>
      </c>
      <c r="DE65" s="20">
        <v>5000</v>
      </c>
      <c r="DF65" s="22">
        <f t="shared" si="8"/>
        <v>1</v>
      </c>
      <c r="DG65" s="20" t="s">
        <v>67</v>
      </c>
      <c r="DH65" s="20" t="s">
        <v>401</v>
      </c>
      <c r="DI65" s="192"/>
      <c r="DJ65" s="19" t="s">
        <v>67</v>
      </c>
      <c r="DK65" s="19" t="s">
        <v>67</v>
      </c>
      <c r="DL65" s="192"/>
      <c r="DM65" s="20" t="s">
        <v>430</v>
      </c>
      <c r="DN65" s="20" t="s">
        <v>449</v>
      </c>
      <c r="DO65" s="20" t="s">
        <v>174</v>
      </c>
      <c r="DP65" s="20">
        <v>222</v>
      </c>
      <c r="DQ65" s="192"/>
      <c r="DR65" s="20" t="s">
        <v>38</v>
      </c>
      <c r="DS65" s="19" t="s">
        <v>39</v>
      </c>
      <c r="DT65" s="22">
        <f t="shared" si="9"/>
        <v>1</v>
      </c>
      <c r="DU65" s="20" t="s">
        <v>38</v>
      </c>
      <c r="DV65" s="22">
        <f t="shared" si="10"/>
        <v>1</v>
      </c>
      <c r="DW65" s="20" t="s">
        <v>38</v>
      </c>
      <c r="DX65" s="22">
        <f t="shared" si="11"/>
        <v>1</v>
      </c>
      <c r="DY65" s="20" t="s">
        <v>38</v>
      </c>
      <c r="DZ65" s="22">
        <f t="shared" si="12"/>
        <v>0</v>
      </c>
      <c r="EA65" s="20" t="s">
        <v>39</v>
      </c>
      <c r="EB65" s="19" t="s">
        <v>38</v>
      </c>
      <c r="EC65" s="19" t="s">
        <v>67</v>
      </c>
      <c r="ED65" s="19" t="s">
        <v>67</v>
      </c>
      <c r="EE65" s="19" t="s">
        <v>67</v>
      </c>
      <c r="EF65" s="19" t="s">
        <v>67</v>
      </c>
      <c r="EG65" s="19" t="s">
        <v>67</v>
      </c>
      <c r="EH65" s="19" t="s">
        <v>67</v>
      </c>
      <c r="EI65" s="23" t="s">
        <v>264</v>
      </c>
      <c r="EJ65" s="28">
        <v>274490</v>
      </c>
      <c r="EK65" s="28">
        <v>575270</v>
      </c>
      <c r="EL65" s="29">
        <f t="shared" si="13"/>
        <v>424880</v>
      </c>
    </row>
    <row r="66" spans="1:142" ht="66" x14ac:dyDescent="0.3">
      <c r="A66" s="18" t="s">
        <v>265</v>
      </c>
      <c r="B66" s="188"/>
      <c r="C66" s="188"/>
      <c r="D66" s="192"/>
      <c r="E66" s="19" t="s">
        <v>4</v>
      </c>
      <c r="F66" s="20" t="s">
        <v>6</v>
      </c>
      <c r="G66" s="192"/>
      <c r="H66" s="21" t="s">
        <v>322</v>
      </c>
      <c r="I66" s="21" t="s">
        <v>323</v>
      </c>
      <c r="J66" s="20">
        <v>8</v>
      </c>
      <c r="K66" s="31">
        <v>2.9</v>
      </c>
      <c r="L66" s="20">
        <v>8</v>
      </c>
      <c r="M66" s="20">
        <v>128</v>
      </c>
      <c r="N66" s="20">
        <f t="shared" si="0"/>
        <v>0</v>
      </c>
      <c r="O66" s="20" t="s">
        <v>39</v>
      </c>
      <c r="P66" s="20"/>
      <c r="Q66" s="192"/>
      <c r="R66" s="19" t="s">
        <v>46</v>
      </c>
      <c r="S66" s="192"/>
      <c r="T66" s="20">
        <v>1</v>
      </c>
      <c r="U66" s="20">
        <v>6.7</v>
      </c>
      <c r="V66" s="32">
        <v>2400</v>
      </c>
      <c r="W66" s="32">
        <v>1080</v>
      </c>
      <c r="X66" s="32">
        <f t="shared" si="1"/>
        <v>2592000</v>
      </c>
      <c r="Y66" s="189" t="s">
        <v>371</v>
      </c>
      <c r="Z66" s="189"/>
      <c r="AA66" s="19" t="s">
        <v>39</v>
      </c>
      <c r="AB66" s="20">
        <v>120</v>
      </c>
      <c r="AC66" s="21" t="s">
        <v>63</v>
      </c>
      <c r="AD66" s="21" t="s">
        <v>380</v>
      </c>
      <c r="AE66" s="21" t="s">
        <v>64</v>
      </c>
      <c r="AF66" s="24"/>
      <c r="AG66" s="24"/>
      <c r="AH66" s="24"/>
      <c r="AI66" s="192"/>
      <c r="AJ66" s="19" t="s">
        <v>67</v>
      </c>
      <c r="AK66" s="19" t="s">
        <v>39</v>
      </c>
      <c r="AL66" s="34">
        <f t="shared" si="2"/>
        <v>1</v>
      </c>
      <c r="AM66" s="20" t="s">
        <v>67</v>
      </c>
      <c r="AN66" s="20">
        <v>10</v>
      </c>
      <c r="AO66" s="20">
        <v>3</v>
      </c>
      <c r="AP66" s="20">
        <v>12</v>
      </c>
      <c r="AQ66" s="20">
        <v>64</v>
      </c>
      <c r="AR66" s="20">
        <v>12</v>
      </c>
      <c r="AS66" s="20"/>
      <c r="AT66" s="19" t="s">
        <v>67</v>
      </c>
      <c r="AU66" s="19" t="s">
        <v>67</v>
      </c>
      <c r="AV66" s="34">
        <f t="shared" si="3"/>
        <v>0</v>
      </c>
      <c r="AW66" s="20" t="s">
        <v>85</v>
      </c>
      <c r="AX66" s="19" t="s">
        <v>85</v>
      </c>
      <c r="AY66" s="34">
        <f t="shared" si="4"/>
        <v>0</v>
      </c>
      <c r="AZ66" s="20" t="s">
        <v>85</v>
      </c>
      <c r="BA66" s="19" t="s">
        <v>67</v>
      </c>
      <c r="BB66" s="34">
        <v>7680</v>
      </c>
      <c r="BC66" s="34">
        <v>4320</v>
      </c>
      <c r="BD66" s="36">
        <f t="shared" si="14"/>
        <v>33177600</v>
      </c>
      <c r="BE66" s="34">
        <v>24</v>
      </c>
      <c r="BF66" s="20" t="s">
        <v>387</v>
      </c>
      <c r="BG66" s="192"/>
      <c r="BH66" s="19" t="s">
        <v>67</v>
      </c>
      <c r="BI66" s="20" t="s">
        <v>85</v>
      </c>
      <c r="BJ66" s="19" t="s">
        <v>67</v>
      </c>
      <c r="BK66" s="19" t="s">
        <v>67</v>
      </c>
      <c r="BL66" s="19" t="s">
        <v>67</v>
      </c>
      <c r="BM66" s="192"/>
      <c r="BN66" s="19" t="s">
        <v>85</v>
      </c>
      <c r="BO66" s="19" t="s">
        <v>67</v>
      </c>
      <c r="BP66" s="19" t="s">
        <v>67</v>
      </c>
      <c r="BQ66" s="19" t="s">
        <v>85</v>
      </c>
      <c r="BR66" s="19" t="s">
        <v>85</v>
      </c>
      <c r="BS66" s="20" t="s">
        <v>67</v>
      </c>
      <c r="BT66" s="19" t="s">
        <v>67</v>
      </c>
      <c r="BU66" s="19" t="s">
        <v>85</v>
      </c>
      <c r="BV66" s="192"/>
      <c r="BW66" s="20" t="s">
        <v>85</v>
      </c>
      <c r="BX66" s="20" t="s">
        <v>67</v>
      </c>
      <c r="BY66" s="19" t="s">
        <v>85</v>
      </c>
      <c r="BZ66" s="19" t="s">
        <v>85</v>
      </c>
      <c r="CA66" s="19" t="s">
        <v>85</v>
      </c>
      <c r="CB66" s="34">
        <f t="shared" si="5"/>
        <v>0</v>
      </c>
      <c r="CC66" s="20" t="s">
        <v>85</v>
      </c>
      <c r="CD66" s="192"/>
      <c r="CE66" s="19" t="s">
        <v>67</v>
      </c>
      <c r="CF66" s="19" t="s">
        <v>67</v>
      </c>
      <c r="CG66" s="19" t="s">
        <v>67</v>
      </c>
      <c r="CH66" s="19" t="s">
        <v>67</v>
      </c>
      <c r="CI66" s="19" t="s">
        <v>67</v>
      </c>
      <c r="CJ66" s="19" t="s">
        <v>67</v>
      </c>
      <c r="CK66" s="19" t="s">
        <v>67</v>
      </c>
      <c r="CL66" s="19" t="s">
        <v>67</v>
      </c>
      <c r="CM66" s="22">
        <f t="shared" si="6"/>
        <v>1</v>
      </c>
      <c r="CN66" s="20" t="s">
        <v>67</v>
      </c>
      <c r="CO66" s="192"/>
      <c r="CP66" s="19" t="s">
        <v>67</v>
      </c>
      <c r="CQ66" s="19" t="s">
        <v>67</v>
      </c>
      <c r="CR66" s="20" t="s">
        <v>67</v>
      </c>
      <c r="CS66" s="20" t="s">
        <v>67</v>
      </c>
      <c r="CT66" s="19" t="s">
        <v>85</v>
      </c>
      <c r="CU66" s="192"/>
      <c r="CV66" s="42">
        <f t="shared" si="7"/>
        <v>1</v>
      </c>
      <c r="CW66" s="20" t="s">
        <v>67</v>
      </c>
      <c r="CX66" s="19" t="s">
        <v>67</v>
      </c>
      <c r="CY66" s="20" t="s">
        <v>67</v>
      </c>
      <c r="CZ66" s="20" t="s">
        <v>67</v>
      </c>
      <c r="DA66" s="20" t="s">
        <v>67</v>
      </c>
      <c r="DB66" s="20" t="s">
        <v>67</v>
      </c>
      <c r="DC66" s="192"/>
      <c r="DD66" s="20" t="s">
        <v>144</v>
      </c>
      <c r="DE66" s="20">
        <v>4800</v>
      </c>
      <c r="DF66" s="22">
        <f t="shared" si="8"/>
        <v>1</v>
      </c>
      <c r="DG66" s="20" t="s">
        <v>67</v>
      </c>
      <c r="DH66" s="20" t="s">
        <v>401</v>
      </c>
      <c r="DI66" s="192"/>
      <c r="DJ66" s="19" t="s">
        <v>67</v>
      </c>
      <c r="DK66" s="19" t="s">
        <v>67</v>
      </c>
      <c r="DL66" s="192"/>
      <c r="DM66" s="20" t="s">
        <v>431</v>
      </c>
      <c r="DN66" s="20" t="s">
        <v>441</v>
      </c>
      <c r="DO66" s="20" t="s">
        <v>464</v>
      </c>
      <c r="DP66" s="20">
        <v>200</v>
      </c>
      <c r="DQ66" s="192"/>
      <c r="DR66" s="20" t="s">
        <v>38</v>
      </c>
      <c r="DS66" s="19" t="s">
        <v>39</v>
      </c>
      <c r="DT66" s="22">
        <f t="shared" si="9"/>
        <v>1</v>
      </c>
      <c r="DU66" s="20" t="s">
        <v>38</v>
      </c>
      <c r="DV66" s="22">
        <f t="shared" si="10"/>
        <v>1</v>
      </c>
      <c r="DW66" s="20" t="s">
        <v>38</v>
      </c>
      <c r="DX66" s="22">
        <f t="shared" si="11"/>
        <v>1</v>
      </c>
      <c r="DY66" s="20" t="s">
        <v>38</v>
      </c>
      <c r="DZ66" s="22">
        <f t="shared" si="12"/>
        <v>0</v>
      </c>
      <c r="EA66" s="20" t="s">
        <v>39</v>
      </c>
      <c r="EB66" s="19" t="s">
        <v>38</v>
      </c>
      <c r="EC66" s="19" t="s">
        <v>67</v>
      </c>
      <c r="ED66" s="19" t="s">
        <v>67</v>
      </c>
      <c r="EE66" s="19" t="s">
        <v>67</v>
      </c>
      <c r="EF66" s="19" t="s">
        <v>67</v>
      </c>
      <c r="EG66" s="19" t="s">
        <v>67</v>
      </c>
      <c r="EH66" s="19" t="s">
        <v>67</v>
      </c>
      <c r="EI66" s="23" t="s">
        <v>265</v>
      </c>
      <c r="EJ66" s="28">
        <v>274600</v>
      </c>
      <c r="EK66" s="28">
        <v>427161</v>
      </c>
      <c r="EL66" s="29">
        <f t="shared" si="13"/>
        <v>350880.5</v>
      </c>
    </row>
    <row r="67" spans="1:142" ht="66" x14ac:dyDescent="0.3">
      <c r="A67" s="18" t="s">
        <v>266</v>
      </c>
      <c r="B67" s="188"/>
      <c r="C67" s="188"/>
      <c r="D67" s="192"/>
      <c r="E67" s="19" t="s">
        <v>4</v>
      </c>
      <c r="F67" s="20" t="s">
        <v>6</v>
      </c>
      <c r="G67" s="192"/>
      <c r="H67" s="21" t="s">
        <v>322</v>
      </c>
      <c r="I67" s="21" t="s">
        <v>323</v>
      </c>
      <c r="J67" s="20">
        <v>8</v>
      </c>
      <c r="K67" s="31">
        <v>2.9</v>
      </c>
      <c r="L67" s="20">
        <v>8</v>
      </c>
      <c r="M67" s="20">
        <v>256</v>
      </c>
      <c r="N67" s="20">
        <f t="shared" si="0"/>
        <v>0</v>
      </c>
      <c r="O67" s="20" t="s">
        <v>39</v>
      </c>
      <c r="P67" s="20"/>
      <c r="Q67" s="192"/>
      <c r="R67" s="19" t="s">
        <v>46</v>
      </c>
      <c r="S67" s="192"/>
      <c r="T67" s="20">
        <v>1</v>
      </c>
      <c r="U67" s="20">
        <v>6.7</v>
      </c>
      <c r="V67" s="32">
        <v>2400</v>
      </c>
      <c r="W67" s="32">
        <v>1080</v>
      </c>
      <c r="X67" s="32">
        <f t="shared" si="1"/>
        <v>2592000</v>
      </c>
      <c r="Y67" s="189" t="s">
        <v>371</v>
      </c>
      <c r="Z67" s="189"/>
      <c r="AA67" s="19" t="s">
        <v>39</v>
      </c>
      <c r="AB67" s="20">
        <v>120</v>
      </c>
      <c r="AC67" s="21" t="s">
        <v>63</v>
      </c>
      <c r="AD67" s="21" t="s">
        <v>380</v>
      </c>
      <c r="AE67" s="21" t="s">
        <v>64</v>
      </c>
      <c r="AF67" s="24"/>
      <c r="AG67" s="24"/>
      <c r="AH67" s="24"/>
      <c r="AI67" s="192"/>
      <c r="AJ67" s="19" t="s">
        <v>67</v>
      </c>
      <c r="AK67" s="19" t="s">
        <v>39</v>
      </c>
      <c r="AL67" s="34">
        <f t="shared" si="2"/>
        <v>1</v>
      </c>
      <c r="AM67" s="20" t="s">
        <v>67</v>
      </c>
      <c r="AN67" s="20">
        <v>10</v>
      </c>
      <c r="AO67" s="20">
        <v>3</v>
      </c>
      <c r="AP67" s="20">
        <v>12</v>
      </c>
      <c r="AQ67" s="20">
        <v>64</v>
      </c>
      <c r="AR67" s="20">
        <v>12</v>
      </c>
      <c r="AS67" s="20"/>
      <c r="AT67" s="19" t="s">
        <v>67</v>
      </c>
      <c r="AU67" s="19" t="s">
        <v>67</v>
      </c>
      <c r="AV67" s="34">
        <f t="shared" si="3"/>
        <v>0</v>
      </c>
      <c r="AW67" s="20" t="s">
        <v>85</v>
      </c>
      <c r="AX67" s="19" t="s">
        <v>85</v>
      </c>
      <c r="AY67" s="34">
        <f t="shared" si="4"/>
        <v>0</v>
      </c>
      <c r="AZ67" s="20" t="s">
        <v>85</v>
      </c>
      <c r="BA67" s="19" t="s">
        <v>67</v>
      </c>
      <c r="BB67" s="34">
        <v>7680</v>
      </c>
      <c r="BC67" s="34">
        <v>4320</v>
      </c>
      <c r="BD67" s="36">
        <f t="shared" si="14"/>
        <v>33177600</v>
      </c>
      <c r="BE67" s="34">
        <v>24</v>
      </c>
      <c r="BF67" s="20" t="s">
        <v>387</v>
      </c>
      <c r="BG67" s="192"/>
      <c r="BH67" s="19" t="s">
        <v>67</v>
      </c>
      <c r="BI67" s="20" t="s">
        <v>85</v>
      </c>
      <c r="BJ67" s="19" t="s">
        <v>67</v>
      </c>
      <c r="BK67" s="19" t="s">
        <v>67</v>
      </c>
      <c r="BL67" s="19" t="s">
        <v>67</v>
      </c>
      <c r="BM67" s="192"/>
      <c r="BN67" s="19" t="s">
        <v>85</v>
      </c>
      <c r="BO67" s="19" t="s">
        <v>67</v>
      </c>
      <c r="BP67" s="19" t="s">
        <v>67</v>
      </c>
      <c r="BQ67" s="19" t="s">
        <v>85</v>
      </c>
      <c r="BR67" s="19" t="s">
        <v>85</v>
      </c>
      <c r="BS67" s="20" t="s">
        <v>67</v>
      </c>
      <c r="BT67" s="19" t="s">
        <v>67</v>
      </c>
      <c r="BU67" s="19" t="s">
        <v>85</v>
      </c>
      <c r="BV67" s="192"/>
      <c r="BW67" s="20" t="s">
        <v>85</v>
      </c>
      <c r="BX67" s="20" t="s">
        <v>67</v>
      </c>
      <c r="BY67" s="19" t="s">
        <v>85</v>
      </c>
      <c r="BZ67" s="19" t="s">
        <v>85</v>
      </c>
      <c r="CA67" s="19" t="s">
        <v>85</v>
      </c>
      <c r="CB67" s="34">
        <f t="shared" si="5"/>
        <v>0</v>
      </c>
      <c r="CC67" s="20" t="s">
        <v>85</v>
      </c>
      <c r="CD67" s="192"/>
      <c r="CE67" s="19" t="s">
        <v>67</v>
      </c>
      <c r="CF67" s="19" t="s">
        <v>67</v>
      </c>
      <c r="CG67" s="19" t="s">
        <v>67</v>
      </c>
      <c r="CH67" s="19" t="s">
        <v>67</v>
      </c>
      <c r="CI67" s="19" t="s">
        <v>67</v>
      </c>
      <c r="CJ67" s="19" t="s">
        <v>67</v>
      </c>
      <c r="CK67" s="19" t="s">
        <v>67</v>
      </c>
      <c r="CL67" s="19" t="s">
        <v>67</v>
      </c>
      <c r="CM67" s="22">
        <f t="shared" si="6"/>
        <v>1</v>
      </c>
      <c r="CN67" s="20" t="s">
        <v>67</v>
      </c>
      <c r="CO67" s="192"/>
      <c r="CP67" s="19" t="s">
        <v>67</v>
      </c>
      <c r="CQ67" s="19" t="s">
        <v>67</v>
      </c>
      <c r="CR67" s="20" t="s">
        <v>67</v>
      </c>
      <c r="CS67" s="20" t="s">
        <v>67</v>
      </c>
      <c r="CT67" s="19" t="s">
        <v>85</v>
      </c>
      <c r="CU67" s="192"/>
      <c r="CV67" s="42">
        <f t="shared" si="7"/>
        <v>1</v>
      </c>
      <c r="CW67" s="20" t="s">
        <v>67</v>
      </c>
      <c r="CX67" s="19" t="s">
        <v>67</v>
      </c>
      <c r="CY67" s="20" t="s">
        <v>67</v>
      </c>
      <c r="CZ67" s="20" t="s">
        <v>67</v>
      </c>
      <c r="DA67" s="20" t="s">
        <v>67</v>
      </c>
      <c r="DB67" s="20" t="s">
        <v>67</v>
      </c>
      <c r="DC67" s="192"/>
      <c r="DD67" s="20" t="s">
        <v>144</v>
      </c>
      <c r="DE67" s="20">
        <v>4800</v>
      </c>
      <c r="DF67" s="22">
        <f t="shared" si="8"/>
        <v>1</v>
      </c>
      <c r="DG67" s="20" t="s">
        <v>67</v>
      </c>
      <c r="DH67" s="20" t="s">
        <v>401</v>
      </c>
      <c r="DI67" s="192"/>
      <c r="DJ67" s="19" t="s">
        <v>67</v>
      </c>
      <c r="DK67" s="19" t="s">
        <v>67</v>
      </c>
      <c r="DL67" s="192"/>
      <c r="DM67" s="20" t="s">
        <v>431</v>
      </c>
      <c r="DN67" s="20" t="s">
        <v>441</v>
      </c>
      <c r="DO67" s="20" t="s">
        <v>464</v>
      </c>
      <c r="DP67" s="20">
        <v>200</v>
      </c>
      <c r="DQ67" s="192"/>
      <c r="DR67" s="20" t="s">
        <v>38</v>
      </c>
      <c r="DS67" s="19" t="s">
        <v>39</v>
      </c>
      <c r="DT67" s="22">
        <f t="shared" si="9"/>
        <v>1</v>
      </c>
      <c r="DU67" s="20" t="s">
        <v>38</v>
      </c>
      <c r="DV67" s="22">
        <f t="shared" si="10"/>
        <v>1</v>
      </c>
      <c r="DW67" s="20" t="s">
        <v>38</v>
      </c>
      <c r="DX67" s="22">
        <f t="shared" si="11"/>
        <v>1</v>
      </c>
      <c r="DY67" s="20" t="s">
        <v>38</v>
      </c>
      <c r="DZ67" s="22">
        <f t="shared" si="12"/>
        <v>0</v>
      </c>
      <c r="EA67" s="20" t="s">
        <v>39</v>
      </c>
      <c r="EB67" s="19" t="s">
        <v>38</v>
      </c>
      <c r="EC67" s="19" t="s">
        <v>67</v>
      </c>
      <c r="ED67" s="19" t="s">
        <v>67</v>
      </c>
      <c r="EE67" s="19" t="s">
        <v>67</v>
      </c>
      <c r="EF67" s="19" t="s">
        <v>67</v>
      </c>
      <c r="EG67" s="19" t="s">
        <v>67</v>
      </c>
      <c r="EH67" s="19" t="s">
        <v>67</v>
      </c>
      <c r="EI67" s="23" t="s">
        <v>266</v>
      </c>
      <c r="EJ67" s="28">
        <v>278700</v>
      </c>
      <c r="EK67" s="28">
        <v>442584</v>
      </c>
      <c r="EL67" s="29">
        <f t="shared" si="13"/>
        <v>360642</v>
      </c>
    </row>
    <row r="68" spans="1:142" ht="66" x14ac:dyDescent="0.3">
      <c r="A68" s="18" t="s">
        <v>267</v>
      </c>
      <c r="B68" s="188"/>
      <c r="C68" s="188"/>
      <c r="D68" s="192"/>
      <c r="E68" s="19" t="s">
        <v>4</v>
      </c>
      <c r="F68" s="20" t="s">
        <v>6</v>
      </c>
      <c r="G68" s="192"/>
      <c r="H68" s="21" t="s">
        <v>324</v>
      </c>
      <c r="I68" s="21" t="s">
        <v>314</v>
      </c>
      <c r="J68" s="20">
        <v>8</v>
      </c>
      <c r="K68" s="31">
        <v>2.7</v>
      </c>
      <c r="L68" s="20">
        <v>6</v>
      </c>
      <c r="M68" s="20">
        <v>128</v>
      </c>
      <c r="N68" s="20">
        <f t="shared" si="0"/>
        <v>1</v>
      </c>
      <c r="O68" s="20" t="s">
        <v>38</v>
      </c>
      <c r="P68" s="20" t="s">
        <v>43</v>
      </c>
      <c r="Q68" s="192"/>
      <c r="R68" s="19" t="s">
        <v>46</v>
      </c>
      <c r="S68" s="192"/>
      <c r="T68" s="20">
        <v>1</v>
      </c>
      <c r="U68" s="20">
        <v>6.4</v>
      </c>
      <c r="V68" s="32">
        <v>2960</v>
      </c>
      <c r="W68" s="32">
        <v>1440</v>
      </c>
      <c r="X68" s="32">
        <f t="shared" si="1"/>
        <v>4262400</v>
      </c>
      <c r="Y68" s="189" t="s">
        <v>57</v>
      </c>
      <c r="Z68" s="189"/>
      <c r="AA68" s="19" t="s">
        <v>39</v>
      </c>
      <c r="AB68" s="20">
        <v>60</v>
      </c>
      <c r="AC68" s="189" t="s">
        <v>63</v>
      </c>
      <c r="AD68" s="189"/>
      <c r="AE68" s="189"/>
      <c r="AF68" s="189"/>
      <c r="AG68" s="189"/>
      <c r="AH68" s="189"/>
      <c r="AI68" s="192"/>
      <c r="AJ68" s="19" t="s">
        <v>67</v>
      </c>
      <c r="AK68" s="19" t="s">
        <v>39</v>
      </c>
      <c r="AL68" s="34">
        <f t="shared" si="2"/>
        <v>1</v>
      </c>
      <c r="AM68" s="20" t="s">
        <v>67</v>
      </c>
      <c r="AN68" s="20">
        <v>8</v>
      </c>
      <c r="AO68" s="20">
        <v>2</v>
      </c>
      <c r="AP68" s="20">
        <v>12</v>
      </c>
      <c r="AQ68" s="20">
        <v>12</v>
      </c>
      <c r="AR68" s="20"/>
      <c r="AS68" s="20"/>
      <c r="AT68" s="19" t="s">
        <v>67</v>
      </c>
      <c r="AU68" s="19" t="s">
        <v>67</v>
      </c>
      <c r="AV68" s="34">
        <f t="shared" si="3"/>
        <v>1</v>
      </c>
      <c r="AW68" s="20" t="s">
        <v>67</v>
      </c>
      <c r="AX68" s="19" t="s">
        <v>85</v>
      </c>
      <c r="AY68" s="34">
        <f t="shared" si="4"/>
        <v>0</v>
      </c>
      <c r="AZ68" s="20" t="s">
        <v>85</v>
      </c>
      <c r="BA68" s="19" t="s">
        <v>67</v>
      </c>
      <c r="BB68" s="34">
        <v>3840</v>
      </c>
      <c r="BC68" s="34">
        <v>2160</v>
      </c>
      <c r="BD68" s="36">
        <f t="shared" si="14"/>
        <v>8294400</v>
      </c>
      <c r="BE68" s="34">
        <v>60</v>
      </c>
      <c r="BF68" s="20" t="s">
        <v>92</v>
      </c>
      <c r="BG68" s="192"/>
      <c r="BH68" s="19" t="s">
        <v>67</v>
      </c>
      <c r="BI68" s="20" t="s">
        <v>85</v>
      </c>
      <c r="BJ68" s="19" t="s">
        <v>67</v>
      </c>
      <c r="BK68" s="19" t="s">
        <v>67</v>
      </c>
      <c r="BL68" s="19" t="s">
        <v>67</v>
      </c>
      <c r="BM68" s="192"/>
      <c r="BN68" s="19" t="s">
        <v>85</v>
      </c>
      <c r="BO68" s="19" t="s">
        <v>67</v>
      </c>
      <c r="BP68" s="19" t="s">
        <v>67</v>
      </c>
      <c r="BQ68" s="19" t="s">
        <v>85</v>
      </c>
      <c r="BR68" s="19" t="s">
        <v>85</v>
      </c>
      <c r="BS68" s="20" t="s">
        <v>67</v>
      </c>
      <c r="BT68" s="19" t="s">
        <v>67</v>
      </c>
      <c r="BU68" s="19" t="s">
        <v>85</v>
      </c>
      <c r="BV68" s="192"/>
      <c r="BW68" s="20" t="s">
        <v>85</v>
      </c>
      <c r="BX68" s="20" t="s">
        <v>67</v>
      </c>
      <c r="BY68" s="19" t="s">
        <v>85</v>
      </c>
      <c r="BZ68" s="19" t="s">
        <v>85</v>
      </c>
      <c r="CA68" s="19" t="s">
        <v>85</v>
      </c>
      <c r="CB68" s="34">
        <f t="shared" si="5"/>
        <v>1</v>
      </c>
      <c r="CC68" s="20" t="s">
        <v>67</v>
      </c>
      <c r="CD68" s="192"/>
      <c r="CE68" s="19" t="s">
        <v>67</v>
      </c>
      <c r="CF68" s="19" t="s">
        <v>67</v>
      </c>
      <c r="CG68" s="19" t="s">
        <v>67</v>
      </c>
      <c r="CH68" s="19" t="s">
        <v>67</v>
      </c>
      <c r="CI68" s="19" t="s">
        <v>67</v>
      </c>
      <c r="CJ68" s="19" t="s">
        <v>67</v>
      </c>
      <c r="CK68" s="19" t="s">
        <v>67</v>
      </c>
      <c r="CL68" s="19" t="s">
        <v>67</v>
      </c>
      <c r="CM68" s="22">
        <f t="shared" si="6"/>
        <v>0</v>
      </c>
      <c r="CN68" s="20" t="s">
        <v>85</v>
      </c>
      <c r="CO68" s="192"/>
      <c r="CP68" s="19" t="s">
        <v>67</v>
      </c>
      <c r="CQ68" s="19" t="s">
        <v>67</v>
      </c>
      <c r="CR68" s="20" t="s">
        <v>67</v>
      </c>
      <c r="CS68" s="20" t="s">
        <v>67</v>
      </c>
      <c r="CT68" s="19" t="s">
        <v>85</v>
      </c>
      <c r="CU68" s="192"/>
      <c r="CV68" s="42">
        <f t="shared" si="7"/>
        <v>1</v>
      </c>
      <c r="CW68" s="20" t="s">
        <v>67</v>
      </c>
      <c r="CX68" s="19" t="s">
        <v>67</v>
      </c>
      <c r="CY68" s="20" t="s">
        <v>67</v>
      </c>
      <c r="CZ68" s="20" t="s">
        <v>67</v>
      </c>
      <c r="DA68" s="20" t="s">
        <v>67</v>
      </c>
      <c r="DB68" s="20" t="s">
        <v>67</v>
      </c>
      <c r="DC68" s="192"/>
      <c r="DD68" s="20" t="s">
        <v>145</v>
      </c>
      <c r="DE68" s="20">
        <v>4000</v>
      </c>
      <c r="DF68" s="22">
        <f t="shared" si="8"/>
        <v>1</v>
      </c>
      <c r="DG68" s="20" t="s">
        <v>67</v>
      </c>
      <c r="DH68" s="20" t="s">
        <v>404</v>
      </c>
      <c r="DI68" s="192"/>
      <c r="DJ68" s="19" t="s">
        <v>67</v>
      </c>
      <c r="DK68" s="19" t="s">
        <v>67</v>
      </c>
      <c r="DL68" s="192"/>
      <c r="DM68" s="20" t="s">
        <v>160</v>
      </c>
      <c r="DN68" s="20" t="s">
        <v>168</v>
      </c>
      <c r="DO68" s="20" t="s">
        <v>174</v>
      </c>
      <c r="DP68" s="20">
        <v>201</v>
      </c>
      <c r="DQ68" s="192"/>
      <c r="DR68" s="20" t="s">
        <v>38</v>
      </c>
      <c r="DS68" s="19" t="s">
        <v>39</v>
      </c>
      <c r="DT68" s="22">
        <f t="shared" si="9"/>
        <v>1</v>
      </c>
      <c r="DU68" s="20" t="s">
        <v>38</v>
      </c>
      <c r="DV68" s="22">
        <f t="shared" si="10"/>
        <v>1</v>
      </c>
      <c r="DW68" s="20" t="s">
        <v>38</v>
      </c>
      <c r="DX68" s="22">
        <f t="shared" si="11"/>
        <v>1</v>
      </c>
      <c r="DY68" s="20" t="s">
        <v>38</v>
      </c>
      <c r="DZ68" s="22">
        <f t="shared" si="12"/>
        <v>0</v>
      </c>
      <c r="EA68" s="20" t="s">
        <v>39</v>
      </c>
      <c r="EB68" s="19" t="s">
        <v>38</v>
      </c>
      <c r="EC68" s="19" t="s">
        <v>67</v>
      </c>
      <c r="ED68" s="19" t="s">
        <v>67</v>
      </c>
      <c r="EE68" s="19" t="s">
        <v>67</v>
      </c>
      <c r="EF68" s="19" t="s">
        <v>67</v>
      </c>
      <c r="EG68" s="19" t="s">
        <v>67</v>
      </c>
      <c r="EH68" s="19" t="s">
        <v>67</v>
      </c>
      <c r="EI68" s="23" t="s">
        <v>267</v>
      </c>
      <c r="EJ68" s="28">
        <v>210000</v>
      </c>
      <c r="EK68" s="28">
        <v>314000</v>
      </c>
      <c r="EL68" s="29">
        <f t="shared" si="13"/>
        <v>262000</v>
      </c>
    </row>
    <row r="69" spans="1:142" ht="79.2" x14ac:dyDescent="0.3">
      <c r="A69" s="18" t="s">
        <v>268</v>
      </c>
      <c r="B69" s="188"/>
      <c r="C69" s="188"/>
      <c r="D69" s="192"/>
      <c r="E69" s="19" t="s">
        <v>4</v>
      </c>
      <c r="F69" s="20" t="s">
        <v>6</v>
      </c>
      <c r="G69" s="192"/>
      <c r="H69" s="21" t="s">
        <v>325</v>
      </c>
      <c r="I69" s="21" t="s">
        <v>314</v>
      </c>
      <c r="J69" s="20">
        <v>8</v>
      </c>
      <c r="K69" s="31">
        <v>2.8</v>
      </c>
      <c r="L69" s="20">
        <v>4</v>
      </c>
      <c r="M69" s="20">
        <v>64</v>
      </c>
      <c r="N69" s="20">
        <f t="shared" ref="N69:N78" si="15">IF(O69="Igen",1,0)</f>
        <v>1</v>
      </c>
      <c r="O69" s="20" t="s">
        <v>38</v>
      </c>
      <c r="P69" s="20" t="s">
        <v>342</v>
      </c>
      <c r="Q69" s="192"/>
      <c r="R69" s="19" t="s">
        <v>46</v>
      </c>
      <c r="S69" s="192"/>
      <c r="T69" s="20">
        <v>1</v>
      </c>
      <c r="U69" s="20">
        <v>5.8</v>
      </c>
      <c r="V69" s="32">
        <v>2960</v>
      </c>
      <c r="W69" s="32">
        <v>1440</v>
      </c>
      <c r="X69" s="32">
        <f t="shared" ref="X69:X78" si="16">V69*W69</f>
        <v>4262400</v>
      </c>
      <c r="Y69" s="190" t="s">
        <v>372</v>
      </c>
      <c r="Z69" s="190"/>
      <c r="AA69" s="19" t="s">
        <v>39</v>
      </c>
      <c r="AB69" s="20">
        <v>60</v>
      </c>
      <c r="AC69" s="191" t="s">
        <v>381</v>
      </c>
      <c r="AD69" s="191"/>
      <c r="AE69" s="191"/>
      <c r="AF69" s="191"/>
      <c r="AG69" s="191"/>
      <c r="AH69" s="191"/>
      <c r="AI69" s="192"/>
      <c r="AJ69" s="19" t="s">
        <v>67</v>
      </c>
      <c r="AK69" s="19" t="s">
        <v>39</v>
      </c>
      <c r="AL69" s="34">
        <f t="shared" ref="AL69:AL78" si="17">IF(AM69="Van",1,0)</f>
        <v>1</v>
      </c>
      <c r="AM69" s="20" t="s">
        <v>67</v>
      </c>
      <c r="AN69" s="20">
        <v>8</v>
      </c>
      <c r="AO69" s="20">
        <v>1</v>
      </c>
      <c r="AP69" s="20">
        <v>12</v>
      </c>
      <c r="AQ69" s="20"/>
      <c r="AR69" s="20"/>
      <c r="AS69" s="20"/>
      <c r="AT69" s="19" t="s">
        <v>67</v>
      </c>
      <c r="AU69" s="19" t="s">
        <v>67</v>
      </c>
      <c r="AV69" s="34">
        <f t="shared" ref="AV69:AV78" si="18">IF(AW69="Nincs",0,1)</f>
        <v>1</v>
      </c>
      <c r="AW69" s="20" t="s">
        <v>67</v>
      </c>
      <c r="AX69" s="19" t="s">
        <v>85</v>
      </c>
      <c r="AY69" s="34">
        <f t="shared" ref="AY69:AY78" si="19">IF(AZ69="Nincs",0,1)</f>
        <v>0</v>
      </c>
      <c r="AZ69" s="20" t="s">
        <v>85</v>
      </c>
      <c r="BA69" s="19" t="s">
        <v>67</v>
      </c>
      <c r="BB69" s="34">
        <v>3840</v>
      </c>
      <c r="BC69" s="34">
        <v>2160</v>
      </c>
      <c r="BD69" s="36">
        <f t="shared" ref="BD69:BD78" si="20">BB69*BC69</f>
        <v>8294400</v>
      </c>
      <c r="BE69" s="34">
        <v>60</v>
      </c>
      <c r="BF69" s="20" t="s">
        <v>388</v>
      </c>
      <c r="BG69" s="192"/>
      <c r="BH69" s="19" t="s">
        <v>67</v>
      </c>
      <c r="BI69" s="20" t="s">
        <v>85</v>
      </c>
      <c r="BJ69" s="19" t="s">
        <v>67</v>
      </c>
      <c r="BK69" s="19" t="s">
        <v>67</v>
      </c>
      <c r="BL69" s="19" t="s">
        <v>67</v>
      </c>
      <c r="BM69" s="192"/>
      <c r="BN69" s="19" t="s">
        <v>85</v>
      </c>
      <c r="BO69" s="19" t="s">
        <v>67</v>
      </c>
      <c r="BP69" s="19" t="s">
        <v>67</v>
      </c>
      <c r="BQ69" s="19" t="s">
        <v>85</v>
      </c>
      <c r="BR69" s="19" t="s">
        <v>85</v>
      </c>
      <c r="BS69" s="20" t="s">
        <v>67</v>
      </c>
      <c r="BT69" s="19" t="s">
        <v>67</v>
      </c>
      <c r="BU69" s="19" t="s">
        <v>85</v>
      </c>
      <c r="BV69" s="192"/>
      <c r="BW69" s="20" t="s">
        <v>85</v>
      </c>
      <c r="BX69" s="20" t="s">
        <v>67</v>
      </c>
      <c r="BY69" s="19" t="s">
        <v>85</v>
      </c>
      <c r="BZ69" s="19" t="s">
        <v>85</v>
      </c>
      <c r="CA69" s="19" t="s">
        <v>85</v>
      </c>
      <c r="CB69" s="34">
        <f t="shared" ref="CB69:CB78" si="21">IF(CC69="Van",1,0)</f>
        <v>1</v>
      </c>
      <c r="CC69" s="20" t="s">
        <v>67</v>
      </c>
      <c r="CD69" s="192"/>
      <c r="CE69" s="19" t="s">
        <v>67</v>
      </c>
      <c r="CF69" s="19" t="s">
        <v>67</v>
      </c>
      <c r="CG69" s="19" t="s">
        <v>67</v>
      </c>
      <c r="CH69" s="19" t="s">
        <v>67</v>
      </c>
      <c r="CI69" s="19" t="s">
        <v>67</v>
      </c>
      <c r="CJ69" s="19" t="s">
        <v>67</v>
      </c>
      <c r="CK69" s="19" t="s">
        <v>67</v>
      </c>
      <c r="CL69" s="19" t="s">
        <v>67</v>
      </c>
      <c r="CM69" s="22">
        <f t="shared" ref="CM69:CM78" si="22">IF(CN69="Nincs",0,1)</f>
        <v>0</v>
      </c>
      <c r="CN69" s="20" t="s">
        <v>85</v>
      </c>
      <c r="CO69" s="192"/>
      <c r="CP69" s="19" t="s">
        <v>67</v>
      </c>
      <c r="CQ69" s="19" t="s">
        <v>67</v>
      </c>
      <c r="CR69" s="20" t="s">
        <v>67</v>
      </c>
      <c r="CS69" s="20" t="s">
        <v>67</v>
      </c>
      <c r="CT69" s="19" t="s">
        <v>85</v>
      </c>
      <c r="CU69" s="192"/>
      <c r="CV69" s="42">
        <f t="shared" ref="CV69:CV78" si="23">IF(CW69="Nincs",0,1)</f>
        <v>1</v>
      </c>
      <c r="CW69" s="20" t="s">
        <v>67</v>
      </c>
      <c r="CX69" s="19" t="s">
        <v>67</v>
      </c>
      <c r="CY69" s="20" t="s">
        <v>67</v>
      </c>
      <c r="CZ69" s="20" t="s">
        <v>67</v>
      </c>
      <c r="DA69" s="20" t="s">
        <v>67</v>
      </c>
      <c r="DB69" s="20" t="s">
        <v>67</v>
      </c>
      <c r="DC69" s="192"/>
      <c r="DD69" s="20" t="s">
        <v>145</v>
      </c>
      <c r="DE69" s="20">
        <v>3000</v>
      </c>
      <c r="DF69" s="22">
        <f t="shared" ref="DF69:DF78" si="24">IF(DG69="Nincs",0,1)</f>
        <v>1</v>
      </c>
      <c r="DG69" s="20" t="s">
        <v>67</v>
      </c>
      <c r="DH69" s="20" t="s">
        <v>401</v>
      </c>
      <c r="DI69" s="192"/>
      <c r="DJ69" s="19" t="s">
        <v>67</v>
      </c>
      <c r="DK69" s="19" t="s">
        <v>67</v>
      </c>
      <c r="DL69" s="192"/>
      <c r="DM69" s="20" t="s">
        <v>432</v>
      </c>
      <c r="DN69" s="20" t="s">
        <v>461</v>
      </c>
      <c r="DO69" s="20" t="s">
        <v>471</v>
      </c>
      <c r="DP69" s="20">
        <v>163</v>
      </c>
      <c r="DQ69" s="192"/>
      <c r="DR69" s="20" t="s">
        <v>38</v>
      </c>
      <c r="DS69" s="19" t="s">
        <v>39</v>
      </c>
      <c r="DT69" s="22">
        <f t="shared" ref="DT69:DT78" si="25">IF(DU69="Nem",0,1)</f>
        <v>1</v>
      </c>
      <c r="DU69" s="20" t="s">
        <v>38</v>
      </c>
      <c r="DV69" s="22">
        <f t="shared" ref="DV69:DV78" si="26">IF(DW69="Nem",0,1)</f>
        <v>1</v>
      </c>
      <c r="DW69" s="20" t="s">
        <v>38</v>
      </c>
      <c r="DX69" s="22">
        <f t="shared" ref="DX69:DX78" si="27">IF(DY69="Nem",0,1)</f>
        <v>1</v>
      </c>
      <c r="DY69" s="20" t="s">
        <v>38</v>
      </c>
      <c r="DZ69" s="22">
        <f t="shared" ref="DZ69:DZ78" si="28">IF(EA69="Nem",0,1)</f>
        <v>0</v>
      </c>
      <c r="EA69" s="20" t="s">
        <v>39</v>
      </c>
      <c r="EB69" s="19" t="s">
        <v>38</v>
      </c>
      <c r="EC69" s="19" t="s">
        <v>67</v>
      </c>
      <c r="ED69" s="19" t="s">
        <v>67</v>
      </c>
      <c r="EE69" s="19" t="s">
        <v>67</v>
      </c>
      <c r="EF69" s="19" t="s">
        <v>67</v>
      </c>
      <c r="EG69" s="19" t="s">
        <v>67</v>
      </c>
      <c r="EH69" s="19" t="s">
        <v>67</v>
      </c>
      <c r="EI69" s="23" t="s">
        <v>268</v>
      </c>
      <c r="EJ69" s="28">
        <v>304900</v>
      </c>
      <c r="EK69" s="28">
        <v>304900</v>
      </c>
      <c r="EL69" s="29">
        <f t="shared" ref="EL69:EL78" si="29">AVERAGE(EJ69:EK69)</f>
        <v>304900</v>
      </c>
    </row>
    <row r="70" spans="1:142" ht="79.2" x14ac:dyDescent="0.3">
      <c r="A70" s="18" t="s">
        <v>269</v>
      </c>
      <c r="B70" s="188"/>
      <c r="C70" s="188"/>
      <c r="D70" s="192"/>
      <c r="E70" s="19" t="s">
        <v>4</v>
      </c>
      <c r="F70" s="20" t="s">
        <v>6</v>
      </c>
      <c r="G70" s="192"/>
      <c r="H70" s="21" t="s">
        <v>315</v>
      </c>
      <c r="I70" s="21" t="s">
        <v>316</v>
      </c>
      <c r="J70" s="20">
        <v>8</v>
      </c>
      <c r="K70" s="31">
        <v>2.73</v>
      </c>
      <c r="L70" s="20">
        <v>12</v>
      </c>
      <c r="M70" s="20">
        <v>128</v>
      </c>
      <c r="N70" s="20">
        <f t="shared" si="15"/>
        <v>1</v>
      </c>
      <c r="O70" s="20" t="s">
        <v>38</v>
      </c>
      <c r="P70" s="20" t="s">
        <v>341</v>
      </c>
      <c r="Q70" s="192"/>
      <c r="R70" s="19" t="s">
        <v>46</v>
      </c>
      <c r="S70" s="192"/>
      <c r="T70" s="20">
        <v>1</v>
      </c>
      <c r="U70" s="20">
        <v>6.9</v>
      </c>
      <c r="V70" s="32">
        <v>3200</v>
      </c>
      <c r="W70" s="32">
        <v>1440</v>
      </c>
      <c r="X70" s="32">
        <f t="shared" si="16"/>
        <v>4608000</v>
      </c>
      <c r="Y70" s="189" t="s">
        <v>369</v>
      </c>
      <c r="Z70" s="189"/>
      <c r="AA70" s="19" t="s">
        <v>39</v>
      </c>
      <c r="AB70" s="20">
        <v>120</v>
      </c>
      <c r="AC70" s="21" t="s">
        <v>63</v>
      </c>
      <c r="AD70" s="21" t="s">
        <v>64</v>
      </c>
      <c r="AE70" s="21" t="s">
        <v>378</v>
      </c>
      <c r="AF70" s="21" t="s">
        <v>379</v>
      </c>
      <c r="AG70" s="24"/>
      <c r="AH70" s="24"/>
      <c r="AI70" s="192"/>
      <c r="AJ70" s="19" t="s">
        <v>67</v>
      </c>
      <c r="AK70" s="19" t="s">
        <v>39</v>
      </c>
      <c r="AL70" s="34">
        <f t="shared" si="17"/>
        <v>1</v>
      </c>
      <c r="AM70" s="20" t="s">
        <v>67</v>
      </c>
      <c r="AN70" s="20">
        <v>40</v>
      </c>
      <c r="AO70" s="20">
        <v>4</v>
      </c>
      <c r="AP70" s="20">
        <v>108</v>
      </c>
      <c r="AQ70" s="20">
        <v>48</v>
      </c>
      <c r="AR70" s="20">
        <v>12</v>
      </c>
      <c r="AS70" s="20" t="s">
        <v>513</v>
      </c>
      <c r="AT70" s="19" t="s">
        <v>67</v>
      </c>
      <c r="AU70" s="19" t="s">
        <v>67</v>
      </c>
      <c r="AV70" s="34">
        <f t="shared" si="18"/>
        <v>0</v>
      </c>
      <c r="AW70" s="20" t="s">
        <v>85</v>
      </c>
      <c r="AX70" s="19" t="s">
        <v>85</v>
      </c>
      <c r="AY70" s="34">
        <f t="shared" si="19"/>
        <v>1</v>
      </c>
      <c r="AZ70" s="20" t="s">
        <v>67</v>
      </c>
      <c r="BA70" s="19" t="s">
        <v>67</v>
      </c>
      <c r="BB70" s="34">
        <v>7680</v>
      </c>
      <c r="BC70" s="34">
        <v>4320</v>
      </c>
      <c r="BD70" s="36">
        <f t="shared" si="20"/>
        <v>33177600</v>
      </c>
      <c r="BE70" s="34">
        <v>24</v>
      </c>
      <c r="BF70" s="20" t="s">
        <v>387</v>
      </c>
      <c r="BG70" s="192"/>
      <c r="BH70" s="19" t="s">
        <v>67</v>
      </c>
      <c r="BI70" s="20" t="s">
        <v>85</v>
      </c>
      <c r="BJ70" s="19" t="s">
        <v>67</v>
      </c>
      <c r="BK70" s="19" t="s">
        <v>67</v>
      </c>
      <c r="BL70" s="19" t="s">
        <v>67</v>
      </c>
      <c r="BM70" s="192"/>
      <c r="BN70" s="19" t="s">
        <v>85</v>
      </c>
      <c r="BO70" s="19" t="s">
        <v>67</v>
      </c>
      <c r="BP70" s="19" t="s">
        <v>67</v>
      </c>
      <c r="BQ70" s="19" t="s">
        <v>85</v>
      </c>
      <c r="BR70" s="19" t="s">
        <v>85</v>
      </c>
      <c r="BS70" s="20" t="s">
        <v>67</v>
      </c>
      <c r="BT70" s="19" t="s">
        <v>67</v>
      </c>
      <c r="BU70" s="19" t="s">
        <v>85</v>
      </c>
      <c r="BV70" s="192"/>
      <c r="BW70" s="20" t="s">
        <v>85</v>
      </c>
      <c r="BX70" s="20" t="s">
        <v>67</v>
      </c>
      <c r="BY70" s="19" t="s">
        <v>85</v>
      </c>
      <c r="BZ70" s="19" t="s">
        <v>85</v>
      </c>
      <c r="CA70" s="19" t="s">
        <v>85</v>
      </c>
      <c r="CB70" s="34">
        <f t="shared" si="21"/>
        <v>0</v>
      </c>
      <c r="CC70" s="20" t="s">
        <v>85</v>
      </c>
      <c r="CD70" s="192"/>
      <c r="CE70" s="19" t="s">
        <v>67</v>
      </c>
      <c r="CF70" s="19" t="s">
        <v>67</v>
      </c>
      <c r="CG70" s="19" t="s">
        <v>67</v>
      </c>
      <c r="CH70" s="19" t="s">
        <v>67</v>
      </c>
      <c r="CI70" s="19" t="s">
        <v>67</v>
      </c>
      <c r="CJ70" s="19" t="s">
        <v>67</v>
      </c>
      <c r="CK70" s="19" t="s">
        <v>67</v>
      </c>
      <c r="CL70" s="19" t="s">
        <v>67</v>
      </c>
      <c r="CM70" s="22">
        <f t="shared" si="22"/>
        <v>0</v>
      </c>
      <c r="CN70" s="20" t="s">
        <v>85</v>
      </c>
      <c r="CO70" s="192"/>
      <c r="CP70" s="19" t="s">
        <v>67</v>
      </c>
      <c r="CQ70" s="19" t="s">
        <v>67</v>
      </c>
      <c r="CR70" s="20" t="s">
        <v>67</v>
      </c>
      <c r="CS70" s="20" t="s">
        <v>67</v>
      </c>
      <c r="CT70" s="19" t="s">
        <v>85</v>
      </c>
      <c r="CU70" s="192"/>
      <c r="CV70" s="42">
        <f t="shared" si="23"/>
        <v>1</v>
      </c>
      <c r="CW70" s="20" t="s">
        <v>67</v>
      </c>
      <c r="CX70" s="19" t="s">
        <v>67</v>
      </c>
      <c r="CY70" s="20" t="s">
        <v>67</v>
      </c>
      <c r="CZ70" s="20" t="s">
        <v>67</v>
      </c>
      <c r="DA70" s="20" t="s">
        <v>67</v>
      </c>
      <c r="DB70" s="20" t="s">
        <v>67</v>
      </c>
      <c r="DC70" s="192"/>
      <c r="DD70" s="20" t="s">
        <v>145</v>
      </c>
      <c r="DE70" s="20">
        <v>5000</v>
      </c>
      <c r="DF70" s="22">
        <f t="shared" si="24"/>
        <v>1</v>
      </c>
      <c r="DG70" s="20" t="s">
        <v>67</v>
      </c>
      <c r="DH70" s="20" t="s">
        <v>401</v>
      </c>
      <c r="DI70" s="192"/>
      <c r="DJ70" s="19" t="s">
        <v>67</v>
      </c>
      <c r="DK70" s="19" t="s">
        <v>67</v>
      </c>
      <c r="DL70" s="192"/>
      <c r="DM70" s="20" t="s">
        <v>430</v>
      </c>
      <c r="DN70" s="20" t="s">
        <v>449</v>
      </c>
      <c r="DO70" s="20" t="s">
        <v>174</v>
      </c>
      <c r="DP70" s="20">
        <v>222</v>
      </c>
      <c r="DQ70" s="192"/>
      <c r="DR70" s="20" t="s">
        <v>38</v>
      </c>
      <c r="DS70" s="19" t="s">
        <v>39</v>
      </c>
      <c r="DT70" s="22">
        <f t="shared" si="25"/>
        <v>1</v>
      </c>
      <c r="DU70" s="20" t="s">
        <v>38</v>
      </c>
      <c r="DV70" s="22">
        <f t="shared" si="26"/>
        <v>1</v>
      </c>
      <c r="DW70" s="20" t="s">
        <v>38</v>
      </c>
      <c r="DX70" s="22">
        <f t="shared" si="27"/>
        <v>1</v>
      </c>
      <c r="DY70" s="20" t="s">
        <v>38</v>
      </c>
      <c r="DZ70" s="22">
        <f t="shared" si="28"/>
        <v>0</v>
      </c>
      <c r="EA70" s="20" t="s">
        <v>39</v>
      </c>
      <c r="EB70" s="19" t="s">
        <v>38</v>
      </c>
      <c r="EC70" s="19" t="s">
        <v>67</v>
      </c>
      <c r="ED70" s="19" t="s">
        <v>67</v>
      </c>
      <c r="EE70" s="19" t="s">
        <v>67</v>
      </c>
      <c r="EF70" s="19" t="s">
        <v>67</v>
      </c>
      <c r="EG70" s="19" t="s">
        <v>67</v>
      </c>
      <c r="EH70" s="19" t="s">
        <v>67</v>
      </c>
      <c r="EI70" s="23" t="s">
        <v>269</v>
      </c>
      <c r="EJ70" s="28">
        <v>330990</v>
      </c>
      <c r="EK70" s="28">
        <v>521850</v>
      </c>
      <c r="EL70" s="29">
        <f t="shared" si="29"/>
        <v>426420</v>
      </c>
    </row>
    <row r="71" spans="1:142" ht="66" x14ac:dyDescent="0.3">
      <c r="A71" s="18" t="s">
        <v>270</v>
      </c>
      <c r="B71" s="188"/>
      <c r="C71" s="188"/>
      <c r="D71" s="192"/>
      <c r="E71" s="19" t="s">
        <v>4</v>
      </c>
      <c r="F71" s="20" t="s">
        <v>6</v>
      </c>
      <c r="G71" s="192"/>
      <c r="H71" s="21" t="s">
        <v>319</v>
      </c>
      <c r="I71" s="21" t="s">
        <v>318</v>
      </c>
      <c r="J71" s="20">
        <v>8</v>
      </c>
      <c r="K71" s="31">
        <v>2.73</v>
      </c>
      <c r="L71" s="20">
        <v>12</v>
      </c>
      <c r="M71" s="20">
        <v>512</v>
      </c>
      <c r="N71" s="20">
        <f t="shared" si="15"/>
        <v>1</v>
      </c>
      <c r="O71" s="20" t="s">
        <v>38</v>
      </c>
      <c r="P71" s="20" t="s">
        <v>341</v>
      </c>
      <c r="Q71" s="192"/>
      <c r="R71" s="19" t="s">
        <v>46</v>
      </c>
      <c r="S71" s="192"/>
      <c r="T71" s="20">
        <v>1</v>
      </c>
      <c r="U71" s="20">
        <v>6.8</v>
      </c>
      <c r="V71" s="32">
        <v>3040</v>
      </c>
      <c r="W71" s="32">
        <v>1440</v>
      </c>
      <c r="X71" s="32">
        <f t="shared" si="16"/>
        <v>4377600</v>
      </c>
      <c r="Y71" s="189" t="s">
        <v>369</v>
      </c>
      <c r="Z71" s="189"/>
      <c r="AA71" s="19" t="s">
        <v>39</v>
      </c>
      <c r="AB71" s="20">
        <v>60</v>
      </c>
      <c r="AC71" s="21" t="s">
        <v>63</v>
      </c>
      <c r="AD71" s="21" t="s">
        <v>64</v>
      </c>
      <c r="AE71" s="24"/>
      <c r="AF71" s="24"/>
      <c r="AG71" s="24"/>
      <c r="AH71" s="24"/>
      <c r="AI71" s="192"/>
      <c r="AJ71" s="19" t="s">
        <v>67</v>
      </c>
      <c r="AK71" s="19" t="s">
        <v>39</v>
      </c>
      <c r="AL71" s="34">
        <f t="shared" si="17"/>
        <v>1</v>
      </c>
      <c r="AM71" s="20" t="s">
        <v>67</v>
      </c>
      <c r="AN71" s="20">
        <v>10</v>
      </c>
      <c r="AO71" s="20">
        <v>4</v>
      </c>
      <c r="AP71" s="20">
        <v>12</v>
      </c>
      <c r="AQ71" s="20">
        <v>12</v>
      </c>
      <c r="AR71" s="20">
        <v>16</v>
      </c>
      <c r="AS71" s="20" t="s">
        <v>513</v>
      </c>
      <c r="AT71" s="19" t="s">
        <v>67</v>
      </c>
      <c r="AU71" s="19" t="s">
        <v>67</v>
      </c>
      <c r="AV71" s="34">
        <f t="shared" si="18"/>
        <v>0</v>
      </c>
      <c r="AW71" s="20" t="s">
        <v>85</v>
      </c>
      <c r="AX71" s="19" t="s">
        <v>85</v>
      </c>
      <c r="AY71" s="34">
        <f t="shared" si="19"/>
        <v>1</v>
      </c>
      <c r="AZ71" s="20" t="s">
        <v>67</v>
      </c>
      <c r="BA71" s="19" t="s">
        <v>67</v>
      </c>
      <c r="BB71" s="34">
        <v>3840</v>
      </c>
      <c r="BC71" s="34">
        <v>2160</v>
      </c>
      <c r="BD71" s="36">
        <f t="shared" si="20"/>
        <v>8294400</v>
      </c>
      <c r="BE71" s="34">
        <v>60</v>
      </c>
      <c r="BF71" s="20" t="s">
        <v>92</v>
      </c>
      <c r="BG71" s="192"/>
      <c r="BH71" s="19" t="s">
        <v>67</v>
      </c>
      <c r="BI71" s="20" t="s">
        <v>85</v>
      </c>
      <c r="BJ71" s="19" t="s">
        <v>67</v>
      </c>
      <c r="BK71" s="19" t="s">
        <v>67</v>
      </c>
      <c r="BL71" s="19" t="s">
        <v>67</v>
      </c>
      <c r="BM71" s="192"/>
      <c r="BN71" s="19" t="s">
        <v>85</v>
      </c>
      <c r="BO71" s="19" t="s">
        <v>67</v>
      </c>
      <c r="BP71" s="19" t="s">
        <v>67</v>
      </c>
      <c r="BQ71" s="19" t="s">
        <v>85</v>
      </c>
      <c r="BR71" s="19" t="s">
        <v>85</v>
      </c>
      <c r="BS71" s="20" t="s">
        <v>67</v>
      </c>
      <c r="BT71" s="19" t="s">
        <v>67</v>
      </c>
      <c r="BU71" s="19" t="s">
        <v>85</v>
      </c>
      <c r="BV71" s="192"/>
      <c r="BW71" s="20" t="s">
        <v>85</v>
      </c>
      <c r="BX71" s="20" t="s">
        <v>67</v>
      </c>
      <c r="BY71" s="19" t="s">
        <v>85</v>
      </c>
      <c r="BZ71" s="19" t="s">
        <v>85</v>
      </c>
      <c r="CA71" s="19" t="s">
        <v>85</v>
      </c>
      <c r="CB71" s="34">
        <f t="shared" si="21"/>
        <v>0</v>
      </c>
      <c r="CC71" s="20" t="s">
        <v>85</v>
      </c>
      <c r="CD71" s="192"/>
      <c r="CE71" s="19" t="s">
        <v>67</v>
      </c>
      <c r="CF71" s="19" t="s">
        <v>67</v>
      </c>
      <c r="CG71" s="19" t="s">
        <v>67</v>
      </c>
      <c r="CH71" s="19" t="s">
        <v>67</v>
      </c>
      <c r="CI71" s="19" t="s">
        <v>67</v>
      </c>
      <c r="CJ71" s="19" t="s">
        <v>67</v>
      </c>
      <c r="CK71" s="19" t="s">
        <v>67</v>
      </c>
      <c r="CL71" s="19" t="s">
        <v>67</v>
      </c>
      <c r="CM71" s="22">
        <f t="shared" si="22"/>
        <v>0</v>
      </c>
      <c r="CN71" s="20" t="s">
        <v>85</v>
      </c>
      <c r="CO71" s="192"/>
      <c r="CP71" s="19" t="s">
        <v>67</v>
      </c>
      <c r="CQ71" s="19" t="s">
        <v>67</v>
      </c>
      <c r="CR71" s="20" t="s">
        <v>67</v>
      </c>
      <c r="CS71" s="20" t="s">
        <v>67</v>
      </c>
      <c r="CT71" s="19" t="s">
        <v>85</v>
      </c>
      <c r="CU71" s="192"/>
      <c r="CV71" s="42">
        <f t="shared" si="23"/>
        <v>1</v>
      </c>
      <c r="CW71" s="20" t="s">
        <v>67</v>
      </c>
      <c r="CX71" s="19" t="s">
        <v>67</v>
      </c>
      <c r="CY71" s="20" t="s">
        <v>67</v>
      </c>
      <c r="CZ71" s="20" t="s">
        <v>67</v>
      </c>
      <c r="DA71" s="20" t="s">
        <v>67</v>
      </c>
      <c r="DB71" s="20" t="s">
        <v>67</v>
      </c>
      <c r="DC71" s="192"/>
      <c r="DD71" s="20" t="s">
        <v>145</v>
      </c>
      <c r="DE71" s="20">
        <v>4300</v>
      </c>
      <c r="DF71" s="22">
        <f t="shared" si="24"/>
        <v>1</v>
      </c>
      <c r="DG71" s="20" t="s">
        <v>67</v>
      </c>
      <c r="DH71" s="20" t="s">
        <v>401</v>
      </c>
      <c r="DI71" s="192"/>
      <c r="DJ71" s="19" t="s">
        <v>67</v>
      </c>
      <c r="DK71" s="19" t="s">
        <v>67</v>
      </c>
      <c r="DL71" s="192"/>
      <c r="DM71" s="20" t="s">
        <v>159</v>
      </c>
      <c r="DN71" s="20" t="s">
        <v>165</v>
      </c>
      <c r="DO71" s="20" t="s">
        <v>177</v>
      </c>
      <c r="DP71" s="20">
        <v>196</v>
      </c>
      <c r="DQ71" s="192"/>
      <c r="DR71" s="20" t="s">
        <v>38</v>
      </c>
      <c r="DS71" s="19" t="s">
        <v>39</v>
      </c>
      <c r="DT71" s="22">
        <f t="shared" si="25"/>
        <v>1</v>
      </c>
      <c r="DU71" s="20" t="s">
        <v>38</v>
      </c>
      <c r="DV71" s="22">
        <f t="shared" si="26"/>
        <v>1</v>
      </c>
      <c r="DW71" s="20" t="s">
        <v>38</v>
      </c>
      <c r="DX71" s="22">
        <f t="shared" si="27"/>
        <v>1</v>
      </c>
      <c r="DY71" s="20" t="s">
        <v>38</v>
      </c>
      <c r="DZ71" s="22">
        <f t="shared" si="28"/>
        <v>0</v>
      </c>
      <c r="EA71" s="20" t="s">
        <v>39</v>
      </c>
      <c r="EB71" s="19" t="s">
        <v>38</v>
      </c>
      <c r="EC71" s="19" t="s">
        <v>67</v>
      </c>
      <c r="ED71" s="19" t="s">
        <v>67</v>
      </c>
      <c r="EE71" s="19" t="s">
        <v>67</v>
      </c>
      <c r="EF71" s="19" t="s">
        <v>67</v>
      </c>
      <c r="EG71" s="19" t="s">
        <v>67</v>
      </c>
      <c r="EH71" s="19" t="s">
        <v>67</v>
      </c>
      <c r="EI71" s="23" t="s">
        <v>270</v>
      </c>
      <c r="EJ71" s="28">
        <v>328799</v>
      </c>
      <c r="EK71" s="28">
        <v>449990</v>
      </c>
      <c r="EL71" s="29">
        <f t="shared" si="29"/>
        <v>389394.5</v>
      </c>
    </row>
    <row r="72" spans="1:142" ht="66" x14ac:dyDescent="0.3">
      <c r="A72" s="18" t="s">
        <v>271</v>
      </c>
      <c r="B72" s="188"/>
      <c r="C72" s="188"/>
      <c r="D72" s="192"/>
      <c r="E72" s="19" t="s">
        <v>4</v>
      </c>
      <c r="F72" s="20" t="s">
        <v>6</v>
      </c>
      <c r="G72" s="192"/>
      <c r="H72" s="21" t="s">
        <v>320</v>
      </c>
      <c r="I72" s="21" t="s">
        <v>316</v>
      </c>
      <c r="J72" s="20">
        <v>8</v>
      </c>
      <c r="K72" s="31">
        <v>2.73</v>
      </c>
      <c r="L72" s="20">
        <v>12</v>
      </c>
      <c r="M72" s="20">
        <v>256</v>
      </c>
      <c r="N72" s="20">
        <f t="shared" si="15"/>
        <v>1</v>
      </c>
      <c r="O72" s="20" t="s">
        <v>38</v>
      </c>
      <c r="P72" s="20" t="s">
        <v>41</v>
      </c>
      <c r="Q72" s="192"/>
      <c r="R72" s="19" t="s">
        <v>46</v>
      </c>
      <c r="S72" s="192"/>
      <c r="T72" s="20">
        <v>1</v>
      </c>
      <c r="U72" s="20">
        <v>6.9</v>
      </c>
      <c r="V72" s="32">
        <v>3088</v>
      </c>
      <c r="W72" s="32">
        <v>1440</v>
      </c>
      <c r="X72" s="32">
        <f t="shared" si="16"/>
        <v>4446720</v>
      </c>
      <c r="Y72" s="189" t="s">
        <v>373</v>
      </c>
      <c r="Z72" s="189"/>
      <c r="AA72" s="19" t="s">
        <v>39</v>
      </c>
      <c r="AB72" s="20">
        <v>120</v>
      </c>
      <c r="AC72" s="21" t="s">
        <v>63</v>
      </c>
      <c r="AD72" s="21" t="s">
        <v>64</v>
      </c>
      <c r="AE72" s="24"/>
      <c r="AF72" s="24"/>
      <c r="AG72" s="24"/>
      <c r="AH72" s="24"/>
      <c r="AI72" s="192"/>
      <c r="AJ72" s="19" t="s">
        <v>67</v>
      </c>
      <c r="AK72" s="19" t="s">
        <v>39</v>
      </c>
      <c r="AL72" s="34">
        <f t="shared" si="17"/>
        <v>1</v>
      </c>
      <c r="AM72" s="20" t="s">
        <v>67</v>
      </c>
      <c r="AN72" s="20">
        <v>10</v>
      </c>
      <c r="AO72" s="20">
        <v>3</v>
      </c>
      <c r="AP72" s="20">
        <v>108</v>
      </c>
      <c r="AQ72" s="20">
        <v>12</v>
      </c>
      <c r="AR72" s="20">
        <v>12</v>
      </c>
      <c r="AS72" s="20"/>
      <c r="AT72" s="19" t="s">
        <v>67</v>
      </c>
      <c r="AU72" s="19" t="s">
        <v>67</v>
      </c>
      <c r="AV72" s="34">
        <f t="shared" si="18"/>
        <v>0</v>
      </c>
      <c r="AW72" s="20" t="s">
        <v>85</v>
      </c>
      <c r="AX72" s="19" t="s">
        <v>85</v>
      </c>
      <c r="AY72" s="34">
        <f t="shared" si="19"/>
        <v>0</v>
      </c>
      <c r="AZ72" s="20" t="s">
        <v>85</v>
      </c>
      <c r="BA72" s="19" t="s">
        <v>67</v>
      </c>
      <c r="BB72" s="34">
        <v>7680</v>
      </c>
      <c r="BC72" s="34">
        <v>4320</v>
      </c>
      <c r="BD72" s="36">
        <f t="shared" si="20"/>
        <v>33177600</v>
      </c>
      <c r="BE72" s="34">
        <v>24</v>
      </c>
      <c r="BF72" s="20" t="s">
        <v>387</v>
      </c>
      <c r="BG72" s="192"/>
      <c r="BH72" s="19" t="s">
        <v>67</v>
      </c>
      <c r="BI72" s="20" t="s">
        <v>85</v>
      </c>
      <c r="BJ72" s="19" t="s">
        <v>67</v>
      </c>
      <c r="BK72" s="19" t="s">
        <v>67</v>
      </c>
      <c r="BL72" s="19" t="s">
        <v>67</v>
      </c>
      <c r="BM72" s="192"/>
      <c r="BN72" s="19" t="s">
        <v>85</v>
      </c>
      <c r="BO72" s="19" t="s">
        <v>67</v>
      </c>
      <c r="BP72" s="19" t="s">
        <v>67</v>
      </c>
      <c r="BQ72" s="19" t="s">
        <v>85</v>
      </c>
      <c r="BR72" s="19" t="s">
        <v>85</v>
      </c>
      <c r="BS72" s="20" t="s">
        <v>67</v>
      </c>
      <c r="BT72" s="19" t="s">
        <v>67</v>
      </c>
      <c r="BU72" s="19" t="s">
        <v>85</v>
      </c>
      <c r="BV72" s="192"/>
      <c r="BW72" s="20" t="s">
        <v>85</v>
      </c>
      <c r="BX72" s="20" t="s">
        <v>67</v>
      </c>
      <c r="BY72" s="19" t="s">
        <v>85</v>
      </c>
      <c r="BZ72" s="19" t="s">
        <v>85</v>
      </c>
      <c r="CA72" s="19" t="s">
        <v>85</v>
      </c>
      <c r="CB72" s="34">
        <f t="shared" si="21"/>
        <v>0</v>
      </c>
      <c r="CC72" s="20" t="s">
        <v>85</v>
      </c>
      <c r="CD72" s="192"/>
      <c r="CE72" s="19" t="s">
        <v>67</v>
      </c>
      <c r="CF72" s="19" t="s">
        <v>67</v>
      </c>
      <c r="CG72" s="19" t="s">
        <v>67</v>
      </c>
      <c r="CH72" s="19" t="s">
        <v>67</v>
      </c>
      <c r="CI72" s="19" t="s">
        <v>67</v>
      </c>
      <c r="CJ72" s="19" t="s">
        <v>67</v>
      </c>
      <c r="CK72" s="19" t="s">
        <v>67</v>
      </c>
      <c r="CL72" s="19" t="s">
        <v>67</v>
      </c>
      <c r="CM72" s="22">
        <f t="shared" si="22"/>
        <v>1</v>
      </c>
      <c r="CN72" s="20" t="s">
        <v>67</v>
      </c>
      <c r="CO72" s="192"/>
      <c r="CP72" s="19" t="s">
        <v>67</v>
      </c>
      <c r="CQ72" s="19" t="s">
        <v>67</v>
      </c>
      <c r="CR72" s="20" t="s">
        <v>67</v>
      </c>
      <c r="CS72" s="20" t="s">
        <v>67</v>
      </c>
      <c r="CT72" s="19" t="s">
        <v>85</v>
      </c>
      <c r="CU72" s="192"/>
      <c r="CV72" s="42">
        <f t="shared" si="23"/>
        <v>1</v>
      </c>
      <c r="CW72" s="20" t="s">
        <v>67</v>
      </c>
      <c r="CX72" s="19" t="s">
        <v>67</v>
      </c>
      <c r="CY72" s="20" t="s">
        <v>67</v>
      </c>
      <c r="CZ72" s="20" t="s">
        <v>67</v>
      </c>
      <c r="DA72" s="20" t="s">
        <v>67</v>
      </c>
      <c r="DB72" s="20" t="s">
        <v>67</v>
      </c>
      <c r="DC72" s="192"/>
      <c r="DD72" s="20" t="s">
        <v>145</v>
      </c>
      <c r="DE72" s="20">
        <v>4500</v>
      </c>
      <c r="DF72" s="22">
        <f t="shared" si="24"/>
        <v>1</v>
      </c>
      <c r="DG72" s="20" t="s">
        <v>67</v>
      </c>
      <c r="DH72" s="20" t="s">
        <v>401</v>
      </c>
      <c r="DI72" s="192"/>
      <c r="DJ72" s="19" t="s">
        <v>67</v>
      </c>
      <c r="DK72" s="19" t="s">
        <v>67</v>
      </c>
      <c r="DL72" s="192"/>
      <c r="DM72" s="20" t="s">
        <v>433</v>
      </c>
      <c r="DN72" s="20" t="s">
        <v>165</v>
      </c>
      <c r="DO72" s="20" t="s">
        <v>470</v>
      </c>
      <c r="DP72" s="20">
        <v>208</v>
      </c>
      <c r="DQ72" s="192"/>
      <c r="DR72" s="20" t="s">
        <v>38</v>
      </c>
      <c r="DS72" s="19" t="s">
        <v>39</v>
      </c>
      <c r="DT72" s="22">
        <f t="shared" si="25"/>
        <v>1</v>
      </c>
      <c r="DU72" s="20" t="s">
        <v>38</v>
      </c>
      <c r="DV72" s="22">
        <f t="shared" si="26"/>
        <v>1</v>
      </c>
      <c r="DW72" s="20" t="s">
        <v>38</v>
      </c>
      <c r="DX72" s="22">
        <f t="shared" si="27"/>
        <v>1</v>
      </c>
      <c r="DY72" s="20" t="s">
        <v>38</v>
      </c>
      <c r="DZ72" s="22">
        <f t="shared" si="28"/>
        <v>0</v>
      </c>
      <c r="EA72" s="20" t="s">
        <v>39</v>
      </c>
      <c r="EB72" s="19" t="s">
        <v>38</v>
      </c>
      <c r="EC72" s="19" t="s">
        <v>67</v>
      </c>
      <c r="ED72" s="19" t="s">
        <v>67</v>
      </c>
      <c r="EE72" s="19" t="s">
        <v>67</v>
      </c>
      <c r="EF72" s="19" t="s">
        <v>67</v>
      </c>
      <c r="EG72" s="19" t="s">
        <v>67</v>
      </c>
      <c r="EH72" s="19" t="s">
        <v>67</v>
      </c>
      <c r="EI72" s="23" t="s">
        <v>271</v>
      </c>
      <c r="EJ72" s="28">
        <v>327500</v>
      </c>
      <c r="EK72" s="28">
        <v>550900</v>
      </c>
      <c r="EL72" s="29">
        <f t="shared" si="29"/>
        <v>439200</v>
      </c>
    </row>
    <row r="73" spans="1:142" ht="66" x14ac:dyDescent="0.3">
      <c r="A73" s="18" t="s">
        <v>272</v>
      </c>
      <c r="B73" s="188"/>
      <c r="C73" s="188"/>
      <c r="D73" s="192"/>
      <c r="E73" s="19" t="s">
        <v>4</v>
      </c>
      <c r="F73" s="20" t="s">
        <v>6</v>
      </c>
      <c r="G73" s="192"/>
      <c r="H73" s="21" t="s">
        <v>322</v>
      </c>
      <c r="I73" s="21" t="s">
        <v>323</v>
      </c>
      <c r="J73" s="20">
        <v>8</v>
      </c>
      <c r="K73" s="31">
        <v>2.9</v>
      </c>
      <c r="L73" s="20">
        <v>12</v>
      </c>
      <c r="M73" s="20">
        <v>128</v>
      </c>
      <c r="N73" s="20">
        <f t="shared" si="15"/>
        <v>0</v>
      </c>
      <c r="O73" s="20" t="s">
        <v>39</v>
      </c>
      <c r="P73" s="20"/>
      <c r="Q73" s="192"/>
      <c r="R73" s="19" t="s">
        <v>46</v>
      </c>
      <c r="S73" s="192"/>
      <c r="T73" s="20">
        <v>1</v>
      </c>
      <c r="U73" s="20">
        <v>6.8</v>
      </c>
      <c r="V73" s="32">
        <v>3200</v>
      </c>
      <c r="W73" s="32">
        <v>1440</v>
      </c>
      <c r="X73" s="32">
        <f t="shared" si="16"/>
        <v>4608000</v>
      </c>
      <c r="Y73" s="189" t="s">
        <v>371</v>
      </c>
      <c r="Z73" s="189"/>
      <c r="AA73" s="19" t="s">
        <v>39</v>
      </c>
      <c r="AB73" s="20">
        <v>120</v>
      </c>
      <c r="AC73" s="21" t="s">
        <v>63</v>
      </c>
      <c r="AD73" s="21" t="s">
        <v>380</v>
      </c>
      <c r="AE73" s="21" t="s">
        <v>64</v>
      </c>
      <c r="AF73" s="24"/>
      <c r="AG73" s="24"/>
      <c r="AH73" s="24"/>
      <c r="AI73" s="192"/>
      <c r="AJ73" s="19" t="s">
        <v>67</v>
      </c>
      <c r="AK73" s="19" t="s">
        <v>39</v>
      </c>
      <c r="AL73" s="34">
        <f t="shared" si="17"/>
        <v>1</v>
      </c>
      <c r="AM73" s="20" t="s">
        <v>67</v>
      </c>
      <c r="AN73" s="20">
        <v>40</v>
      </c>
      <c r="AO73" s="20">
        <v>4</v>
      </c>
      <c r="AP73" s="20">
        <v>108</v>
      </c>
      <c r="AQ73" s="20">
        <v>10</v>
      </c>
      <c r="AR73" s="20">
        <v>10</v>
      </c>
      <c r="AS73" s="20">
        <v>12</v>
      </c>
      <c r="AT73" s="19" t="s">
        <v>67</v>
      </c>
      <c r="AU73" s="19" t="s">
        <v>67</v>
      </c>
      <c r="AV73" s="34">
        <f t="shared" si="18"/>
        <v>0</v>
      </c>
      <c r="AW73" s="20" t="s">
        <v>85</v>
      </c>
      <c r="AX73" s="19" t="s">
        <v>85</v>
      </c>
      <c r="AY73" s="34">
        <f t="shared" si="19"/>
        <v>0</v>
      </c>
      <c r="AZ73" s="20" t="s">
        <v>85</v>
      </c>
      <c r="BA73" s="19" t="s">
        <v>67</v>
      </c>
      <c r="BB73" s="34">
        <v>7680</v>
      </c>
      <c r="BC73" s="34">
        <v>4320</v>
      </c>
      <c r="BD73" s="36">
        <f t="shared" si="20"/>
        <v>33177600</v>
      </c>
      <c r="BE73" s="34">
        <v>24</v>
      </c>
      <c r="BF73" s="20" t="s">
        <v>387</v>
      </c>
      <c r="BG73" s="192"/>
      <c r="BH73" s="19" t="s">
        <v>67</v>
      </c>
      <c r="BI73" s="20" t="s">
        <v>85</v>
      </c>
      <c r="BJ73" s="19" t="s">
        <v>67</v>
      </c>
      <c r="BK73" s="19" t="s">
        <v>67</v>
      </c>
      <c r="BL73" s="19" t="s">
        <v>67</v>
      </c>
      <c r="BM73" s="192"/>
      <c r="BN73" s="19" t="s">
        <v>85</v>
      </c>
      <c r="BO73" s="19" t="s">
        <v>67</v>
      </c>
      <c r="BP73" s="19" t="s">
        <v>67</v>
      </c>
      <c r="BQ73" s="19" t="s">
        <v>85</v>
      </c>
      <c r="BR73" s="19" t="s">
        <v>85</v>
      </c>
      <c r="BS73" s="20" t="s">
        <v>67</v>
      </c>
      <c r="BT73" s="19" t="s">
        <v>67</v>
      </c>
      <c r="BU73" s="19" t="s">
        <v>85</v>
      </c>
      <c r="BV73" s="192"/>
      <c r="BW73" s="20" t="s">
        <v>85</v>
      </c>
      <c r="BX73" s="20" t="s">
        <v>67</v>
      </c>
      <c r="BY73" s="19" t="s">
        <v>85</v>
      </c>
      <c r="BZ73" s="19" t="s">
        <v>85</v>
      </c>
      <c r="CA73" s="19" t="s">
        <v>85</v>
      </c>
      <c r="CB73" s="34">
        <f t="shared" si="21"/>
        <v>0</v>
      </c>
      <c r="CC73" s="20" t="s">
        <v>85</v>
      </c>
      <c r="CD73" s="192"/>
      <c r="CE73" s="19" t="s">
        <v>67</v>
      </c>
      <c r="CF73" s="19" t="s">
        <v>67</v>
      </c>
      <c r="CG73" s="19" t="s">
        <v>67</v>
      </c>
      <c r="CH73" s="19" t="s">
        <v>67</v>
      </c>
      <c r="CI73" s="19" t="s">
        <v>67</v>
      </c>
      <c r="CJ73" s="19" t="s">
        <v>67</v>
      </c>
      <c r="CK73" s="19" t="s">
        <v>67</v>
      </c>
      <c r="CL73" s="19" t="s">
        <v>67</v>
      </c>
      <c r="CM73" s="22">
        <f t="shared" si="22"/>
        <v>1</v>
      </c>
      <c r="CN73" s="20" t="s">
        <v>67</v>
      </c>
      <c r="CO73" s="192"/>
      <c r="CP73" s="19" t="s">
        <v>67</v>
      </c>
      <c r="CQ73" s="19" t="s">
        <v>67</v>
      </c>
      <c r="CR73" s="20" t="s">
        <v>67</v>
      </c>
      <c r="CS73" s="20" t="s">
        <v>67</v>
      </c>
      <c r="CT73" s="19" t="s">
        <v>85</v>
      </c>
      <c r="CU73" s="192"/>
      <c r="CV73" s="42">
        <f t="shared" si="23"/>
        <v>1</v>
      </c>
      <c r="CW73" s="20" t="s">
        <v>67</v>
      </c>
      <c r="CX73" s="19" t="s">
        <v>67</v>
      </c>
      <c r="CY73" s="20" t="s">
        <v>67</v>
      </c>
      <c r="CZ73" s="20" t="s">
        <v>67</v>
      </c>
      <c r="DA73" s="20" t="s">
        <v>67</v>
      </c>
      <c r="DB73" s="20" t="s">
        <v>67</v>
      </c>
      <c r="DC73" s="192"/>
      <c r="DD73" s="20" t="s">
        <v>144</v>
      </c>
      <c r="DE73" s="20">
        <v>5000</v>
      </c>
      <c r="DF73" s="22">
        <f t="shared" si="24"/>
        <v>1</v>
      </c>
      <c r="DG73" s="20" t="s">
        <v>67</v>
      </c>
      <c r="DH73" s="20" t="s">
        <v>401</v>
      </c>
      <c r="DI73" s="192"/>
      <c r="DJ73" s="19" t="s">
        <v>67</v>
      </c>
      <c r="DK73" s="19" t="s">
        <v>67</v>
      </c>
      <c r="DL73" s="192"/>
      <c r="DM73" s="20" t="s">
        <v>162</v>
      </c>
      <c r="DN73" s="20" t="s">
        <v>441</v>
      </c>
      <c r="DO73" s="20" t="s">
        <v>172</v>
      </c>
      <c r="DP73" s="20">
        <v>227</v>
      </c>
      <c r="DQ73" s="192"/>
      <c r="DR73" s="20" t="s">
        <v>38</v>
      </c>
      <c r="DS73" s="19" t="s">
        <v>39</v>
      </c>
      <c r="DT73" s="22">
        <f t="shared" si="25"/>
        <v>1</v>
      </c>
      <c r="DU73" s="20" t="s">
        <v>38</v>
      </c>
      <c r="DV73" s="22">
        <f t="shared" si="26"/>
        <v>1</v>
      </c>
      <c r="DW73" s="20" t="s">
        <v>38</v>
      </c>
      <c r="DX73" s="22">
        <f t="shared" si="27"/>
        <v>1</v>
      </c>
      <c r="DY73" s="20" t="s">
        <v>38</v>
      </c>
      <c r="DZ73" s="22">
        <f t="shared" si="28"/>
        <v>0</v>
      </c>
      <c r="EA73" s="20" t="s">
        <v>39</v>
      </c>
      <c r="EB73" s="19" t="s">
        <v>38</v>
      </c>
      <c r="EC73" s="19" t="s">
        <v>67</v>
      </c>
      <c r="ED73" s="19" t="s">
        <v>67</v>
      </c>
      <c r="EE73" s="19" t="s">
        <v>67</v>
      </c>
      <c r="EF73" s="19" t="s">
        <v>67</v>
      </c>
      <c r="EG73" s="19" t="s">
        <v>67</v>
      </c>
      <c r="EH73" s="19" t="s">
        <v>67</v>
      </c>
      <c r="EI73" s="23" t="s">
        <v>272</v>
      </c>
      <c r="EJ73" s="28">
        <v>367700</v>
      </c>
      <c r="EK73" s="28">
        <v>566800</v>
      </c>
      <c r="EL73" s="29">
        <f t="shared" si="29"/>
        <v>467250</v>
      </c>
    </row>
    <row r="74" spans="1:142" ht="66" x14ac:dyDescent="0.3">
      <c r="A74" s="18" t="s">
        <v>273</v>
      </c>
      <c r="B74" s="188"/>
      <c r="C74" s="188"/>
      <c r="D74" s="192"/>
      <c r="E74" s="19" t="s">
        <v>4</v>
      </c>
      <c r="F74" s="20" t="s">
        <v>6</v>
      </c>
      <c r="G74" s="192"/>
      <c r="H74" s="21" t="s">
        <v>320</v>
      </c>
      <c r="I74" s="21" t="s">
        <v>316</v>
      </c>
      <c r="J74" s="20">
        <v>8</v>
      </c>
      <c r="K74" s="31">
        <v>2.73</v>
      </c>
      <c r="L74" s="20">
        <v>8</v>
      </c>
      <c r="M74" s="20">
        <v>256</v>
      </c>
      <c r="N74" s="20">
        <f t="shared" si="15"/>
        <v>1</v>
      </c>
      <c r="O74" s="20" t="s">
        <v>38</v>
      </c>
      <c r="P74" s="20" t="s">
        <v>41</v>
      </c>
      <c r="Q74" s="192"/>
      <c r="R74" s="19" t="s">
        <v>46</v>
      </c>
      <c r="S74" s="192"/>
      <c r="T74" s="20">
        <v>1</v>
      </c>
      <c r="U74" s="20">
        <v>6.9</v>
      </c>
      <c r="V74" s="32">
        <v>3088</v>
      </c>
      <c r="W74" s="32">
        <v>1440</v>
      </c>
      <c r="X74" s="32">
        <f t="shared" si="16"/>
        <v>4446720</v>
      </c>
      <c r="Y74" s="189" t="s">
        <v>373</v>
      </c>
      <c r="Z74" s="189"/>
      <c r="AA74" s="19" t="s">
        <v>39</v>
      </c>
      <c r="AB74" s="20">
        <v>120</v>
      </c>
      <c r="AC74" s="21" t="s">
        <v>63</v>
      </c>
      <c r="AD74" s="21" t="s">
        <v>64</v>
      </c>
      <c r="AE74" s="24"/>
      <c r="AF74" s="24"/>
      <c r="AG74" s="24"/>
      <c r="AH74" s="24"/>
      <c r="AI74" s="192"/>
      <c r="AJ74" s="19" t="s">
        <v>67</v>
      </c>
      <c r="AK74" s="19" t="s">
        <v>39</v>
      </c>
      <c r="AL74" s="34">
        <f t="shared" si="17"/>
        <v>1</v>
      </c>
      <c r="AM74" s="20" t="s">
        <v>67</v>
      </c>
      <c r="AN74" s="20">
        <v>10</v>
      </c>
      <c r="AO74" s="20">
        <v>3</v>
      </c>
      <c r="AP74" s="20">
        <v>108</v>
      </c>
      <c r="AQ74" s="20">
        <v>12</v>
      </c>
      <c r="AR74" s="20">
        <v>12</v>
      </c>
      <c r="AS74" s="20"/>
      <c r="AT74" s="19" t="s">
        <v>67</v>
      </c>
      <c r="AU74" s="19" t="s">
        <v>67</v>
      </c>
      <c r="AV74" s="34">
        <f t="shared" si="18"/>
        <v>0</v>
      </c>
      <c r="AW74" s="20" t="s">
        <v>85</v>
      </c>
      <c r="AX74" s="19" t="s">
        <v>85</v>
      </c>
      <c r="AY74" s="34">
        <f t="shared" si="19"/>
        <v>0</v>
      </c>
      <c r="AZ74" s="20" t="s">
        <v>85</v>
      </c>
      <c r="BA74" s="19" t="s">
        <v>67</v>
      </c>
      <c r="BB74" s="34">
        <v>7680</v>
      </c>
      <c r="BC74" s="34">
        <v>4320</v>
      </c>
      <c r="BD74" s="36">
        <f t="shared" si="20"/>
        <v>33177600</v>
      </c>
      <c r="BE74" s="34">
        <v>24</v>
      </c>
      <c r="BF74" s="20" t="s">
        <v>387</v>
      </c>
      <c r="BG74" s="192"/>
      <c r="BH74" s="19" t="s">
        <v>67</v>
      </c>
      <c r="BI74" s="20" t="s">
        <v>85</v>
      </c>
      <c r="BJ74" s="19" t="s">
        <v>67</v>
      </c>
      <c r="BK74" s="19" t="s">
        <v>67</v>
      </c>
      <c r="BL74" s="19" t="s">
        <v>67</v>
      </c>
      <c r="BM74" s="192"/>
      <c r="BN74" s="19" t="s">
        <v>85</v>
      </c>
      <c r="BO74" s="19" t="s">
        <v>67</v>
      </c>
      <c r="BP74" s="19" t="s">
        <v>67</v>
      </c>
      <c r="BQ74" s="19" t="s">
        <v>85</v>
      </c>
      <c r="BR74" s="19" t="s">
        <v>85</v>
      </c>
      <c r="BS74" s="20" t="s">
        <v>67</v>
      </c>
      <c r="BT74" s="19" t="s">
        <v>67</v>
      </c>
      <c r="BU74" s="19" t="s">
        <v>85</v>
      </c>
      <c r="BV74" s="192"/>
      <c r="BW74" s="20" t="s">
        <v>85</v>
      </c>
      <c r="BX74" s="20" t="s">
        <v>67</v>
      </c>
      <c r="BY74" s="19" t="s">
        <v>85</v>
      </c>
      <c r="BZ74" s="19" t="s">
        <v>85</v>
      </c>
      <c r="CA74" s="19" t="s">
        <v>85</v>
      </c>
      <c r="CB74" s="34">
        <f t="shared" si="21"/>
        <v>0</v>
      </c>
      <c r="CC74" s="20" t="s">
        <v>85</v>
      </c>
      <c r="CD74" s="192"/>
      <c r="CE74" s="19" t="s">
        <v>67</v>
      </c>
      <c r="CF74" s="19" t="s">
        <v>67</v>
      </c>
      <c r="CG74" s="19" t="s">
        <v>67</v>
      </c>
      <c r="CH74" s="19" t="s">
        <v>67</v>
      </c>
      <c r="CI74" s="19" t="s">
        <v>67</v>
      </c>
      <c r="CJ74" s="19" t="s">
        <v>67</v>
      </c>
      <c r="CK74" s="19" t="s">
        <v>67</v>
      </c>
      <c r="CL74" s="19" t="s">
        <v>67</v>
      </c>
      <c r="CM74" s="22">
        <f t="shared" si="22"/>
        <v>0</v>
      </c>
      <c r="CN74" s="20" t="s">
        <v>85</v>
      </c>
      <c r="CO74" s="192"/>
      <c r="CP74" s="19" t="s">
        <v>67</v>
      </c>
      <c r="CQ74" s="19" t="s">
        <v>67</v>
      </c>
      <c r="CR74" s="20" t="s">
        <v>67</v>
      </c>
      <c r="CS74" s="20" t="s">
        <v>67</v>
      </c>
      <c r="CT74" s="19" t="s">
        <v>85</v>
      </c>
      <c r="CU74" s="192"/>
      <c r="CV74" s="42">
        <f t="shared" si="23"/>
        <v>1</v>
      </c>
      <c r="CW74" s="20" t="s">
        <v>67</v>
      </c>
      <c r="CX74" s="19" t="s">
        <v>67</v>
      </c>
      <c r="CY74" s="20" t="s">
        <v>67</v>
      </c>
      <c r="CZ74" s="20" t="s">
        <v>67</v>
      </c>
      <c r="DA74" s="20" t="s">
        <v>67</v>
      </c>
      <c r="DB74" s="20" t="s">
        <v>67</v>
      </c>
      <c r="DC74" s="192"/>
      <c r="DD74" s="20" t="s">
        <v>145</v>
      </c>
      <c r="DE74" s="20">
        <v>4500</v>
      </c>
      <c r="DF74" s="22">
        <f t="shared" si="24"/>
        <v>1</v>
      </c>
      <c r="DG74" s="20" t="s">
        <v>67</v>
      </c>
      <c r="DH74" s="20" t="s">
        <v>401</v>
      </c>
      <c r="DI74" s="192"/>
      <c r="DJ74" s="19" t="s">
        <v>67</v>
      </c>
      <c r="DK74" s="19" t="s">
        <v>67</v>
      </c>
      <c r="DL74" s="192"/>
      <c r="DM74" s="20" t="s">
        <v>433</v>
      </c>
      <c r="DN74" s="20" t="s">
        <v>165</v>
      </c>
      <c r="DO74" s="20" t="s">
        <v>470</v>
      </c>
      <c r="DP74" s="20">
        <v>208</v>
      </c>
      <c r="DQ74" s="192"/>
      <c r="DR74" s="20" t="s">
        <v>38</v>
      </c>
      <c r="DS74" s="19" t="s">
        <v>39</v>
      </c>
      <c r="DT74" s="22">
        <f t="shared" si="25"/>
        <v>1</v>
      </c>
      <c r="DU74" s="20" t="s">
        <v>38</v>
      </c>
      <c r="DV74" s="22">
        <f t="shared" si="26"/>
        <v>1</v>
      </c>
      <c r="DW74" s="20" t="s">
        <v>38</v>
      </c>
      <c r="DX74" s="22">
        <f t="shared" si="27"/>
        <v>1</v>
      </c>
      <c r="DY74" s="20" t="s">
        <v>38</v>
      </c>
      <c r="DZ74" s="22">
        <f t="shared" si="28"/>
        <v>0</v>
      </c>
      <c r="EA74" s="20" t="s">
        <v>39</v>
      </c>
      <c r="EB74" s="19" t="s">
        <v>38</v>
      </c>
      <c r="EC74" s="19" t="s">
        <v>67</v>
      </c>
      <c r="ED74" s="19" t="s">
        <v>67</v>
      </c>
      <c r="EE74" s="19" t="s">
        <v>67</v>
      </c>
      <c r="EF74" s="19" t="s">
        <v>67</v>
      </c>
      <c r="EG74" s="19" t="s">
        <v>67</v>
      </c>
      <c r="EH74" s="19" t="s">
        <v>67</v>
      </c>
      <c r="EI74" s="23" t="s">
        <v>273</v>
      </c>
      <c r="EJ74" s="28">
        <v>379989</v>
      </c>
      <c r="EK74" s="28">
        <v>412900</v>
      </c>
      <c r="EL74" s="29">
        <f t="shared" si="29"/>
        <v>396444.5</v>
      </c>
    </row>
    <row r="75" spans="1:142" ht="66" x14ac:dyDescent="0.3">
      <c r="A75" s="18" t="s">
        <v>274</v>
      </c>
      <c r="B75" s="188"/>
      <c r="C75" s="188"/>
      <c r="D75" s="192"/>
      <c r="E75" s="19" t="s">
        <v>4</v>
      </c>
      <c r="F75" s="20" t="s">
        <v>6</v>
      </c>
      <c r="G75" s="192"/>
      <c r="H75" s="21" t="s">
        <v>322</v>
      </c>
      <c r="I75" s="21" t="s">
        <v>323</v>
      </c>
      <c r="J75" s="20">
        <v>8</v>
      </c>
      <c r="K75" s="31">
        <v>2.9</v>
      </c>
      <c r="L75" s="20">
        <v>12</v>
      </c>
      <c r="M75" s="20">
        <v>256</v>
      </c>
      <c r="N75" s="20">
        <f t="shared" si="15"/>
        <v>0</v>
      </c>
      <c r="O75" s="20" t="s">
        <v>39</v>
      </c>
      <c r="P75" s="20"/>
      <c r="Q75" s="192"/>
      <c r="R75" s="19" t="s">
        <v>46</v>
      </c>
      <c r="S75" s="192"/>
      <c r="T75" s="20">
        <v>1</v>
      </c>
      <c r="U75" s="20">
        <v>6.8</v>
      </c>
      <c r="V75" s="32">
        <v>3200</v>
      </c>
      <c r="W75" s="32">
        <v>1440</v>
      </c>
      <c r="X75" s="32">
        <f t="shared" si="16"/>
        <v>4608000</v>
      </c>
      <c r="Y75" s="189" t="s">
        <v>371</v>
      </c>
      <c r="Z75" s="189"/>
      <c r="AA75" s="19" t="s">
        <v>39</v>
      </c>
      <c r="AB75" s="20">
        <v>120</v>
      </c>
      <c r="AC75" s="21" t="s">
        <v>63</v>
      </c>
      <c r="AD75" s="21" t="s">
        <v>380</v>
      </c>
      <c r="AE75" s="21" t="s">
        <v>64</v>
      </c>
      <c r="AF75" s="24"/>
      <c r="AG75" s="24"/>
      <c r="AH75" s="24"/>
      <c r="AI75" s="192"/>
      <c r="AJ75" s="19" t="s">
        <v>67</v>
      </c>
      <c r="AK75" s="19" t="s">
        <v>39</v>
      </c>
      <c r="AL75" s="34">
        <f t="shared" si="17"/>
        <v>1</v>
      </c>
      <c r="AM75" s="20" t="s">
        <v>67</v>
      </c>
      <c r="AN75" s="20">
        <v>40</v>
      </c>
      <c r="AO75" s="20">
        <v>4</v>
      </c>
      <c r="AP75" s="20">
        <v>108</v>
      </c>
      <c r="AQ75" s="20">
        <v>10</v>
      </c>
      <c r="AR75" s="20">
        <v>10</v>
      </c>
      <c r="AS75" s="20">
        <v>12</v>
      </c>
      <c r="AT75" s="19" t="s">
        <v>67</v>
      </c>
      <c r="AU75" s="19" t="s">
        <v>67</v>
      </c>
      <c r="AV75" s="34">
        <f t="shared" si="18"/>
        <v>0</v>
      </c>
      <c r="AW75" s="20" t="s">
        <v>85</v>
      </c>
      <c r="AX75" s="19" t="s">
        <v>85</v>
      </c>
      <c r="AY75" s="34">
        <f t="shared" si="19"/>
        <v>0</v>
      </c>
      <c r="AZ75" s="20" t="s">
        <v>85</v>
      </c>
      <c r="BA75" s="19" t="s">
        <v>67</v>
      </c>
      <c r="BB75" s="34">
        <v>7680</v>
      </c>
      <c r="BC75" s="34">
        <v>4320</v>
      </c>
      <c r="BD75" s="36">
        <f t="shared" si="20"/>
        <v>33177600</v>
      </c>
      <c r="BE75" s="34">
        <v>24</v>
      </c>
      <c r="BF75" s="20" t="s">
        <v>387</v>
      </c>
      <c r="BG75" s="192"/>
      <c r="BH75" s="19" t="s">
        <v>67</v>
      </c>
      <c r="BI75" s="20" t="s">
        <v>85</v>
      </c>
      <c r="BJ75" s="19" t="s">
        <v>67</v>
      </c>
      <c r="BK75" s="19" t="s">
        <v>67</v>
      </c>
      <c r="BL75" s="19" t="s">
        <v>67</v>
      </c>
      <c r="BM75" s="192"/>
      <c r="BN75" s="19" t="s">
        <v>85</v>
      </c>
      <c r="BO75" s="19" t="s">
        <v>67</v>
      </c>
      <c r="BP75" s="19" t="s">
        <v>67</v>
      </c>
      <c r="BQ75" s="19" t="s">
        <v>85</v>
      </c>
      <c r="BR75" s="19" t="s">
        <v>85</v>
      </c>
      <c r="BS75" s="20" t="s">
        <v>67</v>
      </c>
      <c r="BT75" s="19" t="s">
        <v>67</v>
      </c>
      <c r="BU75" s="19" t="s">
        <v>85</v>
      </c>
      <c r="BV75" s="192"/>
      <c r="BW75" s="20" t="s">
        <v>85</v>
      </c>
      <c r="BX75" s="20" t="s">
        <v>67</v>
      </c>
      <c r="BY75" s="19" t="s">
        <v>85</v>
      </c>
      <c r="BZ75" s="19" t="s">
        <v>85</v>
      </c>
      <c r="CA75" s="19" t="s">
        <v>85</v>
      </c>
      <c r="CB75" s="34">
        <f t="shared" si="21"/>
        <v>0</v>
      </c>
      <c r="CC75" s="20" t="s">
        <v>85</v>
      </c>
      <c r="CD75" s="192"/>
      <c r="CE75" s="19" t="s">
        <v>67</v>
      </c>
      <c r="CF75" s="19" t="s">
        <v>67</v>
      </c>
      <c r="CG75" s="19" t="s">
        <v>67</v>
      </c>
      <c r="CH75" s="19" t="s">
        <v>67</v>
      </c>
      <c r="CI75" s="19" t="s">
        <v>67</v>
      </c>
      <c r="CJ75" s="19" t="s">
        <v>67</v>
      </c>
      <c r="CK75" s="19" t="s">
        <v>67</v>
      </c>
      <c r="CL75" s="19" t="s">
        <v>67</v>
      </c>
      <c r="CM75" s="22">
        <f t="shared" si="22"/>
        <v>1</v>
      </c>
      <c r="CN75" s="20" t="s">
        <v>67</v>
      </c>
      <c r="CO75" s="192"/>
      <c r="CP75" s="19" t="s">
        <v>67</v>
      </c>
      <c r="CQ75" s="19" t="s">
        <v>67</v>
      </c>
      <c r="CR75" s="20" t="s">
        <v>67</v>
      </c>
      <c r="CS75" s="20" t="s">
        <v>67</v>
      </c>
      <c r="CT75" s="19" t="s">
        <v>85</v>
      </c>
      <c r="CU75" s="192"/>
      <c r="CV75" s="42">
        <f t="shared" si="23"/>
        <v>1</v>
      </c>
      <c r="CW75" s="20" t="s">
        <v>67</v>
      </c>
      <c r="CX75" s="19" t="s">
        <v>67</v>
      </c>
      <c r="CY75" s="20" t="s">
        <v>67</v>
      </c>
      <c r="CZ75" s="20" t="s">
        <v>67</v>
      </c>
      <c r="DA75" s="20" t="s">
        <v>67</v>
      </c>
      <c r="DB75" s="20" t="s">
        <v>67</v>
      </c>
      <c r="DC75" s="192"/>
      <c r="DD75" s="20" t="s">
        <v>144</v>
      </c>
      <c r="DE75" s="20">
        <v>5000</v>
      </c>
      <c r="DF75" s="22">
        <f t="shared" si="24"/>
        <v>1</v>
      </c>
      <c r="DG75" s="20" t="s">
        <v>67</v>
      </c>
      <c r="DH75" s="20" t="s">
        <v>401</v>
      </c>
      <c r="DI75" s="192"/>
      <c r="DJ75" s="19" t="s">
        <v>67</v>
      </c>
      <c r="DK75" s="19" t="s">
        <v>67</v>
      </c>
      <c r="DL75" s="192"/>
      <c r="DM75" s="20" t="s">
        <v>162</v>
      </c>
      <c r="DN75" s="20" t="s">
        <v>441</v>
      </c>
      <c r="DO75" s="20" t="s">
        <v>172</v>
      </c>
      <c r="DP75" s="20">
        <v>227</v>
      </c>
      <c r="DQ75" s="192"/>
      <c r="DR75" s="20" t="s">
        <v>38</v>
      </c>
      <c r="DS75" s="19" t="s">
        <v>39</v>
      </c>
      <c r="DT75" s="22">
        <f t="shared" si="25"/>
        <v>1</v>
      </c>
      <c r="DU75" s="20" t="s">
        <v>38</v>
      </c>
      <c r="DV75" s="22">
        <f t="shared" si="26"/>
        <v>1</v>
      </c>
      <c r="DW75" s="20" t="s">
        <v>38</v>
      </c>
      <c r="DX75" s="22">
        <f t="shared" si="27"/>
        <v>1</v>
      </c>
      <c r="DY75" s="20" t="s">
        <v>38</v>
      </c>
      <c r="DZ75" s="22">
        <f t="shared" si="28"/>
        <v>0</v>
      </c>
      <c r="EA75" s="20" t="s">
        <v>39</v>
      </c>
      <c r="EB75" s="19" t="s">
        <v>38</v>
      </c>
      <c r="EC75" s="19" t="s">
        <v>67</v>
      </c>
      <c r="ED75" s="19" t="s">
        <v>67</v>
      </c>
      <c r="EE75" s="19" t="s">
        <v>67</v>
      </c>
      <c r="EF75" s="19" t="s">
        <v>67</v>
      </c>
      <c r="EG75" s="19" t="s">
        <v>67</v>
      </c>
      <c r="EH75" s="19" t="s">
        <v>67</v>
      </c>
      <c r="EI75" s="23" t="s">
        <v>274</v>
      </c>
      <c r="EJ75" s="28">
        <v>418990</v>
      </c>
      <c r="EK75" s="28">
        <v>645300</v>
      </c>
      <c r="EL75" s="29">
        <f t="shared" si="29"/>
        <v>532145</v>
      </c>
    </row>
    <row r="76" spans="1:142" ht="132" x14ac:dyDescent="0.3">
      <c r="A76" s="18" t="s">
        <v>275</v>
      </c>
      <c r="B76" s="188"/>
      <c r="C76" s="188"/>
      <c r="D76" s="192"/>
      <c r="E76" s="19" t="s">
        <v>4</v>
      </c>
      <c r="F76" s="20" t="s">
        <v>6</v>
      </c>
      <c r="G76" s="192"/>
      <c r="H76" s="21" t="s">
        <v>326</v>
      </c>
      <c r="I76" s="21" t="s">
        <v>15</v>
      </c>
      <c r="J76" s="20">
        <v>8</v>
      </c>
      <c r="K76" s="31">
        <v>3.09</v>
      </c>
      <c r="L76" s="20">
        <v>12</v>
      </c>
      <c r="M76" s="20">
        <v>256</v>
      </c>
      <c r="N76" s="20">
        <f t="shared" si="15"/>
        <v>0</v>
      </c>
      <c r="O76" s="20" t="s">
        <v>39</v>
      </c>
      <c r="P76" s="20"/>
      <c r="Q76" s="192"/>
      <c r="R76" s="19" t="s">
        <v>46</v>
      </c>
      <c r="S76" s="192"/>
      <c r="T76" s="20">
        <v>2</v>
      </c>
      <c r="U76" s="20">
        <v>6.23</v>
      </c>
      <c r="V76" s="32">
        <v>2260</v>
      </c>
      <c r="W76" s="32">
        <v>816</v>
      </c>
      <c r="X76" s="32">
        <f t="shared" si="16"/>
        <v>1844160</v>
      </c>
      <c r="Y76" s="189" t="s">
        <v>57</v>
      </c>
      <c r="Z76" s="189"/>
      <c r="AA76" s="19" t="s">
        <v>39</v>
      </c>
      <c r="AB76" s="20">
        <v>120</v>
      </c>
      <c r="AC76" s="21" t="s">
        <v>63</v>
      </c>
      <c r="AD76" s="21" t="s">
        <v>382</v>
      </c>
      <c r="AE76" s="24"/>
      <c r="AF76" s="24"/>
      <c r="AG76" s="24"/>
      <c r="AH76" s="24"/>
      <c r="AI76" s="192"/>
      <c r="AJ76" s="19" t="s">
        <v>67</v>
      </c>
      <c r="AK76" s="19" t="s">
        <v>39</v>
      </c>
      <c r="AL76" s="34">
        <f t="shared" si="17"/>
        <v>1</v>
      </c>
      <c r="AM76" s="20" t="s">
        <v>67</v>
      </c>
      <c r="AN76" s="20">
        <v>10</v>
      </c>
      <c r="AO76" s="20">
        <v>3</v>
      </c>
      <c r="AP76" s="20">
        <v>12</v>
      </c>
      <c r="AQ76" s="20">
        <v>12</v>
      </c>
      <c r="AR76" s="20">
        <v>12</v>
      </c>
      <c r="AS76" s="20"/>
      <c r="AT76" s="19" t="s">
        <v>67</v>
      </c>
      <c r="AU76" s="19" t="s">
        <v>67</v>
      </c>
      <c r="AV76" s="34">
        <f t="shared" si="18"/>
        <v>0</v>
      </c>
      <c r="AW76" s="20" t="s">
        <v>85</v>
      </c>
      <c r="AX76" s="19" t="s">
        <v>85</v>
      </c>
      <c r="AY76" s="34">
        <f t="shared" si="19"/>
        <v>0</v>
      </c>
      <c r="AZ76" s="20" t="s">
        <v>85</v>
      </c>
      <c r="BA76" s="19" t="s">
        <v>67</v>
      </c>
      <c r="BB76" s="34">
        <v>3840</v>
      </c>
      <c r="BC76" s="34">
        <v>2160</v>
      </c>
      <c r="BD76" s="36">
        <f t="shared" si="20"/>
        <v>8294400</v>
      </c>
      <c r="BE76" s="34">
        <v>60</v>
      </c>
      <c r="BF76" s="20" t="s">
        <v>92</v>
      </c>
      <c r="BG76" s="192"/>
      <c r="BH76" s="19" t="s">
        <v>67</v>
      </c>
      <c r="BI76" s="20" t="s">
        <v>85</v>
      </c>
      <c r="BJ76" s="19" t="s">
        <v>67</v>
      </c>
      <c r="BK76" s="19" t="s">
        <v>67</v>
      </c>
      <c r="BL76" s="19" t="s">
        <v>67</v>
      </c>
      <c r="BM76" s="192"/>
      <c r="BN76" s="19" t="s">
        <v>85</v>
      </c>
      <c r="BO76" s="19" t="s">
        <v>67</v>
      </c>
      <c r="BP76" s="19" t="s">
        <v>67</v>
      </c>
      <c r="BQ76" s="19" t="s">
        <v>85</v>
      </c>
      <c r="BR76" s="19" t="s">
        <v>85</v>
      </c>
      <c r="BS76" s="20" t="s">
        <v>67</v>
      </c>
      <c r="BT76" s="19" t="s">
        <v>67</v>
      </c>
      <c r="BU76" s="19" t="s">
        <v>85</v>
      </c>
      <c r="BV76" s="192"/>
      <c r="BW76" s="20" t="s">
        <v>85</v>
      </c>
      <c r="BX76" s="20" t="s">
        <v>67</v>
      </c>
      <c r="BY76" s="19" t="s">
        <v>85</v>
      </c>
      <c r="BZ76" s="19" t="s">
        <v>85</v>
      </c>
      <c r="CA76" s="19" t="s">
        <v>85</v>
      </c>
      <c r="CB76" s="34">
        <f t="shared" si="21"/>
        <v>0</v>
      </c>
      <c r="CC76" s="20" t="s">
        <v>85</v>
      </c>
      <c r="CD76" s="192"/>
      <c r="CE76" s="19" t="s">
        <v>67</v>
      </c>
      <c r="CF76" s="19" t="s">
        <v>67</v>
      </c>
      <c r="CG76" s="19" t="s">
        <v>67</v>
      </c>
      <c r="CH76" s="19" t="s">
        <v>67</v>
      </c>
      <c r="CI76" s="19" t="s">
        <v>67</v>
      </c>
      <c r="CJ76" s="19" t="s">
        <v>67</v>
      </c>
      <c r="CK76" s="19" t="s">
        <v>67</v>
      </c>
      <c r="CL76" s="19" t="s">
        <v>67</v>
      </c>
      <c r="CM76" s="22">
        <f t="shared" si="22"/>
        <v>1</v>
      </c>
      <c r="CN76" s="20" t="s">
        <v>67</v>
      </c>
      <c r="CO76" s="192"/>
      <c r="CP76" s="19" t="s">
        <v>67</v>
      </c>
      <c r="CQ76" s="19" t="s">
        <v>67</v>
      </c>
      <c r="CR76" s="20" t="s">
        <v>67</v>
      </c>
      <c r="CS76" s="20" t="s">
        <v>67</v>
      </c>
      <c r="CT76" s="19" t="s">
        <v>85</v>
      </c>
      <c r="CU76" s="192"/>
      <c r="CV76" s="42">
        <f t="shared" si="23"/>
        <v>1</v>
      </c>
      <c r="CW76" s="20" t="s">
        <v>67</v>
      </c>
      <c r="CX76" s="19" t="s">
        <v>67</v>
      </c>
      <c r="CY76" s="20" t="s">
        <v>67</v>
      </c>
      <c r="CZ76" s="20" t="s">
        <v>67</v>
      </c>
      <c r="DA76" s="20" t="s">
        <v>67</v>
      </c>
      <c r="DB76" s="20" t="s">
        <v>67</v>
      </c>
      <c r="DC76" s="192"/>
      <c r="DD76" s="20" t="s">
        <v>144</v>
      </c>
      <c r="DE76" s="20">
        <v>4500</v>
      </c>
      <c r="DF76" s="22">
        <f t="shared" si="24"/>
        <v>1</v>
      </c>
      <c r="DG76" s="20" t="s">
        <v>67</v>
      </c>
      <c r="DH76" s="20" t="s">
        <v>405</v>
      </c>
      <c r="DI76" s="192"/>
      <c r="DJ76" s="19" t="s">
        <v>67</v>
      </c>
      <c r="DK76" s="19" t="s">
        <v>67</v>
      </c>
      <c r="DL76" s="192"/>
      <c r="DM76" s="20" t="s">
        <v>419</v>
      </c>
      <c r="DN76" s="20" t="s">
        <v>462</v>
      </c>
      <c r="DO76" s="20" t="s">
        <v>472</v>
      </c>
      <c r="DP76" s="20">
        <v>279</v>
      </c>
      <c r="DQ76" s="192"/>
      <c r="DR76" s="20" t="s">
        <v>38</v>
      </c>
      <c r="DS76" s="19" t="s">
        <v>39</v>
      </c>
      <c r="DT76" s="22">
        <f t="shared" si="25"/>
        <v>0</v>
      </c>
      <c r="DU76" s="20" t="s">
        <v>39</v>
      </c>
      <c r="DV76" s="22">
        <f t="shared" si="26"/>
        <v>0</v>
      </c>
      <c r="DW76" s="20" t="s">
        <v>39</v>
      </c>
      <c r="DX76" s="22">
        <f t="shared" si="27"/>
        <v>0</v>
      </c>
      <c r="DY76" s="20" t="s">
        <v>39</v>
      </c>
      <c r="DZ76" s="22">
        <f t="shared" si="28"/>
        <v>0</v>
      </c>
      <c r="EA76" s="20" t="s">
        <v>39</v>
      </c>
      <c r="EB76" s="19" t="s">
        <v>38</v>
      </c>
      <c r="EC76" s="19" t="s">
        <v>67</v>
      </c>
      <c r="ED76" s="19" t="s">
        <v>67</v>
      </c>
      <c r="EE76" s="19" t="s">
        <v>67</v>
      </c>
      <c r="EF76" s="19" t="s">
        <v>67</v>
      </c>
      <c r="EG76" s="19" t="s">
        <v>67</v>
      </c>
      <c r="EH76" s="19" t="s">
        <v>67</v>
      </c>
      <c r="EI76" s="23" t="s">
        <v>275</v>
      </c>
      <c r="EJ76" s="28">
        <v>424000</v>
      </c>
      <c r="EK76" s="28">
        <v>792950</v>
      </c>
      <c r="EL76" s="29">
        <f t="shared" si="29"/>
        <v>608475</v>
      </c>
    </row>
    <row r="77" spans="1:142" ht="66" x14ac:dyDescent="0.3">
      <c r="A77" s="18" t="s">
        <v>276</v>
      </c>
      <c r="B77" s="188"/>
      <c r="C77" s="188"/>
      <c r="D77" s="192"/>
      <c r="E77" s="19" t="s">
        <v>4</v>
      </c>
      <c r="F77" s="20" t="s">
        <v>6</v>
      </c>
      <c r="G77" s="192"/>
      <c r="H77" s="21" t="s">
        <v>322</v>
      </c>
      <c r="I77" s="21" t="s">
        <v>323</v>
      </c>
      <c r="J77" s="20">
        <v>8</v>
      </c>
      <c r="K77" s="31">
        <v>2.9</v>
      </c>
      <c r="L77" s="20">
        <v>16</v>
      </c>
      <c r="M77" s="20">
        <v>512</v>
      </c>
      <c r="N77" s="20">
        <f t="shared" si="15"/>
        <v>0</v>
      </c>
      <c r="O77" s="20" t="s">
        <v>39</v>
      </c>
      <c r="P77" s="20"/>
      <c r="Q77" s="192"/>
      <c r="R77" s="19" t="s">
        <v>46</v>
      </c>
      <c r="S77" s="192"/>
      <c r="T77" s="20">
        <v>1</v>
      </c>
      <c r="U77" s="20">
        <v>6.8</v>
      </c>
      <c r="V77" s="32">
        <v>3200</v>
      </c>
      <c r="W77" s="32">
        <v>1440</v>
      </c>
      <c r="X77" s="32">
        <f t="shared" si="16"/>
        <v>4608000</v>
      </c>
      <c r="Y77" s="189" t="s">
        <v>371</v>
      </c>
      <c r="Z77" s="189"/>
      <c r="AA77" s="19" t="s">
        <v>39</v>
      </c>
      <c r="AB77" s="20">
        <v>120</v>
      </c>
      <c r="AC77" s="21" t="s">
        <v>63</v>
      </c>
      <c r="AD77" s="21" t="s">
        <v>380</v>
      </c>
      <c r="AE77" s="21" t="s">
        <v>64</v>
      </c>
      <c r="AF77" s="24"/>
      <c r="AG77" s="24"/>
      <c r="AH77" s="24"/>
      <c r="AI77" s="192"/>
      <c r="AJ77" s="19" t="s">
        <v>67</v>
      </c>
      <c r="AK77" s="19" t="s">
        <v>39</v>
      </c>
      <c r="AL77" s="34">
        <f t="shared" si="17"/>
        <v>1</v>
      </c>
      <c r="AM77" s="20" t="s">
        <v>67</v>
      </c>
      <c r="AN77" s="20">
        <v>40</v>
      </c>
      <c r="AO77" s="20">
        <v>4</v>
      </c>
      <c r="AP77" s="20">
        <v>108</v>
      </c>
      <c r="AQ77" s="20">
        <v>10</v>
      </c>
      <c r="AR77" s="20">
        <v>10</v>
      </c>
      <c r="AS77" s="20">
        <v>12</v>
      </c>
      <c r="AT77" s="19" t="s">
        <v>67</v>
      </c>
      <c r="AU77" s="19" t="s">
        <v>67</v>
      </c>
      <c r="AV77" s="34">
        <f t="shared" si="18"/>
        <v>0</v>
      </c>
      <c r="AW77" s="20" t="s">
        <v>85</v>
      </c>
      <c r="AX77" s="19" t="s">
        <v>85</v>
      </c>
      <c r="AY77" s="34">
        <f t="shared" si="19"/>
        <v>0</v>
      </c>
      <c r="AZ77" s="20" t="s">
        <v>85</v>
      </c>
      <c r="BA77" s="19" t="s">
        <v>67</v>
      </c>
      <c r="BB77" s="34">
        <v>7680</v>
      </c>
      <c r="BC77" s="34">
        <v>4320</v>
      </c>
      <c r="BD77" s="36">
        <f t="shared" si="20"/>
        <v>33177600</v>
      </c>
      <c r="BE77" s="34">
        <v>24</v>
      </c>
      <c r="BF77" s="20" t="s">
        <v>387</v>
      </c>
      <c r="BG77" s="192"/>
      <c r="BH77" s="19" t="s">
        <v>67</v>
      </c>
      <c r="BI77" s="20" t="s">
        <v>85</v>
      </c>
      <c r="BJ77" s="19" t="s">
        <v>67</v>
      </c>
      <c r="BK77" s="19" t="s">
        <v>67</v>
      </c>
      <c r="BL77" s="19" t="s">
        <v>67</v>
      </c>
      <c r="BM77" s="192"/>
      <c r="BN77" s="19" t="s">
        <v>85</v>
      </c>
      <c r="BO77" s="19" t="s">
        <v>67</v>
      </c>
      <c r="BP77" s="19" t="s">
        <v>67</v>
      </c>
      <c r="BQ77" s="19" t="s">
        <v>85</v>
      </c>
      <c r="BR77" s="19" t="s">
        <v>85</v>
      </c>
      <c r="BS77" s="20" t="s">
        <v>67</v>
      </c>
      <c r="BT77" s="19" t="s">
        <v>67</v>
      </c>
      <c r="BU77" s="19" t="s">
        <v>85</v>
      </c>
      <c r="BV77" s="192"/>
      <c r="BW77" s="20" t="s">
        <v>85</v>
      </c>
      <c r="BX77" s="20" t="s">
        <v>67</v>
      </c>
      <c r="BY77" s="19" t="s">
        <v>85</v>
      </c>
      <c r="BZ77" s="19" t="s">
        <v>85</v>
      </c>
      <c r="CA77" s="19" t="s">
        <v>85</v>
      </c>
      <c r="CB77" s="34">
        <f t="shared" si="21"/>
        <v>0</v>
      </c>
      <c r="CC77" s="20" t="s">
        <v>85</v>
      </c>
      <c r="CD77" s="192"/>
      <c r="CE77" s="19" t="s">
        <v>67</v>
      </c>
      <c r="CF77" s="19" t="s">
        <v>67</v>
      </c>
      <c r="CG77" s="19" t="s">
        <v>67</v>
      </c>
      <c r="CH77" s="19" t="s">
        <v>67</v>
      </c>
      <c r="CI77" s="19" t="s">
        <v>67</v>
      </c>
      <c r="CJ77" s="19" t="s">
        <v>67</v>
      </c>
      <c r="CK77" s="19" t="s">
        <v>67</v>
      </c>
      <c r="CL77" s="19" t="s">
        <v>67</v>
      </c>
      <c r="CM77" s="22">
        <f t="shared" si="22"/>
        <v>1</v>
      </c>
      <c r="CN77" s="20" t="s">
        <v>67</v>
      </c>
      <c r="CO77" s="192"/>
      <c r="CP77" s="19" t="s">
        <v>67</v>
      </c>
      <c r="CQ77" s="19" t="s">
        <v>67</v>
      </c>
      <c r="CR77" s="20" t="s">
        <v>67</v>
      </c>
      <c r="CS77" s="20" t="s">
        <v>67</v>
      </c>
      <c r="CT77" s="19" t="s">
        <v>85</v>
      </c>
      <c r="CU77" s="192"/>
      <c r="CV77" s="42">
        <f t="shared" si="23"/>
        <v>1</v>
      </c>
      <c r="CW77" s="20" t="s">
        <v>67</v>
      </c>
      <c r="CX77" s="19" t="s">
        <v>67</v>
      </c>
      <c r="CY77" s="20" t="s">
        <v>67</v>
      </c>
      <c r="CZ77" s="20" t="s">
        <v>67</v>
      </c>
      <c r="DA77" s="20" t="s">
        <v>67</v>
      </c>
      <c r="DB77" s="20" t="s">
        <v>67</v>
      </c>
      <c r="DC77" s="192"/>
      <c r="DD77" s="20" t="s">
        <v>144</v>
      </c>
      <c r="DE77" s="20">
        <v>5000</v>
      </c>
      <c r="DF77" s="22">
        <f t="shared" si="24"/>
        <v>1</v>
      </c>
      <c r="DG77" s="20" t="s">
        <v>67</v>
      </c>
      <c r="DH77" s="20" t="s">
        <v>401</v>
      </c>
      <c r="DI77" s="192"/>
      <c r="DJ77" s="19" t="s">
        <v>67</v>
      </c>
      <c r="DK77" s="19" t="s">
        <v>67</v>
      </c>
      <c r="DL77" s="192"/>
      <c r="DM77" s="20" t="s">
        <v>162</v>
      </c>
      <c r="DN77" s="20" t="s">
        <v>441</v>
      </c>
      <c r="DO77" s="20" t="s">
        <v>172</v>
      </c>
      <c r="DP77" s="20">
        <v>227</v>
      </c>
      <c r="DQ77" s="192"/>
      <c r="DR77" s="20" t="s">
        <v>38</v>
      </c>
      <c r="DS77" s="19" t="s">
        <v>39</v>
      </c>
      <c r="DT77" s="22">
        <f t="shared" si="25"/>
        <v>1</v>
      </c>
      <c r="DU77" s="20" t="s">
        <v>38</v>
      </c>
      <c r="DV77" s="22">
        <f t="shared" si="26"/>
        <v>1</v>
      </c>
      <c r="DW77" s="20" t="s">
        <v>38</v>
      </c>
      <c r="DX77" s="22">
        <f t="shared" si="27"/>
        <v>1</v>
      </c>
      <c r="DY77" s="20" t="s">
        <v>38</v>
      </c>
      <c r="DZ77" s="22">
        <f t="shared" si="28"/>
        <v>0</v>
      </c>
      <c r="EA77" s="20" t="s">
        <v>39</v>
      </c>
      <c r="EB77" s="19" t="s">
        <v>38</v>
      </c>
      <c r="EC77" s="19" t="s">
        <v>67</v>
      </c>
      <c r="ED77" s="19" t="s">
        <v>67</v>
      </c>
      <c r="EE77" s="19" t="s">
        <v>67</v>
      </c>
      <c r="EF77" s="19" t="s">
        <v>67</v>
      </c>
      <c r="EG77" s="19" t="s">
        <v>67</v>
      </c>
      <c r="EH77" s="19" t="s">
        <v>67</v>
      </c>
      <c r="EI77" s="23" t="s">
        <v>276</v>
      </c>
      <c r="EJ77" s="28">
        <v>478000</v>
      </c>
      <c r="EK77" s="28">
        <v>728500</v>
      </c>
      <c r="EL77" s="29">
        <f t="shared" si="29"/>
        <v>603250</v>
      </c>
    </row>
    <row r="78" spans="1:142" ht="79.2" x14ac:dyDescent="0.3">
      <c r="A78" s="18" t="s">
        <v>277</v>
      </c>
      <c r="B78" s="188"/>
      <c r="C78" s="188"/>
      <c r="D78" s="192"/>
      <c r="E78" s="19" t="s">
        <v>4</v>
      </c>
      <c r="F78" s="20" t="s">
        <v>6</v>
      </c>
      <c r="G78" s="192"/>
      <c r="H78" s="21" t="s">
        <v>317</v>
      </c>
      <c r="I78" s="21" t="s">
        <v>318</v>
      </c>
      <c r="J78" s="20">
        <v>8</v>
      </c>
      <c r="K78" s="31">
        <v>2.7</v>
      </c>
      <c r="L78" s="20">
        <v>12</v>
      </c>
      <c r="M78" s="20">
        <v>1000</v>
      </c>
      <c r="N78" s="20">
        <f t="shared" si="15"/>
        <v>1</v>
      </c>
      <c r="O78" s="20" t="s">
        <v>38</v>
      </c>
      <c r="P78" s="20" t="s">
        <v>43</v>
      </c>
      <c r="Q78" s="192"/>
      <c r="R78" s="19" t="s">
        <v>46</v>
      </c>
      <c r="S78" s="192"/>
      <c r="T78" s="20">
        <v>1</v>
      </c>
      <c r="U78" s="20">
        <v>6.4</v>
      </c>
      <c r="V78" s="32">
        <v>3040</v>
      </c>
      <c r="W78" s="32">
        <v>1440</v>
      </c>
      <c r="X78" s="32">
        <f t="shared" si="16"/>
        <v>4377600</v>
      </c>
      <c r="Y78" s="189" t="s">
        <v>369</v>
      </c>
      <c r="Z78" s="189"/>
      <c r="AA78" s="19" t="s">
        <v>39</v>
      </c>
      <c r="AB78" s="20">
        <v>60</v>
      </c>
      <c r="AC78" s="21" t="s">
        <v>63</v>
      </c>
      <c r="AD78" s="21" t="s">
        <v>374</v>
      </c>
      <c r="AE78" s="21" t="s">
        <v>375</v>
      </c>
      <c r="AF78" s="21" t="s">
        <v>376</v>
      </c>
      <c r="AG78" s="21" t="s">
        <v>377</v>
      </c>
      <c r="AH78" s="21" t="s">
        <v>64</v>
      </c>
      <c r="AI78" s="192"/>
      <c r="AJ78" s="19" t="s">
        <v>67</v>
      </c>
      <c r="AK78" s="19" t="s">
        <v>39</v>
      </c>
      <c r="AL78" s="34">
        <f t="shared" si="17"/>
        <v>1</v>
      </c>
      <c r="AM78" s="20" t="s">
        <v>67</v>
      </c>
      <c r="AN78" s="20">
        <v>10</v>
      </c>
      <c r="AO78" s="20">
        <v>3</v>
      </c>
      <c r="AP78" s="20">
        <v>12</v>
      </c>
      <c r="AQ78" s="20">
        <v>12</v>
      </c>
      <c r="AR78" s="20">
        <v>16</v>
      </c>
      <c r="AS78" s="20"/>
      <c r="AT78" s="19" t="s">
        <v>67</v>
      </c>
      <c r="AU78" s="19" t="s">
        <v>67</v>
      </c>
      <c r="AV78" s="34">
        <f t="shared" si="18"/>
        <v>0</v>
      </c>
      <c r="AW78" s="20" t="s">
        <v>85</v>
      </c>
      <c r="AX78" s="19" t="s">
        <v>85</v>
      </c>
      <c r="AY78" s="34">
        <f t="shared" si="19"/>
        <v>0</v>
      </c>
      <c r="AZ78" s="20" t="s">
        <v>85</v>
      </c>
      <c r="BA78" s="19" t="s">
        <v>67</v>
      </c>
      <c r="BB78" s="34">
        <v>3840</v>
      </c>
      <c r="BC78" s="34">
        <v>2160</v>
      </c>
      <c r="BD78" s="36">
        <f t="shared" si="20"/>
        <v>8294400</v>
      </c>
      <c r="BE78" s="34">
        <v>60</v>
      </c>
      <c r="BF78" s="20" t="s">
        <v>92</v>
      </c>
      <c r="BG78" s="192"/>
      <c r="BH78" s="19" t="s">
        <v>67</v>
      </c>
      <c r="BI78" s="20" t="s">
        <v>85</v>
      </c>
      <c r="BJ78" s="19" t="s">
        <v>67</v>
      </c>
      <c r="BK78" s="19" t="s">
        <v>67</v>
      </c>
      <c r="BL78" s="19" t="s">
        <v>67</v>
      </c>
      <c r="BM78" s="192"/>
      <c r="BN78" s="19" t="s">
        <v>85</v>
      </c>
      <c r="BO78" s="19" t="s">
        <v>67</v>
      </c>
      <c r="BP78" s="19" t="s">
        <v>67</v>
      </c>
      <c r="BQ78" s="19" t="s">
        <v>85</v>
      </c>
      <c r="BR78" s="19" t="s">
        <v>85</v>
      </c>
      <c r="BS78" s="20" t="s">
        <v>67</v>
      </c>
      <c r="BT78" s="19" t="s">
        <v>67</v>
      </c>
      <c r="BU78" s="19" t="s">
        <v>85</v>
      </c>
      <c r="BV78" s="192"/>
      <c r="BW78" s="20" t="s">
        <v>85</v>
      </c>
      <c r="BX78" s="20" t="s">
        <v>67</v>
      </c>
      <c r="BY78" s="19" t="s">
        <v>85</v>
      </c>
      <c r="BZ78" s="19" t="s">
        <v>85</v>
      </c>
      <c r="CA78" s="19" t="s">
        <v>85</v>
      </c>
      <c r="CB78" s="34">
        <f t="shared" si="21"/>
        <v>1</v>
      </c>
      <c r="CC78" s="20" t="s">
        <v>67</v>
      </c>
      <c r="CD78" s="192"/>
      <c r="CE78" s="19" t="s">
        <v>67</v>
      </c>
      <c r="CF78" s="19" t="s">
        <v>67</v>
      </c>
      <c r="CG78" s="19" t="s">
        <v>67</v>
      </c>
      <c r="CH78" s="19" t="s">
        <v>67</v>
      </c>
      <c r="CI78" s="19" t="s">
        <v>67</v>
      </c>
      <c r="CJ78" s="19" t="s">
        <v>67</v>
      </c>
      <c r="CK78" s="19" t="s">
        <v>67</v>
      </c>
      <c r="CL78" s="19" t="s">
        <v>67</v>
      </c>
      <c r="CM78" s="22">
        <f t="shared" si="22"/>
        <v>0</v>
      </c>
      <c r="CN78" s="20" t="s">
        <v>85</v>
      </c>
      <c r="CO78" s="192"/>
      <c r="CP78" s="19" t="s">
        <v>67</v>
      </c>
      <c r="CQ78" s="19" t="s">
        <v>67</v>
      </c>
      <c r="CR78" s="20" t="s">
        <v>67</v>
      </c>
      <c r="CS78" s="20" t="s">
        <v>67</v>
      </c>
      <c r="CT78" s="19" t="s">
        <v>85</v>
      </c>
      <c r="CU78" s="192"/>
      <c r="CV78" s="42">
        <f t="shared" si="23"/>
        <v>1</v>
      </c>
      <c r="CW78" s="20" t="s">
        <v>67</v>
      </c>
      <c r="CX78" s="19" t="s">
        <v>67</v>
      </c>
      <c r="CY78" s="20" t="s">
        <v>67</v>
      </c>
      <c r="CZ78" s="20" t="s">
        <v>67</v>
      </c>
      <c r="DA78" s="20" t="s">
        <v>67</v>
      </c>
      <c r="DB78" s="20" t="s">
        <v>67</v>
      </c>
      <c r="DC78" s="192"/>
      <c r="DD78" s="20" t="s">
        <v>145</v>
      </c>
      <c r="DE78" s="20">
        <v>4100</v>
      </c>
      <c r="DF78" s="22">
        <f t="shared" si="24"/>
        <v>1</v>
      </c>
      <c r="DG78" s="20" t="s">
        <v>67</v>
      </c>
      <c r="DH78" s="20" t="s">
        <v>401</v>
      </c>
      <c r="DI78" s="192"/>
      <c r="DJ78" s="19" t="s">
        <v>67</v>
      </c>
      <c r="DK78" s="19" t="s">
        <v>67</v>
      </c>
      <c r="DL78" s="192"/>
      <c r="DM78" s="20" t="s">
        <v>427</v>
      </c>
      <c r="DN78" s="20" t="s">
        <v>455</v>
      </c>
      <c r="DO78" s="20" t="s">
        <v>464</v>
      </c>
      <c r="DP78" s="20">
        <v>175</v>
      </c>
      <c r="DQ78" s="192"/>
      <c r="DR78" s="20" t="s">
        <v>38</v>
      </c>
      <c r="DS78" s="19" t="s">
        <v>39</v>
      </c>
      <c r="DT78" s="22">
        <f t="shared" si="25"/>
        <v>1</v>
      </c>
      <c r="DU78" s="20" t="s">
        <v>38</v>
      </c>
      <c r="DV78" s="22">
        <f t="shared" si="26"/>
        <v>1</v>
      </c>
      <c r="DW78" s="20" t="s">
        <v>38</v>
      </c>
      <c r="DX78" s="22">
        <f t="shared" si="27"/>
        <v>1</v>
      </c>
      <c r="DY78" s="20" t="s">
        <v>38</v>
      </c>
      <c r="DZ78" s="22">
        <f t="shared" si="28"/>
        <v>0</v>
      </c>
      <c r="EA78" s="20" t="s">
        <v>39</v>
      </c>
      <c r="EB78" s="19" t="s">
        <v>38</v>
      </c>
      <c r="EC78" s="19" t="s">
        <v>67</v>
      </c>
      <c r="ED78" s="19" t="s">
        <v>67</v>
      </c>
      <c r="EE78" s="19" t="s">
        <v>67</v>
      </c>
      <c r="EF78" s="19" t="s">
        <v>67</v>
      </c>
      <c r="EG78" s="19" t="s">
        <v>67</v>
      </c>
      <c r="EH78" s="19" t="s">
        <v>67</v>
      </c>
      <c r="EI78" s="23" t="s">
        <v>277</v>
      </c>
      <c r="EJ78" s="28">
        <v>499990</v>
      </c>
      <c r="EK78" s="28">
        <v>593070</v>
      </c>
      <c r="EL78" s="29">
        <f t="shared" si="29"/>
        <v>546530</v>
      </c>
    </row>
  </sheetData>
  <mergeCells count="203">
    <mergeCell ref="AI3:AI78"/>
    <mergeCell ref="BG3:BG78"/>
    <mergeCell ref="BM3:BM78"/>
    <mergeCell ref="BV3:BV78"/>
    <mergeCell ref="Y7:Z7"/>
    <mergeCell ref="AC7:AH7"/>
    <mergeCell ref="Y8:Z8"/>
    <mergeCell ref="AC8:AH8"/>
    <mergeCell ref="B3:C3"/>
    <mergeCell ref="D3:D78"/>
    <mergeCell ref="G3:G78"/>
    <mergeCell ref="H3:I3"/>
    <mergeCell ref="Q3:Q78"/>
    <mergeCell ref="S3:S78"/>
    <mergeCell ref="B7:C7"/>
    <mergeCell ref="B8:C8"/>
    <mergeCell ref="B9:C9"/>
    <mergeCell ref="B11:C11"/>
    <mergeCell ref="Y9:Z9"/>
    <mergeCell ref="AC9:AH9"/>
    <mergeCell ref="B10:C10"/>
    <mergeCell ref="H10:I10"/>
    <mergeCell ref="Y10:Z10"/>
    <mergeCell ref="AC10:AH10"/>
    <mergeCell ref="DQ3:DQ78"/>
    <mergeCell ref="B4:C4"/>
    <mergeCell ref="Y4:Z4"/>
    <mergeCell ref="AC4:AH4"/>
    <mergeCell ref="B5:C5"/>
    <mergeCell ref="Y5:Z5"/>
    <mergeCell ref="AC5:AH5"/>
    <mergeCell ref="B6:C6"/>
    <mergeCell ref="Y6:Z6"/>
    <mergeCell ref="AC6:AH6"/>
    <mergeCell ref="CD3:CD78"/>
    <mergeCell ref="CO3:CO78"/>
    <mergeCell ref="CU3:CU78"/>
    <mergeCell ref="DC3:DC78"/>
    <mergeCell ref="DI3:DI78"/>
    <mergeCell ref="DL3:DL78"/>
    <mergeCell ref="Y3:Z3"/>
    <mergeCell ref="AC3:AH3"/>
    <mergeCell ref="B14:C14"/>
    <mergeCell ref="Y14:Z14"/>
    <mergeCell ref="AC14:AH14"/>
    <mergeCell ref="B15:C15"/>
    <mergeCell ref="Y15:Z15"/>
    <mergeCell ref="AC15:AH15"/>
    <mergeCell ref="Y11:Z11"/>
    <mergeCell ref="AC11:AH11"/>
    <mergeCell ref="B12:C12"/>
    <mergeCell ref="Y12:Z12"/>
    <mergeCell ref="AC12:AH12"/>
    <mergeCell ref="B13:C13"/>
    <mergeCell ref="Y13:Z13"/>
    <mergeCell ref="AC13:AH13"/>
    <mergeCell ref="B18:C18"/>
    <mergeCell ref="Y18:Z18"/>
    <mergeCell ref="AC18:AH18"/>
    <mergeCell ref="B19:C19"/>
    <mergeCell ref="Y19:Z19"/>
    <mergeCell ref="AC19:AH19"/>
    <mergeCell ref="B16:C16"/>
    <mergeCell ref="Y16:Z16"/>
    <mergeCell ref="AC16:AH16"/>
    <mergeCell ref="B17:C17"/>
    <mergeCell ref="Y17:Z17"/>
    <mergeCell ref="AC17:AH17"/>
    <mergeCell ref="B22:C22"/>
    <mergeCell ref="Y22:Z22"/>
    <mergeCell ref="AC22:AH22"/>
    <mergeCell ref="B23:C23"/>
    <mergeCell ref="Y23:Z23"/>
    <mergeCell ref="AC23:AH23"/>
    <mergeCell ref="B20:C20"/>
    <mergeCell ref="Y20:Z20"/>
    <mergeCell ref="AC20:AH20"/>
    <mergeCell ref="B21:C21"/>
    <mergeCell ref="Y21:Z21"/>
    <mergeCell ref="AC21:AH21"/>
    <mergeCell ref="AC26:AH26"/>
    <mergeCell ref="B27:C27"/>
    <mergeCell ref="Y27:Z27"/>
    <mergeCell ref="B28:C28"/>
    <mergeCell ref="Y28:Z28"/>
    <mergeCell ref="AC28:AH28"/>
    <mergeCell ref="B24:C24"/>
    <mergeCell ref="Y24:Z24"/>
    <mergeCell ref="B25:C25"/>
    <mergeCell ref="Y25:Z25"/>
    <mergeCell ref="B26:C26"/>
    <mergeCell ref="Y26:Z26"/>
    <mergeCell ref="B32:C32"/>
    <mergeCell ref="Y32:Z32"/>
    <mergeCell ref="B33:C33"/>
    <mergeCell ref="Y33:Z33"/>
    <mergeCell ref="AC33:AH33"/>
    <mergeCell ref="B34:C34"/>
    <mergeCell ref="Y34:Z34"/>
    <mergeCell ref="AC34:AH34"/>
    <mergeCell ref="B29:C29"/>
    <mergeCell ref="Y29:Z29"/>
    <mergeCell ref="B30:C30"/>
    <mergeCell ref="Y30:Z30"/>
    <mergeCell ref="B31:C31"/>
    <mergeCell ref="Y31:Z31"/>
    <mergeCell ref="B38:C38"/>
    <mergeCell ref="Y38:Z38"/>
    <mergeCell ref="AC38:AH38"/>
    <mergeCell ref="B39:C39"/>
    <mergeCell ref="Y39:Z39"/>
    <mergeCell ref="AC39:AH39"/>
    <mergeCell ref="B35:C35"/>
    <mergeCell ref="Y35:Z35"/>
    <mergeCell ref="B36:C36"/>
    <mergeCell ref="Y36:Z36"/>
    <mergeCell ref="AC36:AH36"/>
    <mergeCell ref="B37:C37"/>
    <mergeCell ref="Y37:Z37"/>
    <mergeCell ref="AC37:AH37"/>
    <mergeCell ref="B43:C43"/>
    <mergeCell ref="Y43:Z43"/>
    <mergeCell ref="B44:C44"/>
    <mergeCell ref="Y44:Z44"/>
    <mergeCell ref="B45:C45"/>
    <mergeCell ref="Y45:Z45"/>
    <mergeCell ref="B40:C40"/>
    <mergeCell ref="Y40:Z40"/>
    <mergeCell ref="AC40:AH40"/>
    <mergeCell ref="B41:C41"/>
    <mergeCell ref="Y41:Z41"/>
    <mergeCell ref="B42:C42"/>
    <mergeCell ref="Y42:Z42"/>
    <mergeCell ref="B49:C49"/>
    <mergeCell ref="Y49:Z49"/>
    <mergeCell ref="B50:C50"/>
    <mergeCell ref="Y50:Z50"/>
    <mergeCell ref="B51:C51"/>
    <mergeCell ref="Y51:Z51"/>
    <mergeCell ref="AC45:AH45"/>
    <mergeCell ref="B46:C46"/>
    <mergeCell ref="Y46:Z46"/>
    <mergeCell ref="B47:C47"/>
    <mergeCell ref="Y47:Z47"/>
    <mergeCell ref="B48:C48"/>
    <mergeCell ref="Y48:Z48"/>
    <mergeCell ref="B55:C55"/>
    <mergeCell ref="Y55:Z55"/>
    <mergeCell ref="B56:C56"/>
    <mergeCell ref="Y56:Z56"/>
    <mergeCell ref="B57:C57"/>
    <mergeCell ref="Y57:Z57"/>
    <mergeCell ref="B52:C52"/>
    <mergeCell ref="Y52:Z52"/>
    <mergeCell ref="B53:C53"/>
    <mergeCell ref="Y53:Z53"/>
    <mergeCell ref="B54:C54"/>
    <mergeCell ref="Y54:Z54"/>
    <mergeCell ref="B61:C61"/>
    <mergeCell ref="Y61:Z61"/>
    <mergeCell ref="AC61:AH61"/>
    <mergeCell ref="B62:C62"/>
    <mergeCell ref="Y62:Z62"/>
    <mergeCell ref="B63:C63"/>
    <mergeCell ref="Y63:Z63"/>
    <mergeCell ref="B58:C58"/>
    <mergeCell ref="Y58:Z58"/>
    <mergeCell ref="B59:C59"/>
    <mergeCell ref="Y59:Z59"/>
    <mergeCell ref="B60:C60"/>
    <mergeCell ref="Y60:Z60"/>
    <mergeCell ref="AC68:AH68"/>
    <mergeCell ref="B69:C69"/>
    <mergeCell ref="Y69:Z69"/>
    <mergeCell ref="AC69:AH69"/>
    <mergeCell ref="B64:C64"/>
    <mergeCell ref="Y64:Z64"/>
    <mergeCell ref="B65:C65"/>
    <mergeCell ref="Y65:Z65"/>
    <mergeCell ref="B66:C66"/>
    <mergeCell ref="Y66:Z66"/>
    <mergeCell ref="B70:C70"/>
    <mergeCell ref="Y70:Z70"/>
    <mergeCell ref="B71:C71"/>
    <mergeCell ref="Y71:Z71"/>
    <mergeCell ref="B72:C72"/>
    <mergeCell ref="Y72:Z72"/>
    <mergeCell ref="B67:C67"/>
    <mergeCell ref="Y67:Z67"/>
    <mergeCell ref="B68:C68"/>
    <mergeCell ref="Y68:Z68"/>
    <mergeCell ref="B76:C76"/>
    <mergeCell ref="Y76:Z76"/>
    <mergeCell ref="B77:C77"/>
    <mergeCell ref="Y77:Z77"/>
    <mergeCell ref="B78:C78"/>
    <mergeCell ref="Y78:Z78"/>
    <mergeCell ref="B73:C73"/>
    <mergeCell ref="Y73:Z73"/>
    <mergeCell ref="B74:C74"/>
    <mergeCell ref="Y74:Z74"/>
    <mergeCell ref="B75:C75"/>
    <mergeCell ref="Y75:Z75"/>
  </mergeCells>
  <conditionalFormatting sqref="J4:J7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K7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L7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:M7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N7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7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:X7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:AB7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4:AL7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4:AN7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7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4:AS7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4:AV7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Y4:AY7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D4:BD7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4:BE7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B4:CB7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7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E4:DE7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P4:DP7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L4:EL12 EL14:EL7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L4:EL12 EL14:EL7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EI4" r:id="rId1" tooltip="Samsung Galaxy A01 Core 16GB Dual (A013F) - Boltok és árak" display="https://www.arukereso.hu/mobiltelefon-c3277/samsung/galaxy-a01-core-16gb-dual-a013f-p582180600/" xr:uid="{00000000-0004-0000-0200-000000000000}"/>
    <hyperlink ref="EI5" r:id="rId2" tooltip="Samsung Galaxy A01 16GB Dual - Boltok és árak" display="https://www.arukereso.hu/mobiltelefon-c3277/samsung/galaxy-a01-16gb-dual-p533720259/" xr:uid="{00000000-0004-0000-0200-000001000000}"/>
    <hyperlink ref="EI6" r:id="rId3" tooltip="Samsung Galaxy A10s 32GB 2GB RAM Dual (A107F/DS) - Boltok és árak" display="https://www.arukereso.hu/mobiltelefon-c3277/samsung/galaxy-a10s-32gb-2gb-ram-dual-a107f-ds-p498037419/" xr:uid="{00000000-0004-0000-0200-000002000000}"/>
    <hyperlink ref="EI7" r:id="rId4" tooltip="Samsung Galaxy A20e 32GB Dual A202 - Boltok és árak" display="https://www.arukereso.hu/mobiltelefon-c3277/samsung/galaxy-a20e-32gb-dual-a202-p468596010/" xr:uid="{00000000-0004-0000-0200-000003000000}"/>
    <hyperlink ref="EI8" r:id="rId5" tooltip="Samsung Galaxy A02 32GB 3GB RAM Dual (A022F) - Boltok és árak" display="https://www.arukereso.hu/mobiltelefon-c3277/samsung/galaxy-a02-32gb-3gb-ram-dual-a022f-p638572032/" xr:uid="{00000000-0004-0000-0200-000004000000}"/>
    <hyperlink ref="EI9" r:id="rId6" tooltip="Samsung Galaxy A02s 32GB Dual (A025F) - Boltok és árak" display="https://www.arukereso.hu/mobiltelefon-c3277/samsung/galaxy-a02s-32gb-dual-a025f-p621420450/" xr:uid="{00000000-0004-0000-0200-000005000000}"/>
    <hyperlink ref="EI10" r:id="rId7" tooltip="Samsung Galaxy A11 32GB 2GB RAM Dual - Boltok és árak" display="https://www.arukereso.hu/mobiltelefon-c3277/samsung/galaxy-a11-32gb-2gb-ram-dual-p562220466/" xr:uid="{00000000-0004-0000-0200-000006000000}"/>
    <hyperlink ref="EI11" r:id="rId8" tooltip="Samsung Galaxy M11 32GB 3GB RAM Dual - Boltok és árak" display="https://www.arukereso.hu/mobiltelefon-c3277/samsung/galaxy-m11-32gb-3gb-ram-dual-p563586459/" xr:uid="{00000000-0004-0000-0200-000007000000}"/>
    <hyperlink ref="EI12" r:id="rId9" tooltip="Samsung Galaxy A02 64GB 3GB RAM Dual (A022F) - Boltok és árak" display="https://www.arukereso.hu/mobiltelefon-c3277/samsung/galaxy-a02-64gb-3gb-ram-dual-a022f-p638333016/" xr:uid="{00000000-0004-0000-0200-000008000000}"/>
    <hyperlink ref="EI13" r:id="rId10" tooltip="Samsung Galaxy A20e 32GB A202 - Boltok és árak" display="https://www.arukereso.hu/mobiltelefon-c3277/samsung/galaxy-a20e-32gb-a202-p473039862/" xr:uid="{00000000-0004-0000-0200-000009000000}"/>
    <hyperlink ref="EI14" r:id="rId11" tooltip="Samsung Galaxy A20s 32GB 3GB RAM Dual (A207F) - Boltok és árak" display="https://www.arukereso.hu/mobiltelefon-c3277/samsung/galaxy-a20s-32gb-3gb-ram-dual-a207f-p509134644/" xr:uid="{00000000-0004-0000-0200-00000A000000}"/>
    <hyperlink ref="EI15" r:id="rId12" tooltip="Samsung Galaxy A02s 64GB 4GB RAM Dual - Boltok és árak" display="https://www.arukereso.hu/mobiltelefon-c3277/samsung/galaxy-a02s-64gb-4gb-ram-dual-p625713075/" xr:uid="{00000000-0004-0000-0200-00000B000000}"/>
    <hyperlink ref="EI16" r:id="rId13" tooltip="Samsung Galaxy A12 64GB 4GB RAM Dual - Boltok és árak" display="https://www.arukereso.hu/mobiltelefon-c3277/samsung/galaxy-a12-64gb-4gb-ram-dual-p617634852/" xr:uid="{00000000-0004-0000-0200-00000C000000}"/>
    <hyperlink ref="EI17" r:id="rId14" tooltip="Samsung Galaxy A10 32GB Dual A105 - Boltok és árak" display="https://www.arukereso.hu/mobiltelefon-c3277/samsung/galaxy-a10-32gb-dual-a105-p462097881/" xr:uid="{00000000-0004-0000-0200-00000D000000}"/>
    <hyperlink ref="EI18" r:id="rId15" tooltip="Samsung Galaxy A21s 32GB 3GB RAM Dual (A217F) - Boltok és árak" display="https://www.arukereso.hu/mobiltelefon-c3277/samsung/galaxy-a21s-32gb-3gb-ram-dual-a217f-p566312580/" xr:uid="{00000000-0004-0000-0200-00000E000000}"/>
    <hyperlink ref="EI19" r:id="rId16" tooltip="Samsung Galaxy A21s 32GB 3GB RAM (A217F) - Boltok és árak" display="https://www.arukereso.hu/mobiltelefon-c3277/samsung/galaxy-a21s-32gb-3gb-ram-a217f-p563586696/" xr:uid="{00000000-0004-0000-0200-00000F000000}"/>
    <hyperlink ref="EI20" r:id="rId17" tooltip="Samsung Galaxy A12 128GB 4GB RAM Dual (A125) - Boltok és árak" display="https://www.arukereso.hu/mobiltelefon-c3277/samsung/galaxy-a12-128gb-4gb-ram-dual-a125-p620952246/" xr:uid="{00000000-0004-0000-0200-000010000000}"/>
    <hyperlink ref="EI21" r:id="rId18" tooltip="Samsung Galaxy M21 64GB 4GB RAM Dual (M215F) - Boltok és árak" display="https://www.arukereso.hu/mobiltelefon-c3277/samsung/galaxy-m21-64gb-4gb-ram-dual-m215f-p555890553/" xr:uid="{00000000-0004-0000-0200-000011000000}"/>
    <hyperlink ref="EI22" r:id="rId19" tooltip="Samsung Galaxy A21s 128GB 4GB RAM Dual - Boltok és árak" display="https://www.arukereso.hu/mobiltelefon-c3277/samsung/galaxy-a21s-128gb-4gb-ram-dual-p599501958/" xr:uid="{00000000-0004-0000-0200-000012000000}"/>
    <hyperlink ref="EI23" r:id="rId20" tooltip="Samsung Galaxy A21s 128GB 3GB RAM Dual - Boltok és árak" display="https://www.arukereso.hu/mobiltelefon-c3277/samsung/galaxy-a21s-128gb-3gb-ram-dual-p604424586/" xr:uid="{00000000-0004-0000-0200-000013000000}"/>
    <hyperlink ref="EI24" r:id="rId21" tooltip="Samsung Galaxy A31 64GB 4GB RAM Dual - Boltok és árak" display="https://www.arukereso.hu/mobiltelefon-c3277/samsung/galaxy-a31-64gb-4gb-ram-dual-p555357627/" xr:uid="{00000000-0004-0000-0200-000014000000}"/>
    <hyperlink ref="EI25" r:id="rId22" tooltip="Samsung Galaxy A41 64GB Dual (A415FZ) - Boltok és árak" display="https://www.arukereso.hu/mobiltelefon-c3277/samsung/galaxy-a41-64gb-dual-a415fz-p555357636/" xr:uid="{00000000-0004-0000-0200-000015000000}"/>
    <hyperlink ref="EI26" r:id="rId23" tooltip="Samsung Galaxy Xcover 4s Dual (G398F) - Boltok és árak" display="https://www.arukereso.hu/mobiltelefon-c3277/samsung/galaxy-xcover-4s-dual-g398f-p486449895/" xr:uid="{00000000-0004-0000-0200-000016000000}"/>
    <hyperlink ref="EI27" r:id="rId24" tooltip="Samsung Galaxy A31 128GB 4GB RAM Dual - Boltok és árak" display="https://www.arukereso.hu/mobiltelefon-c3277/samsung/galaxy-a31-128gb-4gb-ram-dual-p558179625/" xr:uid="{00000000-0004-0000-0200-000017000000}"/>
    <hyperlink ref="EI28" r:id="rId25" tooltip="Samsung Galaxy Xcover 4s (G398F) - Boltok és árak" display="https://www.arukereso.hu/mobiltelefon-c3277/samsung/galaxy-xcover-4s-g398f-p483410712/" xr:uid="{00000000-0004-0000-0200-000018000000}"/>
    <hyperlink ref="EI29" r:id="rId26" tooltip="Samsung Galaxy A51 128GB 4GB RAM Dual (A515F) - Boltok és árak" display="https://www.arukereso.hu/mobiltelefon-c3277/samsung/galaxy-a51-128gb-4gb-ram-dual-a515f-p523247442/" xr:uid="{00000000-0004-0000-0200-000019000000}"/>
    <hyperlink ref="EI30" r:id="rId27" tooltip="Samsung Galaxy A50 128GB 4GB RAM Dual A505 - Boltok és árak" display="https://www.arukereso.hu/mobiltelefon-c3277/samsung/galaxy-a50-128gb-4gb-ram-dual-a505-p457212378/" xr:uid="{00000000-0004-0000-0200-00001A000000}"/>
    <hyperlink ref="EI31" r:id="rId28" tooltip="Samsung Galaxy A42 5G 128GB 4GB RAM Dual (A426B) - Boltok és árak" display="https://www.arukereso.hu/mobiltelefon-c3277/samsung/galaxy-a42-5g-128gb-4gb-ram-dual-a426b-p601145814/" xr:uid="{00000000-0004-0000-0200-00001B000000}"/>
    <hyperlink ref="EI32" r:id="rId29" tooltip="Samsung Galaxy A51 128GB 6GB RAM Dual - Boltok és árak" display="https://www.arukereso.hu/mobiltelefon-c3277/samsung/galaxy-a51-128gb-6gb-ram-dual-p523369734/" xr:uid="{00000000-0004-0000-0200-00001C000000}"/>
    <hyperlink ref="EI33" r:id="rId30" tooltip="Samsung Galaxy M31 64GB 6GB RAM Dual (M315) - Boltok és árak" display="https://www.arukereso.hu/mobiltelefon-c3277/samsung/galaxy-m31-64gb-6gb-ram-dual-m315-p566974023/" xr:uid="{00000000-0004-0000-0200-00001D000000}"/>
    <hyperlink ref="EI34" r:id="rId31" tooltip="Samsung Galaxy A32 5G 64GB 4GB RAM Dual (A326) - Boltok és árak" display="https://www.arukereso.hu/mobiltelefon-c3277/samsung/galaxy-a32-5g-64gb-4gb-ram-dual-a326-p635248674/" xr:uid="{00000000-0004-0000-0200-00001E000000}"/>
    <hyperlink ref="EI35" r:id="rId32" tooltip="Samsung Galaxy A71 128GB 6GB RAM Dual (A715F) - Boltok és árak" display="https://www.arukereso.hu/mobiltelefon-c3277/samsung/galaxy-a71-128gb-6gb-ram-dual-a715f-p524326647/" xr:uid="{00000000-0004-0000-0200-00001F000000}"/>
    <hyperlink ref="EI36" r:id="rId33" tooltip="Samsung Galaxy A32 5G 128GB 4GB RAM Dual (A326) - Boltok és árak" display="https://www.arukereso.hu/mobiltelefon-c3277/samsung/galaxy-a32-5g-128gb-4gb-ram-dual-a326-p633863871/" xr:uid="{00000000-0004-0000-0200-000020000000}"/>
    <hyperlink ref="EI37" r:id="rId34" tooltip="Samsung Galaxy M31s 128GB 6GB RAM Dual - Boltok és árak" display="https://www.arukereso.hu/mobiltelefon-c3277/samsung/galaxy-m31s-128gb-6gb-ram-dual-p593660085/" xr:uid="{00000000-0004-0000-0200-000021000000}"/>
    <hyperlink ref="EI38" r:id="rId35" tooltip="Samsung Galaxy M51 128GB 6GB RAM Dual - Boltok és árak" display="https://www.arukereso.hu/mobiltelefon-c3277/samsung/galaxy-m51-128gb-6gb-ram-dual-p594595479/" xr:uid="{00000000-0004-0000-0200-000022000000}"/>
    <hyperlink ref="EI39" r:id="rId36" tooltip="Samsung Galaxy A80 128GB 8GB RAM Dual A805 - Boltok és árak" display="https://www.arukereso.hu/mobiltelefon-c3277/samsung/galaxy-a80-128gb-8gb-ram-dual-a805-p467739855/" xr:uid="{00000000-0004-0000-0200-000023000000}"/>
    <hyperlink ref="EI40" r:id="rId37" tooltip="Samsung Galaxy Xcover Pro 64GB Dual - Boltok és árak" display="https://www.arukereso.hu/mobiltelefon-c3277/samsung/galaxy-xcover-pro-64gb-dual-p526557789/" xr:uid="{00000000-0004-0000-0200-000024000000}"/>
    <hyperlink ref="EI41" r:id="rId38" tooltip="Samsung Galaxy A50 128GB 4GB RAM A505 - Boltok és árak" display="https://www.arukereso.hu/mobiltelefon-c3277/samsung/galaxy-a50-128gb-4gb-ram-a505-p460251633/" xr:uid="{00000000-0004-0000-0200-000025000000}"/>
    <hyperlink ref="EI42" r:id="rId39" tooltip="Samsung Galaxy Note10 Lite 128GB 6GB RAM Dual (N770F) - Boltok és árak" display="https://www.arukereso.hu/mobiltelefon-c3277/samsung/galaxy-note10-lite-128gb-6gb-ram-dual-n770f-p524845959/" xr:uid="{00000000-0004-0000-0200-000026000000}"/>
    <hyperlink ref="EI43" r:id="rId40" tooltip="Samsung Galaxy S20 FE 128GB 6GB RAM Dual (G780) - Boltok és árak" display="https://www.arukereso.hu/mobiltelefon-c3277/samsung/galaxy-s20-fe-128gb-6gb-ram-dual-g780-p591850131/" xr:uid="{00000000-0004-0000-0200-000027000000}"/>
    <hyperlink ref="EI44" r:id="rId41" tooltip="Samsung Galaxy S10 Lite 128GB 6GB RAM Dual (G770F) - Boltok és árak" display="https://www.arukereso.hu/mobiltelefon-c3277/samsung/galaxy-s10-lite-128gb-6gb-ram-dual-g770f-p524845953/" xr:uid="{00000000-0004-0000-0200-000028000000}"/>
    <hyperlink ref="EI45" r:id="rId42" tooltip="Samsung Galaxy S10e 128GB Dual G970 - Boltok és árak" display="https://www.arukereso.hu/mobiltelefon-c3277/samsung/galaxy-s10e-128gb-dual-g970-p454157901/" xr:uid="{00000000-0004-0000-0200-000029000000}"/>
    <hyperlink ref="EI46" r:id="rId43" tooltip="Samsung Galaxy S10 Lite 128GB 8GB RAM Dual (G770F) - Boltok és árak" display="https://www.arukereso.hu/mobiltelefon-c3277/samsung/galaxy-s10-lite-128gb-8gb-ram-dual-g770f-p527201583/" xr:uid="{00000000-0004-0000-0200-00002A000000}"/>
    <hyperlink ref="EI47" r:id="rId44" tooltip="Samsung Galaxy Note10 256GB Dual N970 - Boltok és árak" display="https://www.arukereso.hu/mobiltelefon-c3277/samsung/galaxy-note10-256gb-dual-n970-p489878346/" xr:uid="{00000000-0004-0000-0200-00002B000000}"/>
    <hyperlink ref="EI48" r:id="rId45" tooltip="Samsung Galaxy S20 FE 256GB 8GB RAM Dual (G780) - Boltok és árak" display="https://www.arukereso.hu/mobiltelefon-c3277/samsung/galaxy-s20-fe-256gb-8gb-ram-dual-g780-p592759050/" xr:uid="{00000000-0004-0000-0200-00002C000000}"/>
    <hyperlink ref="EI49" r:id="rId46" tooltip="Samsung Galaxy S10+ 128GB Dual G975 - Boltok és árak" display="https://www.arukereso.hu/mobiltelefon-c3277/samsung/galaxy-s10-128gb-dual-g975-p454157931/" xr:uid="{00000000-0004-0000-0200-00002D000000}"/>
    <hyperlink ref="EI50" r:id="rId47" tooltip="Samsung Galaxy S20 FE 128GB 6GB RAM (G780) - Boltok és árak" display="https://www.arukereso.hu/mobiltelefon-c3277/samsung/galaxy-s20-fe-128gb-6gb-ram-g780-p614722068/" xr:uid="{00000000-0004-0000-0200-00002E000000}"/>
    <hyperlink ref="EI51" r:id="rId48" tooltip="Samsung Galaxy S10 128GB Dual G973 - Boltok és árak" display="https://www.arukereso.hu/mobiltelefon-c3277/samsung/galaxy-s10-128gb-dual-g973-p454158033/" xr:uid="{00000000-0004-0000-0200-00002F000000}"/>
    <hyperlink ref="EI52" r:id="rId49" tooltip="Samsung Galaxy S20 FE 5G 128GB 6GB RAM Dual (G781) - Boltok és árak" display="https://www.arukereso.hu/mobiltelefon-c3277/samsung/galaxy-s20-fe-5g-128gb-6gb-ram-dual-g781-p591850137/" xr:uid="{00000000-0004-0000-0200-000030000000}"/>
    <hyperlink ref="EI53" r:id="rId50" tooltip="Samsung Galaxy Note20 256GB 8GB RAM Dual (N980F) - Boltok és árak" display="https://www.arukereso.hu/mobiltelefon-c3277/samsung/galaxy-note20-256gb-8gb-ram-dual-n980f-p578717490/" xr:uid="{00000000-0004-0000-0200-000031000000}"/>
    <hyperlink ref="EI54" r:id="rId51" tooltip="Samsung Galaxy S20 128GB 8GB RAM Dual (G980F) - Boltok és árak" display="https://www.arukereso.hu/mobiltelefon-c3277/samsung/galaxy-s20-128gb-8gb-ram-dual-g980f-p535254726/" xr:uid="{00000000-0004-0000-0200-000032000000}"/>
    <hyperlink ref="EI55" r:id="rId52" tooltip="Samsung Galaxy S20+ 128GB 8GB RAM Dual (G985F) - Boltok és árak" display="https://www.arukereso.hu/mobiltelefon-c3277/samsung/galaxy-s20-128gb-8gb-ram-dual-g985f-p535254744/" xr:uid="{00000000-0004-0000-0200-000033000000}"/>
    <hyperlink ref="EI56" r:id="rId53" tooltip="Samsung Galaxy S20 5G 128GB 12GB RAM Dual - Boltok és árak" display="https://www.arukereso.hu/mobiltelefon-c3277/samsung/galaxy-s20-5g-128gb-12gb-ram-dual-p535600731/" xr:uid="{00000000-0004-0000-0200-000034000000}"/>
    <hyperlink ref="EI57" r:id="rId54" tooltip="Samsung Galaxy S20 5G 128GB 8GB RAM Dual - Boltok és árak" display="https://www.arukereso.hu/mobiltelefon-c3277/samsung/galaxy-s20-5g-128gb-8gb-ram-dual-p537015951/" xr:uid="{00000000-0004-0000-0200-000035000000}"/>
    <hyperlink ref="EI58" r:id="rId55" tooltip="Samsung Galaxy Note20 5G 256GB 8GB RAM Dual (N981) - Boltok és árak" display="https://www.arukereso.hu/mobiltelefon-c3277/samsung/galaxy-note20-5g-256gb-8gb-ram-dual-n981-p578717613/" xr:uid="{00000000-0004-0000-0200-000036000000}"/>
    <hyperlink ref="EI59" r:id="rId56" tooltip="Samsung Galaxy Note10+ 256GB Dual N975F - Boltok és árak" display="https://www.arukereso.hu/mobiltelefon-c3277/samsung/galaxy-note10-256gb-dual-n975f-p489878364/" xr:uid="{00000000-0004-0000-0200-000037000000}"/>
    <hyperlink ref="EI60" r:id="rId57" tooltip="Samsung Galaxy S10 512GB Dual G973 - Boltok és árak" display="https://www.arukereso.hu/mobiltelefon-c3277/samsung/galaxy-s10-512gb-dual-g973-p454158093/" xr:uid="{00000000-0004-0000-0200-000038000000}"/>
    <hyperlink ref="EI61" r:id="rId58" tooltip="Samsung Galaxy S10+ 512GB Dual G975 - Boltok és árak" display="https://www.arukereso.hu/mobiltelefon-c3277/samsung/galaxy-s10-512gb-dual-g975-p454158258/" xr:uid="{00000000-0004-0000-0200-000039000000}"/>
    <hyperlink ref="EI62" r:id="rId59" tooltip="Samsung Galaxy S20+ 5G 128GB 12GB RAM Dual (G986B) - Boltok és árak" display="https://www.arukereso.hu/mobiltelefon-c3277/samsung/galaxy-s20-5g-128gb-12gb-ram-dual-g986b-p535846635/" xr:uid="{00000000-0004-0000-0200-00003A000000}"/>
    <hyperlink ref="EI63" r:id="rId60" tooltip="Samsung Galaxy S21 128GB 8GB RAM Dual (G991) - Boltok és árak" display="https://www.arukereso.hu/mobiltelefon-c3277/samsung/galaxy-s21-128gb-8gb-ram-dual-g991-p621996924/" xr:uid="{00000000-0004-0000-0200-00003B000000}"/>
    <hyperlink ref="EI64" r:id="rId61" tooltip="Samsung Galaxy S21 256GB 8GB RAM Dual (G991) - Boltok és árak" display="https://www.arukereso.hu/mobiltelefon-c3277/samsung/galaxy-s21-256gb-8gb-ram-dual-g991-p621996930/" xr:uid="{00000000-0004-0000-0200-00003C000000}"/>
    <hyperlink ref="EI65" r:id="rId62" tooltip="Samsung Galaxy S20 Ultra 5G 128GB 12GB RAM Dual - Boltok és árak" display="https://www.arukereso.hu/mobiltelefon-c3277/samsung/galaxy-s20-ultra-5g-128gb-12gb-ram-dual-p535254765/" xr:uid="{00000000-0004-0000-0200-00003D000000}"/>
    <hyperlink ref="EI66" r:id="rId63" tooltip="Samsung Galaxy S21+ 128GB 8GB RAM Dual (G996) - Boltok és árak" display="https://www.arukereso.hu/mobiltelefon-c3277/samsung/galaxy-s21-128gb-8gb-ram-dual-g996-p621996939/" xr:uid="{00000000-0004-0000-0200-00003E000000}"/>
    <hyperlink ref="EI67" r:id="rId64" tooltip="Samsung Galaxy S21+ 256GB 8GB RAM Dual (G996) - Boltok és árak" display="https://www.arukereso.hu/mobiltelefon-c3277/samsung/galaxy-s21-256gb-8gb-ram-dual-g996-p621996945/" xr:uid="{00000000-0004-0000-0200-00003F000000}"/>
    <hyperlink ref="EI68" r:id="rId65" tooltip="Samsung Galaxy Note9 128GB Dual N960 - Boltok és árak" display="https://www.arukereso.hu/mobiltelefon-c3277/samsung/galaxy-note9-128gb-dual-n960-p422493063/" xr:uid="{00000000-0004-0000-0200-000040000000}"/>
    <hyperlink ref="EI69" r:id="rId66" tooltip="Samsung Galaxy S9 64GB Dual G960FD - Boltok és árak" display="https://www.arukereso.hu/mobiltelefon-c3277/samsung/galaxy-s9-64gb-dual-g960fd-p399150395/" xr:uid="{00000000-0004-0000-0200-000041000000}"/>
    <hyperlink ref="EI70" r:id="rId67" tooltip="Samsung Galaxy S20 Ultra 128GB 12GB RAM Dual - Boltok és árak" display="https://www.arukereso.hu/mobiltelefon-c3277/samsung/galaxy-s20-ultra-128gb-12gb-ram-dual-p539941668/" xr:uid="{00000000-0004-0000-0200-000042000000}"/>
    <hyperlink ref="EI71" r:id="rId68" tooltip="Samsung Galaxy Note10+ 512GB Dual N976 - Boltok és árak" display="https://www.arukereso.hu/mobiltelefon-c3277/samsung/galaxy-note10-512gb-dual-n976-p489878382/" xr:uid="{00000000-0004-0000-0200-000043000000}"/>
    <hyperlink ref="EI72" r:id="rId69" tooltip="Samsung Galaxy Note20 Ultra 5G 256GB 12GB RAM Dual (N986) - Boltok és árak" display="https://www.arukereso.hu/mobiltelefon-c3277/samsung/galaxy-note20-ultra-5g-256gb-12gb-ram-dual-n986-p578717691/" xr:uid="{00000000-0004-0000-0200-000044000000}"/>
    <hyperlink ref="EI73" r:id="rId70" tooltip="Samsung Galaxy S21 Ultra 128GB 12GB RAM Dual (G998) - Boltok és árak" display="https://www.arukereso.hu/mobiltelefon-c3277/samsung/galaxy-s21-ultra-128gb-12gb-ram-dual-g998-p621996963/" xr:uid="{00000000-0004-0000-0200-000045000000}"/>
    <hyperlink ref="EI74" r:id="rId71" tooltip="Samsung Galaxy Note20 Ultra 256GB 8GB RAM Dual - Boltok és árak" display="https://www.arukereso.hu/mobiltelefon-c3277/samsung/galaxy-note20-ultra-256gb-8gb-ram-dual-p578717625/" xr:uid="{00000000-0004-0000-0200-000046000000}"/>
    <hyperlink ref="EI75" r:id="rId72" tooltip="Samsung Galaxy S21 Ultra 256GB 12GB RAM Dual (G998) - Boltok és árak" display="https://www.arukereso.hu/mobiltelefon-c3277/samsung/galaxy-s21-ultra-256gb-12gb-ram-dual-g998-p621996972/" xr:uid="{00000000-0004-0000-0200-000047000000}"/>
    <hyperlink ref="EI76" r:id="rId73" tooltip="Samsung Galaxy Z Fold2 5G 256GB 12GB RAM (F916B) - Boltok és árak" display="https://www.arukereso.hu/mobiltelefon-c3277/samsung/galaxy-z-fold2-5g-256gb-12gb-ram-f916b-p578717943/" xr:uid="{00000000-0004-0000-0200-000048000000}"/>
    <hyperlink ref="EI77" r:id="rId74" tooltip="Samsung Galaxy S21 Ultra 512GB 16GB RAM Dual (G998) - Boltok és árak" display="https://www.arukereso.hu/mobiltelefon-c3277/samsung/galaxy-s21-ultra-512gb-16gb-ram-dual-g998-p621996981/" xr:uid="{00000000-0004-0000-0200-000049000000}"/>
    <hyperlink ref="EI78" r:id="rId75" tooltip="Samsung Galaxy S10+ 1TB Dual G975 - Boltok és árak" display="https://www.arukereso.hu/mobiltelefon-c3277/samsung/galaxy-s10-1tb-dual-g975-p454158234/" xr:uid="{00000000-0004-0000-0200-00004A000000}"/>
  </hyperlinks>
  <pageMargins left="0.7" right="0.7" top="0.75" bottom="0.75" header="0.3" footer="0.3"/>
  <pageSetup paperSize="9" orientation="portrait" r:id="rId7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78"/>
  <sheetViews>
    <sheetView zoomScale="19" zoomScaleNormal="26" workbookViewId="0"/>
  </sheetViews>
  <sheetFormatPr defaultRowHeight="14.4" x14ac:dyDescent="0.3"/>
  <cols>
    <col min="1" max="1" width="28.109375" bestFit="1" customWidth="1"/>
    <col min="6" max="6" width="9.109375" style="30"/>
    <col min="14" max="15" width="11.44140625" style="33" bestFit="1" customWidth="1"/>
    <col min="16" max="16" width="15.33203125" bestFit="1" customWidth="1"/>
    <col min="26" max="26" width="9.109375" style="26"/>
    <col min="34" max="34" width="9.109375" style="26"/>
    <col min="36" max="36" width="9.109375" style="26"/>
    <col min="38" max="39" width="9.109375" style="26"/>
    <col min="40" max="40" width="15.33203125" style="26" bestFit="1" customWidth="1"/>
    <col min="41" max="41" width="9.109375" style="26"/>
    <col min="47" max="47" width="9.109375" style="26"/>
    <col min="78" max="79" width="14.6640625" style="28" bestFit="1" customWidth="1"/>
    <col min="80" max="80" width="12" bestFit="1" customWidth="1"/>
  </cols>
  <sheetData>
    <row r="1" spans="1:82" x14ac:dyDescent="0.3">
      <c r="E1" t="s">
        <v>526</v>
      </c>
      <c r="F1" s="30" t="s">
        <v>526</v>
      </c>
      <c r="G1" t="s">
        <v>526</v>
      </c>
      <c r="H1" t="s">
        <v>526</v>
      </c>
      <c r="I1">
        <v>1</v>
      </c>
      <c r="J1" t="s">
        <v>527</v>
      </c>
      <c r="L1" t="s">
        <v>533</v>
      </c>
      <c r="M1" t="s">
        <v>526</v>
      </c>
      <c r="P1" t="s">
        <v>526</v>
      </c>
      <c r="S1" t="s">
        <v>526</v>
      </c>
      <c r="Z1" s="26">
        <v>1</v>
      </c>
      <c r="AA1" t="s">
        <v>528</v>
      </c>
      <c r="AB1" t="s">
        <v>526</v>
      </c>
      <c r="AC1" t="s">
        <v>531</v>
      </c>
      <c r="AD1" t="s">
        <v>526</v>
      </c>
      <c r="AE1" t="s">
        <v>532</v>
      </c>
      <c r="AF1" t="s">
        <v>532</v>
      </c>
      <c r="AG1" t="s">
        <v>532</v>
      </c>
      <c r="AH1" s="26" t="s">
        <v>533</v>
      </c>
      <c r="AJ1" s="26" t="s">
        <v>533</v>
      </c>
      <c r="AN1" s="26" t="s">
        <v>526</v>
      </c>
      <c r="AO1" s="26" t="s">
        <v>526</v>
      </c>
      <c r="AU1" s="26">
        <v>1</v>
      </c>
      <c r="AV1" t="s">
        <v>528</v>
      </c>
      <c r="AX1" t="s">
        <v>533</v>
      </c>
      <c r="BA1">
        <v>1</v>
      </c>
      <c r="BB1" t="s">
        <v>528</v>
      </c>
      <c r="BE1">
        <v>1</v>
      </c>
      <c r="BF1" t="s">
        <v>528</v>
      </c>
      <c r="BI1" t="s">
        <v>526</v>
      </c>
      <c r="BK1" t="s">
        <v>533</v>
      </c>
      <c r="BP1" t="s">
        <v>530</v>
      </c>
      <c r="BU1" t="s">
        <v>533</v>
      </c>
      <c r="BW1" t="s">
        <v>533</v>
      </c>
      <c r="BY1" t="s">
        <v>533</v>
      </c>
    </row>
    <row r="2" spans="1:82" x14ac:dyDescent="0.3">
      <c r="BE2" t="s">
        <v>534</v>
      </c>
    </row>
    <row r="3" spans="1:82" ht="92.4" x14ac:dyDescent="0.3">
      <c r="A3" s="38" t="s">
        <v>0</v>
      </c>
      <c r="B3" s="52" t="s">
        <v>5</v>
      </c>
      <c r="C3" s="193" t="s">
        <v>8</v>
      </c>
      <c r="D3" s="193"/>
      <c r="E3" s="35" t="s">
        <v>18</v>
      </c>
      <c r="F3" s="40" t="s">
        <v>503</v>
      </c>
      <c r="G3" s="35" t="s">
        <v>504</v>
      </c>
      <c r="H3" s="35" t="s">
        <v>505</v>
      </c>
      <c r="I3" s="35" t="s">
        <v>37</v>
      </c>
      <c r="J3" s="52" t="s">
        <v>37</v>
      </c>
      <c r="K3" s="39" t="s">
        <v>40</v>
      </c>
      <c r="L3" s="35" t="s">
        <v>48</v>
      </c>
      <c r="M3" s="35" t="s">
        <v>506</v>
      </c>
      <c r="N3" s="53" t="s">
        <v>507</v>
      </c>
      <c r="O3" s="53" t="s">
        <v>507</v>
      </c>
      <c r="P3" s="35" t="s">
        <v>507</v>
      </c>
      <c r="Q3" s="193" t="s">
        <v>55</v>
      </c>
      <c r="R3" s="193"/>
      <c r="S3" s="35" t="s">
        <v>508</v>
      </c>
      <c r="T3" s="193" t="s">
        <v>62</v>
      </c>
      <c r="U3" s="193"/>
      <c r="V3" s="193"/>
      <c r="W3" s="193"/>
      <c r="X3" s="193"/>
      <c r="Y3" s="193"/>
      <c r="Z3" s="35" t="s">
        <v>69</v>
      </c>
      <c r="AA3" s="52" t="s">
        <v>69</v>
      </c>
      <c r="AB3" s="35" t="s">
        <v>509</v>
      </c>
      <c r="AC3" s="35" t="s">
        <v>76</v>
      </c>
      <c r="AD3" s="35" t="s">
        <v>510</v>
      </c>
      <c r="AE3" s="35" t="s">
        <v>93</v>
      </c>
      <c r="AF3" s="35" t="s">
        <v>95</v>
      </c>
      <c r="AG3" s="35" t="s">
        <v>96</v>
      </c>
      <c r="AH3" s="35" t="s">
        <v>84</v>
      </c>
      <c r="AI3" s="35" t="s">
        <v>84</v>
      </c>
      <c r="AJ3" s="35" t="s">
        <v>87</v>
      </c>
      <c r="AK3" s="35" t="s">
        <v>87</v>
      </c>
      <c r="AL3" s="52" t="s">
        <v>511</v>
      </c>
      <c r="AM3" s="52" t="s">
        <v>511</v>
      </c>
      <c r="AN3" s="35" t="s">
        <v>511</v>
      </c>
      <c r="AO3" s="35" t="s">
        <v>512</v>
      </c>
      <c r="AP3" s="52" t="s">
        <v>89</v>
      </c>
      <c r="AQ3" s="52" t="s">
        <v>99</v>
      </c>
      <c r="AR3" s="52" t="s">
        <v>109</v>
      </c>
      <c r="AS3" s="39" t="s">
        <v>113</v>
      </c>
      <c r="AT3" s="39" t="s">
        <v>114</v>
      </c>
      <c r="AU3" s="35" t="s">
        <v>118</v>
      </c>
      <c r="AV3" s="35" t="s">
        <v>118</v>
      </c>
      <c r="AW3" s="35" t="s">
        <v>128</v>
      </c>
      <c r="AX3" s="39" t="s">
        <v>128</v>
      </c>
      <c r="AY3" s="52" t="s">
        <v>132</v>
      </c>
      <c r="AZ3" s="52" t="s">
        <v>133</v>
      </c>
      <c r="BA3" s="35" t="s">
        <v>136</v>
      </c>
      <c r="BB3" s="35" t="s">
        <v>136</v>
      </c>
      <c r="BC3" s="52" t="s">
        <v>138</v>
      </c>
      <c r="BD3" s="52" t="s">
        <v>139</v>
      </c>
      <c r="BE3" s="35" t="s">
        <v>140</v>
      </c>
      <c r="BF3" s="52" t="s">
        <v>140</v>
      </c>
      <c r="BG3" s="52" t="s">
        <v>141</v>
      </c>
      <c r="BH3" s="39" t="s">
        <v>143</v>
      </c>
      <c r="BI3" s="35" t="s">
        <v>514</v>
      </c>
      <c r="BJ3" s="35" t="s">
        <v>151</v>
      </c>
      <c r="BK3" s="39" t="s">
        <v>151</v>
      </c>
      <c r="BL3" s="35" t="s">
        <v>152</v>
      </c>
      <c r="BM3" s="39" t="s">
        <v>157</v>
      </c>
      <c r="BN3" s="39" t="s">
        <v>164</v>
      </c>
      <c r="BO3" s="39" t="s">
        <v>169</v>
      </c>
      <c r="BP3" s="35" t="s">
        <v>515</v>
      </c>
      <c r="BQ3" s="52" t="s">
        <v>190</v>
      </c>
      <c r="BR3" s="35" t="s">
        <v>192</v>
      </c>
      <c r="BS3" s="52" t="s">
        <v>192</v>
      </c>
      <c r="BT3" s="35" t="s">
        <v>193</v>
      </c>
      <c r="BU3" s="52" t="s">
        <v>193</v>
      </c>
      <c r="BV3" s="35" t="s">
        <v>194</v>
      </c>
      <c r="BW3" s="52" t="s">
        <v>194</v>
      </c>
      <c r="BX3" s="35" t="s">
        <v>195</v>
      </c>
      <c r="BY3" s="52" t="s">
        <v>195</v>
      </c>
      <c r="BZ3" s="41" t="s">
        <v>500</v>
      </c>
      <c r="CA3" s="41" t="s">
        <v>501</v>
      </c>
      <c r="CB3" s="43" t="s">
        <v>502</v>
      </c>
      <c r="CC3" s="26"/>
      <c r="CD3" s="26"/>
    </row>
    <row r="4" spans="1:82" ht="52.8" x14ac:dyDescent="0.3">
      <c r="A4" s="18" t="s">
        <v>203</v>
      </c>
      <c r="B4" s="22" t="s">
        <v>6</v>
      </c>
      <c r="C4" s="25" t="s">
        <v>287</v>
      </c>
      <c r="D4" s="25" t="s">
        <v>288</v>
      </c>
      <c r="E4" s="22">
        <v>4</v>
      </c>
      <c r="F4" s="31">
        <v>1.5</v>
      </c>
      <c r="G4" s="22">
        <v>1</v>
      </c>
      <c r="H4" s="22">
        <v>16</v>
      </c>
      <c r="I4" s="22">
        <f>IF(J4="Igen",1,0)</f>
        <v>1</v>
      </c>
      <c r="J4" s="22" t="s">
        <v>38</v>
      </c>
      <c r="K4" s="22" t="s">
        <v>41</v>
      </c>
      <c r="L4" s="22">
        <v>1</v>
      </c>
      <c r="M4" s="22">
        <v>5.3</v>
      </c>
      <c r="N4" s="32">
        <v>1480</v>
      </c>
      <c r="O4" s="32">
        <v>720</v>
      </c>
      <c r="P4" s="32">
        <f>N4*O4</f>
        <v>1065600</v>
      </c>
      <c r="Q4" s="189" t="s">
        <v>366</v>
      </c>
      <c r="R4" s="189"/>
      <c r="S4" s="22">
        <v>60</v>
      </c>
      <c r="T4" s="189" t="s">
        <v>63</v>
      </c>
      <c r="U4" s="189"/>
      <c r="V4" s="189"/>
      <c r="W4" s="189"/>
      <c r="X4" s="189"/>
      <c r="Y4" s="189"/>
      <c r="Z4" s="34">
        <f>IF(AA4="Van",1,0)</f>
        <v>1</v>
      </c>
      <c r="AA4" s="22" t="s">
        <v>67</v>
      </c>
      <c r="AB4" s="22">
        <v>5</v>
      </c>
      <c r="AC4" s="22">
        <v>1</v>
      </c>
      <c r="AD4" s="22">
        <v>8</v>
      </c>
      <c r="AE4" s="22"/>
      <c r="AF4" s="22"/>
      <c r="AG4" s="22"/>
      <c r="AH4" s="34">
        <f>IF(AI4="Nincs",0,1)</f>
        <v>0</v>
      </c>
      <c r="AI4" s="22" t="s">
        <v>85</v>
      </c>
      <c r="AJ4" s="34">
        <f>IF(AK4="Nincs",0,1)</f>
        <v>0</v>
      </c>
      <c r="AK4" s="22" t="s">
        <v>85</v>
      </c>
      <c r="AL4" s="34">
        <v>1920</v>
      </c>
      <c r="AM4" s="34">
        <v>1080</v>
      </c>
      <c r="AN4" s="36">
        <f>AL4*AM4</f>
        <v>2073600</v>
      </c>
      <c r="AO4" s="34">
        <v>30</v>
      </c>
      <c r="AP4" s="22" t="s">
        <v>90</v>
      </c>
      <c r="AQ4" s="22" t="s">
        <v>85</v>
      </c>
      <c r="AR4" s="22" t="s">
        <v>85</v>
      </c>
      <c r="AS4" s="22" t="s">
        <v>67</v>
      </c>
      <c r="AT4" s="22" t="s">
        <v>85</v>
      </c>
      <c r="AU4" s="34">
        <f>IF(AV4="Van",1,0)</f>
        <v>1</v>
      </c>
      <c r="AV4" s="22" t="s">
        <v>67</v>
      </c>
      <c r="AW4" s="22">
        <f>IF(AX4="Nincs",0,1)</f>
        <v>0</v>
      </c>
      <c r="AX4" s="22" t="s">
        <v>85</v>
      </c>
      <c r="AY4" s="22" t="s">
        <v>85</v>
      </c>
      <c r="AZ4" s="22" t="s">
        <v>85</v>
      </c>
      <c r="BA4" s="42">
        <f>IF(BB4="Nincs",0,1)</f>
        <v>0</v>
      </c>
      <c r="BB4" s="22" t="s">
        <v>85</v>
      </c>
      <c r="BC4" s="22" t="s">
        <v>85</v>
      </c>
      <c r="BD4" s="22" t="s">
        <v>67</v>
      </c>
      <c r="BE4" s="22">
        <f>IF(BF4="Nincs",0,1)</f>
        <v>0</v>
      </c>
      <c r="BF4" s="22" t="s">
        <v>85</v>
      </c>
      <c r="BG4" s="22" t="s">
        <v>85</v>
      </c>
      <c r="BH4" s="22" t="s">
        <v>145</v>
      </c>
      <c r="BI4" s="22">
        <v>3000</v>
      </c>
      <c r="BJ4" s="22">
        <f>IF(BK4="Nincs",0,1)</f>
        <v>0</v>
      </c>
      <c r="BK4" s="22" t="s">
        <v>85</v>
      </c>
      <c r="BL4" s="22"/>
      <c r="BM4" s="22" t="s">
        <v>406</v>
      </c>
      <c r="BN4" s="22" t="s">
        <v>434</v>
      </c>
      <c r="BO4" s="22" t="s">
        <v>175</v>
      </c>
      <c r="BP4" s="22">
        <v>150</v>
      </c>
      <c r="BQ4" s="22" t="s">
        <v>38</v>
      </c>
      <c r="BR4" s="22">
        <f>IF(BS4="Nem",0,1)</f>
        <v>0</v>
      </c>
      <c r="BS4" s="22" t="s">
        <v>39</v>
      </c>
      <c r="BT4" s="22">
        <f>IF(BU4="Nem",0,1)</f>
        <v>0</v>
      </c>
      <c r="BU4" s="22" t="s">
        <v>39</v>
      </c>
      <c r="BV4" s="22">
        <f>IF(BW4="Nem",0,1)</f>
        <v>0</v>
      </c>
      <c r="BW4" s="22" t="s">
        <v>39</v>
      </c>
      <c r="BX4" s="22">
        <f>IF(BY4="Nem",0,1)</f>
        <v>0</v>
      </c>
      <c r="BY4" s="22" t="s">
        <v>39</v>
      </c>
      <c r="BZ4" s="28">
        <v>28000</v>
      </c>
      <c r="CA4" s="28">
        <v>42400</v>
      </c>
      <c r="CB4" s="29">
        <f>AVERAGE(BZ4:CA4)</f>
        <v>35200</v>
      </c>
    </row>
    <row r="5" spans="1:82" ht="79.2" x14ac:dyDescent="0.3">
      <c r="A5" s="18" t="s">
        <v>204</v>
      </c>
      <c r="B5" s="22" t="s">
        <v>6</v>
      </c>
      <c r="C5" s="25" t="s">
        <v>289</v>
      </c>
      <c r="D5" s="25" t="s">
        <v>290</v>
      </c>
      <c r="E5" s="22">
        <v>8</v>
      </c>
      <c r="F5" s="31">
        <v>1.95</v>
      </c>
      <c r="G5" s="22">
        <v>2</v>
      </c>
      <c r="H5" s="22">
        <v>16</v>
      </c>
      <c r="I5" s="22">
        <f t="shared" ref="I5:I68" si="0">IF(J5="Igen",1,0)</f>
        <v>1</v>
      </c>
      <c r="J5" s="22" t="s">
        <v>38</v>
      </c>
      <c r="K5" s="22" t="s">
        <v>41</v>
      </c>
      <c r="L5" s="22">
        <v>1</v>
      </c>
      <c r="M5" s="22">
        <v>5.7</v>
      </c>
      <c r="N5" s="32">
        <v>1520</v>
      </c>
      <c r="O5" s="32">
        <v>720</v>
      </c>
      <c r="P5" s="32">
        <f t="shared" ref="P5:P68" si="1">N5*O5</f>
        <v>1094400</v>
      </c>
      <c r="Q5" s="189" t="s">
        <v>366</v>
      </c>
      <c r="R5" s="189"/>
      <c r="S5" s="22">
        <v>60</v>
      </c>
      <c r="T5" s="189" t="s">
        <v>63</v>
      </c>
      <c r="U5" s="189"/>
      <c r="V5" s="189"/>
      <c r="W5" s="189"/>
      <c r="X5" s="189"/>
      <c r="Y5" s="189"/>
      <c r="Z5" s="34">
        <f t="shared" ref="Z5:Z68" si="2">IF(AA5="Van",1,0)</f>
        <v>1</v>
      </c>
      <c r="AA5" s="22" t="s">
        <v>67</v>
      </c>
      <c r="AB5" s="22">
        <v>5</v>
      </c>
      <c r="AC5" s="22">
        <v>2</v>
      </c>
      <c r="AD5" s="22">
        <v>13</v>
      </c>
      <c r="AE5" s="22">
        <v>2</v>
      </c>
      <c r="AF5" s="22"/>
      <c r="AG5" s="22"/>
      <c r="AH5" s="34">
        <f t="shared" ref="AH5:AH68" si="3">IF(AI5="Nincs",0,1)</f>
        <v>0</v>
      </c>
      <c r="AI5" s="22" t="s">
        <v>85</v>
      </c>
      <c r="AJ5" s="34">
        <f t="shared" ref="AJ5:AJ68" si="4">IF(AK5="Nincs",0,1)</f>
        <v>0</v>
      </c>
      <c r="AK5" s="22" t="s">
        <v>85</v>
      </c>
      <c r="AL5" s="34">
        <v>1920</v>
      </c>
      <c r="AM5" s="34">
        <v>1080</v>
      </c>
      <c r="AN5" s="36">
        <f>AL5*AM5</f>
        <v>2073600</v>
      </c>
      <c r="AO5" s="34">
        <v>30</v>
      </c>
      <c r="AP5" s="22" t="s">
        <v>90</v>
      </c>
      <c r="AQ5" s="22" t="s">
        <v>67</v>
      </c>
      <c r="AR5" s="22" t="s">
        <v>85</v>
      </c>
      <c r="AS5" s="22" t="s">
        <v>67</v>
      </c>
      <c r="AT5" s="22" t="s">
        <v>85</v>
      </c>
      <c r="AU5" s="34">
        <f t="shared" ref="AU5:AU68" si="5">IF(AV5="Van",1,0)</f>
        <v>1</v>
      </c>
      <c r="AV5" s="22" t="s">
        <v>67</v>
      </c>
      <c r="AW5" s="22">
        <f t="shared" ref="AW5:AW68" si="6">IF(AX5="Nincs",0,1)</f>
        <v>0</v>
      </c>
      <c r="AX5" s="22" t="s">
        <v>85</v>
      </c>
      <c r="AY5" s="22" t="s">
        <v>67</v>
      </c>
      <c r="AZ5" s="22" t="s">
        <v>67</v>
      </c>
      <c r="BA5" s="42">
        <f t="shared" ref="BA5:BA68" si="7">IF(BB5="Nincs",0,1)</f>
        <v>0</v>
      </c>
      <c r="BB5" s="22" t="s">
        <v>85</v>
      </c>
      <c r="BC5" s="22" t="s">
        <v>85</v>
      </c>
      <c r="BD5" s="22" t="s">
        <v>67</v>
      </c>
      <c r="BE5" s="22">
        <f t="shared" ref="BE5:BE68" si="8">IF(BF5="Nincs",0,1)</f>
        <v>0</v>
      </c>
      <c r="BF5" s="22" t="s">
        <v>85</v>
      </c>
      <c r="BG5" s="22" t="s">
        <v>85</v>
      </c>
      <c r="BH5" s="22" t="s">
        <v>145</v>
      </c>
      <c r="BI5" s="22">
        <v>3000</v>
      </c>
      <c r="BJ5" s="22">
        <f t="shared" ref="BJ5:BJ68" si="9">IF(BK5="Nincs",0,1)</f>
        <v>0</v>
      </c>
      <c r="BK5" s="22" t="s">
        <v>85</v>
      </c>
      <c r="BL5" s="22"/>
      <c r="BM5" s="22" t="s">
        <v>407</v>
      </c>
      <c r="BN5" s="22" t="s">
        <v>435</v>
      </c>
      <c r="BO5" s="22" t="s">
        <v>463</v>
      </c>
      <c r="BP5" s="22">
        <v>149</v>
      </c>
      <c r="BQ5" s="22" t="s">
        <v>38</v>
      </c>
      <c r="BR5" s="22">
        <f t="shared" ref="BR5:BR68" si="10">IF(BS5="Nem",0,1)</f>
        <v>0</v>
      </c>
      <c r="BS5" s="22" t="s">
        <v>39</v>
      </c>
      <c r="BT5" s="22">
        <f t="shared" ref="BT5:BT68" si="11">IF(BU5="Nem",0,1)</f>
        <v>0</v>
      </c>
      <c r="BU5" s="22" t="s">
        <v>39</v>
      </c>
      <c r="BV5" s="22">
        <f t="shared" ref="BV5:BV68" si="12">IF(BW5="Nem",0,1)</f>
        <v>0</v>
      </c>
      <c r="BW5" s="22" t="s">
        <v>39</v>
      </c>
      <c r="BX5" s="22">
        <f t="shared" ref="BX5:BX68" si="13">IF(BY5="Nem",0,1)</f>
        <v>0</v>
      </c>
      <c r="BY5" s="22" t="s">
        <v>39</v>
      </c>
      <c r="BZ5" s="28">
        <v>36390</v>
      </c>
      <c r="CA5" s="28">
        <v>53400</v>
      </c>
      <c r="CB5" s="29">
        <f t="shared" ref="CB5:CB68" si="14">AVERAGE(BZ5:CA5)</f>
        <v>44895</v>
      </c>
    </row>
    <row r="6" spans="1:82" ht="66" x14ac:dyDescent="0.3">
      <c r="A6" s="18" t="s">
        <v>205</v>
      </c>
      <c r="B6" s="22" t="s">
        <v>6</v>
      </c>
      <c r="C6" s="25" t="s">
        <v>291</v>
      </c>
      <c r="D6" s="25" t="s">
        <v>9</v>
      </c>
      <c r="E6" s="22">
        <v>8</v>
      </c>
      <c r="F6" s="31">
        <v>2</v>
      </c>
      <c r="G6" s="22">
        <v>2</v>
      </c>
      <c r="H6" s="22">
        <v>32</v>
      </c>
      <c r="I6" s="22">
        <f t="shared" si="0"/>
        <v>1</v>
      </c>
      <c r="J6" s="22" t="s">
        <v>38</v>
      </c>
      <c r="K6" s="22" t="s">
        <v>43</v>
      </c>
      <c r="L6" s="22">
        <v>1</v>
      </c>
      <c r="M6" s="22">
        <v>6.2</v>
      </c>
      <c r="N6" s="32">
        <v>1520</v>
      </c>
      <c r="O6" s="32">
        <v>720</v>
      </c>
      <c r="P6" s="32">
        <f t="shared" si="1"/>
        <v>1094400</v>
      </c>
      <c r="Q6" s="189" t="s">
        <v>56</v>
      </c>
      <c r="R6" s="189"/>
      <c r="S6" s="22">
        <v>60</v>
      </c>
      <c r="T6" s="189" t="s">
        <v>63</v>
      </c>
      <c r="U6" s="189"/>
      <c r="V6" s="189"/>
      <c r="W6" s="189"/>
      <c r="X6" s="189"/>
      <c r="Y6" s="189"/>
      <c r="Z6" s="34">
        <f t="shared" si="2"/>
        <v>1</v>
      </c>
      <c r="AA6" s="22" t="s">
        <v>67</v>
      </c>
      <c r="AB6" s="22">
        <v>8</v>
      </c>
      <c r="AC6" s="22">
        <v>2</v>
      </c>
      <c r="AD6" s="22">
        <v>13</v>
      </c>
      <c r="AE6" s="22">
        <v>2</v>
      </c>
      <c r="AF6" s="22"/>
      <c r="AG6" s="22"/>
      <c r="AH6" s="34">
        <f t="shared" si="3"/>
        <v>0</v>
      </c>
      <c r="AI6" s="22" t="s">
        <v>85</v>
      </c>
      <c r="AJ6" s="34">
        <f t="shared" si="4"/>
        <v>0</v>
      </c>
      <c r="AK6" s="22" t="s">
        <v>85</v>
      </c>
      <c r="AL6" s="34">
        <v>1920</v>
      </c>
      <c r="AM6" s="34">
        <v>1080</v>
      </c>
      <c r="AN6" s="36">
        <f t="shared" ref="AN6:AN69" si="15">AL6*AM6</f>
        <v>2073600</v>
      </c>
      <c r="AO6" s="34">
        <v>30</v>
      </c>
      <c r="AP6" s="22" t="s">
        <v>90</v>
      </c>
      <c r="AQ6" s="22" t="s">
        <v>67</v>
      </c>
      <c r="AR6" s="22" t="s">
        <v>85</v>
      </c>
      <c r="AS6" s="22" t="s">
        <v>67</v>
      </c>
      <c r="AT6" s="22" t="s">
        <v>85</v>
      </c>
      <c r="AU6" s="34">
        <f t="shared" si="5"/>
        <v>1</v>
      </c>
      <c r="AV6" s="22" t="s">
        <v>67</v>
      </c>
      <c r="AW6" s="22">
        <f t="shared" si="6"/>
        <v>0</v>
      </c>
      <c r="AX6" s="22" t="s">
        <v>85</v>
      </c>
      <c r="AY6" s="22" t="s">
        <v>85</v>
      </c>
      <c r="AZ6" s="22" t="s">
        <v>67</v>
      </c>
      <c r="BA6" s="42">
        <f t="shared" si="7"/>
        <v>1</v>
      </c>
      <c r="BB6" s="22" t="s">
        <v>67</v>
      </c>
      <c r="BC6" s="22" t="s">
        <v>85</v>
      </c>
      <c r="BD6" s="22" t="s">
        <v>67</v>
      </c>
      <c r="BE6" s="22">
        <f t="shared" si="8"/>
        <v>0</v>
      </c>
      <c r="BF6" s="22" t="s">
        <v>85</v>
      </c>
      <c r="BG6" s="22" t="s">
        <v>85</v>
      </c>
      <c r="BH6" s="22" t="s">
        <v>144</v>
      </c>
      <c r="BI6" s="22">
        <v>4000</v>
      </c>
      <c r="BJ6" s="22">
        <f t="shared" si="9"/>
        <v>0</v>
      </c>
      <c r="BK6" s="22" t="s">
        <v>85</v>
      </c>
      <c r="BL6" s="22"/>
      <c r="BM6" s="22" t="s">
        <v>408</v>
      </c>
      <c r="BN6" s="22" t="s">
        <v>436</v>
      </c>
      <c r="BO6" s="22" t="s">
        <v>464</v>
      </c>
      <c r="BP6" s="22">
        <v>168</v>
      </c>
      <c r="BQ6" s="22" t="s">
        <v>38</v>
      </c>
      <c r="BR6" s="22">
        <f t="shared" si="10"/>
        <v>0</v>
      </c>
      <c r="BS6" s="22" t="s">
        <v>39</v>
      </c>
      <c r="BT6" s="22">
        <f t="shared" si="11"/>
        <v>0</v>
      </c>
      <c r="BU6" s="22" t="s">
        <v>39</v>
      </c>
      <c r="BV6" s="22">
        <f t="shared" si="12"/>
        <v>0</v>
      </c>
      <c r="BW6" s="22" t="s">
        <v>39</v>
      </c>
      <c r="BX6" s="22">
        <f t="shared" si="13"/>
        <v>0</v>
      </c>
      <c r="BY6" s="22" t="s">
        <v>39</v>
      </c>
      <c r="BZ6" s="28">
        <v>43890</v>
      </c>
      <c r="CA6" s="28">
        <v>64400</v>
      </c>
      <c r="CB6" s="29">
        <f t="shared" si="14"/>
        <v>54145</v>
      </c>
    </row>
    <row r="7" spans="1:82" ht="66" x14ac:dyDescent="0.3">
      <c r="A7" s="18" t="s">
        <v>206</v>
      </c>
      <c r="B7" s="22" t="s">
        <v>6</v>
      </c>
      <c r="C7" s="25" t="s">
        <v>292</v>
      </c>
      <c r="D7" s="25" t="s">
        <v>293</v>
      </c>
      <c r="E7" s="22">
        <v>8</v>
      </c>
      <c r="F7" s="31">
        <v>1.6</v>
      </c>
      <c r="G7" s="22">
        <v>3</v>
      </c>
      <c r="H7" s="22">
        <v>32</v>
      </c>
      <c r="I7" s="22">
        <f t="shared" si="0"/>
        <v>1</v>
      </c>
      <c r="J7" s="22" t="s">
        <v>38</v>
      </c>
      <c r="K7" s="22" t="s">
        <v>43</v>
      </c>
      <c r="L7" s="22">
        <v>1</v>
      </c>
      <c r="M7" s="22">
        <v>5.8</v>
      </c>
      <c r="N7" s="32">
        <v>1560</v>
      </c>
      <c r="O7" s="32">
        <v>720</v>
      </c>
      <c r="P7" s="32">
        <f t="shared" si="1"/>
        <v>1123200</v>
      </c>
      <c r="Q7" s="189" t="s">
        <v>366</v>
      </c>
      <c r="R7" s="189"/>
      <c r="S7" s="22">
        <v>60</v>
      </c>
      <c r="T7" s="189" t="s">
        <v>63</v>
      </c>
      <c r="U7" s="189"/>
      <c r="V7" s="189"/>
      <c r="W7" s="189"/>
      <c r="X7" s="189"/>
      <c r="Y7" s="189"/>
      <c r="Z7" s="34">
        <f t="shared" si="2"/>
        <v>1</v>
      </c>
      <c r="AA7" s="22" t="s">
        <v>67</v>
      </c>
      <c r="AB7" s="22">
        <v>8</v>
      </c>
      <c r="AC7" s="22">
        <v>2</v>
      </c>
      <c r="AD7" s="22">
        <v>13</v>
      </c>
      <c r="AE7" s="22">
        <v>5</v>
      </c>
      <c r="AF7" s="22"/>
      <c r="AG7" s="22"/>
      <c r="AH7" s="34">
        <f t="shared" si="3"/>
        <v>0</v>
      </c>
      <c r="AI7" s="22" t="s">
        <v>85</v>
      </c>
      <c r="AJ7" s="34">
        <f t="shared" si="4"/>
        <v>0</v>
      </c>
      <c r="AK7" s="22" t="s">
        <v>85</v>
      </c>
      <c r="AL7" s="34">
        <v>1920</v>
      </c>
      <c r="AM7" s="34">
        <v>1080</v>
      </c>
      <c r="AN7" s="36">
        <f t="shared" si="15"/>
        <v>2073600</v>
      </c>
      <c r="AO7" s="34">
        <v>30</v>
      </c>
      <c r="AP7" s="22" t="s">
        <v>90</v>
      </c>
      <c r="AQ7" s="22" t="s">
        <v>67</v>
      </c>
      <c r="AR7" s="22" t="s">
        <v>67</v>
      </c>
      <c r="AS7" s="22" t="s">
        <v>85</v>
      </c>
      <c r="AT7" s="22" t="s">
        <v>67</v>
      </c>
      <c r="AU7" s="34">
        <f t="shared" si="5"/>
        <v>1</v>
      </c>
      <c r="AV7" s="22" t="s">
        <v>67</v>
      </c>
      <c r="AW7" s="22">
        <f t="shared" si="6"/>
        <v>0</v>
      </c>
      <c r="AX7" s="22" t="s">
        <v>85</v>
      </c>
      <c r="AY7" s="22" t="s">
        <v>67</v>
      </c>
      <c r="AZ7" s="22" t="s">
        <v>67</v>
      </c>
      <c r="BA7" s="42">
        <f t="shared" si="7"/>
        <v>1</v>
      </c>
      <c r="BB7" s="22" t="s">
        <v>67</v>
      </c>
      <c r="BC7" s="22" t="s">
        <v>85</v>
      </c>
      <c r="BD7" s="22" t="s">
        <v>67</v>
      </c>
      <c r="BE7" s="22">
        <f t="shared" si="8"/>
        <v>1</v>
      </c>
      <c r="BF7" s="22" t="s">
        <v>67</v>
      </c>
      <c r="BG7" s="22" t="s">
        <v>85</v>
      </c>
      <c r="BH7" s="22" t="s">
        <v>144</v>
      </c>
      <c r="BI7" s="22">
        <v>3000</v>
      </c>
      <c r="BJ7" s="22">
        <f t="shared" si="9"/>
        <v>0</v>
      </c>
      <c r="BK7" s="22" t="s">
        <v>85</v>
      </c>
      <c r="BL7" s="22"/>
      <c r="BM7" s="22" t="s">
        <v>409</v>
      </c>
      <c r="BN7" s="22" t="s">
        <v>437</v>
      </c>
      <c r="BO7" s="22" t="s">
        <v>173</v>
      </c>
      <c r="BP7" s="22">
        <v>141</v>
      </c>
      <c r="BQ7" s="22" t="s">
        <v>38</v>
      </c>
      <c r="BR7" s="22">
        <f t="shared" si="10"/>
        <v>0</v>
      </c>
      <c r="BS7" s="22" t="s">
        <v>39</v>
      </c>
      <c r="BT7" s="22">
        <f t="shared" si="11"/>
        <v>0</v>
      </c>
      <c r="BU7" s="22" t="s">
        <v>39</v>
      </c>
      <c r="BV7" s="22">
        <f t="shared" si="12"/>
        <v>0</v>
      </c>
      <c r="BW7" s="22" t="s">
        <v>39</v>
      </c>
      <c r="BX7" s="22">
        <f t="shared" si="13"/>
        <v>0</v>
      </c>
      <c r="BY7" s="22" t="s">
        <v>39</v>
      </c>
      <c r="BZ7" s="28">
        <v>45000</v>
      </c>
      <c r="CA7" s="28">
        <v>73731</v>
      </c>
      <c r="CB7" s="29">
        <f t="shared" si="14"/>
        <v>59365.5</v>
      </c>
    </row>
    <row r="8" spans="1:82" ht="66" x14ac:dyDescent="0.3">
      <c r="A8" s="18" t="s">
        <v>207</v>
      </c>
      <c r="B8" s="22" t="s">
        <v>6</v>
      </c>
      <c r="C8" s="25" t="s">
        <v>294</v>
      </c>
      <c r="D8" s="25" t="s">
        <v>288</v>
      </c>
      <c r="E8" s="22">
        <v>4</v>
      </c>
      <c r="F8" s="31">
        <v>1.5</v>
      </c>
      <c r="G8" s="22">
        <v>3</v>
      </c>
      <c r="H8" s="22">
        <v>32</v>
      </c>
      <c r="I8" s="22">
        <f t="shared" si="0"/>
        <v>1</v>
      </c>
      <c r="J8" s="22" t="s">
        <v>38</v>
      </c>
      <c r="K8" s="22" t="s">
        <v>41</v>
      </c>
      <c r="L8" s="22">
        <v>1</v>
      </c>
      <c r="M8" s="22">
        <v>6.5</v>
      </c>
      <c r="N8" s="32">
        <v>1600</v>
      </c>
      <c r="O8" s="32">
        <v>720</v>
      </c>
      <c r="P8" s="32">
        <f t="shared" si="1"/>
        <v>1152000</v>
      </c>
      <c r="Q8" s="189" t="s">
        <v>56</v>
      </c>
      <c r="R8" s="189"/>
      <c r="S8" s="22">
        <v>60</v>
      </c>
      <c r="T8" s="189" t="s">
        <v>63</v>
      </c>
      <c r="U8" s="189"/>
      <c r="V8" s="189"/>
      <c r="W8" s="189"/>
      <c r="X8" s="189"/>
      <c r="Y8" s="189"/>
      <c r="Z8" s="34">
        <f t="shared" si="2"/>
        <v>1</v>
      </c>
      <c r="AA8" s="22" t="s">
        <v>67</v>
      </c>
      <c r="AB8" s="22">
        <v>5</v>
      </c>
      <c r="AC8" s="22">
        <v>2</v>
      </c>
      <c r="AD8" s="22">
        <v>13</v>
      </c>
      <c r="AE8" s="22">
        <v>2</v>
      </c>
      <c r="AF8" s="22"/>
      <c r="AG8" s="22"/>
      <c r="AH8" s="34">
        <f t="shared" si="3"/>
        <v>0</v>
      </c>
      <c r="AI8" s="22" t="s">
        <v>85</v>
      </c>
      <c r="AJ8" s="34">
        <f t="shared" si="4"/>
        <v>0</v>
      </c>
      <c r="AK8" s="22" t="s">
        <v>85</v>
      </c>
      <c r="AL8" s="34">
        <v>1920</v>
      </c>
      <c r="AM8" s="34">
        <v>1080</v>
      </c>
      <c r="AN8" s="36">
        <f t="shared" si="15"/>
        <v>2073600</v>
      </c>
      <c r="AO8" s="34">
        <v>30</v>
      </c>
      <c r="AP8" s="22" t="s">
        <v>90</v>
      </c>
      <c r="AQ8" s="22" t="s">
        <v>67</v>
      </c>
      <c r="AR8" s="22" t="s">
        <v>85</v>
      </c>
      <c r="AS8" s="22" t="s">
        <v>85</v>
      </c>
      <c r="AT8" s="22" t="s">
        <v>67</v>
      </c>
      <c r="AU8" s="34">
        <f t="shared" si="5"/>
        <v>1</v>
      </c>
      <c r="AV8" s="22" t="s">
        <v>67</v>
      </c>
      <c r="AW8" s="22">
        <f t="shared" si="6"/>
        <v>0</v>
      </c>
      <c r="AX8" s="22" t="s">
        <v>85</v>
      </c>
      <c r="AY8" s="22" t="s">
        <v>85</v>
      </c>
      <c r="AZ8" s="22" t="s">
        <v>85</v>
      </c>
      <c r="BA8" s="42">
        <f t="shared" si="7"/>
        <v>0</v>
      </c>
      <c r="BB8" s="22" t="s">
        <v>85</v>
      </c>
      <c r="BC8" s="22" t="s">
        <v>85</v>
      </c>
      <c r="BD8" s="22" t="s">
        <v>67</v>
      </c>
      <c r="BE8" s="22">
        <f t="shared" si="8"/>
        <v>0</v>
      </c>
      <c r="BF8" s="22" t="s">
        <v>85</v>
      </c>
      <c r="BG8" s="22" t="s">
        <v>85</v>
      </c>
      <c r="BH8" s="22" t="s">
        <v>144</v>
      </c>
      <c r="BI8" s="22">
        <v>5000</v>
      </c>
      <c r="BJ8" s="22">
        <f t="shared" si="9"/>
        <v>0</v>
      </c>
      <c r="BK8" s="22" t="s">
        <v>85</v>
      </c>
      <c r="BL8" s="22"/>
      <c r="BM8" s="22" t="s">
        <v>410</v>
      </c>
      <c r="BN8" s="22" t="s">
        <v>438</v>
      </c>
      <c r="BO8" s="22" t="s">
        <v>171</v>
      </c>
      <c r="BP8" s="22">
        <v>206</v>
      </c>
      <c r="BQ8" s="22" t="s">
        <v>38</v>
      </c>
      <c r="BR8" s="22">
        <f t="shared" si="10"/>
        <v>0</v>
      </c>
      <c r="BS8" s="22" t="s">
        <v>39</v>
      </c>
      <c r="BT8" s="22">
        <f t="shared" si="11"/>
        <v>0</v>
      </c>
      <c r="BU8" s="22" t="s">
        <v>39</v>
      </c>
      <c r="BV8" s="22">
        <f t="shared" si="12"/>
        <v>0</v>
      </c>
      <c r="BW8" s="22" t="s">
        <v>39</v>
      </c>
      <c r="BX8" s="22">
        <f t="shared" si="13"/>
        <v>0</v>
      </c>
      <c r="BY8" s="22" t="s">
        <v>39</v>
      </c>
      <c r="BZ8" s="28">
        <v>54731</v>
      </c>
      <c r="CA8" s="28">
        <v>64400</v>
      </c>
      <c r="CB8" s="29">
        <f t="shared" si="14"/>
        <v>59565.5</v>
      </c>
    </row>
    <row r="9" spans="1:82" ht="79.2" x14ac:dyDescent="0.3">
      <c r="A9" s="18" t="s">
        <v>208</v>
      </c>
      <c r="B9" s="22" t="s">
        <v>6</v>
      </c>
      <c r="C9" s="25" t="s">
        <v>295</v>
      </c>
      <c r="D9" s="25" t="s">
        <v>296</v>
      </c>
      <c r="E9" s="22">
        <v>8</v>
      </c>
      <c r="F9" s="31">
        <v>1.8</v>
      </c>
      <c r="G9" s="22">
        <v>3</v>
      </c>
      <c r="H9" s="22">
        <v>32</v>
      </c>
      <c r="I9" s="22">
        <f t="shared" si="0"/>
        <v>1</v>
      </c>
      <c r="J9" s="22" t="s">
        <v>38</v>
      </c>
      <c r="K9" s="22" t="s">
        <v>41</v>
      </c>
      <c r="L9" s="22">
        <v>1</v>
      </c>
      <c r="M9" s="22">
        <v>6.5</v>
      </c>
      <c r="N9" s="32">
        <v>1600</v>
      </c>
      <c r="O9" s="32">
        <v>720</v>
      </c>
      <c r="P9" s="32">
        <f t="shared" si="1"/>
        <v>1152000</v>
      </c>
      <c r="Q9" s="189" t="s">
        <v>56</v>
      </c>
      <c r="R9" s="189"/>
      <c r="S9" s="22">
        <v>60</v>
      </c>
      <c r="T9" s="189" t="s">
        <v>63</v>
      </c>
      <c r="U9" s="189"/>
      <c r="V9" s="189"/>
      <c r="W9" s="189"/>
      <c r="X9" s="189"/>
      <c r="Y9" s="189"/>
      <c r="Z9" s="34">
        <f t="shared" si="2"/>
        <v>1</v>
      </c>
      <c r="AA9" s="22" t="s">
        <v>67</v>
      </c>
      <c r="AB9" s="22">
        <v>5</v>
      </c>
      <c r="AC9" s="22">
        <v>3</v>
      </c>
      <c r="AD9" s="22">
        <v>13</v>
      </c>
      <c r="AE9" s="22">
        <v>2</v>
      </c>
      <c r="AF9" s="22">
        <v>2</v>
      </c>
      <c r="AG9" s="22"/>
      <c r="AH9" s="34">
        <f t="shared" si="3"/>
        <v>0</v>
      </c>
      <c r="AI9" s="22" t="s">
        <v>85</v>
      </c>
      <c r="AJ9" s="34">
        <f t="shared" si="4"/>
        <v>0</v>
      </c>
      <c r="AK9" s="22" t="s">
        <v>85</v>
      </c>
      <c r="AL9" s="34">
        <v>1920</v>
      </c>
      <c r="AM9" s="34">
        <v>1080</v>
      </c>
      <c r="AN9" s="36">
        <f t="shared" si="15"/>
        <v>2073600</v>
      </c>
      <c r="AO9" s="34">
        <v>30</v>
      </c>
      <c r="AP9" s="22" t="s">
        <v>90</v>
      </c>
      <c r="AQ9" s="22" t="s">
        <v>67</v>
      </c>
      <c r="AR9" s="22" t="s">
        <v>85</v>
      </c>
      <c r="AS9" s="22" t="s">
        <v>85</v>
      </c>
      <c r="AT9" s="22" t="s">
        <v>67</v>
      </c>
      <c r="AU9" s="34">
        <f t="shared" si="5"/>
        <v>1</v>
      </c>
      <c r="AV9" s="22" t="s">
        <v>67</v>
      </c>
      <c r="AW9" s="22">
        <f t="shared" si="6"/>
        <v>0</v>
      </c>
      <c r="AX9" s="22" t="s">
        <v>85</v>
      </c>
      <c r="AY9" s="22" t="s">
        <v>67</v>
      </c>
      <c r="AZ9" s="22" t="s">
        <v>67</v>
      </c>
      <c r="BA9" s="42">
        <f t="shared" si="7"/>
        <v>0</v>
      </c>
      <c r="BB9" s="22" t="s">
        <v>85</v>
      </c>
      <c r="BC9" s="22" t="s">
        <v>85</v>
      </c>
      <c r="BD9" s="22" t="s">
        <v>67</v>
      </c>
      <c r="BE9" s="22">
        <f t="shared" si="8"/>
        <v>0</v>
      </c>
      <c r="BF9" s="22" t="s">
        <v>85</v>
      </c>
      <c r="BG9" s="22" t="s">
        <v>85</v>
      </c>
      <c r="BH9" s="22" t="s">
        <v>144</v>
      </c>
      <c r="BI9" s="22">
        <v>5000</v>
      </c>
      <c r="BJ9" s="22">
        <f t="shared" si="9"/>
        <v>0</v>
      </c>
      <c r="BK9" s="22" t="s">
        <v>85</v>
      </c>
      <c r="BL9" s="22"/>
      <c r="BM9" s="22" t="s">
        <v>411</v>
      </c>
      <c r="BN9" s="22" t="s">
        <v>438</v>
      </c>
      <c r="BO9" s="22" t="s">
        <v>171</v>
      </c>
      <c r="BP9" s="22">
        <v>196</v>
      </c>
      <c r="BQ9" s="22" t="s">
        <v>38</v>
      </c>
      <c r="BR9" s="22">
        <f t="shared" si="10"/>
        <v>0</v>
      </c>
      <c r="BS9" s="22" t="s">
        <v>39</v>
      </c>
      <c r="BT9" s="22">
        <f t="shared" si="11"/>
        <v>0</v>
      </c>
      <c r="BU9" s="22" t="s">
        <v>39</v>
      </c>
      <c r="BV9" s="22">
        <f t="shared" si="12"/>
        <v>0</v>
      </c>
      <c r="BW9" s="22" t="s">
        <v>39</v>
      </c>
      <c r="BX9" s="22">
        <f t="shared" si="13"/>
        <v>0</v>
      </c>
      <c r="BY9" s="22" t="s">
        <v>39</v>
      </c>
      <c r="BZ9" s="28">
        <v>46000</v>
      </c>
      <c r="CA9" s="28">
        <v>72200</v>
      </c>
      <c r="CB9" s="29">
        <f t="shared" si="14"/>
        <v>59100</v>
      </c>
    </row>
    <row r="10" spans="1:82" ht="39.6" x14ac:dyDescent="0.3">
      <c r="A10" s="18" t="s">
        <v>209</v>
      </c>
      <c r="B10" s="22" t="s">
        <v>6</v>
      </c>
      <c r="C10" s="189"/>
      <c r="D10" s="189"/>
      <c r="E10" s="22">
        <v>8</v>
      </c>
      <c r="F10" s="31">
        <v>1.8</v>
      </c>
      <c r="G10" s="22">
        <v>2</v>
      </c>
      <c r="H10" s="22">
        <v>32</v>
      </c>
      <c r="I10" s="22">
        <f t="shared" si="0"/>
        <v>1</v>
      </c>
      <c r="J10" s="22" t="s">
        <v>38</v>
      </c>
      <c r="K10" s="22" t="s">
        <v>41</v>
      </c>
      <c r="L10" s="22">
        <v>1</v>
      </c>
      <c r="M10" s="22">
        <v>6.4</v>
      </c>
      <c r="N10" s="32">
        <v>1560</v>
      </c>
      <c r="O10" s="32">
        <v>720</v>
      </c>
      <c r="P10" s="32">
        <f t="shared" si="1"/>
        <v>1123200</v>
      </c>
      <c r="Q10" s="189" t="s">
        <v>366</v>
      </c>
      <c r="R10" s="189"/>
      <c r="S10" s="22">
        <v>60</v>
      </c>
      <c r="T10" s="189" t="s">
        <v>63</v>
      </c>
      <c r="U10" s="189"/>
      <c r="V10" s="189"/>
      <c r="W10" s="189"/>
      <c r="X10" s="189"/>
      <c r="Y10" s="189"/>
      <c r="Z10" s="34">
        <f t="shared" si="2"/>
        <v>1</v>
      </c>
      <c r="AA10" s="22" t="s">
        <v>67</v>
      </c>
      <c r="AB10" s="22">
        <v>8</v>
      </c>
      <c r="AC10" s="22">
        <v>3</v>
      </c>
      <c r="AD10" s="22">
        <v>13</v>
      </c>
      <c r="AE10" s="22">
        <v>5</v>
      </c>
      <c r="AF10" s="22">
        <v>2</v>
      </c>
      <c r="AG10" s="22"/>
      <c r="AH10" s="34">
        <f t="shared" si="3"/>
        <v>0</v>
      </c>
      <c r="AI10" s="22" t="s">
        <v>85</v>
      </c>
      <c r="AJ10" s="34">
        <f t="shared" si="4"/>
        <v>0</v>
      </c>
      <c r="AK10" s="22" t="s">
        <v>85</v>
      </c>
      <c r="AL10" s="34">
        <v>1920</v>
      </c>
      <c r="AM10" s="34">
        <v>1080</v>
      </c>
      <c r="AN10" s="36">
        <f t="shared" si="15"/>
        <v>2073600</v>
      </c>
      <c r="AO10" s="34">
        <v>30</v>
      </c>
      <c r="AP10" s="22" t="s">
        <v>90</v>
      </c>
      <c r="AQ10" s="22" t="s">
        <v>85</v>
      </c>
      <c r="AR10" s="22" t="s">
        <v>85</v>
      </c>
      <c r="AS10" s="22" t="s">
        <v>67</v>
      </c>
      <c r="AT10" s="22" t="s">
        <v>85</v>
      </c>
      <c r="AU10" s="34">
        <f t="shared" si="5"/>
        <v>1</v>
      </c>
      <c r="AV10" s="22" t="s">
        <v>67</v>
      </c>
      <c r="AW10" s="22">
        <f t="shared" si="6"/>
        <v>0</v>
      </c>
      <c r="AX10" s="22" t="s">
        <v>85</v>
      </c>
      <c r="AY10" s="22" t="s">
        <v>67</v>
      </c>
      <c r="AZ10" s="22" t="s">
        <v>67</v>
      </c>
      <c r="BA10" s="42">
        <f t="shared" si="7"/>
        <v>1</v>
      </c>
      <c r="BB10" s="22" t="s">
        <v>67</v>
      </c>
      <c r="BC10" s="22" t="s">
        <v>85</v>
      </c>
      <c r="BD10" s="22" t="s">
        <v>67</v>
      </c>
      <c r="BE10" s="22">
        <f t="shared" si="8"/>
        <v>0</v>
      </c>
      <c r="BF10" s="22" t="s">
        <v>85</v>
      </c>
      <c r="BG10" s="22" t="s">
        <v>85</v>
      </c>
      <c r="BH10" s="22" t="s">
        <v>144</v>
      </c>
      <c r="BI10" s="22">
        <v>4000</v>
      </c>
      <c r="BJ10" s="22">
        <f t="shared" si="9"/>
        <v>0</v>
      </c>
      <c r="BK10" s="22" t="s">
        <v>85</v>
      </c>
      <c r="BL10" s="22"/>
      <c r="BM10" s="22" t="s">
        <v>412</v>
      </c>
      <c r="BN10" s="22" t="s">
        <v>439</v>
      </c>
      <c r="BO10" s="22" t="s">
        <v>465</v>
      </c>
      <c r="BP10" s="22">
        <v>177</v>
      </c>
      <c r="BQ10" s="22" t="s">
        <v>38</v>
      </c>
      <c r="BR10" s="22">
        <f t="shared" si="10"/>
        <v>0</v>
      </c>
      <c r="BS10" s="22" t="s">
        <v>39</v>
      </c>
      <c r="BT10" s="22">
        <f t="shared" si="11"/>
        <v>0</v>
      </c>
      <c r="BU10" s="22" t="s">
        <v>39</v>
      </c>
      <c r="BV10" s="22">
        <f t="shared" si="12"/>
        <v>0</v>
      </c>
      <c r="BW10" s="22" t="s">
        <v>39</v>
      </c>
      <c r="BX10" s="22">
        <f t="shared" si="13"/>
        <v>0</v>
      </c>
      <c r="BY10" s="22" t="s">
        <v>39</v>
      </c>
      <c r="BZ10" s="28">
        <v>48800</v>
      </c>
      <c r="CA10" s="28">
        <v>48800</v>
      </c>
      <c r="CB10" s="29">
        <f t="shared" si="14"/>
        <v>48800</v>
      </c>
    </row>
    <row r="11" spans="1:82" ht="79.2" x14ac:dyDescent="0.3">
      <c r="A11" s="18" t="s">
        <v>210</v>
      </c>
      <c r="B11" s="22" t="s">
        <v>6</v>
      </c>
      <c r="C11" s="25" t="s">
        <v>295</v>
      </c>
      <c r="D11" s="25" t="s">
        <v>296</v>
      </c>
      <c r="E11" s="22">
        <v>8</v>
      </c>
      <c r="F11" s="31">
        <v>1.8</v>
      </c>
      <c r="G11" s="22">
        <v>3</v>
      </c>
      <c r="H11" s="22">
        <v>32</v>
      </c>
      <c r="I11" s="22">
        <f t="shared" si="0"/>
        <v>1</v>
      </c>
      <c r="J11" s="22" t="s">
        <v>38</v>
      </c>
      <c r="K11" s="22" t="s">
        <v>43</v>
      </c>
      <c r="L11" s="22">
        <v>1</v>
      </c>
      <c r="M11" s="22">
        <v>6.4</v>
      </c>
      <c r="N11" s="32">
        <v>1560</v>
      </c>
      <c r="O11" s="32">
        <v>720</v>
      </c>
      <c r="P11" s="32">
        <f t="shared" si="1"/>
        <v>1123200</v>
      </c>
      <c r="Q11" s="189" t="s">
        <v>367</v>
      </c>
      <c r="R11" s="189"/>
      <c r="S11" s="22">
        <v>60</v>
      </c>
      <c r="T11" s="189" t="s">
        <v>63</v>
      </c>
      <c r="U11" s="189"/>
      <c r="V11" s="189"/>
      <c r="W11" s="189"/>
      <c r="X11" s="189"/>
      <c r="Y11" s="189"/>
      <c r="Z11" s="34">
        <f t="shared" si="2"/>
        <v>1</v>
      </c>
      <c r="AA11" s="22" t="s">
        <v>67</v>
      </c>
      <c r="AB11" s="22">
        <v>8</v>
      </c>
      <c r="AC11" s="22">
        <v>3</v>
      </c>
      <c r="AD11" s="22">
        <v>13</v>
      </c>
      <c r="AE11" s="22">
        <v>5</v>
      </c>
      <c r="AF11" s="22">
        <v>2</v>
      </c>
      <c r="AG11" s="22"/>
      <c r="AH11" s="34">
        <f t="shared" si="3"/>
        <v>0</v>
      </c>
      <c r="AI11" s="22" t="s">
        <v>85</v>
      </c>
      <c r="AJ11" s="34">
        <f t="shared" si="4"/>
        <v>0</v>
      </c>
      <c r="AK11" s="22" t="s">
        <v>85</v>
      </c>
      <c r="AL11" s="34">
        <v>1920</v>
      </c>
      <c r="AM11" s="34">
        <v>1080</v>
      </c>
      <c r="AN11" s="36">
        <f t="shared" si="15"/>
        <v>2073600</v>
      </c>
      <c r="AO11" s="34">
        <v>30</v>
      </c>
      <c r="AP11" s="22" t="s">
        <v>90</v>
      </c>
      <c r="AQ11" s="22" t="s">
        <v>67</v>
      </c>
      <c r="AR11" s="22" t="s">
        <v>85</v>
      </c>
      <c r="AS11" s="22" t="s">
        <v>85</v>
      </c>
      <c r="AT11" s="22" t="s">
        <v>67</v>
      </c>
      <c r="AU11" s="34">
        <f t="shared" si="5"/>
        <v>1</v>
      </c>
      <c r="AV11" s="22" t="s">
        <v>67</v>
      </c>
      <c r="AW11" s="22">
        <f t="shared" si="6"/>
        <v>0</v>
      </c>
      <c r="AX11" s="22" t="s">
        <v>85</v>
      </c>
      <c r="AY11" s="22" t="s">
        <v>67</v>
      </c>
      <c r="AZ11" s="22" t="s">
        <v>67</v>
      </c>
      <c r="BA11" s="42">
        <f t="shared" si="7"/>
        <v>1</v>
      </c>
      <c r="BB11" s="22" t="s">
        <v>67</v>
      </c>
      <c r="BC11" s="22" t="s">
        <v>85</v>
      </c>
      <c r="BD11" s="22" t="s">
        <v>67</v>
      </c>
      <c r="BE11" s="22">
        <f t="shared" si="8"/>
        <v>0</v>
      </c>
      <c r="BF11" s="22" t="s">
        <v>85</v>
      </c>
      <c r="BG11" s="22" t="s">
        <v>85</v>
      </c>
      <c r="BH11" s="22" t="s">
        <v>145</v>
      </c>
      <c r="BI11" s="22">
        <v>5000</v>
      </c>
      <c r="BJ11" s="22">
        <f t="shared" si="9"/>
        <v>0</v>
      </c>
      <c r="BK11" s="22" t="s">
        <v>85</v>
      </c>
      <c r="BL11" s="22"/>
      <c r="BM11" s="22" t="s">
        <v>412</v>
      </c>
      <c r="BN11" s="22" t="s">
        <v>439</v>
      </c>
      <c r="BO11" s="22" t="s">
        <v>170</v>
      </c>
      <c r="BP11" s="22">
        <v>197</v>
      </c>
      <c r="BQ11" s="22" t="s">
        <v>38</v>
      </c>
      <c r="BR11" s="22">
        <f t="shared" si="10"/>
        <v>0</v>
      </c>
      <c r="BS11" s="22" t="s">
        <v>39</v>
      </c>
      <c r="BT11" s="22">
        <f t="shared" si="11"/>
        <v>0</v>
      </c>
      <c r="BU11" s="22" t="s">
        <v>39</v>
      </c>
      <c r="BV11" s="22">
        <f t="shared" si="12"/>
        <v>0</v>
      </c>
      <c r="BW11" s="22" t="s">
        <v>39</v>
      </c>
      <c r="BX11" s="22">
        <f t="shared" si="13"/>
        <v>0</v>
      </c>
      <c r="BY11" s="22" t="s">
        <v>39</v>
      </c>
      <c r="BZ11" s="28">
        <v>48200</v>
      </c>
      <c r="CA11" s="28">
        <v>73800</v>
      </c>
      <c r="CB11" s="29">
        <f t="shared" si="14"/>
        <v>61000</v>
      </c>
    </row>
    <row r="12" spans="1:82" ht="66" x14ac:dyDescent="0.3">
      <c r="A12" s="18" t="s">
        <v>211</v>
      </c>
      <c r="B12" s="22" t="s">
        <v>6</v>
      </c>
      <c r="C12" s="25" t="s">
        <v>294</v>
      </c>
      <c r="D12" s="25" t="s">
        <v>288</v>
      </c>
      <c r="E12" s="22">
        <v>4</v>
      </c>
      <c r="F12" s="31">
        <v>1.5</v>
      </c>
      <c r="G12" s="22">
        <v>3</v>
      </c>
      <c r="H12" s="22">
        <v>64</v>
      </c>
      <c r="I12" s="22">
        <f t="shared" si="0"/>
        <v>1</v>
      </c>
      <c r="J12" s="22" t="s">
        <v>38</v>
      </c>
      <c r="K12" s="22" t="s">
        <v>41</v>
      </c>
      <c r="L12" s="22">
        <v>1</v>
      </c>
      <c r="M12" s="22">
        <v>6.5</v>
      </c>
      <c r="N12" s="32">
        <v>1600</v>
      </c>
      <c r="O12" s="32">
        <v>720</v>
      </c>
      <c r="P12" s="32">
        <f t="shared" si="1"/>
        <v>1152000</v>
      </c>
      <c r="Q12" s="189" t="s">
        <v>56</v>
      </c>
      <c r="R12" s="189"/>
      <c r="S12" s="22">
        <v>60</v>
      </c>
      <c r="T12" s="189" t="s">
        <v>63</v>
      </c>
      <c r="U12" s="189"/>
      <c r="V12" s="189"/>
      <c r="W12" s="189"/>
      <c r="X12" s="189"/>
      <c r="Y12" s="189"/>
      <c r="Z12" s="34">
        <f t="shared" si="2"/>
        <v>1</v>
      </c>
      <c r="AA12" s="22" t="s">
        <v>67</v>
      </c>
      <c r="AB12" s="22">
        <v>5</v>
      </c>
      <c r="AC12" s="22">
        <v>2</v>
      </c>
      <c r="AD12" s="22">
        <v>13</v>
      </c>
      <c r="AE12" s="22">
        <v>2</v>
      </c>
      <c r="AF12" s="22"/>
      <c r="AG12" s="22"/>
      <c r="AH12" s="34">
        <f t="shared" si="3"/>
        <v>0</v>
      </c>
      <c r="AI12" s="22" t="s">
        <v>85</v>
      </c>
      <c r="AJ12" s="34">
        <f t="shared" si="4"/>
        <v>0</v>
      </c>
      <c r="AK12" s="22" t="s">
        <v>85</v>
      </c>
      <c r="AL12" s="34">
        <v>1920</v>
      </c>
      <c r="AM12" s="34">
        <v>1080</v>
      </c>
      <c r="AN12" s="36">
        <f t="shared" si="15"/>
        <v>2073600</v>
      </c>
      <c r="AO12" s="34">
        <v>30</v>
      </c>
      <c r="AP12" s="22" t="s">
        <v>90</v>
      </c>
      <c r="AQ12" s="22" t="s">
        <v>67</v>
      </c>
      <c r="AR12" s="22" t="s">
        <v>85</v>
      </c>
      <c r="AS12" s="22" t="s">
        <v>85</v>
      </c>
      <c r="AT12" s="22" t="s">
        <v>67</v>
      </c>
      <c r="AU12" s="34">
        <f t="shared" si="5"/>
        <v>1</v>
      </c>
      <c r="AV12" s="22" t="s">
        <v>67</v>
      </c>
      <c r="AW12" s="22">
        <f t="shared" si="6"/>
        <v>0</v>
      </c>
      <c r="AX12" s="22" t="s">
        <v>85</v>
      </c>
      <c r="AY12" s="22" t="s">
        <v>85</v>
      </c>
      <c r="AZ12" s="22" t="s">
        <v>85</v>
      </c>
      <c r="BA12" s="42">
        <f t="shared" si="7"/>
        <v>0</v>
      </c>
      <c r="BB12" s="22" t="s">
        <v>85</v>
      </c>
      <c r="BC12" s="22" t="s">
        <v>85</v>
      </c>
      <c r="BD12" s="22" t="s">
        <v>67</v>
      </c>
      <c r="BE12" s="22">
        <f t="shared" si="8"/>
        <v>0</v>
      </c>
      <c r="BF12" s="22" t="s">
        <v>85</v>
      </c>
      <c r="BG12" s="22" t="s">
        <v>85</v>
      </c>
      <c r="BH12" s="22" t="s">
        <v>144</v>
      </c>
      <c r="BI12" s="22">
        <v>5000</v>
      </c>
      <c r="BJ12" s="22">
        <f t="shared" si="9"/>
        <v>0</v>
      </c>
      <c r="BK12" s="22" t="s">
        <v>85</v>
      </c>
      <c r="BL12" s="22"/>
      <c r="BM12" s="22" t="s">
        <v>410</v>
      </c>
      <c r="BN12" s="22" t="s">
        <v>438</v>
      </c>
      <c r="BO12" s="22" t="s">
        <v>171</v>
      </c>
      <c r="BP12" s="22">
        <v>206</v>
      </c>
      <c r="BQ12" s="22" t="s">
        <v>38</v>
      </c>
      <c r="BR12" s="22">
        <f t="shared" si="10"/>
        <v>0</v>
      </c>
      <c r="BS12" s="22" t="s">
        <v>39</v>
      </c>
      <c r="BT12" s="22">
        <f t="shared" si="11"/>
        <v>0</v>
      </c>
      <c r="BU12" s="22" t="s">
        <v>39</v>
      </c>
      <c r="BV12" s="22">
        <f t="shared" si="12"/>
        <v>0</v>
      </c>
      <c r="BW12" s="22" t="s">
        <v>39</v>
      </c>
      <c r="BX12" s="22">
        <f t="shared" si="13"/>
        <v>0</v>
      </c>
      <c r="BY12" s="22" t="s">
        <v>39</v>
      </c>
      <c r="BZ12" s="28">
        <v>49200</v>
      </c>
      <c r="CA12" s="28">
        <v>72200</v>
      </c>
      <c r="CB12" s="29">
        <f t="shared" si="14"/>
        <v>60700</v>
      </c>
    </row>
    <row r="13" spans="1:82" ht="66" x14ac:dyDescent="0.3">
      <c r="A13" s="18" t="s">
        <v>212</v>
      </c>
      <c r="B13" s="22" t="s">
        <v>6</v>
      </c>
      <c r="C13" s="25" t="s">
        <v>292</v>
      </c>
      <c r="D13" s="25" t="s">
        <v>293</v>
      </c>
      <c r="E13" s="22">
        <v>8</v>
      </c>
      <c r="F13" s="31">
        <v>1.6</v>
      </c>
      <c r="G13" s="22">
        <v>3</v>
      </c>
      <c r="H13" s="22">
        <v>32</v>
      </c>
      <c r="I13" s="22">
        <f t="shared" si="0"/>
        <v>1</v>
      </c>
      <c r="J13" s="22" t="s">
        <v>38</v>
      </c>
      <c r="K13" s="22" t="s">
        <v>43</v>
      </c>
      <c r="L13" s="22">
        <v>1</v>
      </c>
      <c r="M13" s="22">
        <v>5.8</v>
      </c>
      <c r="N13" s="32">
        <v>1560</v>
      </c>
      <c r="O13" s="32">
        <v>720</v>
      </c>
      <c r="P13" s="32">
        <f t="shared" si="1"/>
        <v>1123200</v>
      </c>
      <c r="Q13" s="189" t="s">
        <v>366</v>
      </c>
      <c r="R13" s="189"/>
      <c r="S13" s="22">
        <v>60</v>
      </c>
      <c r="T13" s="189" t="s">
        <v>63</v>
      </c>
      <c r="U13" s="189"/>
      <c r="V13" s="189"/>
      <c r="W13" s="189"/>
      <c r="X13" s="189"/>
      <c r="Y13" s="189"/>
      <c r="Z13" s="34">
        <f t="shared" si="2"/>
        <v>1</v>
      </c>
      <c r="AA13" s="22" t="s">
        <v>67</v>
      </c>
      <c r="AB13" s="22">
        <v>8</v>
      </c>
      <c r="AC13" s="22">
        <v>2</v>
      </c>
      <c r="AD13" s="22">
        <v>13</v>
      </c>
      <c r="AE13" s="22">
        <v>5</v>
      </c>
      <c r="AF13" s="22"/>
      <c r="AG13" s="22"/>
      <c r="AH13" s="34">
        <f t="shared" si="3"/>
        <v>0</v>
      </c>
      <c r="AI13" s="22" t="s">
        <v>85</v>
      </c>
      <c r="AJ13" s="34">
        <f t="shared" si="4"/>
        <v>0</v>
      </c>
      <c r="AK13" s="22" t="s">
        <v>85</v>
      </c>
      <c r="AL13" s="34">
        <v>1920</v>
      </c>
      <c r="AM13" s="34">
        <v>1080</v>
      </c>
      <c r="AN13" s="36">
        <f t="shared" si="15"/>
        <v>2073600</v>
      </c>
      <c r="AO13" s="34">
        <v>30</v>
      </c>
      <c r="AP13" s="22" t="s">
        <v>90</v>
      </c>
      <c r="AQ13" s="22" t="s">
        <v>67</v>
      </c>
      <c r="AR13" s="22" t="s">
        <v>85</v>
      </c>
      <c r="AS13" s="22" t="s">
        <v>85</v>
      </c>
      <c r="AT13" s="22" t="s">
        <v>67</v>
      </c>
      <c r="AU13" s="34">
        <f t="shared" si="5"/>
        <v>1</v>
      </c>
      <c r="AV13" s="22" t="s">
        <v>67</v>
      </c>
      <c r="AW13" s="22">
        <f t="shared" si="6"/>
        <v>0</v>
      </c>
      <c r="AX13" s="22" t="s">
        <v>85</v>
      </c>
      <c r="AY13" s="22" t="s">
        <v>67</v>
      </c>
      <c r="AZ13" s="22" t="s">
        <v>67</v>
      </c>
      <c r="BA13" s="42">
        <f t="shared" si="7"/>
        <v>1</v>
      </c>
      <c r="BB13" s="22" t="s">
        <v>67</v>
      </c>
      <c r="BC13" s="22" t="s">
        <v>85</v>
      </c>
      <c r="BD13" s="22" t="s">
        <v>67</v>
      </c>
      <c r="BE13" s="22">
        <f t="shared" si="8"/>
        <v>1</v>
      </c>
      <c r="BF13" s="22" t="s">
        <v>67</v>
      </c>
      <c r="BG13" s="22" t="s">
        <v>85</v>
      </c>
      <c r="BH13" s="22" t="s">
        <v>144</v>
      </c>
      <c r="BI13" s="22">
        <v>3000</v>
      </c>
      <c r="BJ13" s="22">
        <f t="shared" si="9"/>
        <v>0</v>
      </c>
      <c r="BK13" s="22" t="s">
        <v>85</v>
      </c>
      <c r="BL13" s="22"/>
      <c r="BM13" s="22" t="s">
        <v>409</v>
      </c>
      <c r="BN13" s="22" t="s">
        <v>437</v>
      </c>
      <c r="BO13" s="22" t="s">
        <v>173</v>
      </c>
      <c r="BP13" s="22">
        <v>141</v>
      </c>
      <c r="BQ13" s="22" t="s">
        <v>39</v>
      </c>
      <c r="BR13" s="22">
        <f t="shared" si="10"/>
        <v>0</v>
      </c>
      <c r="BS13" s="22" t="s">
        <v>39</v>
      </c>
      <c r="BT13" s="22">
        <f t="shared" si="11"/>
        <v>0</v>
      </c>
      <c r="BU13" s="22" t="s">
        <v>39</v>
      </c>
      <c r="BV13" s="22">
        <f t="shared" si="12"/>
        <v>0</v>
      </c>
      <c r="BW13" s="22" t="s">
        <v>39</v>
      </c>
      <c r="BX13" s="22">
        <f t="shared" si="13"/>
        <v>0</v>
      </c>
      <c r="BY13" s="22" t="s">
        <v>39</v>
      </c>
      <c r="BZ13"/>
      <c r="CA13"/>
    </row>
    <row r="14" spans="1:82" ht="79.2" x14ac:dyDescent="0.3">
      <c r="A14" s="18" t="s">
        <v>213</v>
      </c>
      <c r="B14" s="22" t="s">
        <v>6</v>
      </c>
      <c r="C14" s="25" t="s">
        <v>295</v>
      </c>
      <c r="D14" s="25" t="s">
        <v>296</v>
      </c>
      <c r="E14" s="22">
        <v>8</v>
      </c>
      <c r="F14" s="31">
        <v>1.8</v>
      </c>
      <c r="G14" s="22">
        <v>3</v>
      </c>
      <c r="H14" s="22">
        <v>32</v>
      </c>
      <c r="I14" s="22">
        <f t="shared" si="0"/>
        <v>1</v>
      </c>
      <c r="J14" s="22" t="s">
        <v>38</v>
      </c>
      <c r="K14" s="22" t="s">
        <v>43</v>
      </c>
      <c r="L14" s="22">
        <v>1</v>
      </c>
      <c r="M14" s="22">
        <v>6.5</v>
      </c>
      <c r="N14" s="32">
        <v>1560</v>
      </c>
      <c r="O14" s="32">
        <v>720</v>
      </c>
      <c r="P14" s="32">
        <f t="shared" si="1"/>
        <v>1123200</v>
      </c>
      <c r="Q14" s="189" t="s">
        <v>56</v>
      </c>
      <c r="R14" s="189"/>
      <c r="S14" s="22">
        <v>60</v>
      </c>
      <c r="T14" s="189" t="s">
        <v>63</v>
      </c>
      <c r="U14" s="189"/>
      <c r="V14" s="189"/>
      <c r="W14" s="189"/>
      <c r="X14" s="189"/>
      <c r="Y14" s="189"/>
      <c r="Z14" s="34">
        <f t="shared" si="2"/>
        <v>1</v>
      </c>
      <c r="AA14" s="22" t="s">
        <v>67</v>
      </c>
      <c r="AB14" s="22">
        <v>8</v>
      </c>
      <c r="AC14" s="22">
        <v>3</v>
      </c>
      <c r="AD14" s="22">
        <v>13</v>
      </c>
      <c r="AE14" s="22">
        <v>8</v>
      </c>
      <c r="AF14" s="22">
        <v>5</v>
      </c>
      <c r="AG14" s="22"/>
      <c r="AH14" s="34">
        <f t="shared" si="3"/>
        <v>0</v>
      </c>
      <c r="AI14" s="22" t="s">
        <v>85</v>
      </c>
      <c r="AJ14" s="34">
        <f t="shared" si="4"/>
        <v>0</v>
      </c>
      <c r="AK14" s="22" t="s">
        <v>85</v>
      </c>
      <c r="AL14" s="34">
        <v>1920</v>
      </c>
      <c r="AM14" s="34">
        <v>1080</v>
      </c>
      <c r="AN14" s="36">
        <f t="shared" si="15"/>
        <v>2073600</v>
      </c>
      <c r="AO14" s="34">
        <v>30</v>
      </c>
      <c r="AP14" s="22" t="s">
        <v>90</v>
      </c>
      <c r="AQ14" s="22" t="s">
        <v>67</v>
      </c>
      <c r="AR14" s="22" t="s">
        <v>85</v>
      </c>
      <c r="AS14" s="22" t="s">
        <v>85</v>
      </c>
      <c r="AT14" s="22" t="s">
        <v>67</v>
      </c>
      <c r="AU14" s="34">
        <f t="shared" si="5"/>
        <v>1</v>
      </c>
      <c r="AV14" s="22" t="s">
        <v>67</v>
      </c>
      <c r="AW14" s="22">
        <f t="shared" si="6"/>
        <v>0</v>
      </c>
      <c r="AX14" s="22" t="s">
        <v>85</v>
      </c>
      <c r="AY14" s="22" t="s">
        <v>67</v>
      </c>
      <c r="AZ14" s="22" t="s">
        <v>67</v>
      </c>
      <c r="BA14" s="42">
        <f t="shared" si="7"/>
        <v>1</v>
      </c>
      <c r="BB14" s="22" t="s">
        <v>67</v>
      </c>
      <c r="BC14" s="22" t="s">
        <v>67</v>
      </c>
      <c r="BD14" s="22" t="s">
        <v>67</v>
      </c>
      <c r="BE14" s="22">
        <f t="shared" si="8"/>
        <v>1</v>
      </c>
      <c r="BF14" s="22" t="s">
        <v>67</v>
      </c>
      <c r="BG14" s="22" t="s">
        <v>85</v>
      </c>
      <c r="BH14" s="22" t="s">
        <v>144</v>
      </c>
      <c r="BI14" s="22">
        <v>4000</v>
      </c>
      <c r="BJ14" s="22">
        <f t="shared" si="9"/>
        <v>0</v>
      </c>
      <c r="BK14" s="22" t="s">
        <v>85</v>
      </c>
      <c r="BL14" s="22"/>
      <c r="BM14" s="22" t="s">
        <v>158</v>
      </c>
      <c r="BN14" s="22" t="s">
        <v>440</v>
      </c>
      <c r="BO14" s="22" t="s">
        <v>465</v>
      </c>
      <c r="BP14" s="22">
        <v>183</v>
      </c>
      <c r="BQ14" s="22" t="s">
        <v>38</v>
      </c>
      <c r="BR14" s="22">
        <f t="shared" si="10"/>
        <v>0</v>
      </c>
      <c r="BS14" s="22" t="s">
        <v>39</v>
      </c>
      <c r="BT14" s="22">
        <f t="shared" si="11"/>
        <v>0</v>
      </c>
      <c r="BU14" s="22" t="s">
        <v>39</v>
      </c>
      <c r="BV14" s="22">
        <f t="shared" si="12"/>
        <v>0</v>
      </c>
      <c r="BW14" s="22" t="s">
        <v>39</v>
      </c>
      <c r="BX14" s="22">
        <f t="shared" si="13"/>
        <v>0</v>
      </c>
      <c r="BY14" s="22" t="s">
        <v>39</v>
      </c>
      <c r="BZ14" s="28">
        <v>51880</v>
      </c>
      <c r="CA14" s="28">
        <v>88796</v>
      </c>
      <c r="CB14" s="29">
        <f t="shared" si="14"/>
        <v>70338</v>
      </c>
    </row>
    <row r="15" spans="1:82" ht="79.2" x14ac:dyDescent="0.3">
      <c r="A15" s="18" t="s">
        <v>214</v>
      </c>
      <c r="B15" s="22" t="s">
        <v>6</v>
      </c>
      <c r="C15" s="25" t="s">
        <v>295</v>
      </c>
      <c r="D15" s="25" t="s">
        <v>296</v>
      </c>
      <c r="E15" s="22">
        <v>8</v>
      </c>
      <c r="F15" s="31">
        <v>1.8</v>
      </c>
      <c r="G15" s="22">
        <v>4</v>
      </c>
      <c r="H15" s="22">
        <v>64</v>
      </c>
      <c r="I15" s="22">
        <f t="shared" si="0"/>
        <v>1</v>
      </c>
      <c r="J15" s="22" t="s">
        <v>38</v>
      </c>
      <c r="K15" s="22" t="s">
        <v>41</v>
      </c>
      <c r="L15" s="22">
        <v>1</v>
      </c>
      <c r="M15" s="22">
        <v>6.5</v>
      </c>
      <c r="N15" s="32">
        <v>1600</v>
      </c>
      <c r="O15" s="32">
        <v>720</v>
      </c>
      <c r="P15" s="32">
        <f t="shared" si="1"/>
        <v>1152000</v>
      </c>
      <c r="Q15" s="189" t="s">
        <v>56</v>
      </c>
      <c r="R15" s="189"/>
      <c r="S15" s="22">
        <v>60</v>
      </c>
      <c r="T15" s="189" t="s">
        <v>63</v>
      </c>
      <c r="U15" s="189"/>
      <c r="V15" s="189"/>
      <c r="W15" s="189"/>
      <c r="X15" s="189"/>
      <c r="Y15" s="189"/>
      <c r="Z15" s="34">
        <f t="shared" si="2"/>
        <v>1</v>
      </c>
      <c r="AA15" s="22" t="s">
        <v>67</v>
      </c>
      <c r="AB15" s="22">
        <v>5</v>
      </c>
      <c r="AC15" s="22">
        <v>3</v>
      </c>
      <c r="AD15" s="22">
        <v>13</v>
      </c>
      <c r="AE15" s="22">
        <v>2</v>
      </c>
      <c r="AF15" s="22">
        <v>2</v>
      </c>
      <c r="AG15" s="22"/>
      <c r="AH15" s="34">
        <f t="shared" si="3"/>
        <v>0</v>
      </c>
      <c r="AI15" s="22" t="s">
        <v>85</v>
      </c>
      <c r="AJ15" s="34">
        <f t="shared" si="4"/>
        <v>0</v>
      </c>
      <c r="AK15" s="22" t="s">
        <v>85</v>
      </c>
      <c r="AL15" s="34">
        <v>1920</v>
      </c>
      <c r="AM15" s="34">
        <v>1080</v>
      </c>
      <c r="AN15" s="36">
        <f t="shared" si="15"/>
        <v>2073600</v>
      </c>
      <c r="AO15" s="34">
        <v>30</v>
      </c>
      <c r="AP15" s="22" t="s">
        <v>90</v>
      </c>
      <c r="AQ15" s="22" t="s">
        <v>67</v>
      </c>
      <c r="AR15" s="22" t="s">
        <v>85</v>
      </c>
      <c r="AS15" s="22" t="s">
        <v>85</v>
      </c>
      <c r="AT15" s="22" t="s">
        <v>67</v>
      </c>
      <c r="AU15" s="34">
        <f t="shared" si="5"/>
        <v>1</v>
      </c>
      <c r="AV15" s="22" t="s">
        <v>67</v>
      </c>
      <c r="AW15" s="22">
        <f t="shared" si="6"/>
        <v>0</v>
      </c>
      <c r="AX15" s="22" t="s">
        <v>85</v>
      </c>
      <c r="AY15" s="22" t="s">
        <v>67</v>
      </c>
      <c r="AZ15" s="22" t="s">
        <v>67</v>
      </c>
      <c r="BA15" s="42">
        <f t="shared" si="7"/>
        <v>0</v>
      </c>
      <c r="BB15" s="22" t="s">
        <v>85</v>
      </c>
      <c r="BC15" s="22" t="s">
        <v>85</v>
      </c>
      <c r="BD15" s="22" t="s">
        <v>67</v>
      </c>
      <c r="BE15" s="22">
        <f t="shared" si="8"/>
        <v>0</v>
      </c>
      <c r="BF15" s="22" t="s">
        <v>85</v>
      </c>
      <c r="BG15" s="22" t="s">
        <v>85</v>
      </c>
      <c r="BH15" s="22" t="s">
        <v>144</v>
      </c>
      <c r="BI15" s="22">
        <v>5000</v>
      </c>
      <c r="BJ15" s="22">
        <f t="shared" si="9"/>
        <v>0</v>
      </c>
      <c r="BK15" s="22" t="s">
        <v>85</v>
      </c>
      <c r="BL15" s="22"/>
      <c r="BM15" s="22" t="s">
        <v>411</v>
      </c>
      <c r="BN15" s="22" t="s">
        <v>438</v>
      </c>
      <c r="BO15" s="22" t="s">
        <v>171</v>
      </c>
      <c r="BP15" s="22">
        <v>196</v>
      </c>
      <c r="BQ15" s="22" t="s">
        <v>38</v>
      </c>
      <c r="BR15" s="22">
        <f t="shared" si="10"/>
        <v>0</v>
      </c>
      <c r="BS15" s="22" t="s">
        <v>39</v>
      </c>
      <c r="BT15" s="22">
        <f t="shared" si="11"/>
        <v>0</v>
      </c>
      <c r="BU15" s="22" t="s">
        <v>39</v>
      </c>
      <c r="BV15" s="22">
        <f t="shared" si="12"/>
        <v>0</v>
      </c>
      <c r="BW15" s="22" t="s">
        <v>39</v>
      </c>
      <c r="BX15" s="22">
        <f t="shared" si="13"/>
        <v>0</v>
      </c>
      <c r="BY15" s="22" t="s">
        <v>39</v>
      </c>
      <c r="BZ15" s="28">
        <v>50300</v>
      </c>
      <c r="CA15" s="28">
        <v>75400</v>
      </c>
      <c r="CB15" s="29">
        <f t="shared" si="14"/>
        <v>62850</v>
      </c>
    </row>
    <row r="16" spans="1:82" ht="66" x14ac:dyDescent="0.3">
      <c r="A16" s="18" t="s">
        <v>215</v>
      </c>
      <c r="B16" s="22" t="s">
        <v>6</v>
      </c>
      <c r="C16" s="25" t="s">
        <v>297</v>
      </c>
      <c r="D16" s="25" t="s">
        <v>9</v>
      </c>
      <c r="E16" s="22">
        <v>8</v>
      </c>
      <c r="F16" s="31">
        <v>2.2999999999999998</v>
      </c>
      <c r="G16" s="22">
        <v>4</v>
      </c>
      <c r="H16" s="22">
        <v>64</v>
      </c>
      <c r="I16" s="22">
        <f t="shared" si="0"/>
        <v>1</v>
      </c>
      <c r="J16" s="22" t="s">
        <v>38</v>
      </c>
      <c r="K16" s="22" t="s">
        <v>41</v>
      </c>
      <c r="L16" s="22">
        <v>1</v>
      </c>
      <c r="M16" s="22">
        <v>6.5</v>
      </c>
      <c r="N16" s="32">
        <v>1560</v>
      </c>
      <c r="O16" s="32">
        <v>720</v>
      </c>
      <c r="P16" s="32">
        <f t="shared" si="1"/>
        <v>1123200</v>
      </c>
      <c r="Q16" s="189" t="s">
        <v>56</v>
      </c>
      <c r="R16" s="189"/>
      <c r="S16" s="22">
        <v>60</v>
      </c>
      <c r="T16" s="189" t="s">
        <v>63</v>
      </c>
      <c r="U16" s="189"/>
      <c r="V16" s="189"/>
      <c r="W16" s="189"/>
      <c r="X16" s="189"/>
      <c r="Y16" s="189"/>
      <c r="Z16" s="34">
        <f t="shared" si="2"/>
        <v>1</v>
      </c>
      <c r="AA16" s="22" t="s">
        <v>67</v>
      </c>
      <c r="AB16" s="22">
        <v>8</v>
      </c>
      <c r="AC16" s="22">
        <v>4</v>
      </c>
      <c r="AD16" s="22">
        <v>48</v>
      </c>
      <c r="AE16" s="22">
        <v>5</v>
      </c>
      <c r="AF16" s="22">
        <v>2</v>
      </c>
      <c r="AG16" s="22">
        <v>2</v>
      </c>
      <c r="AH16" s="34">
        <f t="shared" si="3"/>
        <v>0</v>
      </c>
      <c r="AI16" s="22" t="s">
        <v>85</v>
      </c>
      <c r="AJ16" s="34">
        <f t="shared" si="4"/>
        <v>0</v>
      </c>
      <c r="AK16" s="22" t="s">
        <v>85</v>
      </c>
      <c r="AL16" s="34">
        <v>1920</v>
      </c>
      <c r="AM16" s="34">
        <v>1080</v>
      </c>
      <c r="AN16" s="36">
        <f t="shared" si="15"/>
        <v>2073600</v>
      </c>
      <c r="AO16" s="34">
        <v>30</v>
      </c>
      <c r="AP16" s="22" t="s">
        <v>90</v>
      </c>
      <c r="AQ16" s="22" t="s">
        <v>85</v>
      </c>
      <c r="AR16" s="22" t="s">
        <v>85</v>
      </c>
      <c r="AS16" s="22" t="s">
        <v>85</v>
      </c>
      <c r="AT16" s="22" t="s">
        <v>67</v>
      </c>
      <c r="AU16" s="34">
        <f t="shared" si="5"/>
        <v>1</v>
      </c>
      <c r="AV16" s="22" t="s">
        <v>67</v>
      </c>
      <c r="AW16" s="22">
        <f t="shared" si="6"/>
        <v>0</v>
      </c>
      <c r="AX16" s="22" t="s">
        <v>85</v>
      </c>
      <c r="AY16" s="22" t="s">
        <v>67</v>
      </c>
      <c r="AZ16" s="22" t="s">
        <v>67</v>
      </c>
      <c r="BA16" s="42">
        <f t="shared" si="7"/>
        <v>1</v>
      </c>
      <c r="BB16" s="22" t="s">
        <v>67</v>
      </c>
      <c r="BC16" s="22"/>
      <c r="BD16" s="22"/>
      <c r="BE16" s="22">
        <f t="shared" si="8"/>
        <v>1</v>
      </c>
      <c r="BF16" s="22"/>
      <c r="BG16" s="22" t="s">
        <v>85</v>
      </c>
      <c r="BH16" s="22" t="s">
        <v>144</v>
      </c>
      <c r="BI16" s="22">
        <v>5000</v>
      </c>
      <c r="BJ16" s="22">
        <f t="shared" si="9"/>
        <v>0</v>
      </c>
      <c r="BK16" s="22" t="s">
        <v>85</v>
      </c>
      <c r="BL16" s="22"/>
      <c r="BM16" s="22" t="s">
        <v>410</v>
      </c>
      <c r="BN16" s="22" t="s">
        <v>436</v>
      </c>
      <c r="BO16" s="22" t="s">
        <v>172</v>
      </c>
      <c r="BP16" s="22">
        <v>205</v>
      </c>
      <c r="BQ16" s="22" t="s">
        <v>38</v>
      </c>
      <c r="BR16" s="22">
        <f t="shared" si="10"/>
        <v>0</v>
      </c>
      <c r="BS16" s="22" t="s">
        <v>39</v>
      </c>
      <c r="BT16" s="22">
        <f t="shared" si="11"/>
        <v>0</v>
      </c>
      <c r="BU16" s="22" t="s">
        <v>39</v>
      </c>
      <c r="BV16" s="22">
        <f t="shared" si="12"/>
        <v>0</v>
      </c>
      <c r="BW16" s="22" t="s">
        <v>39</v>
      </c>
      <c r="BX16" s="22">
        <f t="shared" si="13"/>
        <v>0</v>
      </c>
      <c r="BY16" s="22" t="s">
        <v>39</v>
      </c>
      <c r="BZ16" s="28">
        <v>54000</v>
      </c>
      <c r="CA16" s="28">
        <v>83200</v>
      </c>
      <c r="CB16" s="29">
        <f t="shared" si="14"/>
        <v>68600</v>
      </c>
    </row>
    <row r="17" spans="1:80" ht="79.2" x14ac:dyDescent="0.3">
      <c r="A17" s="18" t="s">
        <v>216</v>
      </c>
      <c r="B17" s="22" t="s">
        <v>6</v>
      </c>
      <c r="C17" s="25" t="s">
        <v>298</v>
      </c>
      <c r="D17" s="25" t="s">
        <v>299</v>
      </c>
      <c r="E17" s="22">
        <v>8</v>
      </c>
      <c r="F17" s="31">
        <v>1.6</v>
      </c>
      <c r="G17" s="22">
        <v>2</v>
      </c>
      <c r="H17" s="22">
        <v>32</v>
      </c>
      <c r="I17" s="22">
        <f t="shared" si="0"/>
        <v>1</v>
      </c>
      <c r="J17" s="22" t="s">
        <v>38</v>
      </c>
      <c r="K17" s="22" t="s">
        <v>43</v>
      </c>
      <c r="L17" s="22">
        <v>1</v>
      </c>
      <c r="M17" s="22">
        <v>6.2</v>
      </c>
      <c r="N17" s="32">
        <v>1520</v>
      </c>
      <c r="O17" s="32">
        <v>720</v>
      </c>
      <c r="P17" s="32">
        <f t="shared" si="1"/>
        <v>1094400</v>
      </c>
      <c r="Q17" s="189" t="s">
        <v>56</v>
      </c>
      <c r="R17" s="189"/>
      <c r="S17" s="22">
        <v>60</v>
      </c>
      <c r="T17" s="189" t="s">
        <v>63</v>
      </c>
      <c r="U17" s="189"/>
      <c r="V17" s="189"/>
      <c r="W17" s="189"/>
      <c r="X17" s="189"/>
      <c r="Y17" s="189"/>
      <c r="Z17" s="34">
        <f t="shared" si="2"/>
        <v>1</v>
      </c>
      <c r="AA17" s="22" t="s">
        <v>67</v>
      </c>
      <c r="AB17" s="22">
        <v>5</v>
      </c>
      <c r="AC17" s="22">
        <v>1</v>
      </c>
      <c r="AD17" s="22">
        <v>13</v>
      </c>
      <c r="AE17" s="22"/>
      <c r="AF17" s="22"/>
      <c r="AG17" s="22"/>
      <c r="AH17" s="34">
        <f t="shared" si="3"/>
        <v>0</v>
      </c>
      <c r="AI17" s="22" t="s">
        <v>85</v>
      </c>
      <c r="AJ17" s="34">
        <f t="shared" si="4"/>
        <v>0</v>
      </c>
      <c r="AK17" s="22" t="s">
        <v>85</v>
      </c>
      <c r="AL17" s="34">
        <v>1920</v>
      </c>
      <c r="AM17" s="34">
        <v>1080</v>
      </c>
      <c r="AN17" s="36">
        <f t="shared" si="15"/>
        <v>2073600</v>
      </c>
      <c r="AO17" s="34">
        <v>30</v>
      </c>
      <c r="AP17" s="22" t="s">
        <v>90</v>
      </c>
      <c r="AQ17" s="22" t="s">
        <v>67</v>
      </c>
      <c r="AR17" s="22" t="s">
        <v>67</v>
      </c>
      <c r="AS17" s="22" t="s">
        <v>67</v>
      </c>
      <c r="AT17" s="22" t="s">
        <v>85</v>
      </c>
      <c r="AU17" s="34">
        <f t="shared" si="5"/>
        <v>1</v>
      </c>
      <c r="AV17" s="22" t="s">
        <v>67</v>
      </c>
      <c r="AW17" s="22">
        <f t="shared" si="6"/>
        <v>0</v>
      </c>
      <c r="AX17" s="22" t="s">
        <v>85</v>
      </c>
      <c r="AY17" s="22" t="s">
        <v>67</v>
      </c>
      <c r="AZ17" s="22" t="s">
        <v>67</v>
      </c>
      <c r="BA17" s="42">
        <f t="shared" si="7"/>
        <v>0</v>
      </c>
      <c r="BB17" s="22" t="s">
        <v>85</v>
      </c>
      <c r="BC17" s="22" t="s">
        <v>85</v>
      </c>
      <c r="BD17" s="22" t="s">
        <v>67</v>
      </c>
      <c r="BE17" s="22">
        <f t="shared" si="8"/>
        <v>0</v>
      </c>
      <c r="BF17" s="22" t="s">
        <v>85</v>
      </c>
      <c r="BG17" s="22" t="s">
        <v>85</v>
      </c>
      <c r="BH17" s="22" t="s">
        <v>145</v>
      </c>
      <c r="BI17" s="22">
        <v>3400</v>
      </c>
      <c r="BJ17" s="22">
        <f t="shared" si="9"/>
        <v>0</v>
      </c>
      <c r="BK17" s="22" t="s">
        <v>85</v>
      </c>
      <c r="BL17" s="22"/>
      <c r="BM17" s="22" t="s">
        <v>413</v>
      </c>
      <c r="BN17" s="22" t="s">
        <v>441</v>
      </c>
      <c r="BO17" s="22" t="s">
        <v>177</v>
      </c>
      <c r="BP17" s="22">
        <v>168</v>
      </c>
      <c r="BQ17" s="22" t="s">
        <v>38</v>
      </c>
      <c r="BR17" s="22">
        <f t="shared" si="10"/>
        <v>0</v>
      </c>
      <c r="BS17" s="22" t="s">
        <v>39</v>
      </c>
      <c r="BT17" s="22">
        <f t="shared" si="11"/>
        <v>0</v>
      </c>
      <c r="BU17" s="22" t="s">
        <v>39</v>
      </c>
      <c r="BV17" s="22">
        <f t="shared" si="12"/>
        <v>0</v>
      </c>
      <c r="BW17" s="22" t="s">
        <v>39</v>
      </c>
      <c r="BX17" s="22">
        <f t="shared" si="13"/>
        <v>0</v>
      </c>
      <c r="BY17" s="22" t="s">
        <v>39</v>
      </c>
      <c r="BZ17" s="28">
        <v>56800</v>
      </c>
      <c r="CA17" s="28">
        <v>74990</v>
      </c>
      <c r="CB17" s="29">
        <f t="shared" si="14"/>
        <v>65895</v>
      </c>
    </row>
    <row r="18" spans="1:80" ht="66" x14ac:dyDescent="0.3">
      <c r="A18" s="18" t="s">
        <v>217</v>
      </c>
      <c r="B18" s="22" t="s">
        <v>6</v>
      </c>
      <c r="C18" s="25" t="s">
        <v>300</v>
      </c>
      <c r="D18" s="25" t="s">
        <v>301</v>
      </c>
      <c r="E18" s="22">
        <v>8</v>
      </c>
      <c r="F18" s="31">
        <v>2</v>
      </c>
      <c r="G18" s="22">
        <v>3</v>
      </c>
      <c r="H18" s="22">
        <v>32</v>
      </c>
      <c r="I18" s="22">
        <f t="shared" si="0"/>
        <v>1</v>
      </c>
      <c r="J18" s="22" t="s">
        <v>38</v>
      </c>
      <c r="K18" s="22" t="s">
        <v>43</v>
      </c>
      <c r="L18" s="22">
        <v>1</v>
      </c>
      <c r="M18" s="22">
        <v>6.5</v>
      </c>
      <c r="N18" s="32">
        <v>1600</v>
      </c>
      <c r="O18" s="32">
        <v>720</v>
      </c>
      <c r="P18" s="32">
        <f t="shared" si="1"/>
        <v>1152000</v>
      </c>
      <c r="Q18" s="189" t="s">
        <v>367</v>
      </c>
      <c r="R18" s="189"/>
      <c r="S18" s="22">
        <v>60</v>
      </c>
      <c r="T18" s="189" t="s">
        <v>63</v>
      </c>
      <c r="U18" s="189"/>
      <c r="V18" s="189"/>
      <c r="W18" s="189"/>
      <c r="X18" s="189"/>
      <c r="Y18" s="189"/>
      <c r="Z18" s="34">
        <f t="shared" si="2"/>
        <v>1</v>
      </c>
      <c r="AA18" s="22" t="s">
        <v>67</v>
      </c>
      <c r="AB18" s="22">
        <v>13</v>
      </c>
      <c r="AC18" s="22">
        <v>4</v>
      </c>
      <c r="AD18" s="22">
        <v>48</v>
      </c>
      <c r="AE18" s="22">
        <v>8</v>
      </c>
      <c r="AF18" s="22">
        <v>2</v>
      </c>
      <c r="AG18" s="22">
        <v>2</v>
      </c>
      <c r="AH18" s="34">
        <f t="shared" si="3"/>
        <v>0</v>
      </c>
      <c r="AI18" s="22" t="s">
        <v>85</v>
      </c>
      <c r="AJ18" s="34">
        <f t="shared" si="4"/>
        <v>0</v>
      </c>
      <c r="AK18" s="22" t="s">
        <v>85</v>
      </c>
      <c r="AL18" s="34">
        <v>1920</v>
      </c>
      <c r="AM18" s="34">
        <v>1080</v>
      </c>
      <c r="AN18" s="36">
        <f t="shared" si="15"/>
        <v>2073600</v>
      </c>
      <c r="AO18" s="34">
        <v>30</v>
      </c>
      <c r="AP18" s="22" t="s">
        <v>90</v>
      </c>
      <c r="AQ18" s="22" t="s">
        <v>67</v>
      </c>
      <c r="AR18" s="22" t="s">
        <v>67</v>
      </c>
      <c r="AS18" s="22" t="s">
        <v>85</v>
      </c>
      <c r="AT18" s="22" t="s">
        <v>67</v>
      </c>
      <c r="AU18" s="34">
        <f t="shared" si="5"/>
        <v>1</v>
      </c>
      <c r="AV18" s="22" t="s">
        <v>67</v>
      </c>
      <c r="AW18" s="22">
        <f t="shared" si="6"/>
        <v>0</v>
      </c>
      <c r="AX18" s="22" t="s">
        <v>85</v>
      </c>
      <c r="AY18" s="22" t="s">
        <v>67</v>
      </c>
      <c r="AZ18" s="22" t="s">
        <v>67</v>
      </c>
      <c r="BA18" s="42">
        <f t="shared" si="7"/>
        <v>1</v>
      </c>
      <c r="BB18" s="22" t="s">
        <v>67</v>
      </c>
      <c r="BC18" s="22" t="s">
        <v>67</v>
      </c>
      <c r="BD18" s="22" t="s">
        <v>67</v>
      </c>
      <c r="BE18" s="22">
        <f t="shared" si="8"/>
        <v>1</v>
      </c>
      <c r="BF18" s="22" t="s">
        <v>67</v>
      </c>
      <c r="BG18" s="22" t="s">
        <v>85</v>
      </c>
      <c r="BH18" s="22" t="s">
        <v>144</v>
      </c>
      <c r="BI18" s="22">
        <v>5000</v>
      </c>
      <c r="BJ18" s="22">
        <f t="shared" si="9"/>
        <v>0</v>
      </c>
      <c r="BK18" s="22" t="s">
        <v>85</v>
      </c>
      <c r="BL18" s="22"/>
      <c r="BM18" s="22" t="s">
        <v>161</v>
      </c>
      <c r="BN18" s="22" t="s">
        <v>166</v>
      </c>
      <c r="BO18" s="22" t="s">
        <v>172</v>
      </c>
      <c r="BP18" s="22">
        <v>192</v>
      </c>
      <c r="BQ18" s="22" t="s">
        <v>38</v>
      </c>
      <c r="BR18" s="22">
        <f t="shared" si="10"/>
        <v>0</v>
      </c>
      <c r="BS18" s="22" t="s">
        <v>39</v>
      </c>
      <c r="BT18" s="22">
        <f t="shared" si="11"/>
        <v>0</v>
      </c>
      <c r="BU18" s="22" t="s">
        <v>39</v>
      </c>
      <c r="BV18" s="22">
        <f t="shared" si="12"/>
        <v>0</v>
      </c>
      <c r="BW18" s="22" t="s">
        <v>39</v>
      </c>
      <c r="BX18" s="22">
        <f t="shared" si="13"/>
        <v>0</v>
      </c>
      <c r="BY18" s="22" t="s">
        <v>39</v>
      </c>
      <c r="BZ18" s="28">
        <v>55500</v>
      </c>
      <c r="CA18" s="28">
        <v>86400</v>
      </c>
      <c r="CB18" s="29">
        <f t="shared" si="14"/>
        <v>70950</v>
      </c>
    </row>
    <row r="19" spans="1:80" ht="66" x14ac:dyDescent="0.3">
      <c r="A19" s="18" t="s">
        <v>218</v>
      </c>
      <c r="B19" s="22" t="s">
        <v>6</v>
      </c>
      <c r="C19" s="25" t="s">
        <v>300</v>
      </c>
      <c r="D19" s="25" t="s">
        <v>301</v>
      </c>
      <c r="E19" s="22">
        <v>8</v>
      </c>
      <c r="F19" s="31">
        <v>2</v>
      </c>
      <c r="G19" s="22">
        <v>3</v>
      </c>
      <c r="H19" s="22">
        <v>32</v>
      </c>
      <c r="I19" s="22">
        <f t="shared" si="0"/>
        <v>1</v>
      </c>
      <c r="J19" s="22" t="s">
        <v>38</v>
      </c>
      <c r="K19" s="22" t="s">
        <v>43</v>
      </c>
      <c r="L19" s="22">
        <v>1</v>
      </c>
      <c r="M19" s="22">
        <v>6.5</v>
      </c>
      <c r="N19" s="32">
        <v>1600</v>
      </c>
      <c r="O19" s="32">
        <v>720</v>
      </c>
      <c r="P19" s="32">
        <f t="shared" si="1"/>
        <v>1152000</v>
      </c>
      <c r="Q19" s="189" t="s">
        <v>367</v>
      </c>
      <c r="R19" s="189"/>
      <c r="S19" s="22">
        <v>60</v>
      </c>
      <c r="T19" s="189" t="s">
        <v>63</v>
      </c>
      <c r="U19" s="189"/>
      <c r="V19" s="189"/>
      <c r="W19" s="189"/>
      <c r="X19" s="189"/>
      <c r="Y19" s="189"/>
      <c r="Z19" s="34">
        <f t="shared" si="2"/>
        <v>1</v>
      </c>
      <c r="AA19" s="22" t="s">
        <v>67</v>
      </c>
      <c r="AB19" s="22">
        <v>13</v>
      </c>
      <c r="AC19" s="22">
        <v>4</v>
      </c>
      <c r="AD19" s="22">
        <v>48</v>
      </c>
      <c r="AE19" s="22">
        <v>8</v>
      </c>
      <c r="AF19" s="22">
        <v>2</v>
      </c>
      <c r="AG19" s="22">
        <v>2</v>
      </c>
      <c r="AH19" s="34">
        <f t="shared" si="3"/>
        <v>0</v>
      </c>
      <c r="AI19" s="22" t="s">
        <v>85</v>
      </c>
      <c r="AJ19" s="34">
        <f t="shared" si="4"/>
        <v>0</v>
      </c>
      <c r="AK19" s="22" t="s">
        <v>85</v>
      </c>
      <c r="AL19" s="34">
        <v>1920</v>
      </c>
      <c r="AM19" s="34">
        <v>1080</v>
      </c>
      <c r="AN19" s="36">
        <f t="shared" si="15"/>
        <v>2073600</v>
      </c>
      <c r="AO19" s="34">
        <v>30</v>
      </c>
      <c r="AP19" s="22" t="s">
        <v>90</v>
      </c>
      <c r="AQ19" s="22" t="s">
        <v>67</v>
      </c>
      <c r="AR19" s="22" t="s">
        <v>67</v>
      </c>
      <c r="AS19" s="22" t="s">
        <v>85</v>
      </c>
      <c r="AT19" s="22" t="s">
        <v>67</v>
      </c>
      <c r="AU19" s="34">
        <f t="shared" si="5"/>
        <v>1</v>
      </c>
      <c r="AV19" s="22" t="s">
        <v>67</v>
      </c>
      <c r="AW19" s="22">
        <f t="shared" si="6"/>
        <v>0</v>
      </c>
      <c r="AX19" s="22" t="s">
        <v>85</v>
      </c>
      <c r="AY19" s="22" t="s">
        <v>67</v>
      </c>
      <c r="AZ19" s="22" t="s">
        <v>67</v>
      </c>
      <c r="BA19" s="42">
        <f t="shared" si="7"/>
        <v>1</v>
      </c>
      <c r="BB19" s="22" t="s">
        <v>67</v>
      </c>
      <c r="BC19" s="22" t="s">
        <v>67</v>
      </c>
      <c r="BD19" s="22" t="s">
        <v>67</v>
      </c>
      <c r="BE19" s="22">
        <f t="shared" si="8"/>
        <v>1</v>
      </c>
      <c r="BF19" s="22" t="s">
        <v>67</v>
      </c>
      <c r="BG19" s="22" t="s">
        <v>85</v>
      </c>
      <c r="BH19" s="22" t="s">
        <v>144</v>
      </c>
      <c r="BI19" s="22">
        <v>5000</v>
      </c>
      <c r="BJ19" s="22">
        <f t="shared" si="9"/>
        <v>0</v>
      </c>
      <c r="BK19" s="22" t="s">
        <v>85</v>
      </c>
      <c r="BL19" s="22"/>
      <c r="BM19" s="22" t="s">
        <v>161</v>
      </c>
      <c r="BN19" s="22" t="s">
        <v>166</v>
      </c>
      <c r="BO19" s="22" t="s">
        <v>172</v>
      </c>
      <c r="BP19" s="22">
        <v>192</v>
      </c>
      <c r="BQ19" s="22" t="s">
        <v>39</v>
      </c>
      <c r="BR19" s="22">
        <f t="shared" si="10"/>
        <v>0</v>
      </c>
      <c r="BS19" s="22" t="s">
        <v>39</v>
      </c>
      <c r="BT19" s="22">
        <f t="shared" si="11"/>
        <v>0</v>
      </c>
      <c r="BU19" s="22" t="s">
        <v>39</v>
      </c>
      <c r="BV19" s="22">
        <f t="shared" si="12"/>
        <v>0</v>
      </c>
      <c r="BW19" s="22" t="s">
        <v>39</v>
      </c>
      <c r="BX19" s="22">
        <f t="shared" si="13"/>
        <v>0</v>
      </c>
      <c r="BY19" s="22" t="s">
        <v>39</v>
      </c>
      <c r="BZ19" s="28">
        <v>59900</v>
      </c>
      <c r="CA19" s="28">
        <v>59900</v>
      </c>
      <c r="CB19" s="29">
        <f t="shared" si="14"/>
        <v>59900</v>
      </c>
    </row>
    <row r="20" spans="1:80" ht="66" x14ac:dyDescent="0.3">
      <c r="A20" s="18" t="s">
        <v>219</v>
      </c>
      <c r="B20" s="22" t="s">
        <v>6</v>
      </c>
      <c r="C20" s="25" t="s">
        <v>297</v>
      </c>
      <c r="D20" s="25" t="s">
        <v>9</v>
      </c>
      <c r="E20" s="22">
        <v>8</v>
      </c>
      <c r="F20" s="31">
        <v>2.2999999999999998</v>
      </c>
      <c r="G20" s="22">
        <v>4</v>
      </c>
      <c r="H20" s="22">
        <v>128</v>
      </c>
      <c r="I20" s="22">
        <f t="shared" si="0"/>
        <v>1</v>
      </c>
      <c r="J20" s="22" t="s">
        <v>38</v>
      </c>
      <c r="K20" s="22" t="s">
        <v>41</v>
      </c>
      <c r="L20" s="22">
        <v>1</v>
      </c>
      <c r="M20" s="22">
        <v>6.5</v>
      </c>
      <c r="N20" s="32">
        <v>1560</v>
      </c>
      <c r="O20" s="32">
        <v>720</v>
      </c>
      <c r="P20" s="32">
        <f t="shared" si="1"/>
        <v>1123200</v>
      </c>
      <c r="Q20" s="189" t="s">
        <v>56</v>
      </c>
      <c r="R20" s="189"/>
      <c r="S20" s="22">
        <v>60</v>
      </c>
      <c r="T20" s="189" t="s">
        <v>63</v>
      </c>
      <c r="U20" s="189"/>
      <c r="V20" s="189"/>
      <c r="W20" s="189"/>
      <c r="X20" s="189"/>
      <c r="Y20" s="189"/>
      <c r="Z20" s="34">
        <f t="shared" si="2"/>
        <v>1</v>
      </c>
      <c r="AA20" s="22" t="s">
        <v>67</v>
      </c>
      <c r="AB20" s="22">
        <v>8</v>
      </c>
      <c r="AC20" s="22">
        <v>4</v>
      </c>
      <c r="AD20" s="22">
        <v>48</v>
      </c>
      <c r="AE20" s="22">
        <v>5</v>
      </c>
      <c r="AF20" s="22">
        <v>2</v>
      </c>
      <c r="AG20" s="22">
        <v>2</v>
      </c>
      <c r="AH20" s="34">
        <f t="shared" si="3"/>
        <v>0</v>
      </c>
      <c r="AI20" s="22" t="s">
        <v>85</v>
      </c>
      <c r="AJ20" s="34">
        <f t="shared" si="4"/>
        <v>0</v>
      </c>
      <c r="AK20" s="22" t="s">
        <v>85</v>
      </c>
      <c r="AL20" s="34">
        <v>1920</v>
      </c>
      <c r="AM20" s="34">
        <v>1080</v>
      </c>
      <c r="AN20" s="36">
        <f t="shared" si="15"/>
        <v>2073600</v>
      </c>
      <c r="AO20" s="34">
        <v>30</v>
      </c>
      <c r="AP20" s="22" t="s">
        <v>90</v>
      </c>
      <c r="AQ20" s="22" t="s">
        <v>85</v>
      </c>
      <c r="AR20" s="22" t="s">
        <v>85</v>
      </c>
      <c r="AS20" s="22" t="s">
        <v>85</v>
      </c>
      <c r="AT20" s="22" t="s">
        <v>67</v>
      </c>
      <c r="AU20" s="34">
        <f t="shared" si="5"/>
        <v>1</v>
      </c>
      <c r="AV20" s="22" t="s">
        <v>67</v>
      </c>
      <c r="AW20" s="22">
        <f t="shared" si="6"/>
        <v>0</v>
      </c>
      <c r="AX20" s="22" t="s">
        <v>85</v>
      </c>
      <c r="AY20" s="22" t="s">
        <v>67</v>
      </c>
      <c r="AZ20" s="22" t="s">
        <v>67</v>
      </c>
      <c r="BA20" s="42">
        <f t="shared" si="7"/>
        <v>1</v>
      </c>
      <c r="BB20" s="22" t="s">
        <v>67</v>
      </c>
      <c r="BC20" s="22" t="s">
        <v>85</v>
      </c>
      <c r="BD20" s="22" t="s">
        <v>67</v>
      </c>
      <c r="BE20" s="22">
        <f t="shared" si="8"/>
        <v>0</v>
      </c>
      <c r="BF20" s="22" t="s">
        <v>85</v>
      </c>
      <c r="BG20" s="22" t="s">
        <v>85</v>
      </c>
      <c r="BH20" s="22" t="s">
        <v>144</v>
      </c>
      <c r="BI20" s="22">
        <v>5000</v>
      </c>
      <c r="BJ20" s="22">
        <f t="shared" si="9"/>
        <v>0</v>
      </c>
      <c r="BK20" s="22" t="s">
        <v>85</v>
      </c>
      <c r="BL20" s="22"/>
      <c r="BM20" s="22" t="s">
        <v>410</v>
      </c>
      <c r="BN20" s="22" t="s">
        <v>436</v>
      </c>
      <c r="BO20" s="22" t="s">
        <v>172</v>
      </c>
      <c r="BP20" s="22">
        <v>205</v>
      </c>
      <c r="BQ20" s="22" t="s">
        <v>38</v>
      </c>
      <c r="BR20" s="22">
        <f t="shared" si="10"/>
        <v>0</v>
      </c>
      <c r="BS20" s="22" t="s">
        <v>39</v>
      </c>
      <c r="BT20" s="22">
        <f t="shared" si="11"/>
        <v>0</v>
      </c>
      <c r="BU20" s="22" t="s">
        <v>39</v>
      </c>
      <c r="BV20" s="22">
        <f t="shared" si="12"/>
        <v>0</v>
      </c>
      <c r="BW20" s="22" t="s">
        <v>39</v>
      </c>
      <c r="BX20" s="22">
        <f t="shared" si="13"/>
        <v>0</v>
      </c>
      <c r="BY20" s="22" t="s">
        <v>39</v>
      </c>
      <c r="BZ20" s="28">
        <v>57200</v>
      </c>
      <c r="CA20" s="28">
        <v>84800</v>
      </c>
      <c r="CB20" s="29">
        <f t="shared" si="14"/>
        <v>71000</v>
      </c>
    </row>
    <row r="21" spans="1:80" ht="66" x14ac:dyDescent="0.3">
      <c r="A21" s="18" t="s">
        <v>220</v>
      </c>
      <c r="B21" s="22" t="s">
        <v>6</v>
      </c>
      <c r="C21" s="25" t="s">
        <v>302</v>
      </c>
      <c r="D21" s="25" t="s">
        <v>303</v>
      </c>
      <c r="E21" s="22">
        <v>8</v>
      </c>
      <c r="F21" s="31">
        <v>2.2999999999999998</v>
      </c>
      <c r="G21" s="22">
        <v>4</v>
      </c>
      <c r="H21" s="22">
        <v>64</v>
      </c>
      <c r="I21" s="22">
        <f t="shared" si="0"/>
        <v>1</v>
      </c>
      <c r="J21" s="22" t="s">
        <v>38</v>
      </c>
      <c r="K21" s="22" t="s">
        <v>43</v>
      </c>
      <c r="L21" s="22">
        <v>1</v>
      </c>
      <c r="M21" s="22">
        <v>6.4</v>
      </c>
      <c r="N21" s="32">
        <v>2340</v>
      </c>
      <c r="O21" s="32">
        <v>1080</v>
      </c>
      <c r="P21" s="32">
        <f t="shared" si="1"/>
        <v>2527200</v>
      </c>
      <c r="Q21" s="189" t="s">
        <v>57</v>
      </c>
      <c r="R21" s="189"/>
      <c r="S21" s="22">
        <v>60</v>
      </c>
      <c r="T21" s="189" t="s">
        <v>63</v>
      </c>
      <c r="U21" s="189"/>
      <c r="V21" s="189"/>
      <c r="W21" s="189"/>
      <c r="X21" s="189"/>
      <c r="Y21" s="189"/>
      <c r="Z21" s="34">
        <f t="shared" si="2"/>
        <v>1</v>
      </c>
      <c r="AA21" s="22" t="s">
        <v>67</v>
      </c>
      <c r="AB21" s="22">
        <v>20</v>
      </c>
      <c r="AC21" s="22">
        <v>3</v>
      </c>
      <c r="AD21" s="22">
        <v>48</v>
      </c>
      <c r="AE21" s="22">
        <v>8</v>
      </c>
      <c r="AF21" s="22">
        <v>5</v>
      </c>
      <c r="AG21" s="22"/>
      <c r="AH21" s="34">
        <f t="shared" si="3"/>
        <v>0</v>
      </c>
      <c r="AI21" s="22" t="s">
        <v>85</v>
      </c>
      <c r="AJ21" s="34">
        <f t="shared" si="4"/>
        <v>0</v>
      </c>
      <c r="AK21" s="22" t="s">
        <v>85</v>
      </c>
      <c r="AL21" s="34">
        <v>3840</v>
      </c>
      <c r="AM21" s="34">
        <v>2160</v>
      </c>
      <c r="AN21" s="36">
        <f t="shared" si="15"/>
        <v>8294400</v>
      </c>
      <c r="AO21" s="34">
        <v>30</v>
      </c>
      <c r="AP21" s="22" t="s">
        <v>91</v>
      </c>
      <c r="AQ21" s="22" t="s">
        <v>67</v>
      </c>
      <c r="AR21" s="22" t="s">
        <v>85</v>
      </c>
      <c r="AS21" s="22" t="s">
        <v>85</v>
      </c>
      <c r="AT21" s="22" t="s">
        <v>67</v>
      </c>
      <c r="AU21" s="34">
        <f t="shared" si="5"/>
        <v>1</v>
      </c>
      <c r="AV21" s="22" t="s">
        <v>67</v>
      </c>
      <c r="AW21" s="22">
        <f t="shared" si="6"/>
        <v>0</v>
      </c>
      <c r="AX21" s="22" t="s">
        <v>85</v>
      </c>
      <c r="AY21" s="22" t="s">
        <v>67</v>
      </c>
      <c r="AZ21" s="22" t="s">
        <v>85</v>
      </c>
      <c r="BA21" s="42">
        <f t="shared" si="7"/>
        <v>1</v>
      </c>
      <c r="BB21" s="22" t="s">
        <v>67</v>
      </c>
      <c r="BC21" s="22" t="s">
        <v>67</v>
      </c>
      <c r="BD21" s="22" t="s">
        <v>67</v>
      </c>
      <c r="BE21" s="22">
        <f t="shared" si="8"/>
        <v>1</v>
      </c>
      <c r="BF21" s="22" t="s">
        <v>67</v>
      </c>
      <c r="BG21" s="22" t="s">
        <v>85</v>
      </c>
      <c r="BH21" s="22" t="s">
        <v>144</v>
      </c>
      <c r="BI21" s="22">
        <v>6000</v>
      </c>
      <c r="BJ21" s="22">
        <f t="shared" si="9"/>
        <v>0</v>
      </c>
      <c r="BK21" s="22" t="s">
        <v>85</v>
      </c>
      <c r="BL21" s="22"/>
      <c r="BM21" s="22" t="s">
        <v>414</v>
      </c>
      <c r="BN21" s="22" t="s">
        <v>442</v>
      </c>
      <c r="BO21" s="22" t="s">
        <v>172</v>
      </c>
      <c r="BP21" s="22">
        <v>188</v>
      </c>
      <c r="BQ21" s="22" t="s">
        <v>38</v>
      </c>
      <c r="BR21" s="22">
        <f t="shared" si="10"/>
        <v>0</v>
      </c>
      <c r="BS21" s="22" t="s">
        <v>39</v>
      </c>
      <c r="BT21" s="22">
        <f t="shared" si="11"/>
        <v>0</v>
      </c>
      <c r="BU21" s="22" t="s">
        <v>39</v>
      </c>
      <c r="BV21" s="22">
        <f t="shared" si="12"/>
        <v>0</v>
      </c>
      <c r="BW21" s="22" t="s">
        <v>39</v>
      </c>
      <c r="BX21" s="22">
        <f t="shared" si="13"/>
        <v>0</v>
      </c>
      <c r="BY21" s="22" t="s">
        <v>39</v>
      </c>
      <c r="BZ21" s="28">
        <v>70000</v>
      </c>
      <c r="CA21" s="28">
        <v>103600</v>
      </c>
      <c r="CB21" s="29">
        <f t="shared" si="14"/>
        <v>86800</v>
      </c>
    </row>
    <row r="22" spans="1:80" ht="66" x14ac:dyDescent="0.3">
      <c r="A22" s="18" t="s">
        <v>221</v>
      </c>
      <c r="B22" s="22" t="s">
        <v>6</v>
      </c>
      <c r="C22" s="25" t="s">
        <v>300</v>
      </c>
      <c r="D22" s="25" t="s">
        <v>301</v>
      </c>
      <c r="E22" s="22">
        <v>8</v>
      </c>
      <c r="F22" s="31">
        <v>2</v>
      </c>
      <c r="G22" s="22">
        <v>4</v>
      </c>
      <c r="H22" s="22">
        <v>128</v>
      </c>
      <c r="I22" s="22">
        <f t="shared" si="0"/>
        <v>1</v>
      </c>
      <c r="J22" s="22" t="s">
        <v>38</v>
      </c>
      <c r="K22" s="22" t="s">
        <v>43</v>
      </c>
      <c r="L22" s="22">
        <v>1</v>
      </c>
      <c r="M22" s="22">
        <v>6.5</v>
      </c>
      <c r="N22" s="32">
        <v>1600</v>
      </c>
      <c r="O22" s="32">
        <v>720</v>
      </c>
      <c r="P22" s="32">
        <f t="shared" si="1"/>
        <v>1152000</v>
      </c>
      <c r="Q22" s="189" t="s">
        <v>367</v>
      </c>
      <c r="R22" s="189"/>
      <c r="S22" s="22">
        <v>60</v>
      </c>
      <c r="T22" s="189" t="s">
        <v>63</v>
      </c>
      <c r="U22" s="189"/>
      <c r="V22" s="189"/>
      <c r="W22" s="189"/>
      <c r="X22" s="189"/>
      <c r="Y22" s="189"/>
      <c r="Z22" s="34">
        <f t="shared" si="2"/>
        <v>1</v>
      </c>
      <c r="AA22" s="22" t="s">
        <v>67</v>
      </c>
      <c r="AB22" s="22">
        <v>13</v>
      </c>
      <c r="AC22" s="22">
        <v>4</v>
      </c>
      <c r="AD22" s="22">
        <v>48</v>
      </c>
      <c r="AE22" s="22">
        <v>8</v>
      </c>
      <c r="AF22" s="22">
        <v>2</v>
      </c>
      <c r="AG22" s="22">
        <v>2</v>
      </c>
      <c r="AH22" s="34">
        <f t="shared" si="3"/>
        <v>0</v>
      </c>
      <c r="AI22" s="22" t="s">
        <v>85</v>
      </c>
      <c r="AJ22" s="34">
        <f t="shared" si="4"/>
        <v>0</v>
      </c>
      <c r="AK22" s="22" t="s">
        <v>85</v>
      </c>
      <c r="AL22" s="34">
        <v>1920</v>
      </c>
      <c r="AM22" s="34">
        <v>1080</v>
      </c>
      <c r="AN22" s="36">
        <f t="shared" si="15"/>
        <v>2073600</v>
      </c>
      <c r="AO22" s="34">
        <v>30</v>
      </c>
      <c r="AP22" s="22" t="s">
        <v>90</v>
      </c>
      <c r="AQ22" s="22" t="s">
        <v>67</v>
      </c>
      <c r="AR22" s="22" t="s">
        <v>67</v>
      </c>
      <c r="AS22" s="22" t="s">
        <v>85</v>
      </c>
      <c r="AT22" s="22" t="s">
        <v>67</v>
      </c>
      <c r="AU22" s="34">
        <f t="shared" si="5"/>
        <v>1</v>
      </c>
      <c r="AV22" s="22" t="s">
        <v>67</v>
      </c>
      <c r="AW22" s="22">
        <f t="shared" si="6"/>
        <v>0</v>
      </c>
      <c r="AX22" s="22" t="s">
        <v>85</v>
      </c>
      <c r="AY22" s="22" t="s">
        <v>67</v>
      </c>
      <c r="AZ22" s="22" t="s">
        <v>67</v>
      </c>
      <c r="BA22" s="42">
        <f t="shared" si="7"/>
        <v>1</v>
      </c>
      <c r="BB22" s="22" t="s">
        <v>67</v>
      </c>
      <c r="BC22" s="22" t="s">
        <v>67</v>
      </c>
      <c r="BD22" s="22" t="s">
        <v>67</v>
      </c>
      <c r="BE22" s="22">
        <f t="shared" si="8"/>
        <v>1</v>
      </c>
      <c r="BF22" s="22" t="s">
        <v>67</v>
      </c>
      <c r="BG22" s="22" t="s">
        <v>85</v>
      </c>
      <c r="BH22" s="22" t="s">
        <v>144</v>
      </c>
      <c r="BI22" s="22">
        <v>5000</v>
      </c>
      <c r="BJ22" s="22">
        <f t="shared" si="9"/>
        <v>0</v>
      </c>
      <c r="BK22" s="22" t="s">
        <v>85</v>
      </c>
      <c r="BL22" s="22"/>
      <c r="BM22" s="22" t="s">
        <v>161</v>
      </c>
      <c r="BN22" s="22" t="s">
        <v>166</v>
      </c>
      <c r="BO22" s="22" t="s">
        <v>172</v>
      </c>
      <c r="BP22" s="22">
        <v>192</v>
      </c>
      <c r="BQ22" s="22" t="s">
        <v>38</v>
      </c>
      <c r="BR22" s="22">
        <f t="shared" si="10"/>
        <v>0</v>
      </c>
      <c r="BS22" s="22" t="s">
        <v>39</v>
      </c>
      <c r="BT22" s="22">
        <f t="shared" si="11"/>
        <v>0</v>
      </c>
      <c r="BU22" s="22" t="s">
        <v>39</v>
      </c>
      <c r="BV22" s="22">
        <f t="shared" si="12"/>
        <v>0</v>
      </c>
      <c r="BW22" s="22" t="s">
        <v>39</v>
      </c>
      <c r="BX22" s="22">
        <f t="shared" si="13"/>
        <v>0</v>
      </c>
      <c r="BY22" s="22" t="s">
        <v>39</v>
      </c>
      <c r="BZ22" s="28">
        <v>69880</v>
      </c>
      <c r="CA22" s="28">
        <v>119229</v>
      </c>
      <c r="CB22" s="29">
        <f t="shared" si="14"/>
        <v>94554.5</v>
      </c>
    </row>
    <row r="23" spans="1:80" ht="66" x14ac:dyDescent="0.3">
      <c r="A23" s="18" t="s">
        <v>222</v>
      </c>
      <c r="B23" s="22" t="s">
        <v>6</v>
      </c>
      <c r="C23" s="25" t="s">
        <v>300</v>
      </c>
      <c r="D23" s="25" t="s">
        <v>301</v>
      </c>
      <c r="E23" s="22">
        <v>8</v>
      </c>
      <c r="F23" s="31">
        <v>2</v>
      </c>
      <c r="G23" s="22">
        <v>3</v>
      </c>
      <c r="H23" s="22">
        <v>128</v>
      </c>
      <c r="I23" s="22">
        <f t="shared" si="0"/>
        <v>1</v>
      </c>
      <c r="J23" s="22" t="s">
        <v>38</v>
      </c>
      <c r="K23" s="22" t="s">
        <v>43</v>
      </c>
      <c r="L23" s="22">
        <v>1</v>
      </c>
      <c r="M23" s="22">
        <v>6.5</v>
      </c>
      <c r="N23" s="32">
        <v>1600</v>
      </c>
      <c r="O23" s="32">
        <v>720</v>
      </c>
      <c r="P23" s="32">
        <f t="shared" si="1"/>
        <v>1152000</v>
      </c>
      <c r="Q23" s="189" t="s">
        <v>367</v>
      </c>
      <c r="R23" s="189"/>
      <c r="S23" s="22">
        <v>60</v>
      </c>
      <c r="T23" s="189" t="s">
        <v>63</v>
      </c>
      <c r="U23" s="189"/>
      <c r="V23" s="189"/>
      <c r="W23" s="189"/>
      <c r="X23" s="189"/>
      <c r="Y23" s="189"/>
      <c r="Z23" s="34">
        <f t="shared" si="2"/>
        <v>1</v>
      </c>
      <c r="AA23" s="22" t="s">
        <v>67</v>
      </c>
      <c r="AB23" s="22">
        <v>13</v>
      </c>
      <c r="AC23" s="22">
        <v>4</v>
      </c>
      <c r="AD23" s="22">
        <v>48</v>
      </c>
      <c r="AE23" s="22">
        <v>8</v>
      </c>
      <c r="AF23" s="22">
        <v>2</v>
      </c>
      <c r="AG23" s="22">
        <v>2</v>
      </c>
      <c r="AH23" s="34">
        <f t="shared" si="3"/>
        <v>0</v>
      </c>
      <c r="AI23" s="22" t="s">
        <v>85</v>
      </c>
      <c r="AJ23" s="34">
        <f t="shared" si="4"/>
        <v>0</v>
      </c>
      <c r="AK23" s="22" t="s">
        <v>85</v>
      </c>
      <c r="AL23" s="34">
        <v>1920</v>
      </c>
      <c r="AM23" s="34">
        <v>1080</v>
      </c>
      <c r="AN23" s="36">
        <f t="shared" si="15"/>
        <v>2073600</v>
      </c>
      <c r="AO23" s="34">
        <v>30</v>
      </c>
      <c r="AP23" s="22" t="s">
        <v>90</v>
      </c>
      <c r="AQ23" s="22" t="s">
        <v>67</v>
      </c>
      <c r="AR23" s="22" t="s">
        <v>67</v>
      </c>
      <c r="AS23" s="22" t="s">
        <v>85</v>
      </c>
      <c r="AT23" s="22" t="s">
        <v>67</v>
      </c>
      <c r="AU23" s="34">
        <f t="shared" si="5"/>
        <v>1</v>
      </c>
      <c r="AV23" s="22" t="s">
        <v>67</v>
      </c>
      <c r="AW23" s="22">
        <f t="shared" si="6"/>
        <v>0</v>
      </c>
      <c r="AX23" s="22" t="s">
        <v>85</v>
      </c>
      <c r="AY23" s="22" t="s">
        <v>67</v>
      </c>
      <c r="AZ23" s="22" t="s">
        <v>67</v>
      </c>
      <c r="BA23" s="42">
        <f t="shared" si="7"/>
        <v>1</v>
      </c>
      <c r="BB23" s="22" t="s">
        <v>67</v>
      </c>
      <c r="BC23" s="22" t="s">
        <v>67</v>
      </c>
      <c r="BD23" s="22" t="s">
        <v>67</v>
      </c>
      <c r="BE23" s="22">
        <f t="shared" si="8"/>
        <v>1</v>
      </c>
      <c r="BF23" s="22" t="s">
        <v>67</v>
      </c>
      <c r="BG23" s="22" t="s">
        <v>85</v>
      </c>
      <c r="BH23" s="22" t="s">
        <v>144</v>
      </c>
      <c r="BI23" s="22">
        <v>5000</v>
      </c>
      <c r="BJ23" s="22">
        <f t="shared" si="9"/>
        <v>0</v>
      </c>
      <c r="BK23" s="22" t="s">
        <v>85</v>
      </c>
      <c r="BL23" s="22"/>
      <c r="BM23" s="22" t="s">
        <v>161</v>
      </c>
      <c r="BN23" s="22" t="s">
        <v>166</v>
      </c>
      <c r="BO23" s="22" t="s">
        <v>172</v>
      </c>
      <c r="BP23" s="22">
        <v>192</v>
      </c>
      <c r="BQ23" s="22" t="s">
        <v>38</v>
      </c>
      <c r="BR23" s="22">
        <f t="shared" si="10"/>
        <v>0</v>
      </c>
      <c r="BS23" s="22" t="s">
        <v>39</v>
      </c>
      <c r="BT23" s="22">
        <f t="shared" si="11"/>
        <v>0</v>
      </c>
      <c r="BU23" s="22" t="s">
        <v>39</v>
      </c>
      <c r="BV23" s="22">
        <f t="shared" si="12"/>
        <v>0</v>
      </c>
      <c r="BW23" s="22" t="s">
        <v>39</v>
      </c>
      <c r="BX23" s="22">
        <f t="shared" si="13"/>
        <v>0</v>
      </c>
      <c r="BY23" s="22" t="s">
        <v>39</v>
      </c>
      <c r="BZ23" s="28">
        <v>69990</v>
      </c>
      <c r="CA23" s="28">
        <v>88999</v>
      </c>
      <c r="CB23" s="29">
        <f t="shared" si="14"/>
        <v>79494.5</v>
      </c>
    </row>
    <row r="24" spans="1:80" ht="66" x14ac:dyDescent="0.3">
      <c r="A24" s="18" t="s">
        <v>223</v>
      </c>
      <c r="B24" s="22" t="s">
        <v>6</v>
      </c>
      <c r="C24" s="25" t="s">
        <v>304</v>
      </c>
      <c r="D24" s="25" t="s">
        <v>305</v>
      </c>
      <c r="E24" s="22">
        <v>8</v>
      </c>
      <c r="F24" s="31">
        <v>2</v>
      </c>
      <c r="G24" s="22">
        <v>4</v>
      </c>
      <c r="H24" s="22">
        <v>64</v>
      </c>
      <c r="I24" s="22">
        <f t="shared" si="0"/>
        <v>1</v>
      </c>
      <c r="J24" s="22" t="s">
        <v>38</v>
      </c>
      <c r="K24" s="22" t="s">
        <v>41</v>
      </c>
      <c r="L24" s="22">
        <v>1</v>
      </c>
      <c r="M24" s="22">
        <v>6.4</v>
      </c>
      <c r="N24" s="32">
        <v>2400</v>
      </c>
      <c r="O24" s="32">
        <v>1080</v>
      </c>
      <c r="P24" s="32">
        <f t="shared" si="1"/>
        <v>2592000</v>
      </c>
      <c r="Q24" s="189" t="s">
        <v>57</v>
      </c>
      <c r="R24" s="189"/>
      <c r="S24" s="22">
        <v>60</v>
      </c>
      <c r="T24" s="25" t="s">
        <v>63</v>
      </c>
      <c r="U24" s="25" t="s">
        <v>64</v>
      </c>
      <c r="V24" s="24"/>
      <c r="W24" s="24"/>
      <c r="X24" s="24"/>
      <c r="Y24" s="24"/>
      <c r="Z24" s="34">
        <f t="shared" si="2"/>
        <v>1</v>
      </c>
      <c r="AA24" s="22" t="s">
        <v>67</v>
      </c>
      <c r="AB24" s="22">
        <v>20</v>
      </c>
      <c r="AC24" s="22">
        <v>4</v>
      </c>
      <c r="AD24" s="22">
        <v>48</v>
      </c>
      <c r="AE24" s="22">
        <v>8</v>
      </c>
      <c r="AF24" s="22">
        <v>5</v>
      </c>
      <c r="AG24" s="22">
        <v>5</v>
      </c>
      <c r="AH24" s="34">
        <f t="shared" si="3"/>
        <v>0</v>
      </c>
      <c r="AI24" s="22" t="s">
        <v>85</v>
      </c>
      <c r="AJ24" s="34">
        <f t="shared" si="4"/>
        <v>0</v>
      </c>
      <c r="AK24" s="22" t="s">
        <v>85</v>
      </c>
      <c r="AL24" s="34">
        <v>1920</v>
      </c>
      <c r="AM24" s="34">
        <v>1080</v>
      </c>
      <c r="AN24" s="36">
        <f t="shared" si="15"/>
        <v>2073600</v>
      </c>
      <c r="AO24" s="34">
        <v>30</v>
      </c>
      <c r="AP24" s="22" t="s">
        <v>90</v>
      </c>
      <c r="AQ24" s="22" t="s">
        <v>67</v>
      </c>
      <c r="AR24" s="22" t="s">
        <v>67</v>
      </c>
      <c r="AS24" s="22" t="s">
        <v>85</v>
      </c>
      <c r="AT24" s="22" t="s">
        <v>67</v>
      </c>
      <c r="AU24" s="34">
        <f t="shared" si="5"/>
        <v>1</v>
      </c>
      <c r="AV24" s="22" t="s">
        <v>67</v>
      </c>
      <c r="AW24" s="22">
        <f t="shared" si="6"/>
        <v>0</v>
      </c>
      <c r="AX24" s="22" t="s">
        <v>85</v>
      </c>
      <c r="AY24" s="22" t="s">
        <v>67</v>
      </c>
      <c r="AZ24" s="22" t="s">
        <v>67</v>
      </c>
      <c r="BA24" s="42">
        <f t="shared" si="7"/>
        <v>1</v>
      </c>
      <c r="BB24" s="22" t="s">
        <v>67</v>
      </c>
      <c r="BC24" s="22" t="s">
        <v>67</v>
      </c>
      <c r="BD24" s="22" t="s">
        <v>67</v>
      </c>
      <c r="BE24" s="22">
        <f t="shared" si="8"/>
        <v>1</v>
      </c>
      <c r="BF24" s="22" t="s">
        <v>67</v>
      </c>
      <c r="BG24" s="22" t="s">
        <v>85</v>
      </c>
      <c r="BH24" s="22" t="s">
        <v>144</v>
      </c>
      <c r="BI24" s="22">
        <v>5000</v>
      </c>
      <c r="BJ24" s="22">
        <f t="shared" si="9"/>
        <v>0</v>
      </c>
      <c r="BK24" s="22" t="s">
        <v>85</v>
      </c>
      <c r="BL24" s="22"/>
      <c r="BM24" s="22" t="s">
        <v>415</v>
      </c>
      <c r="BN24" s="22" t="s">
        <v>443</v>
      </c>
      <c r="BO24" s="22" t="s">
        <v>175</v>
      </c>
      <c r="BP24" s="22">
        <v>185</v>
      </c>
      <c r="BQ24" s="22" t="s">
        <v>38</v>
      </c>
      <c r="BR24" s="22">
        <f t="shared" si="10"/>
        <v>0</v>
      </c>
      <c r="BS24" s="22" t="s">
        <v>39</v>
      </c>
      <c r="BT24" s="22">
        <f t="shared" si="11"/>
        <v>0</v>
      </c>
      <c r="BU24" s="22" t="s">
        <v>39</v>
      </c>
      <c r="BV24" s="22">
        <f t="shared" si="12"/>
        <v>0</v>
      </c>
      <c r="BW24" s="22" t="s">
        <v>39</v>
      </c>
      <c r="BX24" s="22">
        <f t="shared" si="13"/>
        <v>0</v>
      </c>
      <c r="BY24" s="22" t="s">
        <v>39</v>
      </c>
      <c r="BZ24" s="28">
        <v>66800</v>
      </c>
      <c r="CA24" s="28">
        <v>106800</v>
      </c>
      <c r="CB24" s="29">
        <f t="shared" si="14"/>
        <v>86800</v>
      </c>
    </row>
    <row r="25" spans="1:80" ht="66" x14ac:dyDescent="0.3">
      <c r="A25" s="18" t="s">
        <v>224</v>
      </c>
      <c r="B25" s="22" t="s">
        <v>6</v>
      </c>
      <c r="C25" s="25" t="s">
        <v>306</v>
      </c>
      <c r="D25" s="25" t="s">
        <v>305</v>
      </c>
      <c r="E25" s="22">
        <v>8</v>
      </c>
      <c r="F25" s="31">
        <v>2</v>
      </c>
      <c r="G25" s="22">
        <v>4</v>
      </c>
      <c r="H25" s="22">
        <v>64</v>
      </c>
      <c r="I25" s="22">
        <f t="shared" si="0"/>
        <v>1</v>
      </c>
      <c r="J25" s="22" t="s">
        <v>38</v>
      </c>
      <c r="K25" s="22" t="s">
        <v>43</v>
      </c>
      <c r="L25" s="22">
        <v>1</v>
      </c>
      <c r="M25" s="22">
        <v>6.1</v>
      </c>
      <c r="N25" s="32">
        <v>2400</v>
      </c>
      <c r="O25" s="32">
        <v>1080</v>
      </c>
      <c r="P25" s="32">
        <f t="shared" si="1"/>
        <v>2592000</v>
      </c>
      <c r="Q25" s="189" t="s">
        <v>57</v>
      </c>
      <c r="R25" s="189"/>
      <c r="S25" s="22">
        <v>60</v>
      </c>
      <c r="T25" s="25" t="s">
        <v>63</v>
      </c>
      <c r="U25" s="25" t="s">
        <v>64</v>
      </c>
      <c r="V25" s="24"/>
      <c r="W25" s="24"/>
      <c r="X25" s="24"/>
      <c r="Y25" s="24"/>
      <c r="Z25" s="34">
        <f t="shared" si="2"/>
        <v>1</v>
      </c>
      <c r="AA25" s="22" t="s">
        <v>67</v>
      </c>
      <c r="AB25" s="22">
        <v>25</v>
      </c>
      <c r="AC25" s="22">
        <v>3</v>
      </c>
      <c r="AD25" s="22">
        <v>48</v>
      </c>
      <c r="AE25" s="22">
        <v>8</v>
      </c>
      <c r="AF25" s="22">
        <v>5</v>
      </c>
      <c r="AG25" s="22"/>
      <c r="AH25" s="34">
        <f t="shared" si="3"/>
        <v>0</v>
      </c>
      <c r="AI25" s="22" t="s">
        <v>85</v>
      </c>
      <c r="AJ25" s="34">
        <f t="shared" si="4"/>
        <v>0</v>
      </c>
      <c r="AK25" s="22" t="s">
        <v>85</v>
      </c>
      <c r="AL25" s="34">
        <v>1920</v>
      </c>
      <c r="AM25" s="34">
        <v>1080</v>
      </c>
      <c r="AN25" s="36">
        <f t="shared" si="15"/>
        <v>2073600</v>
      </c>
      <c r="AO25" s="34">
        <v>30</v>
      </c>
      <c r="AP25" s="22" t="s">
        <v>90</v>
      </c>
      <c r="AQ25" s="22" t="s">
        <v>67</v>
      </c>
      <c r="AR25" s="22" t="s">
        <v>67</v>
      </c>
      <c r="AS25" s="22" t="s">
        <v>85</v>
      </c>
      <c r="AT25" s="22" t="s">
        <v>67</v>
      </c>
      <c r="AU25" s="34">
        <f t="shared" si="5"/>
        <v>1</v>
      </c>
      <c r="AV25" s="22" t="s">
        <v>67</v>
      </c>
      <c r="AW25" s="22">
        <f t="shared" si="6"/>
        <v>0</v>
      </c>
      <c r="AX25" s="22" t="s">
        <v>85</v>
      </c>
      <c r="AY25" s="22" t="s">
        <v>67</v>
      </c>
      <c r="AZ25" s="22" t="s">
        <v>67</v>
      </c>
      <c r="BA25" s="42">
        <f t="shared" si="7"/>
        <v>1</v>
      </c>
      <c r="BB25" s="22" t="s">
        <v>67</v>
      </c>
      <c r="BC25" s="22" t="s">
        <v>67</v>
      </c>
      <c r="BD25" s="22" t="s">
        <v>67</v>
      </c>
      <c r="BE25" s="22">
        <f t="shared" si="8"/>
        <v>1</v>
      </c>
      <c r="BF25" s="22" t="s">
        <v>67</v>
      </c>
      <c r="BG25" s="22" t="s">
        <v>85</v>
      </c>
      <c r="BH25" s="22" t="s">
        <v>144</v>
      </c>
      <c r="BI25" s="22">
        <v>3500</v>
      </c>
      <c r="BJ25" s="22">
        <f t="shared" si="9"/>
        <v>0</v>
      </c>
      <c r="BK25" s="22" t="s">
        <v>85</v>
      </c>
      <c r="BL25" s="22"/>
      <c r="BM25" s="22" t="s">
        <v>416</v>
      </c>
      <c r="BN25" s="22" t="s">
        <v>444</v>
      </c>
      <c r="BO25" s="22" t="s">
        <v>177</v>
      </c>
      <c r="BP25" s="22">
        <v>152</v>
      </c>
      <c r="BQ25" s="22" t="s">
        <v>38</v>
      </c>
      <c r="BR25" s="22">
        <f t="shared" si="10"/>
        <v>0</v>
      </c>
      <c r="BS25" s="22" t="s">
        <v>39</v>
      </c>
      <c r="BT25" s="22">
        <f t="shared" si="11"/>
        <v>0</v>
      </c>
      <c r="BU25" s="22" t="s">
        <v>39</v>
      </c>
      <c r="BV25" s="22">
        <f t="shared" si="12"/>
        <v>0</v>
      </c>
      <c r="BW25" s="22" t="s">
        <v>39</v>
      </c>
      <c r="BX25" s="22">
        <f t="shared" si="13"/>
        <v>0</v>
      </c>
      <c r="BY25" s="22" t="s">
        <v>39</v>
      </c>
      <c r="BZ25" s="28">
        <v>68000</v>
      </c>
      <c r="CA25" s="28">
        <v>104999</v>
      </c>
      <c r="CB25" s="29">
        <f t="shared" si="14"/>
        <v>86499.5</v>
      </c>
    </row>
    <row r="26" spans="1:80" ht="66" x14ac:dyDescent="0.3">
      <c r="A26" s="18" t="s">
        <v>225</v>
      </c>
      <c r="B26" s="22" t="s">
        <v>6</v>
      </c>
      <c r="C26" s="25" t="s">
        <v>307</v>
      </c>
      <c r="D26" s="25" t="s">
        <v>299</v>
      </c>
      <c r="E26" s="22">
        <v>8</v>
      </c>
      <c r="F26" s="31">
        <v>1.6</v>
      </c>
      <c r="G26" s="22">
        <v>3</v>
      </c>
      <c r="H26" s="22">
        <v>32</v>
      </c>
      <c r="I26" s="22">
        <f t="shared" si="0"/>
        <v>1</v>
      </c>
      <c r="J26" s="22" t="s">
        <v>38</v>
      </c>
      <c r="K26" s="22" t="s">
        <v>42</v>
      </c>
      <c r="L26" s="22">
        <v>1</v>
      </c>
      <c r="M26" s="22">
        <v>5</v>
      </c>
      <c r="N26" s="32">
        <v>1280</v>
      </c>
      <c r="O26" s="32">
        <v>720</v>
      </c>
      <c r="P26" s="32">
        <f t="shared" si="1"/>
        <v>921600</v>
      </c>
      <c r="Q26" s="189" t="s">
        <v>56</v>
      </c>
      <c r="R26" s="189"/>
      <c r="S26" s="22">
        <v>60</v>
      </c>
      <c r="T26" s="189" t="s">
        <v>63</v>
      </c>
      <c r="U26" s="189"/>
      <c r="V26" s="189"/>
      <c r="W26" s="189"/>
      <c r="X26" s="189"/>
      <c r="Y26" s="189"/>
      <c r="Z26" s="34">
        <f t="shared" si="2"/>
        <v>1</v>
      </c>
      <c r="AA26" s="22" t="s">
        <v>67</v>
      </c>
      <c r="AB26" s="22">
        <v>5</v>
      </c>
      <c r="AC26" s="22">
        <v>1</v>
      </c>
      <c r="AD26" s="22">
        <v>16</v>
      </c>
      <c r="AE26" s="22"/>
      <c r="AF26" s="22"/>
      <c r="AG26" s="22"/>
      <c r="AH26" s="34">
        <f t="shared" si="3"/>
        <v>0</v>
      </c>
      <c r="AI26" s="22" t="s">
        <v>85</v>
      </c>
      <c r="AJ26" s="34">
        <f t="shared" si="4"/>
        <v>0</v>
      </c>
      <c r="AK26" s="22" t="s">
        <v>85</v>
      </c>
      <c r="AL26" s="34">
        <v>1920</v>
      </c>
      <c r="AM26" s="34">
        <v>1080</v>
      </c>
      <c r="AN26" s="36">
        <f t="shared" si="15"/>
        <v>2073600</v>
      </c>
      <c r="AO26" s="34">
        <v>30</v>
      </c>
      <c r="AP26" s="22" t="s">
        <v>90</v>
      </c>
      <c r="AQ26" s="22" t="s">
        <v>67</v>
      </c>
      <c r="AR26" s="22" t="s">
        <v>67</v>
      </c>
      <c r="AS26" s="22" t="s">
        <v>85</v>
      </c>
      <c r="AT26" s="22" t="s">
        <v>67</v>
      </c>
      <c r="AU26" s="34">
        <f t="shared" si="5"/>
        <v>1</v>
      </c>
      <c r="AV26" s="22" t="s">
        <v>67</v>
      </c>
      <c r="AW26" s="22">
        <f t="shared" si="6"/>
        <v>0</v>
      </c>
      <c r="AX26" s="22" t="s">
        <v>85</v>
      </c>
      <c r="AY26" s="22" t="s">
        <v>67</v>
      </c>
      <c r="AZ26" s="22" t="s">
        <v>67</v>
      </c>
      <c r="BA26" s="42">
        <f t="shared" si="7"/>
        <v>0</v>
      </c>
      <c r="BB26" s="22" t="s">
        <v>85</v>
      </c>
      <c r="BC26" s="22" t="s">
        <v>85</v>
      </c>
      <c r="BD26" s="22" t="s">
        <v>67</v>
      </c>
      <c r="BE26" s="22">
        <f t="shared" si="8"/>
        <v>1</v>
      </c>
      <c r="BF26" s="22" t="s">
        <v>67</v>
      </c>
      <c r="BG26" s="22" t="s">
        <v>85</v>
      </c>
      <c r="BH26" s="22" t="s">
        <v>145</v>
      </c>
      <c r="BI26" s="22">
        <v>2800</v>
      </c>
      <c r="BJ26" s="22">
        <f t="shared" si="9"/>
        <v>0</v>
      </c>
      <c r="BK26" s="22" t="s">
        <v>85</v>
      </c>
      <c r="BL26" s="22"/>
      <c r="BM26" s="22" t="s">
        <v>407</v>
      </c>
      <c r="BN26" s="22" t="s">
        <v>445</v>
      </c>
      <c r="BO26" s="22" t="s">
        <v>176</v>
      </c>
      <c r="BP26" s="22">
        <v>172</v>
      </c>
      <c r="BQ26" s="22" t="s">
        <v>38</v>
      </c>
      <c r="BR26" s="22">
        <f t="shared" si="10"/>
        <v>1</v>
      </c>
      <c r="BS26" s="22" t="s">
        <v>38</v>
      </c>
      <c r="BT26" s="22">
        <f t="shared" si="11"/>
        <v>1</v>
      </c>
      <c r="BU26" s="22" t="s">
        <v>38</v>
      </c>
      <c r="BV26" s="22">
        <f t="shared" si="12"/>
        <v>1</v>
      </c>
      <c r="BW26" s="22" t="s">
        <v>38</v>
      </c>
      <c r="BX26" s="22">
        <f t="shared" si="13"/>
        <v>1</v>
      </c>
      <c r="BY26" s="22" t="s">
        <v>38</v>
      </c>
      <c r="BZ26" s="28">
        <v>70690</v>
      </c>
      <c r="CA26" s="28">
        <v>106800</v>
      </c>
      <c r="CB26" s="29">
        <f t="shared" si="14"/>
        <v>88745</v>
      </c>
    </row>
    <row r="27" spans="1:80" ht="66" x14ac:dyDescent="0.3">
      <c r="A27" s="18" t="s">
        <v>226</v>
      </c>
      <c r="B27" s="22" t="s">
        <v>6</v>
      </c>
      <c r="C27" s="25" t="s">
        <v>304</v>
      </c>
      <c r="D27" s="25" t="s">
        <v>305</v>
      </c>
      <c r="E27" s="22">
        <v>8</v>
      </c>
      <c r="F27" s="31">
        <v>2</v>
      </c>
      <c r="G27" s="22">
        <v>4</v>
      </c>
      <c r="H27" s="22">
        <v>128</v>
      </c>
      <c r="I27" s="22">
        <f t="shared" si="0"/>
        <v>1</v>
      </c>
      <c r="J27" s="22" t="s">
        <v>38</v>
      </c>
      <c r="K27" s="22" t="s">
        <v>41</v>
      </c>
      <c r="L27" s="22">
        <v>1</v>
      </c>
      <c r="M27" s="22">
        <v>6.4</v>
      </c>
      <c r="N27" s="32">
        <v>2400</v>
      </c>
      <c r="O27" s="32">
        <v>1080</v>
      </c>
      <c r="P27" s="32">
        <f t="shared" si="1"/>
        <v>2592000</v>
      </c>
      <c r="Q27" s="189" t="s">
        <v>57</v>
      </c>
      <c r="R27" s="189"/>
      <c r="S27" s="22">
        <v>60</v>
      </c>
      <c r="T27" s="25" t="s">
        <v>63</v>
      </c>
      <c r="U27" s="25" t="s">
        <v>64</v>
      </c>
      <c r="V27" s="24"/>
      <c r="W27" s="24"/>
      <c r="X27" s="24"/>
      <c r="Y27" s="24"/>
      <c r="Z27" s="34">
        <f t="shared" si="2"/>
        <v>1</v>
      </c>
      <c r="AA27" s="22" t="s">
        <v>67</v>
      </c>
      <c r="AB27" s="22">
        <v>20</v>
      </c>
      <c r="AC27" s="22">
        <v>4</v>
      </c>
      <c r="AD27" s="22">
        <v>48</v>
      </c>
      <c r="AE27" s="22">
        <v>8</v>
      </c>
      <c r="AF27" s="22">
        <v>5</v>
      </c>
      <c r="AG27" s="22">
        <v>5</v>
      </c>
      <c r="AH27" s="34">
        <f t="shared" si="3"/>
        <v>0</v>
      </c>
      <c r="AI27" s="22" t="s">
        <v>85</v>
      </c>
      <c r="AJ27" s="34">
        <f t="shared" si="4"/>
        <v>0</v>
      </c>
      <c r="AK27" s="22" t="s">
        <v>85</v>
      </c>
      <c r="AL27" s="34">
        <v>1920</v>
      </c>
      <c r="AM27" s="34">
        <v>1080</v>
      </c>
      <c r="AN27" s="36">
        <f t="shared" si="15"/>
        <v>2073600</v>
      </c>
      <c r="AO27" s="34">
        <v>30</v>
      </c>
      <c r="AP27" s="22" t="s">
        <v>90</v>
      </c>
      <c r="AQ27" s="22" t="s">
        <v>67</v>
      </c>
      <c r="AR27" s="22" t="s">
        <v>67</v>
      </c>
      <c r="AS27" s="22" t="s">
        <v>85</v>
      </c>
      <c r="AT27" s="22" t="s">
        <v>67</v>
      </c>
      <c r="AU27" s="34">
        <f t="shared" si="5"/>
        <v>1</v>
      </c>
      <c r="AV27" s="22" t="s">
        <v>67</v>
      </c>
      <c r="AW27" s="22">
        <f t="shared" si="6"/>
        <v>0</v>
      </c>
      <c r="AX27" s="22" t="s">
        <v>85</v>
      </c>
      <c r="AY27" s="22" t="s">
        <v>67</v>
      </c>
      <c r="AZ27" s="22" t="s">
        <v>67</v>
      </c>
      <c r="BA27" s="42">
        <f t="shared" si="7"/>
        <v>1</v>
      </c>
      <c r="BB27" s="22" t="s">
        <v>67</v>
      </c>
      <c r="BC27" s="22" t="s">
        <v>67</v>
      </c>
      <c r="BD27" s="22" t="s">
        <v>67</v>
      </c>
      <c r="BE27" s="22">
        <f t="shared" si="8"/>
        <v>1</v>
      </c>
      <c r="BF27" s="22" t="s">
        <v>67</v>
      </c>
      <c r="BG27" s="22" t="s">
        <v>85</v>
      </c>
      <c r="BH27" s="22" t="s">
        <v>144</v>
      </c>
      <c r="BI27" s="22">
        <v>5000</v>
      </c>
      <c r="BJ27" s="22">
        <f t="shared" si="9"/>
        <v>0</v>
      </c>
      <c r="BK27" s="22" t="s">
        <v>85</v>
      </c>
      <c r="BL27" s="22"/>
      <c r="BM27" s="22" t="s">
        <v>415</v>
      </c>
      <c r="BN27" s="22" t="s">
        <v>443</v>
      </c>
      <c r="BO27" s="22" t="s">
        <v>175</v>
      </c>
      <c r="BP27" s="22">
        <v>185</v>
      </c>
      <c r="BQ27" s="22" t="s">
        <v>38</v>
      </c>
      <c r="BR27" s="22">
        <f t="shared" si="10"/>
        <v>0</v>
      </c>
      <c r="BS27" s="22" t="s">
        <v>39</v>
      </c>
      <c r="BT27" s="22">
        <f t="shared" si="11"/>
        <v>0</v>
      </c>
      <c r="BU27" s="22" t="s">
        <v>39</v>
      </c>
      <c r="BV27" s="22">
        <f t="shared" si="12"/>
        <v>0</v>
      </c>
      <c r="BW27" s="22" t="s">
        <v>39</v>
      </c>
      <c r="BX27" s="22">
        <f t="shared" si="13"/>
        <v>0</v>
      </c>
      <c r="BY27" s="22" t="s">
        <v>39</v>
      </c>
      <c r="BZ27" s="28">
        <v>67800</v>
      </c>
      <c r="CA27" s="28">
        <v>108300</v>
      </c>
      <c r="CB27" s="29">
        <f t="shared" si="14"/>
        <v>88050</v>
      </c>
    </row>
    <row r="28" spans="1:80" ht="66" x14ac:dyDescent="0.3">
      <c r="A28" s="18" t="s">
        <v>227</v>
      </c>
      <c r="B28" s="22" t="s">
        <v>286</v>
      </c>
      <c r="C28" s="25" t="s">
        <v>307</v>
      </c>
      <c r="D28" s="25" t="s">
        <v>299</v>
      </c>
      <c r="E28" s="22">
        <v>8</v>
      </c>
      <c r="F28" s="31">
        <v>1.6</v>
      </c>
      <c r="G28" s="22">
        <v>3</v>
      </c>
      <c r="H28" s="22">
        <v>32</v>
      </c>
      <c r="I28" s="22">
        <f t="shared" si="0"/>
        <v>1</v>
      </c>
      <c r="J28" s="22" t="s">
        <v>38</v>
      </c>
      <c r="K28" s="22" t="s">
        <v>341</v>
      </c>
      <c r="L28" s="22">
        <v>1</v>
      </c>
      <c r="M28" s="22">
        <v>5</v>
      </c>
      <c r="N28" s="32">
        <v>1280</v>
      </c>
      <c r="O28" s="32">
        <v>720</v>
      </c>
      <c r="P28" s="32">
        <f t="shared" si="1"/>
        <v>921600</v>
      </c>
      <c r="Q28" s="189" t="s">
        <v>366</v>
      </c>
      <c r="R28" s="189"/>
      <c r="S28" s="22">
        <v>60</v>
      </c>
      <c r="T28" s="189" t="s">
        <v>63</v>
      </c>
      <c r="U28" s="189"/>
      <c r="V28" s="189"/>
      <c r="W28" s="189"/>
      <c r="X28" s="189"/>
      <c r="Y28" s="189"/>
      <c r="Z28" s="34">
        <f t="shared" si="2"/>
        <v>1</v>
      </c>
      <c r="AA28" s="22" t="s">
        <v>67</v>
      </c>
      <c r="AB28" s="22">
        <v>5</v>
      </c>
      <c r="AC28" s="22">
        <v>1</v>
      </c>
      <c r="AD28" s="22">
        <v>16</v>
      </c>
      <c r="AE28" s="22"/>
      <c r="AF28" s="22"/>
      <c r="AG28" s="22"/>
      <c r="AH28" s="34">
        <f t="shared" si="3"/>
        <v>0</v>
      </c>
      <c r="AI28" s="22" t="s">
        <v>85</v>
      </c>
      <c r="AJ28" s="34">
        <f t="shared" si="4"/>
        <v>0</v>
      </c>
      <c r="AK28" s="22" t="s">
        <v>85</v>
      </c>
      <c r="AL28" s="34">
        <v>1920</v>
      </c>
      <c r="AM28" s="34">
        <v>1080</v>
      </c>
      <c r="AN28" s="36">
        <f t="shared" si="15"/>
        <v>2073600</v>
      </c>
      <c r="AO28" s="34">
        <v>30</v>
      </c>
      <c r="AP28" s="22" t="s">
        <v>90</v>
      </c>
      <c r="AQ28" s="22" t="s">
        <v>67</v>
      </c>
      <c r="AR28" s="22" t="s">
        <v>67</v>
      </c>
      <c r="AS28" s="22" t="s">
        <v>85</v>
      </c>
      <c r="AT28" s="22" t="s">
        <v>67</v>
      </c>
      <c r="AU28" s="34">
        <f t="shared" si="5"/>
        <v>1</v>
      </c>
      <c r="AV28" s="22" t="s">
        <v>67</v>
      </c>
      <c r="AW28" s="22">
        <f t="shared" si="6"/>
        <v>0</v>
      </c>
      <c r="AX28" s="22" t="s">
        <v>85</v>
      </c>
      <c r="AY28" s="22" t="s">
        <v>67</v>
      </c>
      <c r="AZ28" s="22" t="s">
        <v>67</v>
      </c>
      <c r="BA28" s="42">
        <f t="shared" si="7"/>
        <v>0</v>
      </c>
      <c r="BB28" s="22" t="s">
        <v>85</v>
      </c>
      <c r="BC28" s="22" t="s">
        <v>85</v>
      </c>
      <c r="BD28" s="22" t="s">
        <v>67</v>
      </c>
      <c r="BE28" s="22">
        <f t="shared" si="8"/>
        <v>1</v>
      </c>
      <c r="BF28" s="22" t="s">
        <v>67</v>
      </c>
      <c r="BG28" s="22" t="s">
        <v>85</v>
      </c>
      <c r="BH28" s="22" t="s">
        <v>145</v>
      </c>
      <c r="BI28" s="22">
        <v>2800</v>
      </c>
      <c r="BJ28" s="22">
        <f t="shared" si="9"/>
        <v>0</v>
      </c>
      <c r="BK28" s="22" t="s">
        <v>85</v>
      </c>
      <c r="BL28" s="22"/>
      <c r="BM28" s="22" t="s">
        <v>407</v>
      </c>
      <c r="BN28" s="22" t="s">
        <v>445</v>
      </c>
      <c r="BO28" s="22" t="s">
        <v>176</v>
      </c>
      <c r="BP28" s="22">
        <v>172</v>
      </c>
      <c r="BQ28" s="22" t="s">
        <v>39</v>
      </c>
      <c r="BR28" s="22">
        <f t="shared" si="10"/>
        <v>1</v>
      </c>
      <c r="BS28" s="22" t="s">
        <v>38</v>
      </c>
      <c r="BT28" s="22">
        <f t="shared" si="11"/>
        <v>1</v>
      </c>
      <c r="BU28" s="22" t="s">
        <v>38</v>
      </c>
      <c r="BV28" s="22">
        <f t="shared" si="12"/>
        <v>1</v>
      </c>
      <c r="BW28" s="22" t="s">
        <v>38</v>
      </c>
      <c r="BX28" s="22">
        <f t="shared" si="13"/>
        <v>1</v>
      </c>
      <c r="BY28" s="22" t="s">
        <v>38</v>
      </c>
      <c r="BZ28" s="28">
        <v>73590</v>
      </c>
      <c r="CA28" s="28">
        <v>89999</v>
      </c>
      <c r="CB28" s="29">
        <f t="shared" si="14"/>
        <v>81794.5</v>
      </c>
    </row>
    <row r="29" spans="1:80" ht="66" x14ac:dyDescent="0.3">
      <c r="A29" s="18" t="s">
        <v>228</v>
      </c>
      <c r="B29" s="22" t="s">
        <v>6</v>
      </c>
      <c r="C29" s="25" t="s">
        <v>302</v>
      </c>
      <c r="D29" s="25" t="s">
        <v>303</v>
      </c>
      <c r="E29" s="22">
        <v>8</v>
      </c>
      <c r="F29" s="31">
        <v>2.2999999999999998</v>
      </c>
      <c r="G29" s="22">
        <v>4</v>
      </c>
      <c r="H29" s="22">
        <v>128</v>
      </c>
      <c r="I29" s="22">
        <f t="shared" si="0"/>
        <v>1</v>
      </c>
      <c r="J29" s="22" t="s">
        <v>38</v>
      </c>
      <c r="K29" s="22" t="s">
        <v>43</v>
      </c>
      <c r="L29" s="22">
        <v>1</v>
      </c>
      <c r="M29" s="22">
        <v>6.5</v>
      </c>
      <c r="N29" s="32">
        <v>2400</v>
      </c>
      <c r="O29" s="32">
        <v>1080</v>
      </c>
      <c r="P29" s="32">
        <f t="shared" si="1"/>
        <v>2592000</v>
      </c>
      <c r="Q29" s="189" t="s">
        <v>57</v>
      </c>
      <c r="R29" s="189"/>
      <c r="S29" s="22">
        <v>60</v>
      </c>
      <c r="T29" s="25" t="s">
        <v>63</v>
      </c>
      <c r="U29" s="25" t="s">
        <v>64</v>
      </c>
      <c r="V29" s="24"/>
      <c r="W29" s="24"/>
      <c r="X29" s="24"/>
      <c r="Y29" s="24"/>
      <c r="Z29" s="34">
        <f t="shared" si="2"/>
        <v>1</v>
      </c>
      <c r="AA29" s="22" t="s">
        <v>67</v>
      </c>
      <c r="AB29" s="22">
        <v>32</v>
      </c>
      <c r="AC29" s="22">
        <v>4</v>
      </c>
      <c r="AD29" s="22">
        <v>48</v>
      </c>
      <c r="AE29" s="22">
        <v>12</v>
      </c>
      <c r="AF29" s="22">
        <v>5</v>
      </c>
      <c r="AG29" s="22">
        <v>5</v>
      </c>
      <c r="AH29" s="34">
        <f t="shared" si="3"/>
        <v>0</v>
      </c>
      <c r="AI29" s="22" t="s">
        <v>85</v>
      </c>
      <c r="AJ29" s="34">
        <f t="shared" si="4"/>
        <v>0</v>
      </c>
      <c r="AK29" s="22" t="s">
        <v>85</v>
      </c>
      <c r="AL29" s="34">
        <v>3840</v>
      </c>
      <c r="AM29" s="34">
        <v>2160</v>
      </c>
      <c r="AN29" s="36">
        <f t="shared" si="15"/>
        <v>8294400</v>
      </c>
      <c r="AO29" s="34">
        <v>30</v>
      </c>
      <c r="AP29" s="22" t="s">
        <v>91</v>
      </c>
      <c r="AQ29" s="22" t="s">
        <v>67</v>
      </c>
      <c r="AR29" s="22" t="s">
        <v>67</v>
      </c>
      <c r="AS29" s="22" t="s">
        <v>85</v>
      </c>
      <c r="AT29" s="22" t="s">
        <v>67</v>
      </c>
      <c r="AU29" s="34">
        <f t="shared" si="5"/>
        <v>1</v>
      </c>
      <c r="AV29" s="22" t="s">
        <v>67</v>
      </c>
      <c r="AW29" s="22">
        <f t="shared" si="6"/>
        <v>0</v>
      </c>
      <c r="AX29" s="22" t="s">
        <v>85</v>
      </c>
      <c r="AY29" s="22" t="s">
        <v>67</v>
      </c>
      <c r="AZ29" s="22" t="s">
        <v>67</v>
      </c>
      <c r="BA29" s="42">
        <f t="shared" si="7"/>
        <v>1</v>
      </c>
      <c r="BB29" s="22" t="s">
        <v>67</v>
      </c>
      <c r="BC29" s="22" t="s">
        <v>67</v>
      </c>
      <c r="BD29" s="22" t="s">
        <v>67</v>
      </c>
      <c r="BE29" s="22">
        <f t="shared" si="8"/>
        <v>1</v>
      </c>
      <c r="BF29" s="22" t="s">
        <v>67</v>
      </c>
      <c r="BG29" s="22" t="s">
        <v>85</v>
      </c>
      <c r="BH29" s="22" t="s">
        <v>144</v>
      </c>
      <c r="BI29" s="22">
        <v>4000</v>
      </c>
      <c r="BJ29" s="22">
        <f t="shared" si="9"/>
        <v>0</v>
      </c>
      <c r="BK29" s="22" t="s">
        <v>85</v>
      </c>
      <c r="BL29" s="22"/>
      <c r="BM29" s="22" t="s">
        <v>417</v>
      </c>
      <c r="BN29" s="22" t="s">
        <v>446</v>
      </c>
      <c r="BO29" s="22" t="s">
        <v>177</v>
      </c>
      <c r="BP29" s="22">
        <v>172</v>
      </c>
      <c r="BQ29" s="22" t="s">
        <v>38</v>
      </c>
      <c r="BR29" s="22">
        <f t="shared" si="10"/>
        <v>0</v>
      </c>
      <c r="BS29" s="22" t="s">
        <v>39</v>
      </c>
      <c r="BT29" s="22">
        <f t="shared" si="11"/>
        <v>0</v>
      </c>
      <c r="BU29" s="22" t="s">
        <v>39</v>
      </c>
      <c r="BV29" s="22">
        <f t="shared" si="12"/>
        <v>0</v>
      </c>
      <c r="BW29" s="22" t="s">
        <v>39</v>
      </c>
      <c r="BX29" s="22">
        <f t="shared" si="13"/>
        <v>0</v>
      </c>
      <c r="BY29" s="22" t="s">
        <v>39</v>
      </c>
      <c r="BZ29" s="28">
        <v>82000</v>
      </c>
      <c r="CA29" s="28">
        <v>150590</v>
      </c>
      <c r="CB29" s="29">
        <f t="shared" si="14"/>
        <v>116295</v>
      </c>
    </row>
    <row r="30" spans="1:80" ht="79.2" x14ac:dyDescent="0.3">
      <c r="A30" s="18" t="s">
        <v>229</v>
      </c>
      <c r="B30" s="22" t="s">
        <v>6</v>
      </c>
      <c r="C30" s="25" t="s">
        <v>308</v>
      </c>
      <c r="D30" s="25" t="s">
        <v>303</v>
      </c>
      <c r="E30" s="22">
        <v>8</v>
      </c>
      <c r="F30" s="31">
        <v>2.2999999999999998</v>
      </c>
      <c r="G30" s="22">
        <v>4</v>
      </c>
      <c r="H30" s="22">
        <v>128</v>
      </c>
      <c r="I30" s="22">
        <f t="shared" si="0"/>
        <v>1</v>
      </c>
      <c r="J30" s="22" t="s">
        <v>38</v>
      </c>
      <c r="K30" s="22" t="s">
        <v>43</v>
      </c>
      <c r="L30" s="22">
        <v>1</v>
      </c>
      <c r="M30" s="22">
        <v>6.4</v>
      </c>
      <c r="N30" s="32">
        <v>2340</v>
      </c>
      <c r="O30" s="32">
        <v>1080</v>
      </c>
      <c r="P30" s="32">
        <f t="shared" si="1"/>
        <v>2527200</v>
      </c>
      <c r="Q30" s="189" t="s">
        <v>57</v>
      </c>
      <c r="R30" s="189"/>
      <c r="S30" s="22">
        <v>60</v>
      </c>
      <c r="T30" s="25" t="s">
        <v>63</v>
      </c>
      <c r="U30" s="25" t="s">
        <v>64</v>
      </c>
      <c r="V30" s="24"/>
      <c r="W30" s="24"/>
      <c r="X30" s="24"/>
      <c r="Y30" s="24"/>
      <c r="Z30" s="34">
        <f t="shared" si="2"/>
        <v>1</v>
      </c>
      <c r="AA30" s="22" t="s">
        <v>67</v>
      </c>
      <c r="AB30" s="22">
        <v>25</v>
      </c>
      <c r="AC30" s="22">
        <v>3</v>
      </c>
      <c r="AD30" s="22">
        <v>25</v>
      </c>
      <c r="AE30" s="22">
        <v>8</v>
      </c>
      <c r="AF30" s="22">
        <v>5</v>
      </c>
      <c r="AG30" s="22"/>
      <c r="AH30" s="34">
        <f t="shared" si="3"/>
        <v>0</v>
      </c>
      <c r="AI30" s="22" t="s">
        <v>85</v>
      </c>
      <c r="AJ30" s="34">
        <f t="shared" si="4"/>
        <v>0</v>
      </c>
      <c r="AK30" s="22" t="s">
        <v>85</v>
      </c>
      <c r="AL30" s="34">
        <v>1920</v>
      </c>
      <c r="AM30" s="34">
        <v>1080</v>
      </c>
      <c r="AN30" s="36">
        <f t="shared" si="15"/>
        <v>2073600</v>
      </c>
      <c r="AO30" s="34">
        <v>30</v>
      </c>
      <c r="AP30" s="22" t="s">
        <v>90</v>
      </c>
      <c r="AQ30" s="22" t="s">
        <v>67</v>
      </c>
      <c r="AR30" s="22" t="s">
        <v>67</v>
      </c>
      <c r="AS30" s="22" t="s">
        <v>85</v>
      </c>
      <c r="AT30" s="22" t="s">
        <v>67</v>
      </c>
      <c r="AU30" s="34">
        <f t="shared" si="5"/>
        <v>1</v>
      </c>
      <c r="AV30" s="22" t="s">
        <v>67</v>
      </c>
      <c r="AW30" s="22">
        <f t="shared" si="6"/>
        <v>0</v>
      </c>
      <c r="AX30" s="22" t="s">
        <v>85</v>
      </c>
      <c r="AY30" s="22" t="s">
        <v>67</v>
      </c>
      <c r="AZ30" s="22" t="s">
        <v>67</v>
      </c>
      <c r="BA30" s="42">
        <f t="shared" si="7"/>
        <v>1</v>
      </c>
      <c r="BB30" s="22" t="s">
        <v>67</v>
      </c>
      <c r="BC30" s="22" t="s">
        <v>67</v>
      </c>
      <c r="BD30" s="22" t="s">
        <v>67</v>
      </c>
      <c r="BE30" s="22">
        <f t="shared" si="8"/>
        <v>1</v>
      </c>
      <c r="BF30" s="22" t="s">
        <v>67</v>
      </c>
      <c r="BG30" s="22" t="s">
        <v>85</v>
      </c>
      <c r="BH30" s="22" t="s">
        <v>145</v>
      </c>
      <c r="BI30" s="22">
        <v>4000</v>
      </c>
      <c r="BJ30" s="22">
        <f t="shared" si="9"/>
        <v>0</v>
      </c>
      <c r="BK30" s="22" t="s">
        <v>85</v>
      </c>
      <c r="BL30" s="22"/>
      <c r="BM30" s="22" t="s">
        <v>417</v>
      </c>
      <c r="BN30" s="22" t="s">
        <v>447</v>
      </c>
      <c r="BO30" s="22" t="s">
        <v>466</v>
      </c>
      <c r="BP30" s="22">
        <v>166</v>
      </c>
      <c r="BQ30" s="22" t="s">
        <v>38</v>
      </c>
      <c r="BR30" s="22">
        <f t="shared" si="10"/>
        <v>0</v>
      </c>
      <c r="BS30" s="22" t="s">
        <v>39</v>
      </c>
      <c r="BT30" s="22">
        <f t="shared" si="11"/>
        <v>0</v>
      </c>
      <c r="BU30" s="22" t="s">
        <v>39</v>
      </c>
      <c r="BV30" s="22">
        <f t="shared" si="12"/>
        <v>0</v>
      </c>
      <c r="BW30" s="22" t="s">
        <v>39</v>
      </c>
      <c r="BX30" s="22">
        <f t="shared" si="13"/>
        <v>0</v>
      </c>
      <c r="BY30" s="22" t="s">
        <v>39</v>
      </c>
      <c r="BZ30" s="28">
        <v>88900</v>
      </c>
      <c r="CA30" s="28">
        <v>137630</v>
      </c>
      <c r="CB30" s="29">
        <f t="shared" si="14"/>
        <v>113265</v>
      </c>
    </row>
    <row r="31" spans="1:80" ht="79.2" x14ac:dyDescent="0.3">
      <c r="A31" s="18" t="s">
        <v>230</v>
      </c>
      <c r="B31" s="22" t="s">
        <v>6</v>
      </c>
      <c r="C31" s="25" t="s">
        <v>309</v>
      </c>
      <c r="D31" s="25" t="s">
        <v>12</v>
      </c>
      <c r="E31" s="22">
        <v>8</v>
      </c>
      <c r="F31" s="31">
        <v>2.2000000000000002</v>
      </c>
      <c r="G31" s="22">
        <v>4</v>
      </c>
      <c r="H31" s="22">
        <v>128</v>
      </c>
      <c r="I31" s="22">
        <f t="shared" si="0"/>
        <v>1</v>
      </c>
      <c r="J31" s="22" t="s">
        <v>38</v>
      </c>
      <c r="K31" s="22" t="s">
        <v>41</v>
      </c>
      <c r="L31" s="22">
        <v>1</v>
      </c>
      <c r="M31" s="22">
        <v>6.6</v>
      </c>
      <c r="N31" s="32">
        <v>1600</v>
      </c>
      <c r="O31" s="32">
        <v>720</v>
      </c>
      <c r="P31" s="32">
        <f t="shared" si="1"/>
        <v>1152000</v>
      </c>
      <c r="Q31" s="189" t="s">
        <v>57</v>
      </c>
      <c r="R31" s="189"/>
      <c r="S31" s="22">
        <v>60</v>
      </c>
      <c r="T31" s="25" t="s">
        <v>63</v>
      </c>
      <c r="U31" s="25" t="s">
        <v>64</v>
      </c>
      <c r="V31" s="24"/>
      <c r="W31" s="24"/>
      <c r="X31" s="24"/>
      <c r="Y31" s="24"/>
      <c r="Z31" s="34">
        <f t="shared" si="2"/>
        <v>1</v>
      </c>
      <c r="AA31" s="22" t="s">
        <v>67</v>
      </c>
      <c r="AB31" s="22">
        <v>20</v>
      </c>
      <c r="AC31" s="22">
        <v>4</v>
      </c>
      <c r="AD31" s="22">
        <v>48</v>
      </c>
      <c r="AE31" s="22">
        <v>8</v>
      </c>
      <c r="AF31" s="22">
        <v>5</v>
      </c>
      <c r="AG31" s="22">
        <v>5</v>
      </c>
      <c r="AH31" s="34">
        <f t="shared" si="3"/>
        <v>0</v>
      </c>
      <c r="AI31" s="22" t="s">
        <v>85</v>
      </c>
      <c r="AJ31" s="34">
        <f t="shared" si="4"/>
        <v>0</v>
      </c>
      <c r="AK31" s="22" t="s">
        <v>85</v>
      </c>
      <c r="AL31" s="34">
        <v>3840</v>
      </c>
      <c r="AM31" s="34">
        <v>2160</v>
      </c>
      <c r="AN31" s="36">
        <f t="shared" si="15"/>
        <v>8294400</v>
      </c>
      <c r="AO31" s="34">
        <v>30</v>
      </c>
      <c r="AP31" s="22" t="s">
        <v>91</v>
      </c>
      <c r="AQ31" s="22" t="s">
        <v>85</v>
      </c>
      <c r="AR31" s="22" t="s">
        <v>67</v>
      </c>
      <c r="AS31" s="22" t="s">
        <v>85</v>
      </c>
      <c r="AT31" s="22" t="s">
        <v>67</v>
      </c>
      <c r="AU31" s="34">
        <f t="shared" si="5"/>
        <v>1</v>
      </c>
      <c r="AV31" s="22" t="s">
        <v>67</v>
      </c>
      <c r="AW31" s="22">
        <f t="shared" si="6"/>
        <v>1</v>
      </c>
      <c r="AX31" s="22" t="s">
        <v>67</v>
      </c>
      <c r="AY31" s="22" t="s">
        <v>67</v>
      </c>
      <c r="AZ31" s="22" t="s">
        <v>67</v>
      </c>
      <c r="BA31" s="42">
        <f t="shared" si="7"/>
        <v>1</v>
      </c>
      <c r="BB31" s="22" t="s">
        <v>67</v>
      </c>
      <c r="BC31" s="22" t="s">
        <v>67</v>
      </c>
      <c r="BD31" s="22" t="s">
        <v>67</v>
      </c>
      <c r="BE31" s="22">
        <f t="shared" si="8"/>
        <v>1</v>
      </c>
      <c r="BF31" s="22" t="s">
        <v>67</v>
      </c>
      <c r="BG31" s="22" t="s">
        <v>85</v>
      </c>
      <c r="BH31" s="22" t="s">
        <v>144</v>
      </c>
      <c r="BI31" s="22">
        <v>5000</v>
      </c>
      <c r="BJ31" s="22">
        <f t="shared" si="9"/>
        <v>0</v>
      </c>
      <c r="BK31" s="22" t="s">
        <v>85</v>
      </c>
      <c r="BL31" s="22"/>
      <c r="BM31" s="22" t="s">
        <v>418</v>
      </c>
      <c r="BN31" s="22" t="s">
        <v>438</v>
      </c>
      <c r="BO31" s="22" t="s">
        <v>175</v>
      </c>
      <c r="BP31" s="22">
        <v>193</v>
      </c>
      <c r="BQ31" s="22" t="s">
        <v>38</v>
      </c>
      <c r="BR31" s="22">
        <f t="shared" si="10"/>
        <v>0</v>
      </c>
      <c r="BS31" s="22" t="s">
        <v>39</v>
      </c>
      <c r="BT31" s="22">
        <f t="shared" si="11"/>
        <v>0</v>
      </c>
      <c r="BU31" s="22" t="s">
        <v>39</v>
      </c>
      <c r="BV31" s="22">
        <f t="shared" si="12"/>
        <v>0</v>
      </c>
      <c r="BW31" s="22" t="s">
        <v>39</v>
      </c>
      <c r="BX31" s="22">
        <f t="shared" si="13"/>
        <v>0</v>
      </c>
      <c r="BY31" s="22" t="s">
        <v>39</v>
      </c>
      <c r="BZ31" s="28">
        <v>94000</v>
      </c>
      <c r="CA31" s="28">
        <v>128790</v>
      </c>
      <c r="CB31" s="29">
        <f t="shared" si="14"/>
        <v>111395</v>
      </c>
    </row>
    <row r="32" spans="1:80" ht="66" x14ac:dyDescent="0.3">
      <c r="A32" s="18" t="s">
        <v>231</v>
      </c>
      <c r="B32" s="22" t="s">
        <v>6</v>
      </c>
      <c r="C32" s="25" t="s">
        <v>302</v>
      </c>
      <c r="D32" s="25" t="s">
        <v>303</v>
      </c>
      <c r="E32" s="22">
        <v>8</v>
      </c>
      <c r="F32" s="31">
        <v>2.2999999999999998</v>
      </c>
      <c r="G32" s="22">
        <v>6</v>
      </c>
      <c r="H32" s="22">
        <v>128</v>
      </c>
      <c r="I32" s="22">
        <f t="shared" si="0"/>
        <v>1</v>
      </c>
      <c r="J32" s="22" t="s">
        <v>38</v>
      </c>
      <c r="K32" s="22" t="s">
        <v>43</v>
      </c>
      <c r="L32" s="22">
        <v>1</v>
      </c>
      <c r="M32" s="22">
        <v>6.5</v>
      </c>
      <c r="N32" s="32">
        <v>2400</v>
      </c>
      <c r="O32" s="32">
        <v>1080</v>
      </c>
      <c r="P32" s="32">
        <f t="shared" si="1"/>
        <v>2592000</v>
      </c>
      <c r="Q32" s="189" t="s">
        <v>57</v>
      </c>
      <c r="R32" s="189"/>
      <c r="S32" s="22">
        <v>60</v>
      </c>
      <c r="T32" s="25" t="s">
        <v>63</v>
      </c>
      <c r="U32" s="25" t="s">
        <v>64</v>
      </c>
      <c r="V32" s="24"/>
      <c r="W32" s="24"/>
      <c r="X32" s="24"/>
      <c r="Y32" s="24"/>
      <c r="Z32" s="34">
        <f t="shared" si="2"/>
        <v>1</v>
      </c>
      <c r="AA32" s="22" t="s">
        <v>67</v>
      </c>
      <c r="AB32" s="22">
        <v>32</v>
      </c>
      <c r="AC32" s="22">
        <v>4</v>
      </c>
      <c r="AD32" s="22">
        <v>48</v>
      </c>
      <c r="AE32" s="22">
        <v>12</v>
      </c>
      <c r="AF32" s="22">
        <v>5</v>
      </c>
      <c r="AG32" s="22">
        <v>5</v>
      </c>
      <c r="AH32" s="34">
        <f t="shared" si="3"/>
        <v>0</v>
      </c>
      <c r="AI32" s="22" t="s">
        <v>85</v>
      </c>
      <c r="AJ32" s="34">
        <f t="shared" si="4"/>
        <v>0</v>
      </c>
      <c r="AK32" s="22" t="s">
        <v>85</v>
      </c>
      <c r="AL32" s="34">
        <v>3840</v>
      </c>
      <c r="AM32" s="34">
        <v>2160</v>
      </c>
      <c r="AN32" s="36">
        <f t="shared" si="15"/>
        <v>8294400</v>
      </c>
      <c r="AO32" s="34">
        <v>30</v>
      </c>
      <c r="AP32" s="22" t="s">
        <v>91</v>
      </c>
      <c r="AQ32" s="22" t="s">
        <v>67</v>
      </c>
      <c r="AR32" s="22" t="s">
        <v>67</v>
      </c>
      <c r="AS32" s="22" t="s">
        <v>85</v>
      </c>
      <c r="AT32" s="22" t="s">
        <v>67</v>
      </c>
      <c r="AU32" s="34">
        <f t="shared" si="5"/>
        <v>1</v>
      </c>
      <c r="AV32" s="22" t="s">
        <v>67</v>
      </c>
      <c r="AW32" s="22">
        <f t="shared" si="6"/>
        <v>0</v>
      </c>
      <c r="AX32" s="22" t="s">
        <v>85</v>
      </c>
      <c r="AY32" s="22" t="s">
        <v>67</v>
      </c>
      <c r="AZ32" s="22" t="s">
        <v>67</v>
      </c>
      <c r="BA32" s="42">
        <f t="shared" si="7"/>
        <v>1</v>
      </c>
      <c r="BB32" s="22" t="s">
        <v>67</v>
      </c>
      <c r="BC32" s="22" t="s">
        <v>67</v>
      </c>
      <c r="BD32" s="22" t="s">
        <v>67</v>
      </c>
      <c r="BE32" s="22">
        <f t="shared" si="8"/>
        <v>1</v>
      </c>
      <c r="BF32" s="22" t="s">
        <v>67</v>
      </c>
      <c r="BG32" s="22" t="s">
        <v>85</v>
      </c>
      <c r="BH32" s="22" t="s">
        <v>144</v>
      </c>
      <c r="BI32" s="22">
        <v>4000</v>
      </c>
      <c r="BJ32" s="22">
        <f t="shared" si="9"/>
        <v>0</v>
      </c>
      <c r="BK32" s="22" t="s">
        <v>85</v>
      </c>
      <c r="BL32" s="22"/>
      <c r="BM32" s="22" t="s">
        <v>417</v>
      </c>
      <c r="BN32" s="22" t="s">
        <v>446</v>
      </c>
      <c r="BO32" s="22" t="s">
        <v>177</v>
      </c>
      <c r="BP32" s="22">
        <v>172</v>
      </c>
      <c r="BQ32" s="22" t="s">
        <v>38</v>
      </c>
      <c r="BR32" s="22">
        <f t="shared" si="10"/>
        <v>0</v>
      </c>
      <c r="BS32" s="22" t="s">
        <v>39</v>
      </c>
      <c r="BT32" s="22">
        <f t="shared" si="11"/>
        <v>0</v>
      </c>
      <c r="BU32" s="22" t="s">
        <v>39</v>
      </c>
      <c r="BV32" s="22">
        <f t="shared" si="12"/>
        <v>0</v>
      </c>
      <c r="BW32" s="22" t="s">
        <v>39</v>
      </c>
      <c r="BX32" s="22">
        <f t="shared" si="13"/>
        <v>0</v>
      </c>
      <c r="BY32" s="22" t="s">
        <v>39</v>
      </c>
      <c r="BZ32" s="28">
        <v>97000</v>
      </c>
      <c r="CA32" s="28">
        <v>136600</v>
      </c>
      <c r="CB32" s="29">
        <f t="shared" si="14"/>
        <v>116800</v>
      </c>
    </row>
    <row r="33" spans="1:80" ht="66" x14ac:dyDescent="0.3">
      <c r="A33" s="18" t="s">
        <v>232</v>
      </c>
      <c r="B33" s="22" t="s">
        <v>6</v>
      </c>
      <c r="C33" s="25" t="s">
        <v>302</v>
      </c>
      <c r="D33" s="25" t="s">
        <v>303</v>
      </c>
      <c r="E33" s="22">
        <v>8</v>
      </c>
      <c r="F33" s="31">
        <v>2.2999999999999998</v>
      </c>
      <c r="G33" s="22">
        <v>6</v>
      </c>
      <c r="H33" s="22">
        <v>64</v>
      </c>
      <c r="I33" s="22">
        <f t="shared" si="0"/>
        <v>1</v>
      </c>
      <c r="J33" s="22" t="s">
        <v>38</v>
      </c>
      <c r="K33" s="22" t="s">
        <v>41</v>
      </c>
      <c r="L33" s="22">
        <v>1</v>
      </c>
      <c r="M33" s="22">
        <v>6.4</v>
      </c>
      <c r="N33" s="32">
        <v>2340</v>
      </c>
      <c r="O33" s="32">
        <v>1080</v>
      </c>
      <c r="P33" s="32">
        <f t="shared" si="1"/>
        <v>2527200</v>
      </c>
      <c r="Q33" s="189" t="s">
        <v>57</v>
      </c>
      <c r="R33" s="189"/>
      <c r="S33" s="22">
        <v>60</v>
      </c>
      <c r="T33" s="189" t="s">
        <v>63</v>
      </c>
      <c r="U33" s="189"/>
      <c r="V33" s="189"/>
      <c r="W33" s="189"/>
      <c r="X33" s="189"/>
      <c r="Y33" s="189"/>
      <c r="Z33" s="34">
        <f t="shared" si="2"/>
        <v>1</v>
      </c>
      <c r="AA33" s="22" t="s">
        <v>67</v>
      </c>
      <c r="AB33" s="22">
        <v>32</v>
      </c>
      <c r="AC33" s="22">
        <v>4</v>
      </c>
      <c r="AD33" s="22">
        <v>64</v>
      </c>
      <c r="AE33" s="22">
        <v>8</v>
      </c>
      <c r="AF33" s="22">
        <v>5</v>
      </c>
      <c r="AG33" s="22">
        <v>5</v>
      </c>
      <c r="AH33" s="34">
        <f t="shared" si="3"/>
        <v>0</v>
      </c>
      <c r="AI33" s="22" t="s">
        <v>85</v>
      </c>
      <c r="AJ33" s="34">
        <f t="shared" si="4"/>
        <v>0</v>
      </c>
      <c r="AK33" s="22" t="s">
        <v>85</v>
      </c>
      <c r="AL33" s="34">
        <v>3840</v>
      </c>
      <c r="AM33" s="34">
        <v>2160</v>
      </c>
      <c r="AN33" s="36">
        <f t="shared" si="15"/>
        <v>8294400</v>
      </c>
      <c r="AO33" s="34">
        <v>30</v>
      </c>
      <c r="AP33" s="22" t="s">
        <v>91</v>
      </c>
      <c r="AQ33" s="22" t="s">
        <v>67</v>
      </c>
      <c r="AR33" s="22" t="s">
        <v>85</v>
      </c>
      <c r="AS33" s="22" t="s">
        <v>85</v>
      </c>
      <c r="AT33" s="22" t="s">
        <v>67</v>
      </c>
      <c r="AU33" s="34">
        <f t="shared" si="5"/>
        <v>1</v>
      </c>
      <c r="AV33" s="22" t="s">
        <v>67</v>
      </c>
      <c r="AW33" s="22">
        <f t="shared" si="6"/>
        <v>0</v>
      </c>
      <c r="AX33" s="22" t="s">
        <v>85</v>
      </c>
      <c r="AY33" s="22" t="s">
        <v>67</v>
      </c>
      <c r="AZ33" s="22" t="s">
        <v>67</v>
      </c>
      <c r="BA33" s="42">
        <f t="shared" si="7"/>
        <v>1</v>
      </c>
      <c r="BB33" s="22" t="s">
        <v>67</v>
      </c>
      <c r="BC33" s="22" t="s">
        <v>67</v>
      </c>
      <c r="BD33" s="22" t="s">
        <v>67</v>
      </c>
      <c r="BE33" s="22">
        <f t="shared" si="8"/>
        <v>1</v>
      </c>
      <c r="BF33" s="22" t="s">
        <v>67</v>
      </c>
      <c r="BG33" s="22" t="s">
        <v>85</v>
      </c>
      <c r="BH33" s="22" t="s">
        <v>144</v>
      </c>
      <c r="BI33" s="22">
        <v>6000</v>
      </c>
      <c r="BJ33" s="22">
        <f t="shared" si="9"/>
        <v>0</v>
      </c>
      <c r="BK33" s="22" t="s">
        <v>85</v>
      </c>
      <c r="BL33" s="22"/>
      <c r="BM33" s="22" t="s">
        <v>419</v>
      </c>
      <c r="BN33" s="22" t="s">
        <v>442</v>
      </c>
      <c r="BO33" s="22" t="s">
        <v>172</v>
      </c>
      <c r="BP33" s="22">
        <v>191</v>
      </c>
      <c r="BQ33" s="22" t="s">
        <v>38</v>
      </c>
      <c r="BR33" s="22">
        <f t="shared" si="10"/>
        <v>0</v>
      </c>
      <c r="BS33" s="22" t="s">
        <v>39</v>
      </c>
      <c r="BT33" s="22">
        <f t="shared" si="11"/>
        <v>0</v>
      </c>
      <c r="BU33" s="22" t="s">
        <v>39</v>
      </c>
      <c r="BV33" s="22">
        <f t="shared" si="12"/>
        <v>0</v>
      </c>
      <c r="BW33" s="22" t="s">
        <v>39</v>
      </c>
      <c r="BX33" s="22">
        <f t="shared" si="13"/>
        <v>0</v>
      </c>
      <c r="BY33" s="22" t="s">
        <v>39</v>
      </c>
      <c r="BZ33" s="28">
        <v>93300</v>
      </c>
      <c r="CA33" s="28">
        <v>138200</v>
      </c>
      <c r="CB33" s="29">
        <f t="shared" si="14"/>
        <v>115750</v>
      </c>
    </row>
    <row r="34" spans="1:80" ht="79.2" x14ac:dyDescent="0.3">
      <c r="A34" s="18" t="s">
        <v>233</v>
      </c>
      <c r="B34" s="22" t="s">
        <v>6</v>
      </c>
      <c r="C34" s="25" t="s">
        <v>310</v>
      </c>
      <c r="D34" s="25" t="s">
        <v>11</v>
      </c>
      <c r="E34" s="22">
        <v>8</v>
      </c>
      <c r="F34" s="31">
        <v>2</v>
      </c>
      <c r="G34" s="22">
        <v>4</v>
      </c>
      <c r="H34" s="22">
        <v>64</v>
      </c>
      <c r="I34" s="22">
        <f t="shared" si="0"/>
        <v>1</v>
      </c>
      <c r="J34" s="22" t="s">
        <v>38</v>
      </c>
      <c r="K34" s="22" t="s">
        <v>41</v>
      </c>
      <c r="L34" s="22">
        <v>1</v>
      </c>
      <c r="M34" s="22">
        <v>6.5</v>
      </c>
      <c r="N34" s="32">
        <v>1600</v>
      </c>
      <c r="O34" s="32">
        <v>720</v>
      </c>
      <c r="P34" s="32">
        <f t="shared" si="1"/>
        <v>1152000</v>
      </c>
      <c r="Q34" s="189" t="s">
        <v>366</v>
      </c>
      <c r="R34" s="189"/>
      <c r="S34" s="22">
        <v>60</v>
      </c>
      <c r="T34" s="189" t="s">
        <v>63</v>
      </c>
      <c r="U34" s="189"/>
      <c r="V34" s="189"/>
      <c r="W34" s="189"/>
      <c r="X34" s="189"/>
      <c r="Y34" s="189"/>
      <c r="Z34" s="34">
        <f t="shared" si="2"/>
        <v>1</v>
      </c>
      <c r="AA34" s="22" t="s">
        <v>67</v>
      </c>
      <c r="AB34" s="22">
        <v>13</v>
      </c>
      <c r="AC34" s="22">
        <v>4</v>
      </c>
      <c r="AD34" s="22">
        <v>48</v>
      </c>
      <c r="AE34" s="22">
        <v>8</v>
      </c>
      <c r="AF34" s="22">
        <v>5</v>
      </c>
      <c r="AG34" s="22">
        <v>2</v>
      </c>
      <c r="AH34" s="34">
        <f t="shared" si="3"/>
        <v>0</v>
      </c>
      <c r="AI34" s="22" t="s">
        <v>85</v>
      </c>
      <c r="AJ34" s="34">
        <f t="shared" si="4"/>
        <v>0</v>
      </c>
      <c r="AK34" s="22" t="s">
        <v>85</v>
      </c>
      <c r="AL34" s="34">
        <v>3840</v>
      </c>
      <c r="AM34" s="34">
        <v>2160</v>
      </c>
      <c r="AN34" s="36">
        <f t="shared" si="15"/>
        <v>8294400</v>
      </c>
      <c r="AO34" s="34">
        <v>30</v>
      </c>
      <c r="AP34" s="22" t="s">
        <v>91</v>
      </c>
      <c r="AQ34" s="22"/>
      <c r="AR34" s="22"/>
      <c r="AS34" s="22" t="s">
        <v>85</v>
      </c>
      <c r="AT34" s="22" t="s">
        <v>67</v>
      </c>
      <c r="AU34" s="34">
        <f t="shared" si="5"/>
        <v>1</v>
      </c>
      <c r="AV34" s="22" t="s">
        <v>67</v>
      </c>
      <c r="AW34" s="22">
        <f t="shared" si="6"/>
        <v>1</v>
      </c>
      <c r="AX34" s="22" t="s">
        <v>67</v>
      </c>
      <c r="AY34" s="22" t="s">
        <v>67</v>
      </c>
      <c r="AZ34" s="22" t="s">
        <v>67</v>
      </c>
      <c r="BA34" s="42">
        <f t="shared" si="7"/>
        <v>1</v>
      </c>
      <c r="BB34" s="22" t="s">
        <v>67</v>
      </c>
      <c r="BC34" s="22" t="s">
        <v>67</v>
      </c>
      <c r="BD34" s="22" t="s">
        <v>67</v>
      </c>
      <c r="BE34" s="22">
        <f t="shared" si="8"/>
        <v>1</v>
      </c>
      <c r="BF34" s="22" t="s">
        <v>67</v>
      </c>
      <c r="BG34" s="22" t="s">
        <v>85</v>
      </c>
      <c r="BH34" s="22" t="s">
        <v>145</v>
      </c>
      <c r="BI34" s="22">
        <v>5000</v>
      </c>
      <c r="BJ34" s="22">
        <f t="shared" si="9"/>
        <v>0</v>
      </c>
      <c r="BK34" s="22" t="s">
        <v>85</v>
      </c>
      <c r="BL34" s="22"/>
      <c r="BM34" s="22" t="s">
        <v>411</v>
      </c>
      <c r="BN34" s="22" t="s">
        <v>448</v>
      </c>
      <c r="BO34" s="22" t="s">
        <v>171</v>
      </c>
      <c r="BP34" s="22">
        <v>205</v>
      </c>
      <c r="BQ34" s="22" t="s">
        <v>38</v>
      </c>
      <c r="BR34" s="22">
        <f t="shared" si="10"/>
        <v>0</v>
      </c>
      <c r="BS34" s="22" t="s">
        <v>39</v>
      </c>
      <c r="BT34" s="22">
        <f t="shared" si="11"/>
        <v>0</v>
      </c>
      <c r="BU34" s="22" t="s">
        <v>39</v>
      </c>
      <c r="BV34" s="22">
        <f t="shared" si="12"/>
        <v>0</v>
      </c>
      <c r="BW34" s="22" t="s">
        <v>39</v>
      </c>
      <c r="BX34" s="22">
        <f t="shared" si="13"/>
        <v>0</v>
      </c>
      <c r="BY34" s="22" t="s">
        <v>39</v>
      </c>
      <c r="BZ34" s="28">
        <v>101240</v>
      </c>
      <c r="CA34" s="28">
        <v>119980</v>
      </c>
      <c r="CB34" s="29">
        <f t="shared" si="14"/>
        <v>110610</v>
      </c>
    </row>
    <row r="35" spans="1:80" ht="79.2" x14ac:dyDescent="0.3">
      <c r="A35" s="18" t="s">
        <v>234</v>
      </c>
      <c r="B35" s="22" t="s">
        <v>6</v>
      </c>
      <c r="C35" s="25" t="s">
        <v>311</v>
      </c>
      <c r="D35" s="25" t="s">
        <v>10</v>
      </c>
      <c r="E35" s="22">
        <v>8</v>
      </c>
      <c r="F35" s="31">
        <v>2.2000000000000002</v>
      </c>
      <c r="G35" s="22">
        <v>6</v>
      </c>
      <c r="H35" s="22">
        <v>128</v>
      </c>
      <c r="I35" s="22">
        <f t="shared" si="0"/>
        <v>1</v>
      </c>
      <c r="J35" s="22" t="s">
        <v>38</v>
      </c>
      <c r="K35" s="22" t="s">
        <v>43</v>
      </c>
      <c r="L35" s="22">
        <v>1</v>
      </c>
      <c r="M35" s="22">
        <v>6.7</v>
      </c>
      <c r="N35" s="32">
        <v>2400</v>
      </c>
      <c r="O35" s="32">
        <v>1080</v>
      </c>
      <c r="P35" s="32">
        <f t="shared" si="1"/>
        <v>2592000</v>
      </c>
      <c r="Q35" s="189" t="s">
        <v>57</v>
      </c>
      <c r="R35" s="189"/>
      <c r="S35" s="22">
        <v>60</v>
      </c>
      <c r="T35" s="25" t="s">
        <v>63</v>
      </c>
      <c r="U35" s="25" t="s">
        <v>64</v>
      </c>
      <c r="V35" s="24"/>
      <c r="W35" s="24"/>
      <c r="X35" s="24"/>
      <c r="Y35" s="24"/>
      <c r="Z35" s="34">
        <f t="shared" si="2"/>
        <v>1</v>
      </c>
      <c r="AA35" s="22" t="s">
        <v>67</v>
      </c>
      <c r="AB35" s="22">
        <v>32</v>
      </c>
      <c r="AC35" s="22">
        <v>4</v>
      </c>
      <c r="AD35" s="22">
        <v>64</v>
      </c>
      <c r="AE35" s="22">
        <v>12</v>
      </c>
      <c r="AF35" s="22">
        <v>5</v>
      </c>
      <c r="AG35" s="22">
        <v>5</v>
      </c>
      <c r="AH35" s="34">
        <f t="shared" si="3"/>
        <v>0</v>
      </c>
      <c r="AI35" s="22" t="s">
        <v>85</v>
      </c>
      <c r="AJ35" s="34">
        <f t="shared" si="4"/>
        <v>0</v>
      </c>
      <c r="AK35" s="22" t="s">
        <v>85</v>
      </c>
      <c r="AL35" s="34">
        <v>3840</v>
      </c>
      <c r="AM35" s="34">
        <v>2160</v>
      </c>
      <c r="AN35" s="36">
        <f t="shared" si="15"/>
        <v>8294400</v>
      </c>
      <c r="AO35" s="34">
        <v>30</v>
      </c>
      <c r="AP35" s="22" t="s">
        <v>91</v>
      </c>
      <c r="AQ35" s="22" t="s">
        <v>67</v>
      </c>
      <c r="AR35" s="22" t="s">
        <v>67</v>
      </c>
      <c r="AS35" s="22" t="s">
        <v>85</v>
      </c>
      <c r="AT35" s="22" t="s">
        <v>67</v>
      </c>
      <c r="AU35" s="34">
        <f t="shared" si="5"/>
        <v>1</v>
      </c>
      <c r="AV35" s="22" t="s">
        <v>67</v>
      </c>
      <c r="AW35" s="22">
        <f t="shared" si="6"/>
        <v>0</v>
      </c>
      <c r="AX35" s="22" t="s">
        <v>85</v>
      </c>
      <c r="AY35" s="22" t="s">
        <v>67</v>
      </c>
      <c r="AZ35" s="22" t="s">
        <v>67</v>
      </c>
      <c r="BA35" s="42">
        <f t="shared" si="7"/>
        <v>1</v>
      </c>
      <c r="BB35" s="22" t="s">
        <v>67</v>
      </c>
      <c r="BC35" s="22" t="s">
        <v>67</v>
      </c>
      <c r="BD35" s="22" t="s">
        <v>67</v>
      </c>
      <c r="BE35" s="22">
        <f t="shared" si="8"/>
        <v>1</v>
      </c>
      <c r="BF35" s="22" t="s">
        <v>67</v>
      </c>
      <c r="BG35" s="22" t="s">
        <v>85</v>
      </c>
      <c r="BH35" s="22" t="s">
        <v>144</v>
      </c>
      <c r="BI35" s="22">
        <v>4500</v>
      </c>
      <c r="BJ35" s="22">
        <f t="shared" si="9"/>
        <v>0</v>
      </c>
      <c r="BK35" s="22" t="s">
        <v>85</v>
      </c>
      <c r="BL35" s="22"/>
      <c r="BM35" s="22" t="s">
        <v>163</v>
      </c>
      <c r="BN35" s="22" t="s">
        <v>449</v>
      </c>
      <c r="BO35" s="22" t="s">
        <v>466</v>
      </c>
      <c r="BP35" s="22">
        <v>179</v>
      </c>
      <c r="BQ35" s="22" t="s">
        <v>38</v>
      </c>
      <c r="BR35" s="22">
        <f t="shared" si="10"/>
        <v>0</v>
      </c>
      <c r="BS35" s="22" t="s">
        <v>39</v>
      </c>
      <c r="BT35" s="22">
        <f t="shared" si="11"/>
        <v>0</v>
      </c>
      <c r="BU35" s="22" t="s">
        <v>39</v>
      </c>
      <c r="BV35" s="22">
        <f t="shared" si="12"/>
        <v>0</v>
      </c>
      <c r="BW35" s="22" t="s">
        <v>39</v>
      </c>
      <c r="BX35" s="22">
        <f t="shared" si="13"/>
        <v>0</v>
      </c>
      <c r="BY35" s="22" t="s">
        <v>39</v>
      </c>
      <c r="BZ35" s="28">
        <v>106990</v>
      </c>
      <c r="CA35" s="28">
        <v>187733</v>
      </c>
      <c r="CB35" s="29">
        <f t="shared" si="14"/>
        <v>147361.5</v>
      </c>
    </row>
    <row r="36" spans="1:80" ht="79.2" x14ac:dyDescent="0.3">
      <c r="A36" s="18" t="s">
        <v>235</v>
      </c>
      <c r="B36" s="22" t="s">
        <v>6</v>
      </c>
      <c r="C36" s="25" t="s">
        <v>310</v>
      </c>
      <c r="D36" s="25" t="s">
        <v>11</v>
      </c>
      <c r="E36" s="22">
        <v>8</v>
      </c>
      <c r="F36" s="31">
        <v>2</v>
      </c>
      <c r="G36" s="22">
        <v>4</v>
      </c>
      <c r="H36" s="22">
        <v>128</v>
      </c>
      <c r="I36" s="22">
        <f t="shared" si="0"/>
        <v>1</v>
      </c>
      <c r="J36" s="22" t="s">
        <v>38</v>
      </c>
      <c r="K36" s="22" t="s">
        <v>41</v>
      </c>
      <c r="L36" s="22">
        <v>1</v>
      </c>
      <c r="M36" s="22">
        <v>6.5</v>
      </c>
      <c r="N36" s="32">
        <v>1600</v>
      </c>
      <c r="O36" s="32">
        <v>720</v>
      </c>
      <c r="P36" s="32">
        <f t="shared" si="1"/>
        <v>1152000</v>
      </c>
      <c r="Q36" s="189" t="s">
        <v>366</v>
      </c>
      <c r="R36" s="189"/>
      <c r="S36" s="22">
        <v>60</v>
      </c>
      <c r="T36" s="189" t="s">
        <v>63</v>
      </c>
      <c r="U36" s="189"/>
      <c r="V36" s="189"/>
      <c r="W36" s="189"/>
      <c r="X36" s="189"/>
      <c r="Y36" s="189"/>
      <c r="Z36" s="34">
        <f t="shared" si="2"/>
        <v>1</v>
      </c>
      <c r="AA36" s="22" t="s">
        <v>67</v>
      </c>
      <c r="AB36" s="22">
        <v>13</v>
      </c>
      <c r="AC36" s="22">
        <v>4</v>
      </c>
      <c r="AD36" s="22">
        <v>48</v>
      </c>
      <c r="AE36" s="22">
        <v>8</v>
      </c>
      <c r="AF36" s="22">
        <v>5</v>
      </c>
      <c r="AG36" s="22">
        <v>2</v>
      </c>
      <c r="AH36" s="34">
        <f t="shared" si="3"/>
        <v>0</v>
      </c>
      <c r="AI36" s="22" t="s">
        <v>85</v>
      </c>
      <c r="AJ36" s="34">
        <f t="shared" si="4"/>
        <v>0</v>
      </c>
      <c r="AK36" s="22" t="s">
        <v>85</v>
      </c>
      <c r="AL36" s="34">
        <v>3840</v>
      </c>
      <c r="AM36" s="34">
        <v>2160</v>
      </c>
      <c r="AN36" s="36">
        <f t="shared" si="15"/>
        <v>8294400</v>
      </c>
      <c r="AO36" s="34">
        <v>30</v>
      </c>
      <c r="AP36" s="22" t="s">
        <v>91</v>
      </c>
      <c r="AQ36" s="22" t="s">
        <v>67</v>
      </c>
      <c r="AR36" s="22" t="s">
        <v>67</v>
      </c>
      <c r="AS36" s="22" t="s">
        <v>85</v>
      </c>
      <c r="AT36" s="22" t="s">
        <v>67</v>
      </c>
      <c r="AU36" s="34">
        <f t="shared" si="5"/>
        <v>1</v>
      </c>
      <c r="AV36" s="22" t="s">
        <v>67</v>
      </c>
      <c r="AW36" s="22">
        <f t="shared" si="6"/>
        <v>1</v>
      </c>
      <c r="AX36" s="22" t="s">
        <v>67</v>
      </c>
      <c r="AY36" s="22" t="s">
        <v>67</v>
      </c>
      <c r="AZ36" s="22" t="s">
        <v>67</v>
      </c>
      <c r="BA36" s="42">
        <f t="shared" si="7"/>
        <v>1</v>
      </c>
      <c r="BB36" s="22" t="s">
        <v>67</v>
      </c>
      <c r="BC36" s="22" t="s">
        <v>67</v>
      </c>
      <c r="BD36" s="22" t="s">
        <v>67</v>
      </c>
      <c r="BE36" s="22">
        <f t="shared" si="8"/>
        <v>1</v>
      </c>
      <c r="BF36" s="22" t="s">
        <v>67</v>
      </c>
      <c r="BG36" s="22" t="s">
        <v>85</v>
      </c>
      <c r="BH36" s="22" t="s">
        <v>145</v>
      </c>
      <c r="BI36" s="22">
        <v>5000</v>
      </c>
      <c r="BJ36" s="22">
        <f t="shared" si="9"/>
        <v>0</v>
      </c>
      <c r="BK36" s="22" t="s">
        <v>85</v>
      </c>
      <c r="BL36" s="22"/>
      <c r="BM36" s="22" t="s">
        <v>411</v>
      </c>
      <c r="BN36" s="22" t="s">
        <v>448</v>
      </c>
      <c r="BO36" s="22" t="s">
        <v>171</v>
      </c>
      <c r="BP36" s="22">
        <v>205</v>
      </c>
      <c r="BQ36" s="22" t="s">
        <v>38</v>
      </c>
      <c r="BR36" s="22">
        <f t="shared" si="10"/>
        <v>0</v>
      </c>
      <c r="BS36" s="22" t="s">
        <v>39</v>
      </c>
      <c r="BT36" s="22">
        <f t="shared" si="11"/>
        <v>0</v>
      </c>
      <c r="BU36" s="22" t="s">
        <v>39</v>
      </c>
      <c r="BV36" s="22">
        <f t="shared" si="12"/>
        <v>0</v>
      </c>
      <c r="BW36" s="22" t="s">
        <v>39</v>
      </c>
      <c r="BX36" s="22">
        <f t="shared" si="13"/>
        <v>0</v>
      </c>
      <c r="BY36" s="22" t="s">
        <v>39</v>
      </c>
      <c r="BZ36" s="28">
        <v>92200</v>
      </c>
      <c r="CA36" s="28">
        <v>209900</v>
      </c>
      <c r="CB36" s="29">
        <f t="shared" si="14"/>
        <v>151050</v>
      </c>
    </row>
    <row r="37" spans="1:80" ht="66" x14ac:dyDescent="0.3">
      <c r="A37" s="18" t="s">
        <v>236</v>
      </c>
      <c r="B37" s="22" t="s">
        <v>6</v>
      </c>
      <c r="C37" s="25" t="s">
        <v>302</v>
      </c>
      <c r="D37" s="25" t="s">
        <v>312</v>
      </c>
      <c r="E37" s="22">
        <v>8</v>
      </c>
      <c r="F37" s="31">
        <v>2.2999999999999998</v>
      </c>
      <c r="G37" s="22">
        <v>6</v>
      </c>
      <c r="H37" s="22">
        <v>128</v>
      </c>
      <c r="I37" s="22">
        <f t="shared" si="0"/>
        <v>1</v>
      </c>
      <c r="J37" s="22" t="s">
        <v>38</v>
      </c>
      <c r="K37" s="22" t="s">
        <v>41</v>
      </c>
      <c r="L37" s="22">
        <v>1</v>
      </c>
      <c r="M37" s="22">
        <v>6.5</v>
      </c>
      <c r="N37" s="32">
        <v>2400</v>
      </c>
      <c r="O37" s="32">
        <v>1080</v>
      </c>
      <c r="P37" s="32">
        <f t="shared" si="1"/>
        <v>2592000</v>
      </c>
      <c r="Q37" s="189" t="s">
        <v>57</v>
      </c>
      <c r="R37" s="189"/>
      <c r="S37" s="22">
        <v>60</v>
      </c>
      <c r="T37" s="189" t="s">
        <v>63</v>
      </c>
      <c r="U37" s="189"/>
      <c r="V37" s="189"/>
      <c r="W37" s="189"/>
      <c r="X37" s="189"/>
      <c r="Y37" s="189"/>
      <c r="Z37" s="34">
        <f t="shared" si="2"/>
        <v>1</v>
      </c>
      <c r="AA37" s="22" t="s">
        <v>67</v>
      </c>
      <c r="AB37" s="22">
        <v>32</v>
      </c>
      <c r="AC37" s="22">
        <v>4</v>
      </c>
      <c r="AD37" s="22">
        <v>64</v>
      </c>
      <c r="AE37" s="22">
        <v>12</v>
      </c>
      <c r="AF37" s="22">
        <v>5</v>
      </c>
      <c r="AG37" s="22">
        <v>5</v>
      </c>
      <c r="AH37" s="34">
        <f t="shared" si="3"/>
        <v>0</v>
      </c>
      <c r="AI37" s="22" t="s">
        <v>85</v>
      </c>
      <c r="AJ37" s="34">
        <f t="shared" si="4"/>
        <v>0</v>
      </c>
      <c r="AK37" s="22" t="s">
        <v>85</v>
      </c>
      <c r="AL37" s="34">
        <v>3840</v>
      </c>
      <c r="AM37" s="34">
        <v>2160</v>
      </c>
      <c r="AN37" s="36">
        <f t="shared" si="15"/>
        <v>8294400</v>
      </c>
      <c r="AO37" s="34">
        <v>30</v>
      </c>
      <c r="AP37" s="22" t="s">
        <v>91</v>
      </c>
      <c r="AQ37" s="22" t="s">
        <v>67</v>
      </c>
      <c r="AR37" s="22" t="s">
        <v>67</v>
      </c>
      <c r="AS37" s="22" t="s">
        <v>85</v>
      </c>
      <c r="AT37" s="22" t="s">
        <v>67</v>
      </c>
      <c r="AU37" s="34">
        <f t="shared" si="5"/>
        <v>1</v>
      </c>
      <c r="AV37" s="22" t="s">
        <v>67</v>
      </c>
      <c r="AW37" s="22">
        <f t="shared" si="6"/>
        <v>0</v>
      </c>
      <c r="AX37" s="22" t="s">
        <v>85</v>
      </c>
      <c r="AY37" s="22" t="s">
        <v>67</v>
      </c>
      <c r="AZ37" s="22" t="s">
        <v>67</v>
      </c>
      <c r="BA37" s="42">
        <f t="shared" si="7"/>
        <v>1</v>
      </c>
      <c r="BB37" s="22" t="s">
        <v>67</v>
      </c>
      <c r="BC37" s="22" t="s">
        <v>67</v>
      </c>
      <c r="BD37" s="22" t="s">
        <v>67</v>
      </c>
      <c r="BE37" s="22">
        <f t="shared" si="8"/>
        <v>1</v>
      </c>
      <c r="BF37" s="22" t="s">
        <v>67</v>
      </c>
      <c r="BG37" s="22" t="s">
        <v>85</v>
      </c>
      <c r="BH37" s="22" t="s">
        <v>144</v>
      </c>
      <c r="BI37" s="22">
        <v>6000</v>
      </c>
      <c r="BJ37" s="22">
        <f t="shared" si="9"/>
        <v>0</v>
      </c>
      <c r="BK37" s="22" t="s">
        <v>85</v>
      </c>
      <c r="BL37" s="22"/>
      <c r="BM37" s="22" t="s">
        <v>415</v>
      </c>
      <c r="BN37" s="22" t="s">
        <v>450</v>
      </c>
      <c r="BO37" s="22" t="s">
        <v>178</v>
      </c>
      <c r="BP37" s="22">
        <v>203</v>
      </c>
      <c r="BQ37" s="22" t="s">
        <v>38</v>
      </c>
      <c r="BR37" s="22">
        <f t="shared" si="10"/>
        <v>0</v>
      </c>
      <c r="BS37" s="22" t="s">
        <v>39</v>
      </c>
      <c r="BT37" s="22">
        <f t="shared" si="11"/>
        <v>0</v>
      </c>
      <c r="BU37" s="22" t="s">
        <v>39</v>
      </c>
      <c r="BV37" s="22">
        <f t="shared" si="12"/>
        <v>0</v>
      </c>
      <c r="BW37" s="22" t="s">
        <v>39</v>
      </c>
      <c r="BX37" s="22">
        <f t="shared" si="13"/>
        <v>0</v>
      </c>
      <c r="BY37" s="22" t="s">
        <v>39</v>
      </c>
      <c r="BZ37" s="28">
        <v>108900</v>
      </c>
      <c r="CA37" s="28">
        <v>127039</v>
      </c>
      <c r="CB37" s="29">
        <f t="shared" si="14"/>
        <v>117969.5</v>
      </c>
    </row>
    <row r="38" spans="1:80" ht="79.2" x14ac:dyDescent="0.3">
      <c r="A38" s="18" t="s">
        <v>237</v>
      </c>
      <c r="B38" s="22" t="s">
        <v>6</v>
      </c>
      <c r="C38" s="25" t="s">
        <v>13</v>
      </c>
      <c r="D38" s="25" t="s">
        <v>10</v>
      </c>
      <c r="E38" s="22">
        <v>8</v>
      </c>
      <c r="F38" s="31">
        <v>2.2000000000000002</v>
      </c>
      <c r="G38" s="22">
        <v>6</v>
      </c>
      <c r="H38" s="22">
        <v>128</v>
      </c>
      <c r="I38" s="22">
        <f t="shared" si="0"/>
        <v>1</v>
      </c>
      <c r="J38" s="22" t="s">
        <v>38</v>
      </c>
      <c r="K38" s="22" t="s">
        <v>41</v>
      </c>
      <c r="L38" s="22">
        <v>1</v>
      </c>
      <c r="M38" s="22">
        <v>6.7</v>
      </c>
      <c r="N38" s="32">
        <v>2340</v>
      </c>
      <c r="O38" s="32">
        <v>1080</v>
      </c>
      <c r="P38" s="32">
        <f t="shared" si="1"/>
        <v>2527200</v>
      </c>
      <c r="Q38" s="189" t="s">
        <v>368</v>
      </c>
      <c r="R38" s="189"/>
      <c r="S38" s="22">
        <v>60</v>
      </c>
      <c r="T38" s="189" t="s">
        <v>63</v>
      </c>
      <c r="U38" s="189"/>
      <c r="V38" s="189"/>
      <c r="W38" s="189"/>
      <c r="X38" s="189"/>
      <c r="Y38" s="189"/>
      <c r="Z38" s="34">
        <f t="shared" si="2"/>
        <v>1</v>
      </c>
      <c r="AA38" s="22" t="s">
        <v>67</v>
      </c>
      <c r="AB38" s="22">
        <v>32</v>
      </c>
      <c r="AC38" s="22">
        <v>4</v>
      </c>
      <c r="AD38" s="22">
        <v>64</v>
      </c>
      <c r="AE38" s="22">
        <v>12</v>
      </c>
      <c r="AF38" s="22">
        <v>5</v>
      </c>
      <c r="AG38" s="22">
        <v>5</v>
      </c>
      <c r="AH38" s="34">
        <f t="shared" si="3"/>
        <v>0</v>
      </c>
      <c r="AI38" s="22" t="s">
        <v>85</v>
      </c>
      <c r="AJ38" s="34">
        <f t="shared" si="4"/>
        <v>0</v>
      </c>
      <c r="AK38" s="22" t="s">
        <v>85</v>
      </c>
      <c r="AL38" s="34">
        <v>3840</v>
      </c>
      <c r="AM38" s="34">
        <v>2160</v>
      </c>
      <c r="AN38" s="36">
        <f t="shared" si="15"/>
        <v>8294400</v>
      </c>
      <c r="AO38" s="34">
        <v>30</v>
      </c>
      <c r="AP38" s="22" t="s">
        <v>91</v>
      </c>
      <c r="AQ38" s="22" t="s">
        <v>67</v>
      </c>
      <c r="AR38" s="22" t="s">
        <v>67</v>
      </c>
      <c r="AS38" s="22" t="s">
        <v>85</v>
      </c>
      <c r="AT38" s="22" t="s">
        <v>67</v>
      </c>
      <c r="AU38" s="34">
        <f t="shared" si="5"/>
        <v>1</v>
      </c>
      <c r="AV38" s="22" t="s">
        <v>67</v>
      </c>
      <c r="AW38" s="22">
        <f t="shared" si="6"/>
        <v>0</v>
      </c>
      <c r="AX38" s="22" t="s">
        <v>85</v>
      </c>
      <c r="AY38" s="22" t="s">
        <v>67</v>
      </c>
      <c r="AZ38" s="22" t="s">
        <v>67</v>
      </c>
      <c r="BA38" s="42">
        <f t="shared" si="7"/>
        <v>1</v>
      </c>
      <c r="BB38" s="22" t="s">
        <v>67</v>
      </c>
      <c r="BC38" s="22" t="s">
        <v>67</v>
      </c>
      <c r="BD38" s="22" t="s">
        <v>67</v>
      </c>
      <c r="BE38" s="22">
        <f t="shared" si="8"/>
        <v>1</v>
      </c>
      <c r="BF38" s="22" t="s">
        <v>67</v>
      </c>
      <c r="BG38" s="22" t="s">
        <v>85</v>
      </c>
      <c r="BH38" s="22" t="s">
        <v>144</v>
      </c>
      <c r="BI38" s="22">
        <v>7000</v>
      </c>
      <c r="BJ38" s="22">
        <f t="shared" si="9"/>
        <v>0</v>
      </c>
      <c r="BK38" s="22" t="s">
        <v>85</v>
      </c>
      <c r="BL38" s="22"/>
      <c r="BM38" s="22" t="s">
        <v>420</v>
      </c>
      <c r="BN38" s="22" t="s">
        <v>439</v>
      </c>
      <c r="BO38" s="22" t="s">
        <v>467</v>
      </c>
      <c r="BP38" s="22">
        <v>213</v>
      </c>
      <c r="BQ38" s="22" t="s">
        <v>38</v>
      </c>
      <c r="BR38" s="22">
        <f t="shared" si="10"/>
        <v>0</v>
      </c>
      <c r="BS38" s="22" t="s">
        <v>39</v>
      </c>
      <c r="BT38" s="22">
        <f t="shared" si="11"/>
        <v>0</v>
      </c>
      <c r="BU38" s="22" t="s">
        <v>39</v>
      </c>
      <c r="BV38" s="22">
        <f t="shared" si="12"/>
        <v>0</v>
      </c>
      <c r="BW38" s="22" t="s">
        <v>39</v>
      </c>
      <c r="BX38" s="22">
        <f t="shared" si="13"/>
        <v>0</v>
      </c>
      <c r="BY38" s="22" t="s">
        <v>39</v>
      </c>
      <c r="BZ38" s="28">
        <v>109000</v>
      </c>
      <c r="CA38" s="28">
        <v>197800</v>
      </c>
      <c r="CB38" s="29">
        <f t="shared" si="14"/>
        <v>153400</v>
      </c>
    </row>
    <row r="39" spans="1:80" ht="79.2" x14ac:dyDescent="0.3">
      <c r="A39" s="18" t="s">
        <v>238</v>
      </c>
      <c r="B39" s="22" t="s">
        <v>6</v>
      </c>
      <c r="C39" s="25" t="s">
        <v>311</v>
      </c>
      <c r="D39" s="25" t="s">
        <v>10</v>
      </c>
      <c r="E39" s="22">
        <v>8</v>
      </c>
      <c r="F39" s="31">
        <v>2.2000000000000002</v>
      </c>
      <c r="G39" s="22">
        <v>8</v>
      </c>
      <c r="H39" s="22">
        <v>128</v>
      </c>
      <c r="I39" s="22">
        <f t="shared" si="0"/>
        <v>0</v>
      </c>
      <c r="J39" s="22" t="s">
        <v>39</v>
      </c>
      <c r="K39" s="22"/>
      <c r="L39" s="22">
        <v>1</v>
      </c>
      <c r="M39" s="22">
        <v>6.7</v>
      </c>
      <c r="N39" s="32">
        <v>2400</v>
      </c>
      <c r="O39" s="32">
        <v>1080</v>
      </c>
      <c r="P39" s="32">
        <f t="shared" si="1"/>
        <v>2592000</v>
      </c>
      <c r="Q39" s="189" t="s">
        <v>57</v>
      </c>
      <c r="R39" s="189"/>
      <c r="S39" s="22">
        <v>60</v>
      </c>
      <c r="T39" s="189" t="s">
        <v>63</v>
      </c>
      <c r="U39" s="189"/>
      <c r="V39" s="189"/>
      <c r="W39" s="189"/>
      <c r="X39" s="189"/>
      <c r="Y39" s="189"/>
      <c r="Z39" s="34">
        <f t="shared" si="2"/>
        <v>0</v>
      </c>
      <c r="AA39" s="22" t="s">
        <v>85</v>
      </c>
      <c r="AB39" s="22"/>
      <c r="AC39" s="22">
        <v>3</v>
      </c>
      <c r="AD39" s="22">
        <v>48</v>
      </c>
      <c r="AE39" s="22">
        <v>8</v>
      </c>
      <c r="AF39" s="22"/>
      <c r="AG39" s="22"/>
      <c r="AH39" s="34">
        <f t="shared" si="3"/>
        <v>0</v>
      </c>
      <c r="AI39" s="22" t="s">
        <v>85</v>
      </c>
      <c r="AJ39" s="34">
        <f t="shared" si="4"/>
        <v>1</v>
      </c>
      <c r="AK39" s="22" t="s">
        <v>67</v>
      </c>
      <c r="AL39" s="34">
        <v>3840</v>
      </c>
      <c r="AM39" s="34">
        <v>2160</v>
      </c>
      <c r="AN39" s="36">
        <f t="shared" si="15"/>
        <v>8294400</v>
      </c>
      <c r="AO39" s="34">
        <v>30</v>
      </c>
      <c r="AP39" s="22" t="s">
        <v>91</v>
      </c>
      <c r="AQ39" s="22" t="s">
        <v>67</v>
      </c>
      <c r="AR39" s="22" t="s">
        <v>67</v>
      </c>
      <c r="AS39" s="22" t="s">
        <v>85</v>
      </c>
      <c r="AT39" s="22" t="s">
        <v>67</v>
      </c>
      <c r="AU39" s="34">
        <f t="shared" si="5"/>
        <v>0</v>
      </c>
      <c r="AV39" s="22" t="s">
        <v>85</v>
      </c>
      <c r="AW39" s="22">
        <f t="shared" si="6"/>
        <v>0</v>
      </c>
      <c r="AX39" s="22" t="s">
        <v>85</v>
      </c>
      <c r="AY39" s="22" t="s">
        <v>67</v>
      </c>
      <c r="AZ39" s="22" t="s">
        <v>67</v>
      </c>
      <c r="BA39" s="42">
        <f t="shared" si="7"/>
        <v>1</v>
      </c>
      <c r="BB39" s="22" t="s">
        <v>67</v>
      </c>
      <c r="BC39" s="22" t="s">
        <v>67</v>
      </c>
      <c r="BD39" s="22" t="s">
        <v>67</v>
      </c>
      <c r="BE39" s="22">
        <f t="shared" si="8"/>
        <v>1</v>
      </c>
      <c r="BF39" s="22" t="s">
        <v>67</v>
      </c>
      <c r="BG39" s="22" t="s">
        <v>85</v>
      </c>
      <c r="BH39" s="22" t="s">
        <v>144</v>
      </c>
      <c r="BI39" s="22">
        <v>3700</v>
      </c>
      <c r="BJ39" s="22">
        <f t="shared" si="9"/>
        <v>0</v>
      </c>
      <c r="BK39" s="22" t="s">
        <v>85</v>
      </c>
      <c r="BL39" s="22"/>
      <c r="BM39" s="22" t="s">
        <v>421</v>
      </c>
      <c r="BN39" s="22" t="s">
        <v>451</v>
      </c>
      <c r="BO39" s="22" t="s">
        <v>178</v>
      </c>
      <c r="BP39" s="22">
        <v>220</v>
      </c>
      <c r="BQ39" s="22" t="s">
        <v>38</v>
      </c>
      <c r="BR39" s="22">
        <f t="shared" si="10"/>
        <v>0</v>
      </c>
      <c r="BS39" s="22" t="s">
        <v>39</v>
      </c>
      <c r="BT39" s="22">
        <f t="shared" si="11"/>
        <v>0</v>
      </c>
      <c r="BU39" s="22" t="s">
        <v>39</v>
      </c>
      <c r="BV39" s="22">
        <f t="shared" si="12"/>
        <v>0</v>
      </c>
      <c r="BW39" s="22" t="s">
        <v>39</v>
      </c>
      <c r="BX39" s="22">
        <f t="shared" si="13"/>
        <v>0</v>
      </c>
      <c r="BY39" s="22" t="s">
        <v>39</v>
      </c>
      <c r="BZ39" s="28">
        <v>133000</v>
      </c>
      <c r="CA39" s="28">
        <v>209990</v>
      </c>
      <c r="CB39" s="29">
        <f t="shared" si="14"/>
        <v>171495</v>
      </c>
    </row>
    <row r="40" spans="1:80" ht="66" x14ac:dyDescent="0.3">
      <c r="A40" s="18" t="s">
        <v>239</v>
      </c>
      <c r="B40" s="22" t="s">
        <v>6</v>
      </c>
      <c r="C40" s="25" t="s">
        <v>302</v>
      </c>
      <c r="D40" s="25" t="s">
        <v>303</v>
      </c>
      <c r="E40" s="22">
        <v>8</v>
      </c>
      <c r="F40" s="31">
        <v>2.2999999999999998</v>
      </c>
      <c r="G40" s="22">
        <v>4</v>
      </c>
      <c r="H40" s="22">
        <v>64</v>
      </c>
      <c r="I40" s="22">
        <f t="shared" si="0"/>
        <v>1</v>
      </c>
      <c r="J40" s="22" t="s">
        <v>38</v>
      </c>
      <c r="K40" s="22" t="s">
        <v>43</v>
      </c>
      <c r="L40" s="22">
        <v>1</v>
      </c>
      <c r="M40" s="22">
        <v>6.3</v>
      </c>
      <c r="N40" s="32">
        <v>2340</v>
      </c>
      <c r="O40" s="32">
        <v>1080</v>
      </c>
      <c r="P40" s="32">
        <f t="shared" si="1"/>
        <v>2527200</v>
      </c>
      <c r="Q40" s="189" t="s">
        <v>56</v>
      </c>
      <c r="R40" s="189"/>
      <c r="S40" s="22">
        <v>60</v>
      </c>
      <c r="T40" s="189" t="s">
        <v>63</v>
      </c>
      <c r="U40" s="189"/>
      <c r="V40" s="189"/>
      <c r="W40" s="189"/>
      <c r="X40" s="189"/>
      <c r="Y40" s="189"/>
      <c r="Z40" s="34">
        <f t="shared" si="2"/>
        <v>1</v>
      </c>
      <c r="AA40" s="22" t="s">
        <v>67</v>
      </c>
      <c r="AB40" s="22">
        <v>13</v>
      </c>
      <c r="AC40" s="22">
        <v>2</v>
      </c>
      <c r="AD40" s="22">
        <v>25</v>
      </c>
      <c r="AE40" s="22">
        <v>8</v>
      </c>
      <c r="AF40" s="22"/>
      <c r="AG40" s="22"/>
      <c r="AH40" s="34">
        <f t="shared" si="3"/>
        <v>0</v>
      </c>
      <c r="AI40" s="22" t="s">
        <v>85</v>
      </c>
      <c r="AJ40" s="34">
        <f t="shared" si="4"/>
        <v>0</v>
      </c>
      <c r="AK40" s="22" t="s">
        <v>85</v>
      </c>
      <c r="AL40" s="34">
        <v>1920</v>
      </c>
      <c r="AM40" s="34">
        <v>1080</v>
      </c>
      <c r="AN40" s="36">
        <f t="shared" si="15"/>
        <v>2073600</v>
      </c>
      <c r="AO40" s="34">
        <v>30</v>
      </c>
      <c r="AP40" s="22" t="s">
        <v>90</v>
      </c>
      <c r="AQ40" s="22" t="s">
        <v>67</v>
      </c>
      <c r="AR40" s="22" t="s">
        <v>67</v>
      </c>
      <c r="AS40" s="22" t="s">
        <v>85</v>
      </c>
      <c r="AT40" s="22" t="s">
        <v>67</v>
      </c>
      <c r="AU40" s="34">
        <f t="shared" si="5"/>
        <v>1</v>
      </c>
      <c r="AV40" s="22" t="s">
        <v>67</v>
      </c>
      <c r="AW40" s="22">
        <f t="shared" si="6"/>
        <v>0</v>
      </c>
      <c r="AX40" s="22" t="s">
        <v>85</v>
      </c>
      <c r="AY40" s="22" t="s">
        <v>67</v>
      </c>
      <c r="AZ40" s="22" t="s">
        <v>67</v>
      </c>
      <c r="BA40" s="42">
        <f t="shared" si="7"/>
        <v>1</v>
      </c>
      <c r="BB40" s="22" t="s">
        <v>67</v>
      </c>
      <c r="BC40" s="22" t="s">
        <v>67</v>
      </c>
      <c r="BD40" s="22" t="s">
        <v>67</v>
      </c>
      <c r="BE40" s="22">
        <f t="shared" si="8"/>
        <v>1</v>
      </c>
      <c r="BF40" s="22" t="s">
        <v>67</v>
      </c>
      <c r="BG40" s="22" t="s">
        <v>85</v>
      </c>
      <c r="BH40" s="22" t="s">
        <v>144</v>
      </c>
      <c r="BI40" s="22">
        <v>4050</v>
      </c>
      <c r="BJ40" s="22">
        <f t="shared" si="9"/>
        <v>0</v>
      </c>
      <c r="BK40" s="22" t="s">
        <v>85</v>
      </c>
      <c r="BL40" s="22"/>
      <c r="BM40" s="22" t="s">
        <v>422</v>
      </c>
      <c r="BN40" s="22" t="s">
        <v>167</v>
      </c>
      <c r="BO40" s="22" t="s">
        <v>468</v>
      </c>
      <c r="BP40" s="22">
        <v>218</v>
      </c>
      <c r="BQ40" s="22" t="s">
        <v>38</v>
      </c>
      <c r="BR40" s="22">
        <f t="shared" si="10"/>
        <v>1</v>
      </c>
      <c r="BS40" s="22" t="s">
        <v>38</v>
      </c>
      <c r="BT40" s="22">
        <f t="shared" si="11"/>
        <v>1</v>
      </c>
      <c r="BU40" s="22" t="s">
        <v>38</v>
      </c>
      <c r="BV40" s="22">
        <f t="shared" si="12"/>
        <v>1</v>
      </c>
      <c r="BW40" s="22" t="s">
        <v>38</v>
      </c>
      <c r="BX40" s="22">
        <f t="shared" si="13"/>
        <v>1</v>
      </c>
      <c r="BY40" s="22" t="s">
        <v>38</v>
      </c>
      <c r="BZ40" s="28">
        <v>138000</v>
      </c>
      <c r="CA40" s="28">
        <v>201987</v>
      </c>
      <c r="CB40" s="29">
        <f t="shared" si="14"/>
        <v>169993.5</v>
      </c>
    </row>
    <row r="41" spans="1:80" ht="79.2" x14ac:dyDescent="0.3">
      <c r="A41" s="18" t="s">
        <v>240</v>
      </c>
      <c r="B41" s="22" t="s">
        <v>6</v>
      </c>
      <c r="C41" s="25" t="s">
        <v>308</v>
      </c>
      <c r="D41" s="25" t="s">
        <v>303</v>
      </c>
      <c r="E41" s="22">
        <v>8</v>
      </c>
      <c r="F41" s="31">
        <v>2.2999999999999998</v>
      </c>
      <c r="G41" s="22">
        <v>4</v>
      </c>
      <c r="H41" s="22">
        <v>128</v>
      </c>
      <c r="I41" s="22">
        <f t="shared" si="0"/>
        <v>1</v>
      </c>
      <c r="J41" s="22" t="s">
        <v>38</v>
      </c>
      <c r="K41" s="22" t="s">
        <v>43</v>
      </c>
      <c r="L41" s="22">
        <v>1</v>
      </c>
      <c r="M41" s="22">
        <v>6.4</v>
      </c>
      <c r="N41" s="32">
        <v>2340</v>
      </c>
      <c r="O41" s="32">
        <v>1080</v>
      </c>
      <c r="P41" s="32">
        <f t="shared" si="1"/>
        <v>2527200</v>
      </c>
      <c r="Q41" s="189" t="s">
        <v>57</v>
      </c>
      <c r="R41" s="189"/>
      <c r="S41" s="22">
        <v>60</v>
      </c>
      <c r="T41" s="25" t="s">
        <v>63</v>
      </c>
      <c r="U41" s="25" t="s">
        <v>64</v>
      </c>
      <c r="V41" s="24"/>
      <c r="W41" s="24"/>
      <c r="X41" s="24"/>
      <c r="Y41" s="24"/>
      <c r="Z41" s="34">
        <f t="shared" si="2"/>
        <v>1</v>
      </c>
      <c r="AA41" s="22" t="s">
        <v>67</v>
      </c>
      <c r="AB41" s="22">
        <v>25</v>
      </c>
      <c r="AC41" s="22">
        <v>3</v>
      </c>
      <c r="AD41" s="22">
        <v>25</v>
      </c>
      <c r="AE41" s="22">
        <v>8</v>
      </c>
      <c r="AF41" s="22">
        <v>5</v>
      </c>
      <c r="AG41" s="22"/>
      <c r="AH41" s="34">
        <f t="shared" si="3"/>
        <v>0</v>
      </c>
      <c r="AI41" s="22" t="s">
        <v>85</v>
      </c>
      <c r="AJ41" s="34">
        <f t="shared" si="4"/>
        <v>0</v>
      </c>
      <c r="AK41" s="22" t="s">
        <v>85</v>
      </c>
      <c r="AL41" s="34">
        <v>1920</v>
      </c>
      <c r="AM41" s="34">
        <v>1080</v>
      </c>
      <c r="AN41" s="36">
        <f t="shared" si="15"/>
        <v>2073600</v>
      </c>
      <c r="AO41" s="34">
        <v>30</v>
      </c>
      <c r="AP41" s="22" t="s">
        <v>90</v>
      </c>
      <c r="AQ41" s="22"/>
      <c r="AR41" s="22" t="s">
        <v>67</v>
      </c>
      <c r="AS41" s="22" t="s">
        <v>85</v>
      </c>
      <c r="AT41" s="22" t="s">
        <v>67</v>
      </c>
      <c r="AU41" s="34">
        <f t="shared" si="5"/>
        <v>1</v>
      </c>
      <c r="AV41" s="22" t="s">
        <v>67</v>
      </c>
      <c r="AW41" s="22">
        <f t="shared" si="6"/>
        <v>0</v>
      </c>
      <c r="AX41" s="22" t="s">
        <v>85</v>
      </c>
      <c r="AY41" s="22" t="s">
        <v>67</v>
      </c>
      <c r="AZ41" s="22" t="s">
        <v>67</v>
      </c>
      <c r="BA41" s="42">
        <f t="shared" si="7"/>
        <v>1</v>
      </c>
      <c r="BB41" s="22" t="s">
        <v>67</v>
      </c>
      <c r="BC41" s="22" t="s">
        <v>67</v>
      </c>
      <c r="BD41" s="22" t="s">
        <v>67</v>
      </c>
      <c r="BE41" s="22">
        <f t="shared" si="8"/>
        <v>1</v>
      </c>
      <c r="BF41" s="22" t="s">
        <v>67</v>
      </c>
      <c r="BG41" s="22" t="s">
        <v>85</v>
      </c>
      <c r="BH41" s="22" t="s">
        <v>145</v>
      </c>
      <c r="BI41" s="22">
        <v>4000</v>
      </c>
      <c r="BJ41" s="22">
        <f t="shared" si="9"/>
        <v>0</v>
      </c>
      <c r="BK41" s="22" t="s">
        <v>85</v>
      </c>
      <c r="BL41" s="22"/>
      <c r="BM41" s="22" t="s">
        <v>417</v>
      </c>
      <c r="BN41" s="22" t="s">
        <v>447</v>
      </c>
      <c r="BO41" s="22" t="s">
        <v>466</v>
      </c>
      <c r="BP41" s="22">
        <v>166</v>
      </c>
      <c r="BQ41" s="22" t="s">
        <v>39</v>
      </c>
      <c r="BR41" s="22">
        <f t="shared" si="10"/>
        <v>0</v>
      </c>
      <c r="BS41" s="22" t="s">
        <v>39</v>
      </c>
      <c r="BT41" s="22">
        <f t="shared" si="11"/>
        <v>0</v>
      </c>
      <c r="BU41" s="22" t="s">
        <v>39</v>
      </c>
      <c r="BV41" s="22">
        <f t="shared" si="12"/>
        <v>0</v>
      </c>
      <c r="BW41" s="22" t="s">
        <v>39</v>
      </c>
      <c r="BX41" s="22">
        <f t="shared" si="13"/>
        <v>0</v>
      </c>
      <c r="BY41" s="22" t="s">
        <v>39</v>
      </c>
      <c r="BZ41" s="28">
        <v>146790</v>
      </c>
      <c r="CA41" s="28">
        <v>146790</v>
      </c>
      <c r="CB41" s="29">
        <f t="shared" si="14"/>
        <v>146790</v>
      </c>
    </row>
    <row r="42" spans="1:80" ht="52.8" x14ac:dyDescent="0.3">
      <c r="A42" s="18" t="s">
        <v>241</v>
      </c>
      <c r="B42" s="22" t="s">
        <v>6</v>
      </c>
      <c r="C42" s="25" t="s">
        <v>313</v>
      </c>
      <c r="D42" s="25" t="s">
        <v>314</v>
      </c>
      <c r="E42" s="22">
        <v>8</v>
      </c>
      <c r="F42" s="31">
        <v>2.7</v>
      </c>
      <c r="G42" s="22">
        <v>6</v>
      </c>
      <c r="H42" s="22">
        <v>128</v>
      </c>
      <c r="I42" s="22">
        <f t="shared" si="0"/>
        <v>1</v>
      </c>
      <c r="J42" s="22" t="s">
        <v>38</v>
      </c>
      <c r="K42" s="22" t="s">
        <v>341</v>
      </c>
      <c r="L42" s="22">
        <v>1</v>
      </c>
      <c r="M42" s="22">
        <v>6.7</v>
      </c>
      <c r="N42" s="32">
        <v>2400</v>
      </c>
      <c r="O42" s="32">
        <v>1080</v>
      </c>
      <c r="P42" s="32">
        <f t="shared" si="1"/>
        <v>2592000</v>
      </c>
      <c r="Q42" s="189" t="s">
        <v>57</v>
      </c>
      <c r="R42" s="189"/>
      <c r="S42" s="22">
        <v>60</v>
      </c>
      <c r="T42" s="25" t="s">
        <v>63</v>
      </c>
      <c r="U42" s="25" t="s">
        <v>64</v>
      </c>
      <c r="V42" s="24"/>
      <c r="W42" s="24"/>
      <c r="X42" s="24"/>
      <c r="Y42" s="24"/>
      <c r="Z42" s="34">
        <f t="shared" si="2"/>
        <v>1</v>
      </c>
      <c r="AA42" s="22" t="s">
        <v>67</v>
      </c>
      <c r="AB42" s="22">
        <v>32</v>
      </c>
      <c r="AC42" s="22">
        <v>3</v>
      </c>
      <c r="AD42" s="22">
        <v>12</v>
      </c>
      <c r="AE42" s="22">
        <v>12</v>
      </c>
      <c r="AF42" s="22">
        <v>12</v>
      </c>
      <c r="AG42" s="22"/>
      <c r="AH42" s="34">
        <f t="shared" si="3"/>
        <v>0</v>
      </c>
      <c r="AI42" s="22" t="s">
        <v>85</v>
      </c>
      <c r="AJ42" s="34">
        <f t="shared" si="4"/>
        <v>0</v>
      </c>
      <c r="AK42" s="22" t="s">
        <v>85</v>
      </c>
      <c r="AL42" s="34">
        <v>3840</v>
      </c>
      <c r="AM42" s="34">
        <v>2160</v>
      </c>
      <c r="AN42" s="36">
        <f t="shared" si="15"/>
        <v>8294400</v>
      </c>
      <c r="AO42" s="34">
        <v>30</v>
      </c>
      <c r="AP42" s="22" t="s">
        <v>91</v>
      </c>
      <c r="AQ42" s="22" t="s">
        <v>67</v>
      </c>
      <c r="AR42" s="22" t="s">
        <v>67</v>
      </c>
      <c r="AS42" s="22" t="s">
        <v>85</v>
      </c>
      <c r="AT42" s="22" t="s">
        <v>67</v>
      </c>
      <c r="AU42" s="34">
        <f t="shared" si="5"/>
        <v>1</v>
      </c>
      <c r="AV42" s="22" t="s">
        <v>67</v>
      </c>
      <c r="AW42" s="22">
        <f t="shared" si="6"/>
        <v>0</v>
      </c>
      <c r="AX42" s="22" t="s">
        <v>85</v>
      </c>
      <c r="AY42" s="22" t="s">
        <v>67</v>
      </c>
      <c r="AZ42" s="22" t="s">
        <v>67</v>
      </c>
      <c r="BA42" s="42">
        <f t="shared" si="7"/>
        <v>1</v>
      </c>
      <c r="BB42" s="22" t="s">
        <v>67</v>
      </c>
      <c r="BC42" s="22" t="s">
        <v>67</v>
      </c>
      <c r="BD42" s="22" t="s">
        <v>67</v>
      </c>
      <c r="BE42" s="22">
        <f t="shared" si="8"/>
        <v>1</v>
      </c>
      <c r="BF42" s="22" t="s">
        <v>67</v>
      </c>
      <c r="BG42" s="22" t="s">
        <v>85</v>
      </c>
      <c r="BH42" s="22" t="s">
        <v>144</v>
      </c>
      <c r="BI42" s="22">
        <v>4500</v>
      </c>
      <c r="BJ42" s="22">
        <f t="shared" si="9"/>
        <v>0</v>
      </c>
      <c r="BK42" s="22" t="s">
        <v>85</v>
      </c>
      <c r="BL42" s="22"/>
      <c r="BM42" s="22" t="s">
        <v>161</v>
      </c>
      <c r="BN42" s="22" t="s">
        <v>448</v>
      </c>
      <c r="BO42" s="22" t="s">
        <v>469</v>
      </c>
      <c r="BP42" s="22">
        <v>199</v>
      </c>
      <c r="BQ42" s="22" t="s">
        <v>38</v>
      </c>
      <c r="BR42" s="22">
        <f t="shared" si="10"/>
        <v>0</v>
      </c>
      <c r="BS42" s="22" t="s">
        <v>39</v>
      </c>
      <c r="BT42" s="22">
        <f t="shared" si="11"/>
        <v>0</v>
      </c>
      <c r="BU42" s="22" t="s">
        <v>39</v>
      </c>
      <c r="BV42" s="22">
        <f t="shared" si="12"/>
        <v>0</v>
      </c>
      <c r="BW42" s="22" t="s">
        <v>39</v>
      </c>
      <c r="BX42" s="22">
        <f t="shared" si="13"/>
        <v>0</v>
      </c>
      <c r="BY42" s="22" t="s">
        <v>39</v>
      </c>
      <c r="BZ42" s="28">
        <v>148890</v>
      </c>
      <c r="CA42" s="28">
        <v>229990</v>
      </c>
      <c r="CB42" s="29">
        <f t="shared" si="14"/>
        <v>189440</v>
      </c>
    </row>
    <row r="43" spans="1:80" ht="66" x14ac:dyDescent="0.3">
      <c r="A43" s="18" t="s">
        <v>242</v>
      </c>
      <c r="B43" s="22" t="s">
        <v>6</v>
      </c>
      <c r="C43" s="25" t="s">
        <v>315</v>
      </c>
      <c r="D43" s="25" t="s">
        <v>316</v>
      </c>
      <c r="E43" s="22">
        <v>8</v>
      </c>
      <c r="F43" s="31">
        <v>2.73</v>
      </c>
      <c r="G43" s="22">
        <v>6</v>
      </c>
      <c r="H43" s="22">
        <v>128</v>
      </c>
      <c r="I43" s="22">
        <f t="shared" si="0"/>
        <v>1</v>
      </c>
      <c r="J43" s="22" t="s">
        <v>38</v>
      </c>
      <c r="K43" s="22" t="s">
        <v>41</v>
      </c>
      <c r="L43" s="22">
        <v>1</v>
      </c>
      <c r="M43" s="22">
        <v>6.5</v>
      </c>
      <c r="N43" s="32">
        <v>2400</v>
      </c>
      <c r="O43" s="32">
        <v>1080</v>
      </c>
      <c r="P43" s="32">
        <f t="shared" si="1"/>
        <v>2592000</v>
      </c>
      <c r="Q43" s="189" t="s">
        <v>57</v>
      </c>
      <c r="R43" s="189"/>
      <c r="S43" s="22">
        <v>120</v>
      </c>
      <c r="T43" s="25" t="s">
        <v>63</v>
      </c>
      <c r="U43" s="25" t="s">
        <v>64</v>
      </c>
      <c r="V43" s="24"/>
      <c r="W43" s="24"/>
      <c r="X43" s="24"/>
      <c r="Y43" s="24"/>
      <c r="Z43" s="34">
        <f t="shared" si="2"/>
        <v>1</v>
      </c>
      <c r="AA43" s="22" t="s">
        <v>67</v>
      </c>
      <c r="AB43" s="22">
        <v>32</v>
      </c>
      <c r="AC43" s="22">
        <v>3</v>
      </c>
      <c r="AD43" s="22">
        <v>12</v>
      </c>
      <c r="AE43" s="22">
        <v>8</v>
      </c>
      <c r="AF43" s="22">
        <v>12</v>
      </c>
      <c r="AG43" s="22"/>
      <c r="AH43" s="34">
        <f t="shared" si="3"/>
        <v>0</v>
      </c>
      <c r="AI43" s="22" t="s">
        <v>85</v>
      </c>
      <c r="AJ43" s="34">
        <f t="shared" si="4"/>
        <v>0</v>
      </c>
      <c r="AK43" s="22" t="s">
        <v>85</v>
      </c>
      <c r="AL43" s="34">
        <v>3840</v>
      </c>
      <c r="AM43" s="34">
        <v>2160</v>
      </c>
      <c r="AN43" s="36">
        <f t="shared" si="15"/>
        <v>8294400</v>
      </c>
      <c r="AO43" s="34">
        <v>60</v>
      </c>
      <c r="AP43" s="22" t="s">
        <v>92</v>
      </c>
      <c r="AQ43" s="22" t="s">
        <v>85</v>
      </c>
      <c r="AR43" s="22" t="s">
        <v>67</v>
      </c>
      <c r="AS43" s="22" t="s">
        <v>85</v>
      </c>
      <c r="AT43" s="22" t="s">
        <v>67</v>
      </c>
      <c r="AU43" s="34">
        <f t="shared" si="5"/>
        <v>0</v>
      </c>
      <c r="AV43" s="22" t="s">
        <v>85</v>
      </c>
      <c r="AW43" s="22">
        <f t="shared" si="6"/>
        <v>0</v>
      </c>
      <c r="AX43" s="22" t="s">
        <v>85</v>
      </c>
      <c r="AY43" s="22" t="s">
        <v>67</v>
      </c>
      <c r="AZ43" s="22" t="s">
        <v>67</v>
      </c>
      <c r="BA43" s="42">
        <f t="shared" si="7"/>
        <v>1</v>
      </c>
      <c r="BB43" s="22" t="s">
        <v>67</v>
      </c>
      <c r="BC43" s="22" t="s">
        <v>67</v>
      </c>
      <c r="BD43" s="22" t="s">
        <v>67</v>
      </c>
      <c r="BE43" s="22">
        <f t="shared" si="8"/>
        <v>1</v>
      </c>
      <c r="BF43" s="22" t="s">
        <v>67</v>
      </c>
      <c r="BG43" s="22" t="s">
        <v>67</v>
      </c>
      <c r="BH43" s="22" t="s">
        <v>144</v>
      </c>
      <c r="BI43" s="22">
        <v>4500</v>
      </c>
      <c r="BJ43" s="22">
        <f t="shared" si="9"/>
        <v>1</v>
      </c>
      <c r="BK43" s="22" t="s">
        <v>67</v>
      </c>
      <c r="BL43" s="22" t="s">
        <v>401</v>
      </c>
      <c r="BM43" s="22" t="s">
        <v>423</v>
      </c>
      <c r="BN43" s="22" t="s">
        <v>452</v>
      </c>
      <c r="BO43" s="22" t="s">
        <v>173</v>
      </c>
      <c r="BP43" s="22">
        <v>190</v>
      </c>
      <c r="BQ43" s="22" t="s">
        <v>38</v>
      </c>
      <c r="BR43" s="22">
        <f t="shared" si="10"/>
        <v>1</v>
      </c>
      <c r="BS43" s="22" t="s">
        <v>38</v>
      </c>
      <c r="BT43" s="22">
        <f t="shared" si="11"/>
        <v>1</v>
      </c>
      <c r="BU43" s="22" t="s">
        <v>38</v>
      </c>
      <c r="BV43" s="22">
        <f t="shared" si="12"/>
        <v>1</v>
      </c>
      <c r="BW43" s="22" t="s">
        <v>38</v>
      </c>
      <c r="BX43" s="22">
        <f t="shared" si="13"/>
        <v>0</v>
      </c>
      <c r="BY43" s="22" t="s">
        <v>39</v>
      </c>
      <c r="BZ43" s="28">
        <v>157500</v>
      </c>
      <c r="CA43" s="28">
        <v>280350</v>
      </c>
      <c r="CB43" s="29">
        <f t="shared" si="14"/>
        <v>218925</v>
      </c>
    </row>
    <row r="44" spans="1:80" ht="79.2" x14ac:dyDescent="0.3">
      <c r="A44" s="18" t="s">
        <v>243</v>
      </c>
      <c r="B44" s="22" t="s">
        <v>6</v>
      </c>
      <c r="C44" s="25" t="s">
        <v>16</v>
      </c>
      <c r="D44" s="25" t="s">
        <v>17</v>
      </c>
      <c r="E44" s="22">
        <v>8</v>
      </c>
      <c r="F44" s="31">
        <v>2.84</v>
      </c>
      <c r="G44" s="22">
        <v>6</v>
      </c>
      <c r="H44" s="22">
        <v>128</v>
      </c>
      <c r="I44" s="22">
        <f t="shared" si="0"/>
        <v>1</v>
      </c>
      <c r="J44" s="22" t="s">
        <v>38</v>
      </c>
      <c r="K44" s="22" t="s">
        <v>341</v>
      </c>
      <c r="L44" s="22">
        <v>1</v>
      </c>
      <c r="M44" s="22">
        <v>6.7</v>
      </c>
      <c r="N44" s="32">
        <v>2400</v>
      </c>
      <c r="O44" s="32">
        <v>1080</v>
      </c>
      <c r="P44" s="32">
        <f t="shared" si="1"/>
        <v>2592000</v>
      </c>
      <c r="Q44" s="189" t="s">
        <v>57</v>
      </c>
      <c r="R44" s="189"/>
      <c r="S44" s="22">
        <v>60</v>
      </c>
      <c r="T44" s="25" t="s">
        <v>63</v>
      </c>
      <c r="U44" s="25" t="s">
        <v>64</v>
      </c>
      <c r="V44" s="24"/>
      <c r="W44" s="24"/>
      <c r="X44" s="24"/>
      <c r="Y44" s="24"/>
      <c r="Z44" s="34">
        <f t="shared" si="2"/>
        <v>1</v>
      </c>
      <c r="AA44" s="22" t="s">
        <v>67</v>
      </c>
      <c r="AB44" s="22">
        <v>32</v>
      </c>
      <c r="AC44" s="22">
        <v>3</v>
      </c>
      <c r="AD44" s="22">
        <v>48</v>
      </c>
      <c r="AE44" s="22">
        <v>12</v>
      </c>
      <c r="AF44" s="22">
        <v>5</v>
      </c>
      <c r="AG44" s="22"/>
      <c r="AH44" s="34">
        <f t="shared" si="3"/>
        <v>0</v>
      </c>
      <c r="AI44" s="22" t="s">
        <v>85</v>
      </c>
      <c r="AJ44" s="34">
        <f t="shared" si="4"/>
        <v>0</v>
      </c>
      <c r="AK44" s="22" t="s">
        <v>85</v>
      </c>
      <c r="AL44" s="34">
        <v>3840</v>
      </c>
      <c r="AM44" s="34">
        <v>2160</v>
      </c>
      <c r="AN44" s="36">
        <f t="shared" si="15"/>
        <v>8294400</v>
      </c>
      <c r="AO44" s="34">
        <v>60</v>
      </c>
      <c r="AP44" s="22" t="s">
        <v>92</v>
      </c>
      <c r="AQ44" s="22" t="s">
        <v>85</v>
      </c>
      <c r="AR44" s="22" t="s">
        <v>67</v>
      </c>
      <c r="AS44" s="22" t="s">
        <v>85</v>
      </c>
      <c r="AT44" s="22" t="s">
        <v>67</v>
      </c>
      <c r="AU44" s="34">
        <f t="shared" si="5"/>
        <v>0</v>
      </c>
      <c r="AV44" s="22" t="s">
        <v>85</v>
      </c>
      <c r="AW44" s="22">
        <f t="shared" si="6"/>
        <v>0</v>
      </c>
      <c r="AX44" s="22" t="s">
        <v>85</v>
      </c>
      <c r="AY44" s="22" t="s">
        <v>67</v>
      </c>
      <c r="AZ44" s="22" t="s">
        <v>67</v>
      </c>
      <c r="BA44" s="42">
        <f t="shared" si="7"/>
        <v>1</v>
      </c>
      <c r="BB44" s="22" t="s">
        <v>67</v>
      </c>
      <c r="BC44" s="22" t="s">
        <v>67</v>
      </c>
      <c r="BD44" s="22" t="s">
        <v>67</v>
      </c>
      <c r="BE44" s="22">
        <f t="shared" si="8"/>
        <v>1</v>
      </c>
      <c r="BF44" s="22" t="s">
        <v>67</v>
      </c>
      <c r="BG44" s="22" t="s">
        <v>85</v>
      </c>
      <c r="BH44" s="22" t="s">
        <v>144</v>
      </c>
      <c r="BI44" s="22">
        <v>4500</v>
      </c>
      <c r="BJ44" s="22">
        <f t="shared" si="9"/>
        <v>0</v>
      </c>
      <c r="BK44" s="22" t="s">
        <v>85</v>
      </c>
      <c r="BL44" s="22"/>
      <c r="BM44" s="22" t="s">
        <v>424</v>
      </c>
      <c r="BN44" s="22" t="s">
        <v>441</v>
      </c>
      <c r="BO44" s="22" t="s">
        <v>470</v>
      </c>
      <c r="BP44" s="22">
        <v>186</v>
      </c>
      <c r="BQ44" s="22" t="s">
        <v>38</v>
      </c>
      <c r="BR44" s="22">
        <f t="shared" si="10"/>
        <v>0</v>
      </c>
      <c r="BS44" s="22" t="s">
        <v>39</v>
      </c>
      <c r="BT44" s="22">
        <f t="shared" si="11"/>
        <v>0</v>
      </c>
      <c r="BU44" s="22" t="s">
        <v>39</v>
      </c>
      <c r="BV44" s="22">
        <f t="shared" si="12"/>
        <v>0</v>
      </c>
      <c r="BW44" s="22" t="s">
        <v>39</v>
      </c>
      <c r="BX44" s="22">
        <f t="shared" si="13"/>
        <v>0</v>
      </c>
      <c r="BY44" s="22" t="s">
        <v>39</v>
      </c>
      <c r="BZ44" s="28">
        <v>163900</v>
      </c>
      <c r="CA44" s="28">
        <v>252800</v>
      </c>
      <c r="CB44" s="29">
        <f t="shared" si="14"/>
        <v>208350</v>
      </c>
    </row>
    <row r="45" spans="1:80" ht="79.2" x14ac:dyDescent="0.3">
      <c r="A45" s="18" t="s">
        <v>244</v>
      </c>
      <c r="B45" s="22" t="s">
        <v>6</v>
      </c>
      <c r="C45" s="25" t="s">
        <v>317</v>
      </c>
      <c r="D45" s="25" t="s">
        <v>318</v>
      </c>
      <c r="E45" s="22">
        <v>8</v>
      </c>
      <c r="F45" s="31">
        <v>2.7</v>
      </c>
      <c r="G45" s="22">
        <v>6</v>
      </c>
      <c r="H45" s="22">
        <v>128</v>
      </c>
      <c r="I45" s="22">
        <f t="shared" si="0"/>
        <v>1</v>
      </c>
      <c r="J45" s="22" t="s">
        <v>38</v>
      </c>
      <c r="K45" s="22" t="s">
        <v>43</v>
      </c>
      <c r="L45" s="22">
        <v>1</v>
      </c>
      <c r="M45" s="22">
        <v>5.8</v>
      </c>
      <c r="N45" s="32">
        <v>2280</v>
      </c>
      <c r="O45" s="32">
        <v>1080</v>
      </c>
      <c r="P45" s="32">
        <f t="shared" si="1"/>
        <v>2462400</v>
      </c>
      <c r="Q45" s="189" t="s">
        <v>369</v>
      </c>
      <c r="R45" s="189"/>
      <c r="S45" s="22">
        <v>60</v>
      </c>
      <c r="T45" s="189" t="s">
        <v>63</v>
      </c>
      <c r="U45" s="189"/>
      <c r="V45" s="189"/>
      <c r="W45" s="189"/>
      <c r="X45" s="189"/>
      <c r="Y45" s="189"/>
      <c r="Z45" s="34">
        <f t="shared" si="2"/>
        <v>1</v>
      </c>
      <c r="AA45" s="22" t="s">
        <v>67</v>
      </c>
      <c r="AB45" s="22">
        <v>10</v>
      </c>
      <c r="AC45" s="22">
        <v>2</v>
      </c>
      <c r="AD45" s="22">
        <v>12</v>
      </c>
      <c r="AE45" s="22">
        <v>16</v>
      </c>
      <c r="AF45" s="22"/>
      <c r="AG45" s="22"/>
      <c r="AH45" s="34">
        <f t="shared" si="3"/>
        <v>0</v>
      </c>
      <c r="AI45" s="22" t="s">
        <v>85</v>
      </c>
      <c r="AJ45" s="34">
        <f t="shared" si="4"/>
        <v>0</v>
      </c>
      <c r="AK45" s="22" t="s">
        <v>85</v>
      </c>
      <c r="AL45" s="34">
        <v>3840</v>
      </c>
      <c r="AM45" s="34">
        <v>2160</v>
      </c>
      <c r="AN45" s="36">
        <f t="shared" si="15"/>
        <v>8294400</v>
      </c>
      <c r="AO45" s="34">
        <v>60</v>
      </c>
      <c r="AP45" s="22" t="s">
        <v>92</v>
      </c>
      <c r="AQ45" s="22" t="s">
        <v>85</v>
      </c>
      <c r="AR45" s="22" t="s">
        <v>67</v>
      </c>
      <c r="AS45" s="22" t="s">
        <v>85</v>
      </c>
      <c r="AT45" s="22" t="s">
        <v>67</v>
      </c>
      <c r="AU45" s="34">
        <f t="shared" si="5"/>
        <v>1</v>
      </c>
      <c r="AV45" s="22" t="s">
        <v>67</v>
      </c>
      <c r="AW45" s="22">
        <f t="shared" si="6"/>
        <v>0</v>
      </c>
      <c r="AX45" s="22" t="s">
        <v>85</v>
      </c>
      <c r="AY45" s="22" t="s">
        <v>67</v>
      </c>
      <c r="AZ45" s="22" t="s">
        <v>67</v>
      </c>
      <c r="BA45" s="42">
        <f t="shared" si="7"/>
        <v>1</v>
      </c>
      <c r="BB45" s="22" t="s">
        <v>67</v>
      </c>
      <c r="BC45" s="22" t="s">
        <v>67</v>
      </c>
      <c r="BD45" s="22" t="s">
        <v>67</v>
      </c>
      <c r="BE45" s="22">
        <f t="shared" si="8"/>
        <v>1</v>
      </c>
      <c r="BF45" s="22" t="s">
        <v>67</v>
      </c>
      <c r="BG45" s="22" t="s">
        <v>67</v>
      </c>
      <c r="BH45" s="22" t="s">
        <v>145</v>
      </c>
      <c r="BI45" s="22">
        <v>3100</v>
      </c>
      <c r="BJ45" s="22">
        <f t="shared" si="9"/>
        <v>1</v>
      </c>
      <c r="BK45" s="22" t="s">
        <v>67</v>
      </c>
      <c r="BL45" s="22" t="s">
        <v>401</v>
      </c>
      <c r="BM45" s="22" t="s">
        <v>425</v>
      </c>
      <c r="BN45" s="22" t="s">
        <v>453</v>
      </c>
      <c r="BO45" s="22" t="s">
        <v>177</v>
      </c>
      <c r="BP45" s="22">
        <v>150</v>
      </c>
      <c r="BQ45" s="22" t="s">
        <v>38</v>
      </c>
      <c r="BR45" s="22">
        <f t="shared" si="10"/>
        <v>1</v>
      </c>
      <c r="BS45" s="22" t="s">
        <v>38</v>
      </c>
      <c r="BT45" s="22">
        <f t="shared" si="11"/>
        <v>1</v>
      </c>
      <c r="BU45" s="22" t="s">
        <v>38</v>
      </c>
      <c r="BV45" s="22">
        <f t="shared" si="12"/>
        <v>1</v>
      </c>
      <c r="BW45" s="22" t="s">
        <v>38</v>
      </c>
      <c r="BX45" s="22">
        <f t="shared" si="13"/>
        <v>0</v>
      </c>
      <c r="BY45" s="22" t="s">
        <v>39</v>
      </c>
      <c r="BZ45" s="28">
        <v>169090</v>
      </c>
      <c r="CA45" s="28">
        <v>274800</v>
      </c>
      <c r="CB45" s="29">
        <f t="shared" si="14"/>
        <v>221945</v>
      </c>
    </row>
    <row r="46" spans="1:80" ht="79.2" x14ac:dyDescent="0.3">
      <c r="A46" s="18" t="s">
        <v>245</v>
      </c>
      <c r="B46" s="22" t="s">
        <v>6</v>
      </c>
      <c r="C46" s="25" t="s">
        <v>16</v>
      </c>
      <c r="D46" s="25" t="s">
        <v>17</v>
      </c>
      <c r="E46" s="22">
        <v>8</v>
      </c>
      <c r="F46" s="31">
        <v>2.84</v>
      </c>
      <c r="G46" s="22">
        <v>8</v>
      </c>
      <c r="H46" s="22">
        <v>128</v>
      </c>
      <c r="I46" s="22">
        <f t="shared" si="0"/>
        <v>1</v>
      </c>
      <c r="J46" s="22" t="s">
        <v>38</v>
      </c>
      <c r="K46" s="22" t="s">
        <v>341</v>
      </c>
      <c r="L46" s="22">
        <v>1</v>
      </c>
      <c r="M46" s="22">
        <v>6.7</v>
      </c>
      <c r="N46" s="32">
        <v>2400</v>
      </c>
      <c r="O46" s="32">
        <v>1080</v>
      </c>
      <c r="P46" s="32">
        <f t="shared" si="1"/>
        <v>2592000</v>
      </c>
      <c r="Q46" s="189" t="s">
        <v>57</v>
      </c>
      <c r="R46" s="189"/>
      <c r="S46" s="22">
        <v>60</v>
      </c>
      <c r="T46" s="25" t="s">
        <v>63</v>
      </c>
      <c r="U46" s="25" t="s">
        <v>64</v>
      </c>
      <c r="V46" s="24"/>
      <c r="W46" s="24"/>
      <c r="X46" s="24"/>
      <c r="Y46" s="24"/>
      <c r="Z46" s="34">
        <f t="shared" si="2"/>
        <v>1</v>
      </c>
      <c r="AA46" s="22" t="s">
        <v>67</v>
      </c>
      <c r="AB46" s="22">
        <v>32</v>
      </c>
      <c r="AC46" s="22">
        <v>3</v>
      </c>
      <c r="AD46" s="22">
        <v>48</v>
      </c>
      <c r="AE46" s="22">
        <v>12</v>
      </c>
      <c r="AF46" s="22">
        <v>5</v>
      </c>
      <c r="AG46" s="22"/>
      <c r="AH46" s="34">
        <f t="shared" si="3"/>
        <v>0</v>
      </c>
      <c r="AI46" s="22" t="s">
        <v>85</v>
      </c>
      <c r="AJ46" s="34">
        <f t="shared" si="4"/>
        <v>0</v>
      </c>
      <c r="AK46" s="22" t="s">
        <v>85</v>
      </c>
      <c r="AL46" s="34">
        <v>3840</v>
      </c>
      <c r="AM46" s="34">
        <v>2160</v>
      </c>
      <c r="AN46" s="36">
        <f t="shared" si="15"/>
        <v>8294400</v>
      </c>
      <c r="AO46" s="34">
        <v>60</v>
      </c>
      <c r="AP46" s="22" t="s">
        <v>92</v>
      </c>
      <c r="AQ46" s="22" t="s">
        <v>85</v>
      </c>
      <c r="AR46" s="22" t="s">
        <v>67</v>
      </c>
      <c r="AS46" s="22" t="s">
        <v>85</v>
      </c>
      <c r="AT46" s="22" t="s">
        <v>67</v>
      </c>
      <c r="AU46" s="34">
        <f t="shared" si="5"/>
        <v>0</v>
      </c>
      <c r="AV46" s="22" t="s">
        <v>85</v>
      </c>
      <c r="AW46" s="22">
        <f t="shared" si="6"/>
        <v>0</v>
      </c>
      <c r="AX46" s="22" t="s">
        <v>85</v>
      </c>
      <c r="AY46" s="22" t="s">
        <v>67</v>
      </c>
      <c r="AZ46" s="22" t="s">
        <v>67</v>
      </c>
      <c r="BA46" s="42">
        <f t="shared" si="7"/>
        <v>1</v>
      </c>
      <c r="BB46" s="22" t="s">
        <v>67</v>
      </c>
      <c r="BC46" s="22" t="s">
        <v>67</v>
      </c>
      <c r="BD46" s="22" t="s">
        <v>67</v>
      </c>
      <c r="BE46" s="22">
        <f t="shared" si="8"/>
        <v>1</v>
      </c>
      <c r="BF46" s="22" t="s">
        <v>67</v>
      </c>
      <c r="BG46" s="22" t="s">
        <v>85</v>
      </c>
      <c r="BH46" s="22" t="s">
        <v>144</v>
      </c>
      <c r="BI46" s="22">
        <v>4500</v>
      </c>
      <c r="BJ46" s="22">
        <f t="shared" si="9"/>
        <v>0</v>
      </c>
      <c r="BK46" s="22" t="s">
        <v>85</v>
      </c>
      <c r="BL46" s="22"/>
      <c r="BM46" s="22" t="s">
        <v>424</v>
      </c>
      <c r="BN46" s="22" t="s">
        <v>441</v>
      </c>
      <c r="BO46" s="22" t="s">
        <v>470</v>
      </c>
      <c r="BP46" s="22">
        <v>186</v>
      </c>
      <c r="BQ46" s="22" t="s">
        <v>38</v>
      </c>
      <c r="BR46" s="22">
        <f t="shared" si="10"/>
        <v>0</v>
      </c>
      <c r="BS46" s="22" t="s">
        <v>39</v>
      </c>
      <c r="BT46" s="22">
        <f t="shared" si="11"/>
        <v>0</v>
      </c>
      <c r="BU46" s="22" t="s">
        <v>39</v>
      </c>
      <c r="BV46" s="22">
        <f t="shared" si="12"/>
        <v>0</v>
      </c>
      <c r="BW46" s="22" t="s">
        <v>39</v>
      </c>
      <c r="BX46" s="22">
        <f t="shared" si="13"/>
        <v>0</v>
      </c>
      <c r="BY46" s="22" t="s">
        <v>39</v>
      </c>
      <c r="BZ46" s="28">
        <v>179990</v>
      </c>
      <c r="CA46" s="28">
        <v>318989</v>
      </c>
      <c r="CB46" s="29">
        <f t="shared" si="14"/>
        <v>249489.5</v>
      </c>
    </row>
    <row r="47" spans="1:80" ht="66" x14ac:dyDescent="0.3">
      <c r="A47" s="18" t="s">
        <v>246</v>
      </c>
      <c r="B47" s="22" t="s">
        <v>6</v>
      </c>
      <c r="C47" s="25" t="s">
        <v>319</v>
      </c>
      <c r="D47" s="25" t="s">
        <v>318</v>
      </c>
      <c r="E47" s="22">
        <v>8</v>
      </c>
      <c r="F47" s="31">
        <v>2.73</v>
      </c>
      <c r="G47" s="22">
        <v>8</v>
      </c>
      <c r="H47" s="22">
        <v>256</v>
      </c>
      <c r="I47" s="22">
        <f t="shared" si="0"/>
        <v>0</v>
      </c>
      <c r="J47" s="22" t="s">
        <v>39</v>
      </c>
      <c r="K47" s="22"/>
      <c r="L47" s="22">
        <v>1</v>
      </c>
      <c r="M47" s="22">
        <v>6.3</v>
      </c>
      <c r="N47" s="32">
        <v>2280</v>
      </c>
      <c r="O47" s="32">
        <v>1080</v>
      </c>
      <c r="P47" s="32">
        <f t="shared" si="1"/>
        <v>2462400</v>
      </c>
      <c r="Q47" s="189" t="s">
        <v>369</v>
      </c>
      <c r="R47" s="189"/>
      <c r="S47" s="22">
        <v>60</v>
      </c>
      <c r="T47" s="25" t="s">
        <v>63</v>
      </c>
      <c r="U47" s="25" t="s">
        <v>64</v>
      </c>
      <c r="V47" s="24"/>
      <c r="W47" s="24"/>
      <c r="X47" s="24"/>
      <c r="Y47" s="24"/>
      <c r="Z47" s="34">
        <f t="shared" si="2"/>
        <v>1</v>
      </c>
      <c r="AA47" s="22" t="s">
        <v>67</v>
      </c>
      <c r="AB47" s="22">
        <v>10</v>
      </c>
      <c r="AC47" s="22">
        <v>3</v>
      </c>
      <c r="AD47" s="22">
        <v>12</v>
      </c>
      <c r="AE47" s="22">
        <v>12</v>
      </c>
      <c r="AF47" s="22">
        <v>16</v>
      </c>
      <c r="AG47" s="22"/>
      <c r="AH47" s="34">
        <f t="shared" si="3"/>
        <v>0</v>
      </c>
      <c r="AI47" s="22" t="s">
        <v>85</v>
      </c>
      <c r="AJ47" s="34">
        <f t="shared" si="4"/>
        <v>0</v>
      </c>
      <c r="AK47" s="22" t="s">
        <v>85</v>
      </c>
      <c r="AL47" s="34">
        <v>3840</v>
      </c>
      <c r="AM47" s="34">
        <v>2160</v>
      </c>
      <c r="AN47" s="36">
        <f t="shared" si="15"/>
        <v>8294400</v>
      </c>
      <c r="AO47" s="34">
        <v>60</v>
      </c>
      <c r="AP47" s="22" t="s">
        <v>92</v>
      </c>
      <c r="AQ47" s="22" t="s">
        <v>85</v>
      </c>
      <c r="AR47" s="22" t="s">
        <v>67</v>
      </c>
      <c r="AS47" s="22" t="s">
        <v>85</v>
      </c>
      <c r="AT47" s="22" t="s">
        <v>67</v>
      </c>
      <c r="AU47" s="34">
        <f t="shared" si="5"/>
        <v>0</v>
      </c>
      <c r="AV47" s="22" t="s">
        <v>85</v>
      </c>
      <c r="AW47" s="22">
        <f t="shared" si="6"/>
        <v>0</v>
      </c>
      <c r="AX47" s="22" t="s">
        <v>85</v>
      </c>
      <c r="AY47" s="22" t="s">
        <v>67</v>
      </c>
      <c r="AZ47" s="22" t="s">
        <v>67</v>
      </c>
      <c r="BA47" s="42">
        <f t="shared" si="7"/>
        <v>1</v>
      </c>
      <c r="BB47" s="22" t="s">
        <v>67</v>
      </c>
      <c r="BC47" s="22" t="s">
        <v>67</v>
      </c>
      <c r="BD47" s="22" t="s">
        <v>67</v>
      </c>
      <c r="BE47" s="22">
        <f t="shared" si="8"/>
        <v>1</v>
      </c>
      <c r="BF47" s="22" t="s">
        <v>67</v>
      </c>
      <c r="BG47" s="22" t="s">
        <v>67</v>
      </c>
      <c r="BH47" s="22" t="s">
        <v>145</v>
      </c>
      <c r="BI47" s="22">
        <v>3500</v>
      </c>
      <c r="BJ47" s="22">
        <f t="shared" si="9"/>
        <v>1</v>
      </c>
      <c r="BK47" s="22" t="s">
        <v>67</v>
      </c>
      <c r="BL47" s="22" t="s">
        <v>402</v>
      </c>
      <c r="BM47" s="22" t="s">
        <v>426</v>
      </c>
      <c r="BN47" s="22" t="s">
        <v>454</v>
      </c>
      <c r="BO47" s="22" t="s">
        <v>177</v>
      </c>
      <c r="BP47" s="22">
        <v>168</v>
      </c>
      <c r="BQ47" s="22" t="s">
        <v>38</v>
      </c>
      <c r="BR47" s="22">
        <f t="shared" si="10"/>
        <v>1</v>
      </c>
      <c r="BS47" s="22" t="s">
        <v>38</v>
      </c>
      <c r="BT47" s="22">
        <f t="shared" si="11"/>
        <v>1</v>
      </c>
      <c r="BU47" s="22" t="s">
        <v>38</v>
      </c>
      <c r="BV47" s="22">
        <f t="shared" si="12"/>
        <v>1</v>
      </c>
      <c r="BW47" s="22" t="s">
        <v>38</v>
      </c>
      <c r="BX47" s="22">
        <f t="shared" si="13"/>
        <v>0</v>
      </c>
      <c r="BY47" s="22" t="s">
        <v>39</v>
      </c>
      <c r="BZ47" s="28">
        <v>191000</v>
      </c>
      <c r="CA47" s="28">
        <v>355740</v>
      </c>
      <c r="CB47" s="29">
        <f t="shared" si="14"/>
        <v>273370</v>
      </c>
    </row>
    <row r="48" spans="1:80" ht="66" x14ac:dyDescent="0.3">
      <c r="A48" s="18" t="s">
        <v>247</v>
      </c>
      <c r="B48" s="22" t="s">
        <v>6</v>
      </c>
      <c r="C48" s="25" t="s">
        <v>315</v>
      </c>
      <c r="D48" s="25" t="s">
        <v>316</v>
      </c>
      <c r="E48" s="22">
        <v>8</v>
      </c>
      <c r="F48" s="31">
        <v>2.73</v>
      </c>
      <c r="G48" s="22">
        <v>8</v>
      </c>
      <c r="H48" s="22">
        <v>256</v>
      </c>
      <c r="I48" s="22">
        <f t="shared" si="0"/>
        <v>1</v>
      </c>
      <c r="J48" s="22" t="s">
        <v>38</v>
      </c>
      <c r="K48" s="22" t="s">
        <v>41</v>
      </c>
      <c r="L48" s="22">
        <v>1</v>
      </c>
      <c r="M48" s="22">
        <v>6.5</v>
      </c>
      <c r="N48" s="32">
        <v>2400</v>
      </c>
      <c r="O48" s="32">
        <v>1080</v>
      </c>
      <c r="P48" s="32">
        <f t="shared" si="1"/>
        <v>2592000</v>
      </c>
      <c r="Q48" s="189" t="s">
        <v>57</v>
      </c>
      <c r="R48" s="189"/>
      <c r="S48" s="22">
        <v>120</v>
      </c>
      <c r="T48" s="25" t="s">
        <v>63</v>
      </c>
      <c r="U48" s="25" t="s">
        <v>64</v>
      </c>
      <c r="V48" s="24"/>
      <c r="W48" s="24"/>
      <c r="X48" s="24"/>
      <c r="Y48" s="24"/>
      <c r="Z48" s="34">
        <f t="shared" si="2"/>
        <v>1</v>
      </c>
      <c r="AA48" s="22" t="s">
        <v>67</v>
      </c>
      <c r="AB48" s="22">
        <v>32</v>
      </c>
      <c r="AC48" s="22">
        <v>3</v>
      </c>
      <c r="AD48" s="22">
        <v>12</v>
      </c>
      <c r="AE48" s="22">
        <v>8</v>
      </c>
      <c r="AF48" s="22">
        <v>12</v>
      </c>
      <c r="AG48" s="22"/>
      <c r="AH48" s="34">
        <f t="shared" si="3"/>
        <v>0</v>
      </c>
      <c r="AI48" s="22" t="s">
        <v>85</v>
      </c>
      <c r="AJ48" s="34">
        <f t="shared" si="4"/>
        <v>0</v>
      </c>
      <c r="AK48" s="22" t="s">
        <v>85</v>
      </c>
      <c r="AL48" s="34">
        <v>3840</v>
      </c>
      <c r="AM48" s="34">
        <v>2160</v>
      </c>
      <c r="AN48" s="36">
        <f t="shared" si="15"/>
        <v>8294400</v>
      </c>
      <c r="AO48" s="34">
        <v>60</v>
      </c>
      <c r="AP48" s="22" t="s">
        <v>92</v>
      </c>
      <c r="AQ48" s="22" t="s">
        <v>85</v>
      </c>
      <c r="AR48" s="22" t="s">
        <v>67</v>
      </c>
      <c r="AS48" s="22" t="s">
        <v>85</v>
      </c>
      <c r="AT48" s="22" t="s">
        <v>67</v>
      </c>
      <c r="AU48" s="34">
        <f t="shared" si="5"/>
        <v>0</v>
      </c>
      <c r="AV48" s="22" t="s">
        <v>85</v>
      </c>
      <c r="AW48" s="22">
        <f t="shared" si="6"/>
        <v>0</v>
      </c>
      <c r="AX48" s="22" t="s">
        <v>85</v>
      </c>
      <c r="AY48" s="22" t="s">
        <v>67</v>
      </c>
      <c r="AZ48" s="22" t="s">
        <v>67</v>
      </c>
      <c r="BA48" s="42">
        <f t="shared" si="7"/>
        <v>1</v>
      </c>
      <c r="BB48" s="22" t="s">
        <v>67</v>
      </c>
      <c r="BC48" s="22" t="s">
        <v>67</v>
      </c>
      <c r="BD48" s="22" t="s">
        <v>67</v>
      </c>
      <c r="BE48" s="22">
        <f t="shared" si="8"/>
        <v>1</v>
      </c>
      <c r="BF48" s="22" t="s">
        <v>67</v>
      </c>
      <c r="BG48" s="22" t="s">
        <v>67</v>
      </c>
      <c r="BH48" s="22" t="s">
        <v>144</v>
      </c>
      <c r="BI48" s="22">
        <v>4500</v>
      </c>
      <c r="BJ48" s="22">
        <f t="shared" si="9"/>
        <v>1</v>
      </c>
      <c r="BK48" s="22" t="s">
        <v>67</v>
      </c>
      <c r="BL48" s="22" t="s">
        <v>401</v>
      </c>
      <c r="BM48" s="22" t="s">
        <v>423</v>
      </c>
      <c r="BN48" s="22" t="s">
        <v>452</v>
      </c>
      <c r="BO48" s="22" t="s">
        <v>173</v>
      </c>
      <c r="BP48" s="22">
        <v>190</v>
      </c>
      <c r="BQ48" s="22" t="s">
        <v>38</v>
      </c>
      <c r="BR48" s="22">
        <f t="shared" si="10"/>
        <v>1</v>
      </c>
      <c r="BS48" s="22" t="s">
        <v>38</v>
      </c>
      <c r="BT48" s="22">
        <f t="shared" si="11"/>
        <v>1</v>
      </c>
      <c r="BU48" s="22" t="s">
        <v>38</v>
      </c>
      <c r="BV48" s="22">
        <f t="shared" si="12"/>
        <v>1</v>
      </c>
      <c r="BW48" s="22" t="s">
        <v>38</v>
      </c>
      <c r="BX48" s="22">
        <f t="shared" si="13"/>
        <v>0</v>
      </c>
      <c r="BY48" s="22" t="s">
        <v>39</v>
      </c>
      <c r="BZ48" s="28">
        <v>181700</v>
      </c>
      <c r="CA48" s="28">
        <v>310590</v>
      </c>
      <c r="CB48" s="29">
        <f t="shared" si="14"/>
        <v>246145</v>
      </c>
    </row>
    <row r="49" spans="1:80" ht="79.2" x14ac:dyDescent="0.3">
      <c r="A49" s="18" t="s">
        <v>248</v>
      </c>
      <c r="B49" s="22" t="s">
        <v>6</v>
      </c>
      <c r="C49" s="25" t="s">
        <v>317</v>
      </c>
      <c r="D49" s="25" t="s">
        <v>318</v>
      </c>
      <c r="E49" s="22">
        <v>8</v>
      </c>
      <c r="F49" s="31">
        <v>2.7</v>
      </c>
      <c r="G49" s="22">
        <v>8</v>
      </c>
      <c r="H49" s="22">
        <v>128</v>
      </c>
      <c r="I49" s="22">
        <f t="shared" si="0"/>
        <v>1</v>
      </c>
      <c r="J49" s="22" t="s">
        <v>38</v>
      </c>
      <c r="K49" s="22" t="s">
        <v>43</v>
      </c>
      <c r="L49" s="22">
        <v>1</v>
      </c>
      <c r="M49" s="22">
        <v>6.4</v>
      </c>
      <c r="N49" s="32">
        <v>3040</v>
      </c>
      <c r="O49" s="32">
        <v>1440</v>
      </c>
      <c r="P49" s="32">
        <f t="shared" si="1"/>
        <v>4377600</v>
      </c>
      <c r="Q49" s="189" t="s">
        <v>369</v>
      </c>
      <c r="R49" s="189"/>
      <c r="S49" s="22">
        <v>60</v>
      </c>
      <c r="T49" s="25" t="s">
        <v>63</v>
      </c>
      <c r="U49" s="25" t="s">
        <v>374</v>
      </c>
      <c r="V49" s="25" t="s">
        <v>375</v>
      </c>
      <c r="W49" s="25" t="s">
        <v>376</v>
      </c>
      <c r="X49" s="25" t="s">
        <v>377</v>
      </c>
      <c r="Y49" s="25" t="s">
        <v>64</v>
      </c>
      <c r="Z49" s="34">
        <f t="shared" si="2"/>
        <v>1</v>
      </c>
      <c r="AA49" s="22" t="s">
        <v>67</v>
      </c>
      <c r="AB49" s="22">
        <v>10</v>
      </c>
      <c r="AC49" s="22">
        <v>3</v>
      </c>
      <c r="AD49" s="22">
        <v>12</v>
      </c>
      <c r="AE49" s="22">
        <v>12</v>
      </c>
      <c r="AF49" s="22">
        <v>16</v>
      </c>
      <c r="AG49" s="22"/>
      <c r="AH49" s="34">
        <f t="shared" si="3"/>
        <v>0</v>
      </c>
      <c r="AI49" s="22" t="s">
        <v>85</v>
      </c>
      <c r="AJ49" s="34">
        <f t="shared" si="4"/>
        <v>0</v>
      </c>
      <c r="AK49" s="22" t="s">
        <v>85</v>
      </c>
      <c r="AL49" s="34">
        <v>3840</v>
      </c>
      <c r="AM49" s="34">
        <v>2160</v>
      </c>
      <c r="AN49" s="36">
        <f t="shared" si="15"/>
        <v>8294400</v>
      </c>
      <c r="AO49" s="34">
        <v>60</v>
      </c>
      <c r="AP49" s="22" t="s">
        <v>92</v>
      </c>
      <c r="AQ49" s="22" t="s">
        <v>85</v>
      </c>
      <c r="AR49" s="22" t="s">
        <v>67</v>
      </c>
      <c r="AS49" s="22" t="s">
        <v>85</v>
      </c>
      <c r="AT49" s="22" t="s">
        <v>67</v>
      </c>
      <c r="AU49" s="34">
        <f t="shared" si="5"/>
        <v>1</v>
      </c>
      <c r="AV49" s="22" t="s">
        <v>67</v>
      </c>
      <c r="AW49" s="22">
        <f t="shared" si="6"/>
        <v>0</v>
      </c>
      <c r="AX49" s="22" t="s">
        <v>85</v>
      </c>
      <c r="AY49" s="22" t="s">
        <v>67</v>
      </c>
      <c r="AZ49" s="22" t="s">
        <v>67</v>
      </c>
      <c r="BA49" s="42">
        <f t="shared" si="7"/>
        <v>1</v>
      </c>
      <c r="BB49" s="22" t="s">
        <v>67</v>
      </c>
      <c r="BC49" s="22" t="s">
        <v>67</v>
      </c>
      <c r="BD49" s="22" t="s">
        <v>67</v>
      </c>
      <c r="BE49" s="22">
        <f t="shared" si="8"/>
        <v>1</v>
      </c>
      <c r="BF49" s="22" t="s">
        <v>67</v>
      </c>
      <c r="BG49" s="22" t="s">
        <v>67</v>
      </c>
      <c r="BH49" s="22" t="s">
        <v>145</v>
      </c>
      <c r="BI49" s="22">
        <v>4100</v>
      </c>
      <c r="BJ49" s="22">
        <f t="shared" si="9"/>
        <v>1</v>
      </c>
      <c r="BK49" s="22" t="s">
        <v>67</v>
      </c>
      <c r="BL49" s="22" t="s">
        <v>401</v>
      </c>
      <c r="BM49" s="22" t="s">
        <v>427</v>
      </c>
      <c r="BN49" s="22" t="s">
        <v>455</v>
      </c>
      <c r="BO49" s="22" t="s">
        <v>464</v>
      </c>
      <c r="BP49" s="22">
        <v>175</v>
      </c>
      <c r="BQ49" s="22" t="s">
        <v>38</v>
      </c>
      <c r="BR49" s="22">
        <f t="shared" si="10"/>
        <v>1</v>
      </c>
      <c r="BS49" s="22" t="s">
        <v>38</v>
      </c>
      <c r="BT49" s="22">
        <f t="shared" si="11"/>
        <v>1</v>
      </c>
      <c r="BU49" s="22" t="s">
        <v>38</v>
      </c>
      <c r="BV49" s="22">
        <f t="shared" si="12"/>
        <v>1</v>
      </c>
      <c r="BW49" s="22" t="s">
        <v>38</v>
      </c>
      <c r="BX49" s="22">
        <f t="shared" si="13"/>
        <v>0</v>
      </c>
      <c r="BY49" s="22" t="s">
        <v>39</v>
      </c>
      <c r="BZ49" s="28">
        <v>192000</v>
      </c>
      <c r="CA49" s="28">
        <v>324614</v>
      </c>
      <c r="CB49" s="29">
        <f t="shared" si="14"/>
        <v>258307</v>
      </c>
    </row>
    <row r="50" spans="1:80" ht="66" x14ac:dyDescent="0.3">
      <c r="A50" s="18" t="s">
        <v>249</v>
      </c>
      <c r="B50" s="22" t="s">
        <v>6</v>
      </c>
      <c r="C50" s="25" t="s">
        <v>315</v>
      </c>
      <c r="D50" s="25" t="s">
        <v>316</v>
      </c>
      <c r="E50" s="22">
        <v>8</v>
      </c>
      <c r="F50" s="31">
        <v>2.73</v>
      </c>
      <c r="G50" s="22">
        <v>6</v>
      </c>
      <c r="H50" s="22">
        <v>128</v>
      </c>
      <c r="I50" s="22">
        <f t="shared" si="0"/>
        <v>1</v>
      </c>
      <c r="J50" s="22" t="s">
        <v>38</v>
      </c>
      <c r="K50" s="22" t="s">
        <v>41</v>
      </c>
      <c r="L50" s="22">
        <v>1</v>
      </c>
      <c r="M50" s="22">
        <v>6.5</v>
      </c>
      <c r="N50" s="32">
        <v>2400</v>
      </c>
      <c r="O50" s="32">
        <v>1080</v>
      </c>
      <c r="P50" s="32">
        <f t="shared" si="1"/>
        <v>2592000</v>
      </c>
      <c r="Q50" s="189" t="s">
        <v>57</v>
      </c>
      <c r="R50" s="189"/>
      <c r="S50" s="22">
        <v>120</v>
      </c>
      <c r="T50" s="25" t="s">
        <v>63</v>
      </c>
      <c r="U50" s="25" t="s">
        <v>64</v>
      </c>
      <c r="V50" s="24"/>
      <c r="W50" s="24"/>
      <c r="X50" s="24"/>
      <c r="Y50" s="24"/>
      <c r="Z50" s="34">
        <f t="shared" si="2"/>
        <v>1</v>
      </c>
      <c r="AA50" s="22" t="s">
        <v>67</v>
      </c>
      <c r="AB50" s="22">
        <v>32</v>
      </c>
      <c r="AC50" s="22">
        <v>3</v>
      </c>
      <c r="AD50" s="22">
        <v>12</v>
      </c>
      <c r="AE50" s="22">
        <v>8</v>
      </c>
      <c r="AF50" s="22">
        <v>12</v>
      </c>
      <c r="AG50" s="22"/>
      <c r="AH50" s="34">
        <f t="shared" si="3"/>
        <v>0</v>
      </c>
      <c r="AI50" s="22" t="s">
        <v>85</v>
      </c>
      <c r="AJ50" s="34">
        <f t="shared" si="4"/>
        <v>0</v>
      </c>
      <c r="AK50" s="22" t="s">
        <v>85</v>
      </c>
      <c r="AL50" s="34">
        <v>3840</v>
      </c>
      <c r="AM50" s="34">
        <v>2160</v>
      </c>
      <c r="AN50" s="36">
        <f t="shared" si="15"/>
        <v>8294400</v>
      </c>
      <c r="AO50" s="34">
        <v>60</v>
      </c>
      <c r="AP50" s="22" t="s">
        <v>92</v>
      </c>
      <c r="AQ50" s="22" t="s">
        <v>85</v>
      </c>
      <c r="AR50" s="22" t="s">
        <v>67</v>
      </c>
      <c r="AS50" s="22" t="s">
        <v>85</v>
      </c>
      <c r="AT50" s="22" t="s">
        <v>67</v>
      </c>
      <c r="AU50" s="34">
        <f t="shared" si="5"/>
        <v>0</v>
      </c>
      <c r="AV50" s="22" t="s">
        <v>85</v>
      </c>
      <c r="AW50" s="22">
        <f t="shared" si="6"/>
        <v>0</v>
      </c>
      <c r="AX50" s="22" t="s">
        <v>85</v>
      </c>
      <c r="AY50" s="22" t="s">
        <v>67</v>
      </c>
      <c r="AZ50" s="22" t="s">
        <v>67</v>
      </c>
      <c r="BA50" s="42">
        <f t="shared" si="7"/>
        <v>1</v>
      </c>
      <c r="BB50" s="22" t="s">
        <v>67</v>
      </c>
      <c r="BC50" s="22" t="s">
        <v>67</v>
      </c>
      <c r="BD50" s="22" t="s">
        <v>67</v>
      </c>
      <c r="BE50" s="22">
        <f t="shared" si="8"/>
        <v>1</v>
      </c>
      <c r="BF50" s="22" t="s">
        <v>67</v>
      </c>
      <c r="BG50" s="22" t="s">
        <v>67</v>
      </c>
      <c r="BH50" s="22" t="s">
        <v>144</v>
      </c>
      <c r="BI50" s="22">
        <v>4500</v>
      </c>
      <c r="BJ50" s="22">
        <f t="shared" si="9"/>
        <v>1</v>
      </c>
      <c r="BK50" s="22" t="s">
        <v>67</v>
      </c>
      <c r="BL50" s="22" t="s">
        <v>401</v>
      </c>
      <c r="BM50" s="22" t="s">
        <v>423</v>
      </c>
      <c r="BN50" s="22" t="s">
        <v>452</v>
      </c>
      <c r="BO50" s="22" t="s">
        <v>173</v>
      </c>
      <c r="BP50" s="22">
        <v>190</v>
      </c>
      <c r="BQ50" s="22" t="s">
        <v>39</v>
      </c>
      <c r="BR50" s="22">
        <f t="shared" si="10"/>
        <v>1</v>
      </c>
      <c r="BS50" s="22" t="s">
        <v>38</v>
      </c>
      <c r="BT50" s="22">
        <f t="shared" si="11"/>
        <v>1</v>
      </c>
      <c r="BU50" s="22" t="s">
        <v>38</v>
      </c>
      <c r="BV50" s="22">
        <f t="shared" si="12"/>
        <v>1</v>
      </c>
      <c r="BW50" s="22" t="s">
        <v>38</v>
      </c>
      <c r="BX50" s="22">
        <f t="shared" si="13"/>
        <v>0</v>
      </c>
      <c r="BY50" s="22" t="s">
        <v>39</v>
      </c>
      <c r="BZ50" s="28">
        <v>234990</v>
      </c>
      <c r="CA50" s="28">
        <v>234990</v>
      </c>
      <c r="CB50" s="29">
        <f t="shared" si="14"/>
        <v>234990</v>
      </c>
    </row>
    <row r="51" spans="1:80" ht="79.2" x14ac:dyDescent="0.3">
      <c r="A51" s="18" t="s">
        <v>250</v>
      </c>
      <c r="B51" s="22" t="s">
        <v>6</v>
      </c>
      <c r="C51" s="25" t="s">
        <v>317</v>
      </c>
      <c r="D51" s="25" t="s">
        <v>318</v>
      </c>
      <c r="E51" s="22">
        <v>8</v>
      </c>
      <c r="F51" s="31">
        <v>2.7</v>
      </c>
      <c r="G51" s="22">
        <v>8</v>
      </c>
      <c r="H51" s="22">
        <v>128</v>
      </c>
      <c r="I51" s="22">
        <f t="shared" si="0"/>
        <v>1</v>
      </c>
      <c r="J51" s="22" t="s">
        <v>38</v>
      </c>
      <c r="K51" s="22" t="s">
        <v>43</v>
      </c>
      <c r="L51" s="22">
        <v>1</v>
      </c>
      <c r="M51" s="22">
        <v>6.1</v>
      </c>
      <c r="N51" s="32">
        <v>3040</v>
      </c>
      <c r="O51" s="32">
        <v>1440</v>
      </c>
      <c r="P51" s="32">
        <f t="shared" si="1"/>
        <v>4377600</v>
      </c>
      <c r="Q51" s="189" t="s">
        <v>369</v>
      </c>
      <c r="R51" s="189"/>
      <c r="S51" s="22">
        <v>60</v>
      </c>
      <c r="T51" s="25" t="s">
        <v>63</v>
      </c>
      <c r="U51" s="25" t="s">
        <v>374</v>
      </c>
      <c r="V51" s="25" t="s">
        <v>375</v>
      </c>
      <c r="W51" s="25" t="s">
        <v>376</v>
      </c>
      <c r="X51" s="25" t="s">
        <v>377</v>
      </c>
      <c r="Y51" s="25" t="s">
        <v>64</v>
      </c>
      <c r="Z51" s="34">
        <f t="shared" si="2"/>
        <v>1</v>
      </c>
      <c r="AA51" s="22" t="s">
        <v>67</v>
      </c>
      <c r="AB51" s="22">
        <v>10</v>
      </c>
      <c r="AC51" s="22">
        <v>3</v>
      </c>
      <c r="AD51" s="22">
        <v>12</v>
      </c>
      <c r="AE51" s="22">
        <v>12</v>
      </c>
      <c r="AF51" s="22">
        <v>16</v>
      </c>
      <c r="AG51" s="22"/>
      <c r="AH51" s="34">
        <f t="shared" si="3"/>
        <v>0</v>
      </c>
      <c r="AI51" s="22" t="s">
        <v>85</v>
      </c>
      <c r="AJ51" s="34">
        <f t="shared" si="4"/>
        <v>0</v>
      </c>
      <c r="AK51" s="22" t="s">
        <v>85</v>
      </c>
      <c r="AL51" s="34">
        <v>3840</v>
      </c>
      <c r="AM51" s="34">
        <v>2160</v>
      </c>
      <c r="AN51" s="36">
        <f t="shared" si="15"/>
        <v>8294400</v>
      </c>
      <c r="AO51" s="34">
        <v>60</v>
      </c>
      <c r="AP51" s="22" t="s">
        <v>92</v>
      </c>
      <c r="AQ51" s="22" t="s">
        <v>85</v>
      </c>
      <c r="AR51" s="22" t="s">
        <v>67</v>
      </c>
      <c r="AS51" s="22" t="s">
        <v>85</v>
      </c>
      <c r="AT51" s="22" t="s">
        <v>67</v>
      </c>
      <c r="AU51" s="34">
        <f t="shared" si="5"/>
        <v>1</v>
      </c>
      <c r="AV51" s="22" t="s">
        <v>67</v>
      </c>
      <c r="AW51" s="22">
        <f t="shared" si="6"/>
        <v>0</v>
      </c>
      <c r="AX51" s="22" t="s">
        <v>85</v>
      </c>
      <c r="AY51" s="22" t="s">
        <v>67</v>
      </c>
      <c r="AZ51" s="22" t="s">
        <v>67</v>
      </c>
      <c r="BA51" s="42">
        <f t="shared" si="7"/>
        <v>1</v>
      </c>
      <c r="BB51" s="22" t="s">
        <v>67</v>
      </c>
      <c r="BC51" s="22" t="s">
        <v>67</v>
      </c>
      <c r="BD51" s="22" t="s">
        <v>67</v>
      </c>
      <c r="BE51" s="22">
        <f t="shared" si="8"/>
        <v>1</v>
      </c>
      <c r="BF51" s="22" t="s">
        <v>67</v>
      </c>
      <c r="BG51" s="22" t="s">
        <v>67</v>
      </c>
      <c r="BH51" s="22" t="s">
        <v>145</v>
      </c>
      <c r="BI51" s="22">
        <v>3400</v>
      </c>
      <c r="BJ51" s="22">
        <f t="shared" si="9"/>
        <v>1</v>
      </c>
      <c r="BK51" s="22" t="s">
        <v>67</v>
      </c>
      <c r="BL51" s="22" t="s">
        <v>401</v>
      </c>
      <c r="BM51" s="22" t="s">
        <v>416</v>
      </c>
      <c r="BN51" s="22" t="s">
        <v>456</v>
      </c>
      <c r="BO51" s="22" t="s">
        <v>464</v>
      </c>
      <c r="BP51" s="22">
        <v>157</v>
      </c>
      <c r="BQ51" s="22" t="s">
        <v>38</v>
      </c>
      <c r="BR51" s="22">
        <f t="shared" si="10"/>
        <v>1</v>
      </c>
      <c r="BS51" s="22" t="s">
        <v>38</v>
      </c>
      <c r="BT51" s="22">
        <f t="shared" si="11"/>
        <v>1</v>
      </c>
      <c r="BU51" s="22" t="s">
        <v>38</v>
      </c>
      <c r="BV51" s="22">
        <f t="shared" si="12"/>
        <v>1</v>
      </c>
      <c r="BW51" s="22" t="s">
        <v>38</v>
      </c>
      <c r="BX51" s="22">
        <f t="shared" si="13"/>
        <v>0</v>
      </c>
      <c r="BY51" s="22" t="s">
        <v>39</v>
      </c>
      <c r="BZ51" s="28">
        <v>237340</v>
      </c>
      <c r="CA51" s="28">
        <v>292000</v>
      </c>
      <c r="CB51" s="29">
        <f t="shared" si="14"/>
        <v>264670</v>
      </c>
    </row>
    <row r="52" spans="1:80" ht="79.2" x14ac:dyDescent="0.3">
      <c r="A52" s="18" t="s">
        <v>251</v>
      </c>
      <c r="B52" s="22" t="s">
        <v>6</v>
      </c>
      <c r="C52" s="25" t="s">
        <v>14</v>
      </c>
      <c r="D52" s="25" t="s">
        <v>15</v>
      </c>
      <c r="E52" s="22">
        <v>8</v>
      </c>
      <c r="F52" s="31">
        <v>2.84</v>
      </c>
      <c r="G52" s="22">
        <v>6</v>
      </c>
      <c r="H52" s="22">
        <v>128</v>
      </c>
      <c r="I52" s="22">
        <f t="shared" si="0"/>
        <v>1</v>
      </c>
      <c r="J52" s="22" t="s">
        <v>38</v>
      </c>
      <c r="K52" s="22" t="s">
        <v>41</v>
      </c>
      <c r="L52" s="22">
        <v>1</v>
      </c>
      <c r="M52" s="22">
        <v>6.5</v>
      </c>
      <c r="N52" s="32">
        <v>2400</v>
      </c>
      <c r="O52" s="32">
        <v>1080</v>
      </c>
      <c r="P52" s="32">
        <f t="shared" si="1"/>
        <v>2592000</v>
      </c>
      <c r="Q52" s="189" t="s">
        <v>57</v>
      </c>
      <c r="R52" s="189"/>
      <c r="S52" s="22">
        <v>120</v>
      </c>
      <c r="T52" s="25" t="s">
        <v>63</v>
      </c>
      <c r="U52" s="25" t="s">
        <v>64</v>
      </c>
      <c r="V52" s="24"/>
      <c r="W52" s="24"/>
      <c r="X52" s="24"/>
      <c r="Y52" s="24"/>
      <c r="Z52" s="34">
        <f t="shared" si="2"/>
        <v>1</v>
      </c>
      <c r="AA52" s="22" t="s">
        <v>67</v>
      </c>
      <c r="AB52" s="22">
        <v>32</v>
      </c>
      <c r="AC52" s="22">
        <v>3</v>
      </c>
      <c r="AD52" s="22">
        <v>12</v>
      </c>
      <c r="AE52" s="22">
        <v>8</v>
      </c>
      <c r="AF52" s="22">
        <v>12</v>
      </c>
      <c r="AG52" s="22"/>
      <c r="AH52" s="34">
        <f t="shared" si="3"/>
        <v>0</v>
      </c>
      <c r="AI52" s="22" t="s">
        <v>85</v>
      </c>
      <c r="AJ52" s="34">
        <f t="shared" si="4"/>
        <v>0</v>
      </c>
      <c r="AK52" s="22" t="s">
        <v>85</v>
      </c>
      <c r="AL52" s="34">
        <v>3840</v>
      </c>
      <c r="AM52" s="34">
        <v>2160</v>
      </c>
      <c r="AN52" s="36">
        <f t="shared" si="15"/>
        <v>8294400</v>
      </c>
      <c r="AO52" s="34">
        <v>60</v>
      </c>
      <c r="AP52" s="22" t="s">
        <v>92</v>
      </c>
      <c r="AQ52" s="22" t="s">
        <v>85</v>
      </c>
      <c r="AR52" s="22" t="s">
        <v>67</v>
      </c>
      <c r="AS52" s="22" t="s">
        <v>85</v>
      </c>
      <c r="AT52" s="22" t="s">
        <v>67</v>
      </c>
      <c r="AU52" s="34">
        <f t="shared" si="5"/>
        <v>0</v>
      </c>
      <c r="AV52" s="22" t="s">
        <v>85</v>
      </c>
      <c r="AW52" s="22">
        <f t="shared" si="6"/>
        <v>1</v>
      </c>
      <c r="AX52" s="22" t="s">
        <v>67</v>
      </c>
      <c r="AY52" s="22" t="s">
        <v>67</v>
      </c>
      <c r="AZ52" s="22" t="s">
        <v>67</v>
      </c>
      <c r="BA52" s="42">
        <f t="shared" si="7"/>
        <v>1</v>
      </c>
      <c r="BB52" s="22" t="s">
        <v>67</v>
      </c>
      <c r="BC52" s="22" t="s">
        <v>67</v>
      </c>
      <c r="BD52" s="22" t="s">
        <v>67</v>
      </c>
      <c r="BE52" s="22">
        <f t="shared" si="8"/>
        <v>1</v>
      </c>
      <c r="BF52" s="22" t="s">
        <v>67</v>
      </c>
      <c r="BG52" s="22" t="s">
        <v>67</v>
      </c>
      <c r="BH52" s="22" t="s">
        <v>144</v>
      </c>
      <c r="BI52" s="22">
        <v>4500</v>
      </c>
      <c r="BJ52" s="22">
        <f t="shared" si="9"/>
        <v>1</v>
      </c>
      <c r="BK52" s="22" t="s">
        <v>67</v>
      </c>
      <c r="BL52" s="22" t="s">
        <v>401</v>
      </c>
      <c r="BM52" s="22" t="s">
        <v>423</v>
      </c>
      <c r="BN52" s="22" t="s">
        <v>452</v>
      </c>
      <c r="BO52" s="22" t="s">
        <v>173</v>
      </c>
      <c r="BP52" s="22">
        <v>190</v>
      </c>
      <c r="BQ52" s="22" t="s">
        <v>38</v>
      </c>
      <c r="BR52" s="22">
        <f t="shared" si="10"/>
        <v>1</v>
      </c>
      <c r="BS52" s="22" t="s">
        <v>38</v>
      </c>
      <c r="BT52" s="22">
        <f t="shared" si="11"/>
        <v>1</v>
      </c>
      <c r="BU52" s="22" t="s">
        <v>38</v>
      </c>
      <c r="BV52" s="22">
        <f t="shared" si="12"/>
        <v>1</v>
      </c>
      <c r="BW52" s="22" t="s">
        <v>38</v>
      </c>
      <c r="BX52" s="22">
        <f t="shared" si="13"/>
        <v>0</v>
      </c>
      <c r="BY52" s="22" t="s">
        <v>39</v>
      </c>
      <c r="BZ52" s="28">
        <v>192200</v>
      </c>
      <c r="CA52" s="28">
        <v>299974</v>
      </c>
      <c r="CB52" s="29">
        <f t="shared" si="14"/>
        <v>246087</v>
      </c>
    </row>
    <row r="53" spans="1:80" ht="66" x14ac:dyDescent="0.3">
      <c r="A53" s="18" t="s">
        <v>252</v>
      </c>
      <c r="B53" s="22" t="s">
        <v>6</v>
      </c>
      <c r="C53" s="25" t="s">
        <v>320</v>
      </c>
      <c r="D53" s="25" t="s">
        <v>321</v>
      </c>
      <c r="E53" s="22">
        <v>8</v>
      </c>
      <c r="F53" s="31">
        <v>2.73</v>
      </c>
      <c r="G53" s="22">
        <v>8</v>
      </c>
      <c r="H53" s="22">
        <v>256</v>
      </c>
      <c r="I53" s="22">
        <f t="shared" si="0"/>
        <v>0</v>
      </c>
      <c r="J53" s="22" t="s">
        <v>39</v>
      </c>
      <c r="K53" s="22"/>
      <c r="L53" s="22">
        <v>1</v>
      </c>
      <c r="M53" s="22">
        <v>6.7</v>
      </c>
      <c r="N53" s="32">
        <v>2400</v>
      </c>
      <c r="O53" s="32">
        <v>1080</v>
      </c>
      <c r="P53" s="32">
        <f t="shared" si="1"/>
        <v>2592000</v>
      </c>
      <c r="Q53" s="189" t="s">
        <v>370</v>
      </c>
      <c r="R53" s="189"/>
      <c r="S53" s="22">
        <v>60</v>
      </c>
      <c r="T53" s="25" t="s">
        <v>63</v>
      </c>
      <c r="U53" s="25" t="s">
        <v>64</v>
      </c>
      <c r="V53" s="24"/>
      <c r="W53" s="24"/>
      <c r="X53" s="24"/>
      <c r="Y53" s="24"/>
      <c r="Z53" s="34">
        <f t="shared" si="2"/>
        <v>1</v>
      </c>
      <c r="AA53" s="22" t="s">
        <v>67</v>
      </c>
      <c r="AB53" s="22">
        <v>10</v>
      </c>
      <c r="AC53" s="22">
        <v>3</v>
      </c>
      <c r="AD53" s="22">
        <v>12</v>
      </c>
      <c r="AE53" s="22">
        <v>64</v>
      </c>
      <c r="AF53" s="22">
        <v>12</v>
      </c>
      <c r="AG53" s="22"/>
      <c r="AH53" s="34">
        <f t="shared" si="3"/>
        <v>0</v>
      </c>
      <c r="AI53" s="22" t="s">
        <v>85</v>
      </c>
      <c r="AJ53" s="34">
        <f t="shared" si="4"/>
        <v>0</v>
      </c>
      <c r="AK53" s="22" t="s">
        <v>85</v>
      </c>
      <c r="AL53" s="34">
        <v>7680</v>
      </c>
      <c r="AM53" s="34">
        <v>4320</v>
      </c>
      <c r="AN53" s="36">
        <f t="shared" si="15"/>
        <v>33177600</v>
      </c>
      <c r="AO53" s="34">
        <v>24</v>
      </c>
      <c r="AP53" s="22" t="s">
        <v>387</v>
      </c>
      <c r="AQ53" s="22" t="s">
        <v>85</v>
      </c>
      <c r="AR53" s="22" t="s">
        <v>67</v>
      </c>
      <c r="AS53" s="22" t="s">
        <v>85</v>
      </c>
      <c r="AT53" s="22" t="s">
        <v>67</v>
      </c>
      <c r="AU53" s="34">
        <f t="shared" si="5"/>
        <v>0</v>
      </c>
      <c r="AV53" s="22" t="s">
        <v>85</v>
      </c>
      <c r="AW53" s="22">
        <f t="shared" si="6"/>
        <v>0</v>
      </c>
      <c r="AX53" s="22" t="s">
        <v>85</v>
      </c>
      <c r="AY53" s="22" t="s">
        <v>67</v>
      </c>
      <c r="AZ53" s="22" t="s">
        <v>67</v>
      </c>
      <c r="BA53" s="42">
        <f t="shared" si="7"/>
        <v>1</v>
      </c>
      <c r="BB53" s="22" t="s">
        <v>67</v>
      </c>
      <c r="BC53" s="22" t="s">
        <v>67</v>
      </c>
      <c r="BD53" s="22" t="s">
        <v>67</v>
      </c>
      <c r="BE53" s="22">
        <f t="shared" si="8"/>
        <v>1</v>
      </c>
      <c r="BF53" s="22" t="s">
        <v>67</v>
      </c>
      <c r="BG53" s="22" t="s">
        <v>67</v>
      </c>
      <c r="BH53" s="22" t="s">
        <v>145</v>
      </c>
      <c r="BI53" s="22">
        <v>4300</v>
      </c>
      <c r="BJ53" s="22">
        <f t="shared" si="9"/>
        <v>1</v>
      </c>
      <c r="BK53" s="22" t="s">
        <v>67</v>
      </c>
      <c r="BL53" s="22" t="s">
        <v>401</v>
      </c>
      <c r="BM53" s="22" t="s">
        <v>428</v>
      </c>
      <c r="BN53" s="22" t="s">
        <v>457</v>
      </c>
      <c r="BO53" s="22" t="s">
        <v>463</v>
      </c>
      <c r="BP53" s="22">
        <v>192</v>
      </c>
      <c r="BQ53" s="22" t="s">
        <v>38</v>
      </c>
      <c r="BR53" s="22">
        <f t="shared" si="10"/>
        <v>1</v>
      </c>
      <c r="BS53" s="22" t="s">
        <v>38</v>
      </c>
      <c r="BT53" s="22">
        <f t="shared" si="11"/>
        <v>1</v>
      </c>
      <c r="BU53" s="22" t="s">
        <v>38</v>
      </c>
      <c r="BV53" s="22">
        <f t="shared" si="12"/>
        <v>1</v>
      </c>
      <c r="BW53" s="22" t="s">
        <v>38</v>
      </c>
      <c r="BX53" s="22">
        <f t="shared" si="13"/>
        <v>0</v>
      </c>
      <c r="BY53" s="22" t="s">
        <v>39</v>
      </c>
      <c r="BZ53" s="28">
        <v>223000</v>
      </c>
      <c r="CA53" s="28">
        <v>385474</v>
      </c>
      <c r="CB53" s="29">
        <f t="shared" si="14"/>
        <v>304237</v>
      </c>
    </row>
    <row r="54" spans="1:80" ht="79.2" x14ac:dyDescent="0.3">
      <c r="A54" s="18" t="s">
        <v>253</v>
      </c>
      <c r="B54" s="22" t="s">
        <v>6</v>
      </c>
      <c r="C54" s="25" t="s">
        <v>315</v>
      </c>
      <c r="D54" s="25" t="s">
        <v>316</v>
      </c>
      <c r="E54" s="22">
        <v>8</v>
      </c>
      <c r="F54" s="31">
        <v>2.73</v>
      </c>
      <c r="G54" s="22">
        <v>8</v>
      </c>
      <c r="H54" s="22">
        <v>128</v>
      </c>
      <c r="I54" s="22">
        <f t="shared" si="0"/>
        <v>1</v>
      </c>
      <c r="J54" s="22" t="s">
        <v>38</v>
      </c>
      <c r="K54" s="22" t="s">
        <v>341</v>
      </c>
      <c r="L54" s="22">
        <v>1</v>
      </c>
      <c r="M54" s="22">
        <v>6.2</v>
      </c>
      <c r="N54" s="32">
        <v>3200</v>
      </c>
      <c r="O54" s="32">
        <v>1440</v>
      </c>
      <c r="P54" s="32">
        <f t="shared" si="1"/>
        <v>4608000</v>
      </c>
      <c r="Q54" s="189" t="s">
        <v>369</v>
      </c>
      <c r="R54" s="189"/>
      <c r="S54" s="22">
        <v>120</v>
      </c>
      <c r="T54" s="25" t="s">
        <v>63</v>
      </c>
      <c r="U54" s="25" t="s">
        <v>64</v>
      </c>
      <c r="V54" s="25" t="s">
        <v>378</v>
      </c>
      <c r="W54" s="25" t="s">
        <v>379</v>
      </c>
      <c r="X54" s="24"/>
      <c r="Y54" s="24"/>
      <c r="Z54" s="34">
        <f t="shared" si="2"/>
        <v>1</v>
      </c>
      <c r="AA54" s="22" t="s">
        <v>67</v>
      </c>
      <c r="AB54" s="22">
        <v>10</v>
      </c>
      <c r="AC54" s="22">
        <v>3</v>
      </c>
      <c r="AD54" s="22">
        <v>12</v>
      </c>
      <c r="AE54" s="22">
        <v>64</v>
      </c>
      <c r="AF54" s="22">
        <v>12</v>
      </c>
      <c r="AG54" s="22"/>
      <c r="AH54" s="34">
        <f t="shared" si="3"/>
        <v>0</v>
      </c>
      <c r="AI54" s="22" t="s">
        <v>85</v>
      </c>
      <c r="AJ54" s="34">
        <f t="shared" si="4"/>
        <v>0</v>
      </c>
      <c r="AK54" s="22" t="s">
        <v>85</v>
      </c>
      <c r="AL54" s="34">
        <v>7680</v>
      </c>
      <c r="AM54" s="34">
        <v>4320</v>
      </c>
      <c r="AN54" s="36">
        <f t="shared" si="15"/>
        <v>33177600</v>
      </c>
      <c r="AO54" s="34">
        <v>24</v>
      </c>
      <c r="AP54" s="22" t="s">
        <v>387</v>
      </c>
      <c r="AQ54" s="22" t="s">
        <v>85</v>
      </c>
      <c r="AR54" s="22" t="s">
        <v>67</v>
      </c>
      <c r="AS54" s="22" t="s">
        <v>85</v>
      </c>
      <c r="AT54" s="22" t="s">
        <v>67</v>
      </c>
      <c r="AU54" s="34">
        <f t="shared" si="5"/>
        <v>0</v>
      </c>
      <c r="AV54" s="22" t="s">
        <v>85</v>
      </c>
      <c r="AW54" s="22">
        <f t="shared" si="6"/>
        <v>0</v>
      </c>
      <c r="AX54" s="22" t="s">
        <v>85</v>
      </c>
      <c r="AY54" s="22" t="s">
        <v>67</v>
      </c>
      <c r="AZ54" s="22" t="s">
        <v>67</v>
      </c>
      <c r="BA54" s="42">
        <f t="shared" si="7"/>
        <v>1</v>
      </c>
      <c r="BB54" s="22" t="s">
        <v>67</v>
      </c>
      <c r="BC54" s="22" t="s">
        <v>67</v>
      </c>
      <c r="BD54" s="22" t="s">
        <v>67</v>
      </c>
      <c r="BE54" s="22">
        <f t="shared" si="8"/>
        <v>1</v>
      </c>
      <c r="BF54" s="22" t="s">
        <v>67</v>
      </c>
      <c r="BG54" s="22" t="s">
        <v>67</v>
      </c>
      <c r="BH54" s="22" t="s">
        <v>145</v>
      </c>
      <c r="BI54" s="22">
        <v>4000</v>
      </c>
      <c r="BJ54" s="22">
        <f t="shared" si="9"/>
        <v>1</v>
      </c>
      <c r="BK54" s="22" t="s">
        <v>67</v>
      </c>
      <c r="BL54" s="22" t="s">
        <v>401</v>
      </c>
      <c r="BM54" s="22" t="s">
        <v>429</v>
      </c>
      <c r="BN54" s="22" t="s">
        <v>458</v>
      </c>
      <c r="BO54" s="22" t="s">
        <v>177</v>
      </c>
      <c r="BP54" s="22">
        <v>163</v>
      </c>
      <c r="BQ54" s="22" t="s">
        <v>38</v>
      </c>
      <c r="BR54" s="22">
        <f t="shared" si="10"/>
        <v>1</v>
      </c>
      <c r="BS54" s="22" t="s">
        <v>38</v>
      </c>
      <c r="BT54" s="22">
        <f t="shared" si="11"/>
        <v>1</v>
      </c>
      <c r="BU54" s="22" t="s">
        <v>38</v>
      </c>
      <c r="BV54" s="22">
        <f t="shared" si="12"/>
        <v>1</v>
      </c>
      <c r="BW54" s="22" t="s">
        <v>38</v>
      </c>
      <c r="BX54" s="22">
        <f t="shared" si="13"/>
        <v>0</v>
      </c>
      <c r="BY54" s="22" t="s">
        <v>39</v>
      </c>
      <c r="BZ54" s="28">
        <v>227500</v>
      </c>
      <c r="CA54" s="28">
        <v>362700</v>
      </c>
      <c r="CB54" s="29">
        <f t="shared" si="14"/>
        <v>295100</v>
      </c>
    </row>
    <row r="55" spans="1:80" ht="79.2" x14ac:dyDescent="0.3">
      <c r="A55" s="18" t="s">
        <v>254</v>
      </c>
      <c r="B55" s="22" t="s">
        <v>6</v>
      </c>
      <c r="C55" s="25" t="s">
        <v>315</v>
      </c>
      <c r="D55" s="25" t="s">
        <v>316</v>
      </c>
      <c r="E55" s="22">
        <v>8</v>
      </c>
      <c r="F55" s="31">
        <v>2.73</v>
      </c>
      <c r="G55" s="22">
        <v>8</v>
      </c>
      <c r="H55" s="22">
        <v>128</v>
      </c>
      <c r="I55" s="22">
        <f t="shared" si="0"/>
        <v>1</v>
      </c>
      <c r="J55" s="22" t="s">
        <v>38</v>
      </c>
      <c r="K55" s="22" t="s">
        <v>341</v>
      </c>
      <c r="L55" s="22">
        <v>1</v>
      </c>
      <c r="M55" s="22">
        <v>6.7</v>
      </c>
      <c r="N55" s="32">
        <v>3200</v>
      </c>
      <c r="O55" s="32">
        <v>1440</v>
      </c>
      <c r="P55" s="32">
        <f t="shared" si="1"/>
        <v>4608000</v>
      </c>
      <c r="Q55" s="189" t="s">
        <v>369</v>
      </c>
      <c r="R55" s="189"/>
      <c r="S55" s="22">
        <v>120</v>
      </c>
      <c r="T55" s="25" t="s">
        <v>63</v>
      </c>
      <c r="U55" s="25" t="s">
        <v>64</v>
      </c>
      <c r="V55" s="25" t="s">
        <v>378</v>
      </c>
      <c r="W55" s="25" t="s">
        <v>379</v>
      </c>
      <c r="X55" s="24"/>
      <c r="Y55" s="24"/>
      <c r="Z55" s="34">
        <f t="shared" si="2"/>
        <v>1</v>
      </c>
      <c r="AA55" s="22" t="s">
        <v>67</v>
      </c>
      <c r="AB55" s="22">
        <v>10</v>
      </c>
      <c r="AC55" s="22">
        <v>4</v>
      </c>
      <c r="AD55" s="22">
        <v>12</v>
      </c>
      <c r="AE55" s="22">
        <v>64</v>
      </c>
      <c r="AF55" s="22">
        <v>12</v>
      </c>
      <c r="AG55" s="22" t="s">
        <v>513</v>
      </c>
      <c r="AH55" s="34">
        <f t="shared" si="3"/>
        <v>0</v>
      </c>
      <c r="AI55" s="22" t="s">
        <v>85</v>
      </c>
      <c r="AJ55" s="34">
        <f t="shared" si="4"/>
        <v>1</v>
      </c>
      <c r="AK55" s="22" t="s">
        <v>67</v>
      </c>
      <c r="AL55" s="34">
        <v>7680</v>
      </c>
      <c r="AM55" s="34">
        <v>4320</v>
      </c>
      <c r="AN55" s="36">
        <f t="shared" si="15"/>
        <v>33177600</v>
      </c>
      <c r="AO55" s="34">
        <v>24</v>
      </c>
      <c r="AP55" s="22" t="s">
        <v>387</v>
      </c>
      <c r="AQ55" s="22" t="s">
        <v>85</v>
      </c>
      <c r="AR55" s="22" t="s">
        <v>67</v>
      </c>
      <c r="AS55" s="22" t="s">
        <v>85</v>
      </c>
      <c r="AT55" s="22" t="s">
        <v>67</v>
      </c>
      <c r="AU55" s="34">
        <f t="shared" si="5"/>
        <v>0</v>
      </c>
      <c r="AV55" s="22" t="s">
        <v>85</v>
      </c>
      <c r="AW55" s="22">
        <f t="shared" si="6"/>
        <v>0</v>
      </c>
      <c r="AX55" s="22" t="s">
        <v>85</v>
      </c>
      <c r="AY55" s="22" t="s">
        <v>67</v>
      </c>
      <c r="AZ55" s="22" t="s">
        <v>67</v>
      </c>
      <c r="BA55" s="42">
        <f t="shared" si="7"/>
        <v>1</v>
      </c>
      <c r="BB55" s="22" t="s">
        <v>67</v>
      </c>
      <c r="BC55" s="22" t="s">
        <v>67</v>
      </c>
      <c r="BD55" s="22" t="s">
        <v>67</v>
      </c>
      <c r="BE55" s="22">
        <f t="shared" si="8"/>
        <v>1</v>
      </c>
      <c r="BF55" s="22" t="s">
        <v>67</v>
      </c>
      <c r="BG55" s="22" t="s">
        <v>67</v>
      </c>
      <c r="BH55" s="22" t="s">
        <v>145</v>
      </c>
      <c r="BI55" s="22">
        <v>4500</v>
      </c>
      <c r="BJ55" s="22">
        <f t="shared" si="9"/>
        <v>1</v>
      </c>
      <c r="BK55" s="22" t="s">
        <v>67</v>
      </c>
      <c r="BL55" s="22" t="s">
        <v>401</v>
      </c>
      <c r="BM55" s="22" t="s">
        <v>160</v>
      </c>
      <c r="BN55" s="22" t="s">
        <v>459</v>
      </c>
      <c r="BO55" s="22" t="s">
        <v>464</v>
      </c>
      <c r="BP55" s="22">
        <v>186</v>
      </c>
      <c r="BQ55" s="22" t="s">
        <v>38</v>
      </c>
      <c r="BR55" s="22">
        <f t="shared" si="10"/>
        <v>1</v>
      </c>
      <c r="BS55" s="22" t="s">
        <v>38</v>
      </c>
      <c r="BT55" s="22">
        <f t="shared" si="11"/>
        <v>1</v>
      </c>
      <c r="BU55" s="22" t="s">
        <v>38</v>
      </c>
      <c r="BV55" s="22">
        <f t="shared" si="12"/>
        <v>1</v>
      </c>
      <c r="BW55" s="22" t="s">
        <v>38</v>
      </c>
      <c r="BX55" s="22">
        <f t="shared" si="13"/>
        <v>0</v>
      </c>
      <c r="BY55" s="22" t="s">
        <v>39</v>
      </c>
      <c r="BZ55" s="28">
        <v>238000</v>
      </c>
      <c r="CA55" s="28">
        <v>400408</v>
      </c>
      <c r="CB55" s="29">
        <f t="shared" si="14"/>
        <v>319204</v>
      </c>
    </row>
    <row r="56" spans="1:80" ht="79.2" x14ac:dyDescent="0.3">
      <c r="A56" s="18" t="s">
        <v>255</v>
      </c>
      <c r="B56" s="22" t="s">
        <v>6</v>
      </c>
      <c r="C56" s="25" t="s">
        <v>315</v>
      </c>
      <c r="D56" s="25" t="s">
        <v>316</v>
      </c>
      <c r="E56" s="22">
        <v>8</v>
      </c>
      <c r="F56" s="31">
        <v>2.73</v>
      </c>
      <c r="G56" s="22">
        <v>12</v>
      </c>
      <c r="H56" s="22">
        <v>128</v>
      </c>
      <c r="I56" s="22">
        <f t="shared" si="0"/>
        <v>1</v>
      </c>
      <c r="J56" s="22" t="s">
        <v>38</v>
      </c>
      <c r="K56" s="22" t="s">
        <v>341</v>
      </c>
      <c r="L56" s="22">
        <v>1</v>
      </c>
      <c r="M56" s="22">
        <v>6.2</v>
      </c>
      <c r="N56" s="32">
        <v>3200</v>
      </c>
      <c r="O56" s="32">
        <v>1440</v>
      </c>
      <c r="P56" s="32">
        <f t="shared" si="1"/>
        <v>4608000</v>
      </c>
      <c r="Q56" s="189" t="s">
        <v>369</v>
      </c>
      <c r="R56" s="189"/>
      <c r="S56" s="22">
        <v>120</v>
      </c>
      <c r="T56" s="25" t="s">
        <v>63</v>
      </c>
      <c r="U56" s="25" t="s">
        <v>64</v>
      </c>
      <c r="V56" s="25" t="s">
        <v>378</v>
      </c>
      <c r="W56" s="25" t="s">
        <v>379</v>
      </c>
      <c r="X56" s="24"/>
      <c r="Y56" s="24"/>
      <c r="Z56" s="34">
        <f t="shared" si="2"/>
        <v>1</v>
      </c>
      <c r="AA56" s="22" t="s">
        <v>67</v>
      </c>
      <c r="AB56" s="22">
        <v>10</v>
      </c>
      <c r="AC56" s="22">
        <v>3</v>
      </c>
      <c r="AD56" s="22">
        <v>12</v>
      </c>
      <c r="AE56" s="22">
        <v>64</v>
      </c>
      <c r="AF56" s="22">
        <v>12</v>
      </c>
      <c r="AG56" s="22"/>
      <c r="AH56" s="34">
        <f t="shared" si="3"/>
        <v>0</v>
      </c>
      <c r="AI56" s="22" t="s">
        <v>85</v>
      </c>
      <c r="AJ56" s="34">
        <f t="shared" si="4"/>
        <v>0</v>
      </c>
      <c r="AK56" s="22" t="s">
        <v>85</v>
      </c>
      <c r="AL56" s="34">
        <v>7680</v>
      </c>
      <c r="AM56" s="34">
        <v>4320</v>
      </c>
      <c r="AN56" s="36">
        <f t="shared" si="15"/>
        <v>33177600</v>
      </c>
      <c r="AO56" s="34">
        <v>24</v>
      </c>
      <c r="AP56" s="22" t="s">
        <v>387</v>
      </c>
      <c r="AQ56" s="22" t="s">
        <v>85</v>
      </c>
      <c r="AR56" s="22" t="s">
        <v>67</v>
      </c>
      <c r="AS56" s="22" t="s">
        <v>85</v>
      </c>
      <c r="AT56" s="22" t="s">
        <v>67</v>
      </c>
      <c r="AU56" s="34">
        <f t="shared" si="5"/>
        <v>0</v>
      </c>
      <c r="AV56" s="22" t="s">
        <v>85</v>
      </c>
      <c r="AW56" s="22">
        <f t="shared" si="6"/>
        <v>1</v>
      </c>
      <c r="AX56" s="22" t="s">
        <v>67</v>
      </c>
      <c r="AY56" s="22" t="s">
        <v>67</v>
      </c>
      <c r="AZ56" s="22" t="s">
        <v>67</v>
      </c>
      <c r="BA56" s="42">
        <f t="shared" si="7"/>
        <v>1</v>
      </c>
      <c r="BB56" s="22" t="s">
        <v>67</v>
      </c>
      <c r="BC56" s="22" t="s">
        <v>67</v>
      </c>
      <c r="BD56" s="22" t="s">
        <v>67</v>
      </c>
      <c r="BE56" s="22">
        <f t="shared" si="8"/>
        <v>1</v>
      </c>
      <c r="BF56" s="22" t="s">
        <v>67</v>
      </c>
      <c r="BG56" s="22" t="s">
        <v>67</v>
      </c>
      <c r="BH56" s="22" t="s">
        <v>145</v>
      </c>
      <c r="BI56" s="22">
        <v>4000</v>
      </c>
      <c r="BJ56" s="22">
        <f t="shared" si="9"/>
        <v>1</v>
      </c>
      <c r="BK56" s="22" t="s">
        <v>67</v>
      </c>
      <c r="BL56" s="22" t="s">
        <v>401</v>
      </c>
      <c r="BM56" s="22" t="s">
        <v>429</v>
      </c>
      <c r="BN56" s="22" t="s">
        <v>458</v>
      </c>
      <c r="BO56" s="22" t="s">
        <v>177</v>
      </c>
      <c r="BP56" s="22">
        <v>163</v>
      </c>
      <c r="BQ56" s="22" t="s">
        <v>38</v>
      </c>
      <c r="BR56" s="22">
        <f t="shared" si="10"/>
        <v>1</v>
      </c>
      <c r="BS56" s="22" t="s">
        <v>38</v>
      </c>
      <c r="BT56" s="22">
        <f t="shared" si="11"/>
        <v>1</v>
      </c>
      <c r="BU56" s="22" t="s">
        <v>38</v>
      </c>
      <c r="BV56" s="22">
        <f t="shared" si="12"/>
        <v>1</v>
      </c>
      <c r="BW56" s="22" t="s">
        <v>38</v>
      </c>
      <c r="BX56" s="22">
        <f t="shared" si="13"/>
        <v>0</v>
      </c>
      <c r="BY56" s="22" t="s">
        <v>39</v>
      </c>
      <c r="BZ56" s="28">
        <v>236000</v>
      </c>
      <c r="CA56" s="28">
        <v>369000</v>
      </c>
      <c r="CB56" s="29">
        <f t="shared" si="14"/>
        <v>302500</v>
      </c>
    </row>
    <row r="57" spans="1:80" ht="79.2" x14ac:dyDescent="0.3">
      <c r="A57" s="18" t="s">
        <v>256</v>
      </c>
      <c r="B57" s="22" t="s">
        <v>6</v>
      </c>
      <c r="C57" s="25" t="s">
        <v>315</v>
      </c>
      <c r="D57" s="25" t="s">
        <v>316</v>
      </c>
      <c r="E57" s="22">
        <v>8</v>
      </c>
      <c r="F57" s="31">
        <v>2.73</v>
      </c>
      <c r="G57" s="22">
        <v>8</v>
      </c>
      <c r="H57" s="22">
        <v>128</v>
      </c>
      <c r="I57" s="22">
        <f t="shared" si="0"/>
        <v>1</v>
      </c>
      <c r="J57" s="22" t="s">
        <v>38</v>
      </c>
      <c r="K57" s="22" t="s">
        <v>341</v>
      </c>
      <c r="L57" s="22">
        <v>1</v>
      </c>
      <c r="M57" s="22">
        <v>6.2</v>
      </c>
      <c r="N57" s="32">
        <v>3200</v>
      </c>
      <c r="O57" s="32">
        <v>1440</v>
      </c>
      <c r="P57" s="32">
        <f t="shared" si="1"/>
        <v>4608000</v>
      </c>
      <c r="Q57" s="189" t="s">
        <v>369</v>
      </c>
      <c r="R57" s="189"/>
      <c r="S57" s="22">
        <v>120</v>
      </c>
      <c r="T57" s="25" t="s">
        <v>63</v>
      </c>
      <c r="U57" s="25" t="s">
        <v>64</v>
      </c>
      <c r="V57" s="25" t="s">
        <v>378</v>
      </c>
      <c r="W57" s="25" t="s">
        <v>379</v>
      </c>
      <c r="X57" s="24"/>
      <c r="Y57" s="24"/>
      <c r="Z57" s="34">
        <f t="shared" si="2"/>
        <v>1</v>
      </c>
      <c r="AA57" s="22" t="s">
        <v>67</v>
      </c>
      <c r="AB57" s="22">
        <v>10</v>
      </c>
      <c r="AC57" s="22">
        <v>3</v>
      </c>
      <c r="AD57" s="22">
        <v>12</v>
      </c>
      <c r="AE57" s="22">
        <v>64</v>
      </c>
      <c r="AF57" s="22">
        <v>12</v>
      </c>
      <c r="AG57" s="22"/>
      <c r="AH57" s="34">
        <f t="shared" si="3"/>
        <v>0</v>
      </c>
      <c r="AI57" s="22" t="s">
        <v>85</v>
      </c>
      <c r="AJ57" s="34">
        <f t="shared" si="4"/>
        <v>0</v>
      </c>
      <c r="AK57" s="22" t="s">
        <v>85</v>
      </c>
      <c r="AL57" s="34">
        <v>7680</v>
      </c>
      <c r="AM57" s="34">
        <v>4320</v>
      </c>
      <c r="AN57" s="36">
        <f t="shared" si="15"/>
        <v>33177600</v>
      </c>
      <c r="AO57" s="34">
        <v>24</v>
      </c>
      <c r="AP57" s="22" t="s">
        <v>387</v>
      </c>
      <c r="AQ57" s="22" t="s">
        <v>85</v>
      </c>
      <c r="AR57" s="22" t="s">
        <v>67</v>
      </c>
      <c r="AS57" s="22" t="s">
        <v>85</v>
      </c>
      <c r="AT57" s="22" t="s">
        <v>67</v>
      </c>
      <c r="AU57" s="34">
        <f t="shared" si="5"/>
        <v>0</v>
      </c>
      <c r="AV57" s="22" t="s">
        <v>85</v>
      </c>
      <c r="AW57" s="22">
        <f t="shared" si="6"/>
        <v>1</v>
      </c>
      <c r="AX57" s="22" t="s">
        <v>67</v>
      </c>
      <c r="AY57" s="22" t="s">
        <v>67</v>
      </c>
      <c r="AZ57" s="22" t="s">
        <v>67</v>
      </c>
      <c r="BA57" s="42">
        <f t="shared" si="7"/>
        <v>1</v>
      </c>
      <c r="BB57" s="22" t="s">
        <v>67</v>
      </c>
      <c r="BC57" s="22" t="s">
        <v>67</v>
      </c>
      <c r="BD57" s="22" t="s">
        <v>67</v>
      </c>
      <c r="BE57" s="22">
        <f t="shared" si="8"/>
        <v>1</v>
      </c>
      <c r="BF57" s="22" t="s">
        <v>67</v>
      </c>
      <c r="BG57" s="22" t="s">
        <v>67</v>
      </c>
      <c r="BH57" s="22" t="s">
        <v>145</v>
      </c>
      <c r="BI57" s="22">
        <v>4000</v>
      </c>
      <c r="BJ57" s="22">
        <f t="shared" si="9"/>
        <v>1</v>
      </c>
      <c r="BK57" s="22" t="s">
        <v>67</v>
      </c>
      <c r="BL57" s="22" t="s">
        <v>401</v>
      </c>
      <c r="BM57" s="22" t="s">
        <v>429</v>
      </c>
      <c r="BN57" s="22" t="s">
        <v>458</v>
      </c>
      <c r="BO57" s="22" t="s">
        <v>177</v>
      </c>
      <c r="BP57" s="22">
        <v>163</v>
      </c>
      <c r="BQ57" s="22" t="s">
        <v>38</v>
      </c>
      <c r="BR57" s="22">
        <f t="shared" si="10"/>
        <v>1</v>
      </c>
      <c r="BS57" s="22" t="s">
        <v>38</v>
      </c>
      <c r="BT57" s="22">
        <f t="shared" si="11"/>
        <v>1</v>
      </c>
      <c r="BU57" s="22" t="s">
        <v>38</v>
      </c>
      <c r="BV57" s="22">
        <f t="shared" si="12"/>
        <v>1</v>
      </c>
      <c r="BW57" s="22" t="s">
        <v>38</v>
      </c>
      <c r="BX57" s="22">
        <f t="shared" si="13"/>
        <v>0</v>
      </c>
      <c r="BY57" s="22" t="s">
        <v>39</v>
      </c>
      <c r="BZ57" s="28">
        <v>237990</v>
      </c>
      <c r="CA57" s="28">
        <v>259990</v>
      </c>
      <c r="CB57" s="29">
        <f t="shared" si="14"/>
        <v>248990</v>
      </c>
    </row>
    <row r="58" spans="1:80" ht="66" x14ac:dyDescent="0.3">
      <c r="A58" s="18" t="s">
        <v>257</v>
      </c>
      <c r="B58" s="22" t="s">
        <v>6</v>
      </c>
      <c r="C58" s="25" t="s">
        <v>320</v>
      </c>
      <c r="D58" s="25" t="s">
        <v>321</v>
      </c>
      <c r="E58" s="22">
        <v>8</v>
      </c>
      <c r="F58" s="31">
        <v>2.73</v>
      </c>
      <c r="G58" s="22">
        <v>8</v>
      </c>
      <c r="H58" s="22">
        <v>256</v>
      </c>
      <c r="I58" s="22">
        <f t="shared" si="0"/>
        <v>0</v>
      </c>
      <c r="J58" s="22" t="s">
        <v>39</v>
      </c>
      <c r="K58" s="22"/>
      <c r="L58" s="22">
        <v>1</v>
      </c>
      <c r="M58" s="22">
        <v>6.7</v>
      </c>
      <c r="N58" s="32">
        <v>2400</v>
      </c>
      <c r="O58" s="32">
        <v>1080</v>
      </c>
      <c r="P58" s="32">
        <f t="shared" si="1"/>
        <v>2592000</v>
      </c>
      <c r="Q58" s="189" t="s">
        <v>370</v>
      </c>
      <c r="R58" s="189"/>
      <c r="S58" s="22">
        <v>60</v>
      </c>
      <c r="T58" s="25" t="s">
        <v>63</v>
      </c>
      <c r="U58" s="25" t="s">
        <v>64</v>
      </c>
      <c r="V58" s="24"/>
      <c r="W58" s="24"/>
      <c r="X58" s="24"/>
      <c r="Y58" s="24"/>
      <c r="Z58" s="34">
        <f t="shared" si="2"/>
        <v>1</v>
      </c>
      <c r="AA58" s="22" t="s">
        <v>67</v>
      </c>
      <c r="AB58" s="22">
        <v>10</v>
      </c>
      <c r="AC58" s="22">
        <v>3</v>
      </c>
      <c r="AD58" s="22">
        <v>12</v>
      </c>
      <c r="AE58" s="22">
        <v>64</v>
      </c>
      <c r="AF58" s="22">
        <v>12</v>
      </c>
      <c r="AG58" s="22"/>
      <c r="AH58" s="34">
        <f t="shared" si="3"/>
        <v>0</v>
      </c>
      <c r="AI58" s="22" t="s">
        <v>85</v>
      </c>
      <c r="AJ58" s="34">
        <f t="shared" si="4"/>
        <v>0</v>
      </c>
      <c r="AK58" s="22" t="s">
        <v>85</v>
      </c>
      <c r="AL58" s="34">
        <v>7680</v>
      </c>
      <c r="AM58" s="34">
        <v>4320</v>
      </c>
      <c r="AN58" s="36">
        <f t="shared" si="15"/>
        <v>33177600</v>
      </c>
      <c r="AO58" s="34">
        <v>24</v>
      </c>
      <c r="AP58" s="22" t="s">
        <v>387</v>
      </c>
      <c r="AQ58" s="22" t="s">
        <v>85</v>
      </c>
      <c r="AR58" s="22" t="s">
        <v>67</v>
      </c>
      <c r="AS58" s="22" t="s">
        <v>85</v>
      </c>
      <c r="AT58" s="22" t="s">
        <v>67</v>
      </c>
      <c r="AU58" s="34">
        <f t="shared" si="5"/>
        <v>0</v>
      </c>
      <c r="AV58" s="22" t="s">
        <v>85</v>
      </c>
      <c r="AW58" s="22">
        <f t="shared" si="6"/>
        <v>1</v>
      </c>
      <c r="AX58" s="22" t="s">
        <v>67</v>
      </c>
      <c r="AY58" s="22" t="s">
        <v>67</v>
      </c>
      <c r="AZ58" s="22" t="s">
        <v>67</v>
      </c>
      <c r="BA58" s="42">
        <f t="shared" si="7"/>
        <v>1</v>
      </c>
      <c r="BB58" s="22" t="s">
        <v>67</v>
      </c>
      <c r="BC58" s="22" t="s">
        <v>67</v>
      </c>
      <c r="BD58" s="22" t="s">
        <v>67</v>
      </c>
      <c r="BE58" s="22">
        <f t="shared" si="8"/>
        <v>1</v>
      </c>
      <c r="BF58" s="22" t="s">
        <v>67</v>
      </c>
      <c r="BG58" s="22" t="s">
        <v>67</v>
      </c>
      <c r="BH58" s="22" t="s">
        <v>145</v>
      </c>
      <c r="BI58" s="22">
        <v>4300</v>
      </c>
      <c r="BJ58" s="22">
        <f t="shared" si="9"/>
        <v>1</v>
      </c>
      <c r="BK58" s="22" t="s">
        <v>67</v>
      </c>
      <c r="BL58" s="22" t="s">
        <v>401</v>
      </c>
      <c r="BM58" s="22" t="s">
        <v>428</v>
      </c>
      <c r="BN58" s="22" t="s">
        <v>457</v>
      </c>
      <c r="BO58" s="22" t="s">
        <v>463</v>
      </c>
      <c r="BP58" s="22">
        <v>192</v>
      </c>
      <c r="BQ58" s="22" t="s">
        <v>38</v>
      </c>
      <c r="BR58" s="22">
        <f t="shared" si="10"/>
        <v>1</v>
      </c>
      <c r="BS58" s="22" t="s">
        <v>38</v>
      </c>
      <c r="BT58" s="22">
        <f t="shared" si="11"/>
        <v>1</v>
      </c>
      <c r="BU58" s="22" t="s">
        <v>38</v>
      </c>
      <c r="BV58" s="22">
        <f t="shared" si="12"/>
        <v>1</v>
      </c>
      <c r="BW58" s="22" t="s">
        <v>38</v>
      </c>
      <c r="BX58" s="22">
        <f t="shared" si="13"/>
        <v>0</v>
      </c>
      <c r="BY58" s="22" t="s">
        <v>39</v>
      </c>
      <c r="BZ58" s="28">
        <v>237990</v>
      </c>
      <c r="CA58" s="28">
        <v>450989</v>
      </c>
      <c r="CB58" s="29">
        <f t="shared" si="14"/>
        <v>344489.5</v>
      </c>
    </row>
    <row r="59" spans="1:80" ht="66" x14ac:dyDescent="0.3">
      <c r="A59" s="18" t="s">
        <v>258</v>
      </c>
      <c r="B59" s="22" t="s">
        <v>6</v>
      </c>
      <c r="C59" s="25" t="s">
        <v>319</v>
      </c>
      <c r="D59" s="25" t="s">
        <v>318</v>
      </c>
      <c r="E59" s="22">
        <v>8</v>
      </c>
      <c r="F59" s="31">
        <v>2.73</v>
      </c>
      <c r="G59" s="22">
        <v>12</v>
      </c>
      <c r="H59" s="22">
        <v>256</v>
      </c>
      <c r="I59" s="22">
        <f t="shared" si="0"/>
        <v>1</v>
      </c>
      <c r="J59" s="22" t="s">
        <v>38</v>
      </c>
      <c r="K59" s="22" t="s">
        <v>341</v>
      </c>
      <c r="L59" s="22">
        <v>1</v>
      </c>
      <c r="M59" s="22">
        <v>6.8</v>
      </c>
      <c r="N59" s="32">
        <v>3040</v>
      </c>
      <c r="O59" s="32">
        <v>1440</v>
      </c>
      <c r="P59" s="32">
        <f t="shared" si="1"/>
        <v>4377600</v>
      </c>
      <c r="Q59" s="189" t="s">
        <v>369</v>
      </c>
      <c r="R59" s="189"/>
      <c r="S59" s="22">
        <v>60</v>
      </c>
      <c r="T59" s="25" t="s">
        <v>63</v>
      </c>
      <c r="U59" s="25" t="s">
        <v>64</v>
      </c>
      <c r="V59" s="24"/>
      <c r="W59" s="24"/>
      <c r="X59" s="24"/>
      <c r="Y59" s="24"/>
      <c r="Z59" s="34">
        <f t="shared" si="2"/>
        <v>1</v>
      </c>
      <c r="AA59" s="22" t="s">
        <v>67</v>
      </c>
      <c r="AB59" s="22">
        <v>10</v>
      </c>
      <c r="AC59" s="22">
        <v>4</v>
      </c>
      <c r="AD59" s="22">
        <v>12</v>
      </c>
      <c r="AE59" s="22">
        <v>12</v>
      </c>
      <c r="AF59" s="22">
        <v>16</v>
      </c>
      <c r="AG59" s="22" t="s">
        <v>513</v>
      </c>
      <c r="AH59" s="34">
        <f t="shared" si="3"/>
        <v>0</v>
      </c>
      <c r="AI59" s="22" t="s">
        <v>85</v>
      </c>
      <c r="AJ59" s="34">
        <f t="shared" si="4"/>
        <v>1</v>
      </c>
      <c r="AK59" s="22" t="s">
        <v>67</v>
      </c>
      <c r="AL59" s="34">
        <v>3840</v>
      </c>
      <c r="AM59" s="34">
        <v>2160</v>
      </c>
      <c r="AN59" s="36">
        <f t="shared" si="15"/>
        <v>8294400</v>
      </c>
      <c r="AO59" s="34">
        <v>60</v>
      </c>
      <c r="AP59" s="22" t="s">
        <v>92</v>
      </c>
      <c r="AQ59" s="22" t="s">
        <v>85</v>
      </c>
      <c r="AR59" s="22" t="s">
        <v>67</v>
      </c>
      <c r="AS59" s="22" t="s">
        <v>85</v>
      </c>
      <c r="AT59" s="22" t="s">
        <v>67</v>
      </c>
      <c r="AU59" s="34">
        <f t="shared" si="5"/>
        <v>0</v>
      </c>
      <c r="AV59" s="22" t="s">
        <v>85</v>
      </c>
      <c r="AW59" s="22">
        <f t="shared" si="6"/>
        <v>0</v>
      </c>
      <c r="AX59" s="22" t="s">
        <v>85</v>
      </c>
      <c r="AY59" s="22" t="s">
        <v>67</v>
      </c>
      <c r="AZ59" s="22" t="s">
        <v>67</v>
      </c>
      <c r="BA59" s="42">
        <f t="shared" si="7"/>
        <v>1</v>
      </c>
      <c r="BB59" s="22" t="s">
        <v>67</v>
      </c>
      <c r="BC59" s="22" t="s">
        <v>67</v>
      </c>
      <c r="BD59" s="22" t="s">
        <v>67</v>
      </c>
      <c r="BE59" s="22">
        <f t="shared" si="8"/>
        <v>1</v>
      </c>
      <c r="BF59" s="22" t="s">
        <v>67</v>
      </c>
      <c r="BG59" s="22" t="s">
        <v>67</v>
      </c>
      <c r="BH59" s="22" t="s">
        <v>145</v>
      </c>
      <c r="BI59" s="22">
        <v>4300</v>
      </c>
      <c r="BJ59" s="22">
        <f t="shared" si="9"/>
        <v>1</v>
      </c>
      <c r="BK59" s="22" t="s">
        <v>67</v>
      </c>
      <c r="BL59" s="22" t="s">
        <v>403</v>
      </c>
      <c r="BM59" s="22" t="s">
        <v>159</v>
      </c>
      <c r="BN59" s="22" t="s">
        <v>165</v>
      </c>
      <c r="BO59" s="22" t="s">
        <v>177</v>
      </c>
      <c r="BP59" s="22">
        <v>196</v>
      </c>
      <c r="BQ59" s="22" t="s">
        <v>38</v>
      </c>
      <c r="BR59" s="22">
        <f t="shared" si="10"/>
        <v>1</v>
      </c>
      <c r="BS59" s="22" t="s">
        <v>38</v>
      </c>
      <c r="BT59" s="22">
        <f t="shared" si="11"/>
        <v>1</v>
      </c>
      <c r="BU59" s="22" t="s">
        <v>38</v>
      </c>
      <c r="BV59" s="22">
        <f t="shared" si="12"/>
        <v>1</v>
      </c>
      <c r="BW59" s="22" t="s">
        <v>38</v>
      </c>
      <c r="BX59" s="22">
        <f t="shared" si="13"/>
        <v>0</v>
      </c>
      <c r="BY59" s="22" t="s">
        <v>39</v>
      </c>
      <c r="BZ59" s="28">
        <v>249890</v>
      </c>
      <c r="CA59" s="28">
        <v>408190</v>
      </c>
      <c r="CB59" s="29">
        <f t="shared" si="14"/>
        <v>329040</v>
      </c>
    </row>
    <row r="60" spans="1:80" ht="79.2" x14ac:dyDescent="0.3">
      <c r="A60" s="18" t="s">
        <v>259</v>
      </c>
      <c r="B60" s="22" t="s">
        <v>6</v>
      </c>
      <c r="C60" s="25" t="s">
        <v>317</v>
      </c>
      <c r="D60" s="25" t="s">
        <v>318</v>
      </c>
      <c r="E60" s="22">
        <v>8</v>
      </c>
      <c r="F60" s="31">
        <v>2.7</v>
      </c>
      <c r="G60" s="22">
        <v>8</v>
      </c>
      <c r="H60" s="22">
        <v>512</v>
      </c>
      <c r="I60" s="22">
        <f t="shared" si="0"/>
        <v>1</v>
      </c>
      <c r="J60" s="22" t="s">
        <v>38</v>
      </c>
      <c r="K60" s="22" t="s">
        <v>43</v>
      </c>
      <c r="L60" s="22">
        <v>1</v>
      </c>
      <c r="M60" s="22">
        <v>6.1</v>
      </c>
      <c r="N60" s="32">
        <v>3040</v>
      </c>
      <c r="O60" s="32">
        <v>1440</v>
      </c>
      <c r="P60" s="32">
        <f t="shared" si="1"/>
        <v>4377600</v>
      </c>
      <c r="Q60" s="189" t="s">
        <v>369</v>
      </c>
      <c r="R60" s="189"/>
      <c r="S60" s="22">
        <v>60</v>
      </c>
      <c r="T60" s="25" t="s">
        <v>63</v>
      </c>
      <c r="U60" s="25" t="s">
        <v>374</v>
      </c>
      <c r="V60" s="25" t="s">
        <v>375</v>
      </c>
      <c r="W60" s="25" t="s">
        <v>376</v>
      </c>
      <c r="X60" s="25" t="s">
        <v>377</v>
      </c>
      <c r="Y60" s="25" t="s">
        <v>64</v>
      </c>
      <c r="Z60" s="34">
        <f t="shared" si="2"/>
        <v>1</v>
      </c>
      <c r="AA60" s="22" t="s">
        <v>67</v>
      </c>
      <c r="AB60" s="22">
        <v>10</v>
      </c>
      <c r="AC60" s="22">
        <v>3</v>
      </c>
      <c r="AD60" s="22">
        <v>12</v>
      </c>
      <c r="AE60" s="22">
        <v>12</v>
      </c>
      <c r="AF60" s="22">
        <v>16</v>
      </c>
      <c r="AG60" s="22"/>
      <c r="AH60" s="34">
        <f t="shared" si="3"/>
        <v>0</v>
      </c>
      <c r="AI60" s="22" t="s">
        <v>85</v>
      </c>
      <c r="AJ60" s="34">
        <f t="shared" si="4"/>
        <v>0</v>
      </c>
      <c r="AK60" s="22" t="s">
        <v>85</v>
      </c>
      <c r="AL60" s="34">
        <v>3840</v>
      </c>
      <c r="AM60" s="34">
        <v>2160</v>
      </c>
      <c r="AN60" s="36">
        <f t="shared" si="15"/>
        <v>8294400</v>
      </c>
      <c r="AO60" s="34">
        <v>60</v>
      </c>
      <c r="AP60" s="22" t="s">
        <v>92</v>
      </c>
      <c r="AQ60" s="22" t="s">
        <v>85</v>
      </c>
      <c r="AR60" s="22" t="s">
        <v>67</v>
      </c>
      <c r="AS60" s="22" t="s">
        <v>85</v>
      </c>
      <c r="AT60" s="22" t="s">
        <v>67</v>
      </c>
      <c r="AU60" s="34">
        <f t="shared" si="5"/>
        <v>1</v>
      </c>
      <c r="AV60" s="22" t="s">
        <v>67</v>
      </c>
      <c r="AW60" s="22">
        <f t="shared" si="6"/>
        <v>0</v>
      </c>
      <c r="AX60" s="22" t="s">
        <v>85</v>
      </c>
      <c r="AY60" s="22" t="s">
        <v>67</v>
      </c>
      <c r="AZ60" s="22" t="s">
        <v>67</v>
      </c>
      <c r="BA60" s="42">
        <f t="shared" si="7"/>
        <v>1</v>
      </c>
      <c r="BB60" s="22" t="s">
        <v>67</v>
      </c>
      <c r="BC60" s="22" t="s">
        <v>67</v>
      </c>
      <c r="BD60" s="22" t="s">
        <v>67</v>
      </c>
      <c r="BE60" s="22">
        <f t="shared" si="8"/>
        <v>1</v>
      </c>
      <c r="BF60" s="22" t="s">
        <v>67</v>
      </c>
      <c r="BG60" s="22" t="s">
        <v>67</v>
      </c>
      <c r="BH60" s="22" t="s">
        <v>145</v>
      </c>
      <c r="BI60" s="22">
        <v>3400</v>
      </c>
      <c r="BJ60" s="22">
        <f t="shared" si="9"/>
        <v>1</v>
      </c>
      <c r="BK60" s="22" t="s">
        <v>67</v>
      </c>
      <c r="BL60" s="22" t="s">
        <v>401</v>
      </c>
      <c r="BM60" s="22" t="s">
        <v>416</v>
      </c>
      <c r="BN60" s="22" t="s">
        <v>456</v>
      </c>
      <c r="BO60" s="22" t="s">
        <v>464</v>
      </c>
      <c r="BP60" s="22">
        <v>157</v>
      </c>
      <c r="BQ60" s="22" t="s">
        <v>38</v>
      </c>
      <c r="BR60" s="22">
        <f t="shared" si="10"/>
        <v>1</v>
      </c>
      <c r="BS60" s="22" t="s">
        <v>38</v>
      </c>
      <c r="BT60" s="22">
        <f t="shared" si="11"/>
        <v>1</v>
      </c>
      <c r="BU60" s="22" t="s">
        <v>38</v>
      </c>
      <c r="BV60" s="22">
        <f t="shared" si="12"/>
        <v>1</v>
      </c>
      <c r="BW60" s="22" t="s">
        <v>38</v>
      </c>
      <c r="BX60" s="22">
        <f t="shared" si="13"/>
        <v>0</v>
      </c>
      <c r="BY60" s="22" t="s">
        <v>39</v>
      </c>
      <c r="BZ60" s="28">
        <v>247800</v>
      </c>
      <c r="CA60" s="28">
        <v>425840</v>
      </c>
      <c r="CB60" s="29">
        <f t="shared" si="14"/>
        <v>336820</v>
      </c>
    </row>
    <row r="61" spans="1:80" ht="79.2" x14ac:dyDescent="0.3">
      <c r="A61" s="18" t="s">
        <v>260</v>
      </c>
      <c r="B61" s="22" t="s">
        <v>6</v>
      </c>
      <c r="C61" s="25" t="s">
        <v>317</v>
      </c>
      <c r="D61" s="25" t="s">
        <v>318</v>
      </c>
      <c r="E61" s="22">
        <v>8</v>
      </c>
      <c r="F61" s="31">
        <v>2.7</v>
      </c>
      <c r="G61" s="22">
        <v>8</v>
      </c>
      <c r="H61" s="22">
        <v>512</v>
      </c>
      <c r="I61" s="22">
        <f t="shared" si="0"/>
        <v>1</v>
      </c>
      <c r="J61" s="22" t="s">
        <v>38</v>
      </c>
      <c r="K61" s="22" t="s">
        <v>43</v>
      </c>
      <c r="L61" s="22">
        <v>1</v>
      </c>
      <c r="M61" s="22">
        <v>6.4</v>
      </c>
      <c r="N61" s="32">
        <v>3040</v>
      </c>
      <c r="O61" s="32">
        <v>1440</v>
      </c>
      <c r="P61" s="32">
        <f t="shared" si="1"/>
        <v>4377600</v>
      </c>
      <c r="Q61" s="189" t="s">
        <v>369</v>
      </c>
      <c r="R61" s="189"/>
      <c r="S61" s="22">
        <v>60</v>
      </c>
      <c r="T61" s="189" t="s">
        <v>63</v>
      </c>
      <c r="U61" s="189"/>
      <c r="V61" s="189"/>
      <c r="W61" s="189"/>
      <c r="X61" s="189"/>
      <c r="Y61" s="189"/>
      <c r="Z61" s="34">
        <f t="shared" si="2"/>
        <v>1</v>
      </c>
      <c r="AA61" s="22" t="s">
        <v>67</v>
      </c>
      <c r="AB61" s="22">
        <v>10</v>
      </c>
      <c r="AC61" s="22">
        <v>3</v>
      </c>
      <c r="AD61" s="22">
        <v>12</v>
      </c>
      <c r="AE61" s="22">
        <v>12</v>
      </c>
      <c r="AF61" s="22">
        <v>16</v>
      </c>
      <c r="AG61" s="22"/>
      <c r="AH61" s="34">
        <f t="shared" si="3"/>
        <v>0</v>
      </c>
      <c r="AI61" s="22" t="s">
        <v>85</v>
      </c>
      <c r="AJ61" s="34">
        <f t="shared" si="4"/>
        <v>0</v>
      </c>
      <c r="AK61" s="22" t="s">
        <v>85</v>
      </c>
      <c r="AL61" s="34">
        <v>3840</v>
      </c>
      <c r="AM61" s="34">
        <v>2160</v>
      </c>
      <c r="AN61" s="36">
        <f t="shared" si="15"/>
        <v>8294400</v>
      </c>
      <c r="AO61" s="34">
        <v>60</v>
      </c>
      <c r="AP61" s="22" t="s">
        <v>92</v>
      </c>
      <c r="AQ61" s="22" t="s">
        <v>85</v>
      </c>
      <c r="AR61" s="22" t="s">
        <v>67</v>
      </c>
      <c r="AS61" s="22" t="s">
        <v>85</v>
      </c>
      <c r="AT61" s="22" t="s">
        <v>67</v>
      </c>
      <c r="AU61" s="34">
        <f t="shared" si="5"/>
        <v>1</v>
      </c>
      <c r="AV61" s="22" t="s">
        <v>67</v>
      </c>
      <c r="AW61" s="22">
        <f t="shared" si="6"/>
        <v>0</v>
      </c>
      <c r="AX61" s="22" t="s">
        <v>85</v>
      </c>
      <c r="AY61" s="22" t="s">
        <v>67</v>
      </c>
      <c r="AZ61" s="22" t="s">
        <v>67</v>
      </c>
      <c r="BA61" s="42">
        <f t="shared" si="7"/>
        <v>1</v>
      </c>
      <c r="BB61" s="22" t="s">
        <v>67</v>
      </c>
      <c r="BC61" s="22" t="s">
        <v>67</v>
      </c>
      <c r="BD61" s="22" t="s">
        <v>67</v>
      </c>
      <c r="BE61" s="22">
        <f t="shared" si="8"/>
        <v>1</v>
      </c>
      <c r="BF61" s="22" t="s">
        <v>67</v>
      </c>
      <c r="BG61" s="22" t="s">
        <v>67</v>
      </c>
      <c r="BH61" s="22" t="s">
        <v>145</v>
      </c>
      <c r="BI61" s="22">
        <v>4100</v>
      </c>
      <c r="BJ61" s="22">
        <f t="shared" si="9"/>
        <v>1</v>
      </c>
      <c r="BK61" s="22" t="s">
        <v>67</v>
      </c>
      <c r="BL61" s="22" t="s">
        <v>401</v>
      </c>
      <c r="BM61" s="22" t="s">
        <v>427</v>
      </c>
      <c r="BN61" s="22" t="s">
        <v>455</v>
      </c>
      <c r="BO61" s="22" t="s">
        <v>464</v>
      </c>
      <c r="BP61" s="22">
        <v>175</v>
      </c>
      <c r="BQ61" s="22" t="s">
        <v>38</v>
      </c>
      <c r="BR61" s="22">
        <f t="shared" si="10"/>
        <v>1</v>
      </c>
      <c r="BS61" s="22" t="s">
        <v>38</v>
      </c>
      <c r="BT61" s="22">
        <f t="shared" si="11"/>
        <v>1</v>
      </c>
      <c r="BU61" s="22" t="s">
        <v>38</v>
      </c>
      <c r="BV61" s="22">
        <f t="shared" si="12"/>
        <v>1</v>
      </c>
      <c r="BW61" s="22" t="s">
        <v>38</v>
      </c>
      <c r="BX61" s="22">
        <f t="shared" si="13"/>
        <v>0</v>
      </c>
      <c r="BY61" s="22" t="s">
        <v>39</v>
      </c>
      <c r="BZ61" s="28">
        <v>249990</v>
      </c>
      <c r="CA61" s="28">
        <v>463900</v>
      </c>
      <c r="CB61" s="29">
        <f t="shared" si="14"/>
        <v>356945</v>
      </c>
    </row>
    <row r="62" spans="1:80" ht="79.2" x14ac:dyDescent="0.3">
      <c r="A62" s="18" t="s">
        <v>261</v>
      </c>
      <c r="B62" s="22" t="s">
        <v>6</v>
      </c>
      <c r="C62" s="25" t="s">
        <v>315</v>
      </c>
      <c r="D62" s="25" t="s">
        <v>316</v>
      </c>
      <c r="E62" s="22">
        <v>8</v>
      </c>
      <c r="F62" s="31">
        <v>2.73</v>
      </c>
      <c r="G62" s="22">
        <v>12</v>
      </c>
      <c r="H62" s="22">
        <v>128</v>
      </c>
      <c r="I62" s="22">
        <f t="shared" si="0"/>
        <v>1</v>
      </c>
      <c r="J62" s="22" t="s">
        <v>38</v>
      </c>
      <c r="K62" s="22" t="s">
        <v>341</v>
      </c>
      <c r="L62" s="22">
        <v>1</v>
      </c>
      <c r="M62" s="22">
        <v>6.7</v>
      </c>
      <c r="N62" s="32">
        <v>3200</v>
      </c>
      <c r="O62" s="32">
        <v>1440</v>
      </c>
      <c r="P62" s="32">
        <f t="shared" si="1"/>
        <v>4608000</v>
      </c>
      <c r="Q62" s="189" t="s">
        <v>369</v>
      </c>
      <c r="R62" s="189"/>
      <c r="S62" s="22">
        <v>120</v>
      </c>
      <c r="T62" s="25" t="s">
        <v>63</v>
      </c>
      <c r="U62" s="25" t="s">
        <v>64</v>
      </c>
      <c r="V62" s="25" t="s">
        <v>378</v>
      </c>
      <c r="W62" s="25" t="s">
        <v>379</v>
      </c>
      <c r="X62" s="24"/>
      <c r="Y62" s="24"/>
      <c r="Z62" s="34">
        <f t="shared" si="2"/>
        <v>1</v>
      </c>
      <c r="AA62" s="22" t="s">
        <v>67</v>
      </c>
      <c r="AB62" s="22">
        <v>10</v>
      </c>
      <c r="AC62" s="22">
        <v>4</v>
      </c>
      <c r="AD62" s="22">
        <v>12</v>
      </c>
      <c r="AE62" s="22">
        <v>64</v>
      </c>
      <c r="AF62" s="22">
        <v>12</v>
      </c>
      <c r="AG62" s="22" t="s">
        <v>513</v>
      </c>
      <c r="AH62" s="34">
        <f t="shared" si="3"/>
        <v>0</v>
      </c>
      <c r="AI62" s="22" t="s">
        <v>85</v>
      </c>
      <c r="AJ62" s="34">
        <f t="shared" si="4"/>
        <v>1</v>
      </c>
      <c r="AK62" s="22" t="s">
        <v>67</v>
      </c>
      <c r="AL62" s="34">
        <v>7680</v>
      </c>
      <c r="AM62" s="34">
        <v>4320</v>
      </c>
      <c r="AN62" s="36">
        <f t="shared" si="15"/>
        <v>33177600</v>
      </c>
      <c r="AO62" s="34">
        <v>24</v>
      </c>
      <c r="AP62" s="22" t="s">
        <v>387</v>
      </c>
      <c r="AQ62" s="22" t="s">
        <v>85</v>
      </c>
      <c r="AR62" s="22" t="s">
        <v>67</v>
      </c>
      <c r="AS62" s="22" t="s">
        <v>85</v>
      </c>
      <c r="AT62" s="22" t="s">
        <v>67</v>
      </c>
      <c r="AU62" s="34">
        <f t="shared" si="5"/>
        <v>0</v>
      </c>
      <c r="AV62" s="22" t="s">
        <v>85</v>
      </c>
      <c r="AW62" s="22">
        <f t="shared" si="6"/>
        <v>1</v>
      </c>
      <c r="AX62" s="22" t="s">
        <v>67</v>
      </c>
      <c r="AY62" s="22" t="s">
        <v>67</v>
      </c>
      <c r="AZ62" s="22" t="s">
        <v>67</v>
      </c>
      <c r="BA62" s="42">
        <f t="shared" si="7"/>
        <v>1</v>
      </c>
      <c r="BB62" s="22" t="s">
        <v>67</v>
      </c>
      <c r="BC62" s="22" t="s">
        <v>67</v>
      </c>
      <c r="BD62" s="22" t="s">
        <v>67</v>
      </c>
      <c r="BE62" s="22">
        <f t="shared" si="8"/>
        <v>1</v>
      </c>
      <c r="BF62" s="22" t="s">
        <v>67</v>
      </c>
      <c r="BG62" s="22" t="s">
        <v>67</v>
      </c>
      <c r="BH62" s="22" t="s">
        <v>145</v>
      </c>
      <c r="BI62" s="22">
        <v>4500</v>
      </c>
      <c r="BJ62" s="22">
        <f t="shared" si="9"/>
        <v>1</v>
      </c>
      <c r="BK62" s="22" t="s">
        <v>67</v>
      </c>
      <c r="BL62" s="22" t="s">
        <v>401</v>
      </c>
      <c r="BM62" s="22" t="s">
        <v>160</v>
      </c>
      <c r="BN62" s="22" t="s">
        <v>459</v>
      </c>
      <c r="BO62" s="22" t="s">
        <v>464</v>
      </c>
      <c r="BP62" s="22">
        <v>188</v>
      </c>
      <c r="BQ62" s="22" t="s">
        <v>38</v>
      </c>
      <c r="BR62" s="22">
        <f t="shared" si="10"/>
        <v>1</v>
      </c>
      <c r="BS62" s="22" t="s">
        <v>38</v>
      </c>
      <c r="BT62" s="22">
        <f t="shared" si="11"/>
        <v>1</v>
      </c>
      <c r="BU62" s="22" t="s">
        <v>38</v>
      </c>
      <c r="BV62" s="22">
        <f t="shared" si="12"/>
        <v>1</v>
      </c>
      <c r="BW62" s="22" t="s">
        <v>38</v>
      </c>
      <c r="BX62" s="22">
        <f t="shared" si="13"/>
        <v>0</v>
      </c>
      <c r="BY62" s="22" t="s">
        <v>39</v>
      </c>
      <c r="BZ62" s="28">
        <v>244400</v>
      </c>
      <c r="CA62" s="28">
        <v>439990</v>
      </c>
      <c r="CB62" s="29">
        <f t="shared" si="14"/>
        <v>342195</v>
      </c>
    </row>
    <row r="63" spans="1:80" ht="66" x14ac:dyDescent="0.3">
      <c r="A63" s="18" t="s">
        <v>262</v>
      </c>
      <c r="B63" s="22" t="s">
        <v>6</v>
      </c>
      <c r="C63" s="25" t="s">
        <v>322</v>
      </c>
      <c r="D63" s="25" t="s">
        <v>323</v>
      </c>
      <c r="E63" s="22">
        <v>8</v>
      </c>
      <c r="F63" s="31">
        <v>2.9</v>
      </c>
      <c r="G63" s="22">
        <v>8</v>
      </c>
      <c r="H63" s="22">
        <v>128</v>
      </c>
      <c r="I63" s="22">
        <f t="shared" si="0"/>
        <v>0</v>
      </c>
      <c r="J63" s="22" t="s">
        <v>39</v>
      </c>
      <c r="K63" s="22"/>
      <c r="L63" s="22">
        <v>1</v>
      </c>
      <c r="M63" s="22">
        <v>6.2</v>
      </c>
      <c r="N63" s="32">
        <v>2400</v>
      </c>
      <c r="O63" s="32">
        <v>1080</v>
      </c>
      <c r="P63" s="32">
        <f t="shared" si="1"/>
        <v>2592000</v>
      </c>
      <c r="Q63" s="189" t="s">
        <v>371</v>
      </c>
      <c r="R63" s="189"/>
      <c r="S63" s="22">
        <v>120</v>
      </c>
      <c r="T63" s="25" t="s">
        <v>63</v>
      </c>
      <c r="U63" s="25" t="s">
        <v>380</v>
      </c>
      <c r="V63" s="25" t="s">
        <v>64</v>
      </c>
      <c r="W63" s="24"/>
      <c r="X63" s="24"/>
      <c r="Y63" s="24"/>
      <c r="Z63" s="34">
        <f t="shared" si="2"/>
        <v>1</v>
      </c>
      <c r="AA63" s="22" t="s">
        <v>67</v>
      </c>
      <c r="AB63" s="22">
        <v>10</v>
      </c>
      <c r="AC63" s="22">
        <v>3</v>
      </c>
      <c r="AD63" s="22">
        <v>12</v>
      </c>
      <c r="AE63" s="22">
        <v>64</v>
      </c>
      <c r="AF63" s="22">
        <v>12</v>
      </c>
      <c r="AG63" s="22"/>
      <c r="AH63" s="34">
        <f t="shared" si="3"/>
        <v>0</v>
      </c>
      <c r="AI63" s="22" t="s">
        <v>85</v>
      </c>
      <c r="AJ63" s="34">
        <f t="shared" si="4"/>
        <v>0</v>
      </c>
      <c r="AK63" s="22" t="s">
        <v>85</v>
      </c>
      <c r="AL63" s="34">
        <v>7680</v>
      </c>
      <c r="AM63" s="34">
        <v>4320</v>
      </c>
      <c r="AN63" s="36">
        <f t="shared" si="15"/>
        <v>33177600</v>
      </c>
      <c r="AO63" s="34">
        <v>24</v>
      </c>
      <c r="AP63" s="22" t="s">
        <v>387</v>
      </c>
      <c r="AQ63" s="22" t="s">
        <v>85</v>
      </c>
      <c r="AR63" s="22" t="s">
        <v>67</v>
      </c>
      <c r="AS63" s="22" t="s">
        <v>85</v>
      </c>
      <c r="AT63" s="22" t="s">
        <v>67</v>
      </c>
      <c r="AU63" s="34">
        <f t="shared" si="5"/>
        <v>0</v>
      </c>
      <c r="AV63" s="22" t="s">
        <v>85</v>
      </c>
      <c r="AW63" s="22">
        <f t="shared" si="6"/>
        <v>1</v>
      </c>
      <c r="AX63" s="22" t="s">
        <v>67</v>
      </c>
      <c r="AY63" s="22" t="s">
        <v>67</v>
      </c>
      <c r="AZ63" s="22" t="s">
        <v>67</v>
      </c>
      <c r="BA63" s="42">
        <f t="shared" si="7"/>
        <v>1</v>
      </c>
      <c r="BB63" s="22" t="s">
        <v>67</v>
      </c>
      <c r="BC63" s="22" t="s">
        <v>67</v>
      </c>
      <c r="BD63" s="22" t="s">
        <v>67</v>
      </c>
      <c r="BE63" s="22">
        <f t="shared" si="8"/>
        <v>1</v>
      </c>
      <c r="BF63" s="22" t="s">
        <v>67</v>
      </c>
      <c r="BG63" s="22" t="s">
        <v>67</v>
      </c>
      <c r="BH63" s="22" t="s">
        <v>144</v>
      </c>
      <c r="BI63" s="22">
        <v>4000</v>
      </c>
      <c r="BJ63" s="22">
        <f t="shared" si="9"/>
        <v>1</v>
      </c>
      <c r="BK63" s="22" t="s">
        <v>67</v>
      </c>
      <c r="BL63" s="22" t="s">
        <v>401</v>
      </c>
      <c r="BM63" s="22" t="s">
        <v>429</v>
      </c>
      <c r="BN63" s="22" t="s">
        <v>460</v>
      </c>
      <c r="BO63" s="22" t="s">
        <v>177</v>
      </c>
      <c r="BP63" s="22">
        <v>169</v>
      </c>
      <c r="BQ63" s="22" t="s">
        <v>38</v>
      </c>
      <c r="BR63" s="22">
        <f t="shared" si="10"/>
        <v>1</v>
      </c>
      <c r="BS63" s="22" t="s">
        <v>38</v>
      </c>
      <c r="BT63" s="22">
        <f t="shared" si="11"/>
        <v>1</v>
      </c>
      <c r="BU63" s="22" t="s">
        <v>38</v>
      </c>
      <c r="BV63" s="22">
        <f t="shared" si="12"/>
        <v>1</v>
      </c>
      <c r="BW63" s="22" t="s">
        <v>38</v>
      </c>
      <c r="BX63" s="22">
        <f t="shared" si="13"/>
        <v>0</v>
      </c>
      <c r="BY63" s="22" t="s">
        <v>39</v>
      </c>
      <c r="BZ63" s="28">
        <v>265000</v>
      </c>
      <c r="CA63" s="28">
        <v>479999</v>
      </c>
      <c r="CB63" s="29">
        <f t="shared" si="14"/>
        <v>372499.5</v>
      </c>
    </row>
    <row r="64" spans="1:80" ht="66" x14ac:dyDescent="0.3">
      <c r="A64" s="18" t="s">
        <v>263</v>
      </c>
      <c r="B64" s="22" t="s">
        <v>6</v>
      </c>
      <c r="C64" s="25" t="s">
        <v>322</v>
      </c>
      <c r="D64" s="25" t="s">
        <v>323</v>
      </c>
      <c r="E64" s="22">
        <v>8</v>
      </c>
      <c r="F64" s="31">
        <v>2.9</v>
      </c>
      <c r="G64" s="22">
        <v>8</v>
      </c>
      <c r="H64" s="22">
        <v>256</v>
      </c>
      <c r="I64" s="22">
        <f t="shared" si="0"/>
        <v>0</v>
      </c>
      <c r="J64" s="22" t="s">
        <v>39</v>
      </c>
      <c r="K64" s="22"/>
      <c r="L64" s="22">
        <v>1</v>
      </c>
      <c r="M64" s="22">
        <v>6.2</v>
      </c>
      <c r="N64" s="32">
        <v>2400</v>
      </c>
      <c r="O64" s="32">
        <v>1080</v>
      </c>
      <c r="P64" s="32">
        <f t="shared" si="1"/>
        <v>2592000</v>
      </c>
      <c r="Q64" s="189" t="s">
        <v>371</v>
      </c>
      <c r="R64" s="189"/>
      <c r="S64" s="22">
        <v>120</v>
      </c>
      <c r="T64" s="25" t="s">
        <v>63</v>
      </c>
      <c r="U64" s="25" t="s">
        <v>380</v>
      </c>
      <c r="V64" s="25" t="s">
        <v>64</v>
      </c>
      <c r="W64" s="24"/>
      <c r="X64" s="24"/>
      <c r="Y64" s="24"/>
      <c r="Z64" s="34">
        <f t="shared" si="2"/>
        <v>1</v>
      </c>
      <c r="AA64" s="22" t="s">
        <v>67</v>
      </c>
      <c r="AB64" s="22">
        <v>10</v>
      </c>
      <c r="AC64" s="22">
        <v>3</v>
      </c>
      <c r="AD64" s="22">
        <v>12</v>
      </c>
      <c r="AE64" s="22">
        <v>64</v>
      </c>
      <c r="AF64" s="22">
        <v>12</v>
      </c>
      <c r="AG64" s="22"/>
      <c r="AH64" s="34">
        <f t="shared" si="3"/>
        <v>0</v>
      </c>
      <c r="AI64" s="22" t="s">
        <v>85</v>
      </c>
      <c r="AJ64" s="34">
        <f t="shared" si="4"/>
        <v>0</v>
      </c>
      <c r="AK64" s="22" t="s">
        <v>85</v>
      </c>
      <c r="AL64" s="34">
        <v>7680</v>
      </c>
      <c r="AM64" s="34">
        <v>4320</v>
      </c>
      <c r="AN64" s="36">
        <f t="shared" si="15"/>
        <v>33177600</v>
      </c>
      <c r="AO64" s="34">
        <v>24</v>
      </c>
      <c r="AP64" s="22" t="s">
        <v>387</v>
      </c>
      <c r="AQ64" s="22" t="s">
        <v>85</v>
      </c>
      <c r="AR64" s="22" t="s">
        <v>67</v>
      </c>
      <c r="AS64" s="22" t="s">
        <v>85</v>
      </c>
      <c r="AT64" s="22" t="s">
        <v>67</v>
      </c>
      <c r="AU64" s="34">
        <f t="shared" si="5"/>
        <v>0</v>
      </c>
      <c r="AV64" s="22" t="s">
        <v>85</v>
      </c>
      <c r="AW64" s="22">
        <f t="shared" si="6"/>
        <v>1</v>
      </c>
      <c r="AX64" s="22" t="s">
        <v>67</v>
      </c>
      <c r="AY64" s="22" t="s">
        <v>67</v>
      </c>
      <c r="AZ64" s="22" t="s">
        <v>67</v>
      </c>
      <c r="BA64" s="42">
        <f t="shared" si="7"/>
        <v>1</v>
      </c>
      <c r="BB64" s="22" t="s">
        <v>67</v>
      </c>
      <c r="BC64" s="22" t="s">
        <v>67</v>
      </c>
      <c r="BD64" s="22" t="s">
        <v>67</v>
      </c>
      <c r="BE64" s="22">
        <f t="shared" si="8"/>
        <v>1</v>
      </c>
      <c r="BF64" s="22" t="s">
        <v>67</v>
      </c>
      <c r="BG64" s="22" t="s">
        <v>67</v>
      </c>
      <c r="BH64" s="22" t="s">
        <v>144</v>
      </c>
      <c r="BI64" s="22">
        <v>4000</v>
      </c>
      <c r="BJ64" s="22">
        <f t="shared" si="9"/>
        <v>1</v>
      </c>
      <c r="BK64" s="22" t="s">
        <v>67</v>
      </c>
      <c r="BL64" s="22" t="s">
        <v>401</v>
      </c>
      <c r="BM64" s="22" t="s">
        <v>429</v>
      </c>
      <c r="BN64" s="22" t="s">
        <v>460</v>
      </c>
      <c r="BO64" s="22" t="s">
        <v>177</v>
      </c>
      <c r="BP64" s="22">
        <v>169</v>
      </c>
      <c r="BQ64" s="22" t="s">
        <v>38</v>
      </c>
      <c r="BR64" s="22">
        <f t="shared" si="10"/>
        <v>1</v>
      </c>
      <c r="BS64" s="22" t="s">
        <v>38</v>
      </c>
      <c r="BT64" s="22">
        <f t="shared" si="11"/>
        <v>1</v>
      </c>
      <c r="BU64" s="22" t="s">
        <v>38</v>
      </c>
      <c r="BV64" s="22">
        <f t="shared" si="12"/>
        <v>1</v>
      </c>
      <c r="BW64" s="22" t="s">
        <v>38</v>
      </c>
      <c r="BX64" s="22">
        <f t="shared" si="13"/>
        <v>0</v>
      </c>
      <c r="BY64" s="22" t="s">
        <v>39</v>
      </c>
      <c r="BZ64" s="28">
        <v>275000</v>
      </c>
      <c r="CA64" s="28">
        <v>419200</v>
      </c>
      <c r="CB64" s="29">
        <f t="shared" si="14"/>
        <v>347100</v>
      </c>
    </row>
    <row r="65" spans="1:80" ht="79.2" x14ac:dyDescent="0.3">
      <c r="A65" s="18" t="s">
        <v>264</v>
      </c>
      <c r="B65" s="22" t="s">
        <v>6</v>
      </c>
      <c r="C65" s="25" t="s">
        <v>315</v>
      </c>
      <c r="D65" s="25" t="s">
        <v>316</v>
      </c>
      <c r="E65" s="22">
        <v>8</v>
      </c>
      <c r="F65" s="31">
        <v>2.73</v>
      </c>
      <c r="G65" s="22">
        <v>12</v>
      </c>
      <c r="H65" s="22">
        <v>128</v>
      </c>
      <c r="I65" s="22">
        <f t="shared" si="0"/>
        <v>1</v>
      </c>
      <c r="J65" s="22" t="s">
        <v>38</v>
      </c>
      <c r="K65" s="22" t="s">
        <v>341</v>
      </c>
      <c r="L65" s="22">
        <v>1</v>
      </c>
      <c r="M65" s="22">
        <v>6.9</v>
      </c>
      <c r="N65" s="32">
        <v>3200</v>
      </c>
      <c r="O65" s="32">
        <v>1440</v>
      </c>
      <c r="P65" s="32">
        <f t="shared" si="1"/>
        <v>4608000</v>
      </c>
      <c r="Q65" s="189" t="s">
        <v>369</v>
      </c>
      <c r="R65" s="189"/>
      <c r="S65" s="22">
        <v>120</v>
      </c>
      <c r="T65" s="25" t="s">
        <v>63</v>
      </c>
      <c r="U65" s="25" t="s">
        <v>64</v>
      </c>
      <c r="V65" s="25" t="s">
        <v>378</v>
      </c>
      <c r="W65" s="25" t="s">
        <v>379</v>
      </c>
      <c r="X65" s="24"/>
      <c r="Y65" s="24"/>
      <c r="Z65" s="34">
        <f t="shared" si="2"/>
        <v>1</v>
      </c>
      <c r="AA65" s="22" t="s">
        <v>67</v>
      </c>
      <c r="AB65" s="22">
        <v>40</v>
      </c>
      <c r="AC65" s="22">
        <v>4</v>
      </c>
      <c r="AD65" s="22">
        <v>108</v>
      </c>
      <c r="AE65" s="22">
        <v>48</v>
      </c>
      <c r="AF65" s="22">
        <v>12</v>
      </c>
      <c r="AG65" s="22" t="s">
        <v>513</v>
      </c>
      <c r="AH65" s="34">
        <f t="shared" si="3"/>
        <v>0</v>
      </c>
      <c r="AI65" s="22" t="s">
        <v>85</v>
      </c>
      <c r="AJ65" s="34">
        <f t="shared" si="4"/>
        <v>1</v>
      </c>
      <c r="AK65" s="22" t="s">
        <v>67</v>
      </c>
      <c r="AL65" s="34">
        <v>7680</v>
      </c>
      <c r="AM65" s="34">
        <v>4320</v>
      </c>
      <c r="AN65" s="36">
        <f t="shared" si="15"/>
        <v>33177600</v>
      </c>
      <c r="AO65" s="34">
        <v>24</v>
      </c>
      <c r="AP65" s="22" t="s">
        <v>387</v>
      </c>
      <c r="AQ65" s="22" t="s">
        <v>85</v>
      </c>
      <c r="AR65" s="22" t="s">
        <v>67</v>
      </c>
      <c r="AS65" s="22" t="s">
        <v>85</v>
      </c>
      <c r="AT65" s="22" t="s">
        <v>67</v>
      </c>
      <c r="AU65" s="34">
        <f t="shared" si="5"/>
        <v>0</v>
      </c>
      <c r="AV65" s="22" t="s">
        <v>85</v>
      </c>
      <c r="AW65" s="22">
        <f t="shared" si="6"/>
        <v>1</v>
      </c>
      <c r="AX65" s="22" t="s">
        <v>67</v>
      </c>
      <c r="AY65" s="22" t="s">
        <v>67</v>
      </c>
      <c r="AZ65" s="22" t="s">
        <v>67</v>
      </c>
      <c r="BA65" s="42">
        <f t="shared" si="7"/>
        <v>1</v>
      </c>
      <c r="BB65" s="22" t="s">
        <v>67</v>
      </c>
      <c r="BC65" s="22" t="s">
        <v>67</v>
      </c>
      <c r="BD65" s="22" t="s">
        <v>67</v>
      </c>
      <c r="BE65" s="22">
        <f t="shared" si="8"/>
        <v>1</v>
      </c>
      <c r="BF65" s="22" t="s">
        <v>67</v>
      </c>
      <c r="BG65" s="22" t="s">
        <v>67</v>
      </c>
      <c r="BH65" s="22" t="s">
        <v>145</v>
      </c>
      <c r="BI65" s="22">
        <v>5000</v>
      </c>
      <c r="BJ65" s="22">
        <f t="shared" si="9"/>
        <v>1</v>
      </c>
      <c r="BK65" s="22" t="s">
        <v>67</v>
      </c>
      <c r="BL65" s="22" t="s">
        <v>401</v>
      </c>
      <c r="BM65" s="22" t="s">
        <v>430</v>
      </c>
      <c r="BN65" s="22" t="s">
        <v>449</v>
      </c>
      <c r="BO65" s="22" t="s">
        <v>174</v>
      </c>
      <c r="BP65" s="22">
        <v>222</v>
      </c>
      <c r="BQ65" s="22" t="s">
        <v>38</v>
      </c>
      <c r="BR65" s="22">
        <f t="shared" si="10"/>
        <v>1</v>
      </c>
      <c r="BS65" s="22" t="s">
        <v>38</v>
      </c>
      <c r="BT65" s="22">
        <f t="shared" si="11"/>
        <v>1</v>
      </c>
      <c r="BU65" s="22" t="s">
        <v>38</v>
      </c>
      <c r="BV65" s="22">
        <f t="shared" si="12"/>
        <v>1</v>
      </c>
      <c r="BW65" s="22" t="s">
        <v>38</v>
      </c>
      <c r="BX65" s="22">
        <f t="shared" si="13"/>
        <v>0</v>
      </c>
      <c r="BY65" s="22" t="s">
        <v>39</v>
      </c>
      <c r="BZ65" s="28">
        <v>274490</v>
      </c>
      <c r="CA65" s="28">
        <v>575270</v>
      </c>
      <c r="CB65" s="29">
        <f t="shared" si="14"/>
        <v>424880</v>
      </c>
    </row>
    <row r="66" spans="1:80" ht="66" x14ac:dyDescent="0.3">
      <c r="A66" s="18" t="s">
        <v>265</v>
      </c>
      <c r="B66" s="22" t="s">
        <v>6</v>
      </c>
      <c r="C66" s="25" t="s">
        <v>322</v>
      </c>
      <c r="D66" s="25" t="s">
        <v>323</v>
      </c>
      <c r="E66" s="22">
        <v>8</v>
      </c>
      <c r="F66" s="31">
        <v>2.9</v>
      </c>
      <c r="G66" s="22">
        <v>8</v>
      </c>
      <c r="H66" s="22">
        <v>128</v>
      </c>
      <c r="I66" s="22">
        <f t="shared" si="0"/>
        <v>0</v>
      </c>
      <c r="J66" s="22" t="s">
        <v>39</v>
      </c>
      <c r="K66" s="22"/>
      <c r="L66" s="22">
        <v>1</v>
      </c>
      <c r="M66" s="22">
        <v>6.7</v>
      </c>
      <c r="N66" s="32">
        <v>2400</v>
      </c>
      <c r="O66" s="32">
        <v>1080</v>
      </c>
      <c r="P66" s="32">
        <f t="shared" si="1"/>
        <v>2592000</v>
      </c>
      <c r="Q66" s="189" t="s">
        <v>371</v>
      </c>
      <c r="R66" s="189"/>
      <c r="S66" s="22">
        <v>120</v>
      </c>
      <c r="T66" s="25" t="s">
        <v>63</v>
      </c>
      <c r="U66" s="25" t="s">
        <v>380</v>
      </c>
      <c r="V66" s="25" t="s">
        <v>64</v>
      </c>
      <c r="W66" s="24"/>
      <c r="X66" s="24"/>
      <c r="Y66" s="24"/>
      <c r="Z66" s="34">
        <f t="shared" si="2"/>
        <v>1</v>
      </c>
      <c r="AA66" s="22" t="s">
        <v>67</v>
      </c>
      <c r="AB66" s="22">
        <v>10</v>
      </c>
      <c r="AC66" s="22">
        <v>3</v>
      </c>
      <c r="AD66" s="22">
        <v>12</v>
      </c>
      <c r="AE66" s="22">
        <v>64</v>
      </c>
      <c r="AF66" s="22">
        <v>12</v>
      </c>
      <c r="AG66" s="22"/>
      <c r="AH66" s="34">
        <f t="shared" si="3"/>
        <v>0</v>
      </c>
      <c r="AI66" s="22" t="s">
        <v>85</v>
      </c>
      <c r="AJ66" s="34">
        <f t="shared" si="4"/>
        <v>0</v>
      </c>
      <c r="AK66" s="22" t="s">
        <v>85</v>
      </c>
      <c r="AL66" s="34">
        <v>7680</v>
      </c>
      <c r="AM66" s="34">
        <v>4320</v>
      </c>
      <c r="AN66" s="36">
        <f t="shared" si="15"/>
        <v>33177600</v>
      </c>
      <c r="AO66" s="34">
        <v>24</v>
      </c>
      <c r="AP66" s="22" t="s">
        <v>387</v>
      </c>
      <c r="AQ66" s="22" t="s">
        <v>85</v>
      </c>
      <c r="AR66" s="22" t="s">
        <v>67</v>
      </c>
      <c r="AS66" s="22" t="s">
        <v>85</v>
      </c>
      <c r="AT66" s="22" t="s">
        <v>67</v>
      </c>
      <c r="AU66" s="34">
        <f t="shared" si="5"/>
        <v>0</v>
      </c>
      <c r="AV66" s="22" t="s">
        <v>85</v>
      </c>
      <c r="AW66" s="22">
        <f t="shared" si="6"/>
        <v>1</v>
      </c>
      <c r="AX66" s="22" t="s">
        <v>67</v>
      </c>
      <c r="AY66" s="22" t="s">
        <v>67</v>
      </c>
      <c r="AZ66" s="22" t="s">
        <v>67</v>
      </c>
      <c r="BA66" s="42">
        <f t="shared" si="7"/>
        <v>1</v>
      </c>
      <c r="BB66" s="22" t="s">
        <v>67</v>
      </c>
      <c r="BC66" s="22" t="s">
        <v>67</v>
      </c>
      <c r="BD66" s="22" t="s">
        <v>67</v>
      </c>
      <c r="BE66" s="22">
        <f t="shared" si="8"/>
        <v>1</v>
      </c>
      <c r="BF66" s="22" t="s">
        <v>67</v>
      </c>
      <c r="BG66" s="22" t="s">
        <v>67</v>
      </c>
      <c r="BH66" s="22" t="s">
        <v>144</v>
      </c>
      <c r="BI66" s="22">
        <v>4800</v>
      </c>
      <c r="BJ66" s="22">
        <f t="shared" si="9"/>
        <v>1</v>
      </c>
      <c r="BK66" s="22" t="s">
        <v>67</v>
      </c>
      <c r="BL66" s="22" t="s">
        <v>401</v>
      </c>
      <c r="BM66" s="22" t="s">
        <v>431</v>
      </c>
      <c r="BN66" s="22" t="s">
        <v>441</v>
      </c>
      <c r="BO66" s="22" t="s">
        <v>464</v>
      </c>
      <c r="BP66" s="22">
        <v>200</v>
      </c>
      <c r="BQ66" s="22" t="s">
        <v>38</v>
      </c>
      <c r="BR66" s="22">
        <f t="shared" si="10"/>
        <v>1</v>
      </c>
      <c r="BS66" s="22" t="s">
        <v>38</v>
      </c>
      <c r="BT66" s="22">
        <f t="shared" si="11"/>
        <v>1</v>
      </c>
      <c r="BU66" s="22" t="s">
        <v>38</v>
      </c>
      <c r="BV66" s="22">
        <f t="shared" si="12"/>
        <v>1</v>
      </c>
      <c r="BW66" s="22" t="s">
        <v>38</v>
      </c>
      <c r="BX66" s="22">
        <f t="shared" si="13"/>
        <v>0</v>
      </c>
      <c r="BY66" s="22" t="s">
        <v>39</v>
      </c>
      <c r="BZ66" s="28">
        <v>274600</v>
      </c>
      <c r="CA66" s="28">
        <v>427161</v>
      </c>
      <c r="CB66" s="29">
        <f t="shared" si="14"/>
        <v>350880.5</v>
      </c>
    </row>
    <row r="67" spans="1:80" ht="66" x14ac:dyDescent="0.3">
      <c r="A67" s="18" t="s">
        <v>266</v>
      </c>
      <c r="B67" s="22" t="s">
        <v>6</v>
      </c>
      <c r="C67" s="25" t="s">
        <v>322</v>
      </c>
      <c r="D67" s="25" t="s">
        <v>323</v>
      </c>
      <c r="E67" s="22">
        <v>8</v>
      </c>
      <c r="F67" s="31">
        <v>2.9</v>
      </c>
      <c r="G67" s="22">
        <v>8</v>
      </c>
      <c r="H67" s="22">
        <v>256</v>
      </c>
      <c r="I67" s="22">
        <f t="shared" si="0"/>
        <v>0</v>
      </c>
      <c r="J67" s="22" t="s">
        <v>39</v>
      </c>
      <c r="K67" s="22"/>
      <c r="L67" s="22">
        <v>1</v>
      </c>
      <c r="M67" s="22">
        <v>6.7</v>
      </c>
      <c r="N67" s="32">
        <v>2400</v>
      </c>
      <c r="O67" s="32">
        <v>1080</v>
      </c>
      <c r="P67" s="32">
        <f t="shared" si="1"/>
        <v>2592000</v>
      </c>
      <c r="Q67" s="189" t="s">
        <v>371</v>
      </c>
      <c r="R67" s="189"/>
      <c r="S67" s="22">
        <v>120</v>
      </c>
      <c r="T67" s="25" t="s">
        <v>63</v>
      </c>
      <c r="U67" s="25" t="s">
        <v>380</v>
      </c>
      <c r="V67" s="25" t="s">
        <v>64</v>
      </c>
      <c r="W67" s="24"/>
      <c r="X67" s="24"/>
      <c r="Y67" s="24"/>
      <c r="Z67" s="34">
        <f t="shared" si="2"/>
        <v>1</v>
      </c>
      <c r="AA67" s="22" t="s">
        <v>67</v>
      </c>
      <c r="AB67" s="22">
        <v>10</v>
      </c>
      <c r="AC67" s="22">
        <v>3</v>
      </c>
      <c r="AD67" s="22">
        <v>12</v>
      </c>
      <c r="AE67" s="22">
        <v>64</v>
      </c>
      <c r="AF67" s="22">
        <v>12</v>
      </c>
      <c r="AG67" s="22"/>
      <c r="AH67" s="34">
        <f t="shared" si="3"/>
        <v>0</v>
      </c>
      <c r="AI67" s="22" t="s">
        <v>85</v>
      </c>
      <c r="AJ67" s="34">
        <f t="shared" si="4"/>
        <v>0</v>
      </c>
      <c r="AK67" s="22" t="s">
        <v>85</v>
      </c>
      <c r="AL67" s="34">
        <v>7680</v>
      </c>
      <c r="AM67" s="34">
        <v>4320</v>
      </c>
      <c r="AN67" s="36">
        <f t="shared" si="15"/>
        <v>33177600</v>
      </c>
      <c r="AO67" s="34">
        <v>24</v>
      </c>
      <c r="AP67" s="22" t="s">
        <v>387</v>
      </c>
      <c r="AQ67" s="22" t="s">
        <v>85</v>
      </c>
      <c r="AR67" s="22" t="s">
        <v>67</v>
      </c>
      <c r="AS67" s="22" t="s">
        <v>85</v>
      </c>
      <c r="AT67" s="22" t="s">
        <v>67</v>
      </c>
      <c r="AU67" s="34">
        <f t="shared" si="5"/>
        <v>0</v>
      </c>
      <c r="AV67" s="22" t="s">
        <v>85</v>
      </c>
      <c r="AW67" s="22">
        <f t="shared" si="6"/>
        <v>1</v>
      </c>
      <c r="AX67" s="22" t="s">
        <v>67</v>
      </c>
      <c r="AY67" s="22" t="s">
        <v>67</v>
      </c>
      <c r="AZ67" s="22" t="s">
        <v>67</v>
      </c>
      <c r="BA67" s="42">
        <f t="shared" si="7"/>
        <v>1</v>
      </c>
      <c r="BB67" s="22" t="s">
        <v>67</v>
      </c>
      <c r="BC67" s="22" t="s">
        <v>67</v>
      </c>
      <c r="BD67" s="22" t="s">
        <v>67</v>
      </c>
      <c r="BE67" s="22">
        <f t="shared" si="8"/>
        <v>1</v>
      </c>
      <c r="BF67" s="22" t="s">
        <v>67</v>
      </c>
      <c r="BG67" s="22" t="s">
        <v>67</v>
      </c>
      <c r="BH67" s="22" t="s">
        <v>144</v>
      </c>
      <c r="BI67" s="22">
        <v>4800</v>
      </c>
      <c r="BJ67" s="22">
        <f t="shared" si="9"/>
        <v>1</v>
      </c>
      <c r="BK67" s="22" t="s">
        <v>67</v>
      </c>
      <c r="BL67" s="22" t="s">
        <v>401</v>
      </c>
      <c r="BM67" s="22" t="s">
        <v>431</v>
      </c>
      <c r="BN67" s="22" t="s">
        <v>441</v>
      </c>
      <c r="BO67" s="22" t="s">
        <v>464</v>
      </c>
      <c r="BP67" s="22">
        <v>200</v>
      </c>
      <c r="BQ67" s="22" t="s">
        <v>38</v>
      </c>
      <c r="BR67" s="22">
        <f t="shared" si="10"/>
        <v>1</v>
      </c>
      <c r="BS67" s="22" t="s">
        <v>38</v>
      </c>
      <c r="BT67" s="22">
        <f t="shared" si="11"/>
        <v>1</v>
      </c>
      <c r="BU67" s="22" t="s">
        <v>38</v>
      </c>
      <c r="BV67" s="22">
        <f t="shared" si="12"/>
        <v>1</v>
      </c>
      <c r="BW67" s="22" t="s">
        <v>38</v>
      </c>
      <c r="BX67" s="22">
        <f t="shared" si="13"/>
        <v>0</v>
      </c>
      <c r="BY67" s="22" t="s">
        <v>39</v>
      </c>
      <c r="BZ67" s="28">
        <v>278700</v>
      </c>
      <c r="CA67" s="28">
        <v>442584</v>
      </c>
      <c r="CB67" s="29">
        <f t="shared" si="14"/>
        <v>360642</v>
      </c>
    </row>
    <row r="68" spans="1:80" ht="66" x14ac:dyDescent="0.3">
      <c r="A68" s="18" t="s">
        <v>267</v>
      </c>
      <c r="B68" s="22" t="s">
        <v>6</v>
      </c>
      <c r="C68" s="25" t="s">
        <v>324</v>
      </c>
      <c r="D68" s="25" t="s">
        <v>314</v>
      </c>
      <c r="E68" s="22">
        <v>8</v>
      </c>
      <c r="F68" s="31">
        <v>2.7</v>
      </c>
      <c r="G68" s="22">
        <v>6</v>
      </c>
      <c r="H68" s="22">
        <v>128</v>
      </c>
      <c r="I68" s="22">
        <f t="shared" si="0"/>
        <v>1</v>
      </c>
      <c r="J68" s="22" t="s">
        <v>38</v>
      </c>
      <c r="K68" s="22" t="s">
        <v>43</v>
      </c>
      <c r="L68" s="22">
        <v>1</v>
      </c>
      <c r="M68" s="22">
        <v>6.4</v>
      </c>
      <c r="N68" s="32">
        <v>2960</v>
      </c>
      <c r="O68" s="32">
        <v>1440</v>
      </c>
      <c r="P68" s="32">
        <f t="shared" si="1"/>
        <v>4262400</v>
      </c>
      <c r="Q68" s="189" t="s">
        <v>57</v>
      </c>
      <c r="R68" s="189"/>
      <c r="S68" s="22">
        <v>60</v>
      </c>
      <c r="T68" s="189" t="s">
        <v>63</v>
      </c>
      <c r="U68" s="189"/>
      <c r="V68" s="189"/>
      <c r="W68" s="189"/>
      <c r="X68" s="189"/>
      <c r="Y68" s="189"/>
      <c r="Z68" s="34">
        <f t="shared" si="2"/>
        <v>1</v>
      </c>
      <c r="AA68" s="22" t="s">
        <v>67</v>
      </c>
      <c r="AB68" s="22">
        <v>8</v>
      </c>
      <c r="AC68" s="22">
        <v>2</v>
      </c>
      <c r="AD68" s="22">
        <v>12</v>
      </c>
      <c r="AE68" s="22">
        <v>12</v>
      </c>
      <c r="AF68" s="22"/>
      <c r="AG68" s="22"/>
      <c r="AH68" s="34">
        <f t="shared" si="3"/>
        <v>1</v>
      </c>
      <c r="AI68" s="22" t="s">
        <v>67</v>
      </c>
      <c r="AJ68" s="34">
        <f t="shared" si="4"/>
        <v>0</v>
      </c>
      <c r="AK68" s="22" t="s">
        <v>85</v>
      </c>
      <c r="AL68" s="34">
        <v>3840</v>
      </c>
      <c r="AM68" s="34">
        <v>2160</v>
      </c>
      <c r="AN68" s="36">
        <f t="shared" si="15"/>
        <v>8294400</v>
      </c>
      <c r="AO68" s="34">
        <v>60</v>
      </c>
      <c r="AP68" s="22" t="s">
        <v>92</v>
      </c>
      <c r="AQ68" s="22" t="s">
        <v>85</v>
      </c>
      <c r="AR68" s="22" t="s">
        <v>67</v>
      </c>
      <c r="AS68" s="22" t="s">
        <v>85</v>
      </c>
      <c r="AT68" s="22" t="s">
        <v>67</v>
      </c>
      <c r="AU68" s="34">
        <f t="shared" si="5"/>
        <v>1</v>
      </c>
      <c r="AV68" s="22" t="s">
        <v>67</v>
      </c>
      <c r="AW68" s="22">
        <f t="shared" si="6"/>
        <v>0</v>
      </c>
      <c r="AX68" s="22" t="s">
        <v>85</v>
      </c>
      <c r="AY68" s="22" t="s">
        <v>67</v>
      </c>
      <c r="AZ68" s="22" t="s">
        <v>67</v>
      </c>
      <c r="BA68" s="42">
        <f t="shared" si="7"/>
        <v>1</v>
      </c>
      <c r="BB68" s="22" t="s">
        <v>67</v>
      </c>
      <c r="BC68" s="22" t="s">
        <v>67</v>
      </c>
      <c r="BD68" s="22" t="s">
        <v>67</v>
      </c>
      <c r="BE68" s="22">
        <f t="shared" si="8"/>
        <v>1</v>
      </c>
      <c r="BF68" s="22" t="s">
        <v>67</v>
      </c>
      <c r="BG68" s="22" t="s">
        <v>67</v>
      </c>
      <c r="BH68" s="22" t="s">
        <v>145</v>
      </c>
      <c r="BI68" s="22">
        <v>4000</v>
      </c>
      <c r="BJ68" s="22">
        <f t="shared" si="9"/>
        <v>1</v>
      </c>
      <c r="BK68" s="22" t="s">
        <v>67</v>
      </c>
      <c r="BL68" s="22" t="s">
        <v>404</v>
      </c>
      <c r="BM68" s="22" t="s">
        <v>160</v>
      </c>
      <c r="BN68" s="22" t="s">
        <v>168</v>
      </c>
      <c r="BO68" s="22" t="s">
        <v>174</v>
      </c>
      <c r="BP68" s="22">
        <v>201</v>
      </c>
      <c r="BQ68" s="22" t="s">
        <v>38</v>
      </c>
      <c r="BR68" s="22">
        <f t="shared" si="10"/>
        <v>1</v>
      </c>
      <c r="BS68" s="22" t="s">
        <v>38</v>
      </c>
      <c r="BT68" s="22">
        <f t="shared" si="11"/>
        <v>1</v>
      </c>
      <c r="BU68" s="22" t="s">
        <v>38</v>
      </c>
      <c r="BV68" s="22">
        <f t="shared" si="12"/>
        <v>1</v>
      </c>
      <c r="BW68" s="22" t="s">
        <v>38</v>
      </c>
      <c r="BX68" s="22">
        <f t="shared" si="13"/>
        <v>0</v>
      </c>
      <c r="BY68" s="22" t="s">
        <v>39</v>
      </c>
      <c r="BZ68" s="28">
        <v>210000</v>
      </c>
      <c r="CA68" s="28">
        <v>314000</v>
      </c>
      <c r="CB68" s="29">
        <f t="shared" si="14"/>
        <v>262000</v>
      </c>
    </row>
    <row r="69" spans="1:80" ht="79.2" x14ac:dyDescent="0.3">
      <c r="A69" s="18" t="s">
        <v>268</v>
      </c>
      <c r="B69" s="22" t="s">
        <v>6</v>
      </c>
      <c r="C69" s="25" t="s">
        <v>325</v>
      </c>
      <c r="D69" s="25" t="s">
        <v>314</v>
      </c>
      <c r="E69" s="22">
        <v>8</v>
      </c>
      <c r="F69" s="31">
        <v>2.8</v>
      </c>
      <c r="G69" s="22">
        <v>4</v>
      </c>
      <c r="H69" s="22">
        <v>64</v>
      </c>
      <c r="I69" s="22">
        <f t="shared" ref="I69:I78" si="16">IF(J69="Igen",1,0)</f>
        <v>1</v>
      </c>
      <c r="J69" s="22" t="s">
        <v>38</v>
      </c>
      <c r="K69" s="22" t="s">
        <v>342</v>
      </c>
      <c r="L69" s="22">
        <v>1</v>
      </c>
      <c r="M69" s="22">
        <v>5.8</v>
      </c>
      <c r="N69" s="32">
        <v>2960</v>
      </c>
      <c r="O69" s="32">
        <v>1440</v>
      </c>
      <c r="P69" s="32">
        <f t="shared" ref="P69:P78" si="17">N69*O69</f>
        <v>4262400</v>
      </c>
      <c r="Q69" s="190" t="s">
        <v>372</v>
      </c>
      <c r="R69" s="190"/>
      <c r="S69" s="22">
        <v>60</v>
      </c>
      <c r="T69" s="191" t="s">
        <v>381</v>
      </c>
      <c r="U69" s="191"/>
      <c r="V69" s="191"/>
      <c r="W69" s="191"/>
      <c r="X69" s="191"/>
      <c r="Y69" s="191"/>
      <c r="Z69" s="34">
        <f t="shared" ref="Z69:Z78" si="18">IF(AA69="Van",1,0)</f>
        <v>1</v>
      </c>
      <c r="AA69" s="22" t="s">
        <v>67</v>
      </c>
      <c r="AB69" s="22">
        <v>8</v>
      </c>
      <c r="AC69" s="22">
        <v>1</v>
      </c>
      <c r="AD69" s="22">
        <v>12</v>
      </c>
      <c r="AE69" s="22"/>
      <c r="AF69" s="22"/>
      <c r="AG69" s="22"/>
      <c r="AH69" s="34">
        <f t="shared" ref="AH69:AH78" si="19">IF(AI69="Nincs",0,1)</f>
        <v>1</v>
      </c>
      <c r="AI69" s="22" t="s">
        <v>67</v>
      </c>
      <c r="AJ69" s="34">
        <f t="shared" ref="AJ69:AJ78" si="20">IF(AK69="Nincs",0,1)</f>
        <v>0</v>
      </c>
      <c r="AK69" s="22" t="s">
        <v>85</v>
      </c>
      <c r="AL69" s="34">
        <v>3840</v>
      </c>
      <c r="AM69" s="34">
        <v>2160</v>
      </c>
      <c r="AN69" s="36">
        <f t="shared" si="15"/>
        <v>8294400</v>
      </c>
      <c r="AO69" s="34">
        <v>60</v>
      </c>
      <c r="AP69" s="22" t="s">
        <v>388</v>
      </c>
      <c r="AQ69" s="22" t="s">
        <v>85</v>
      </c>
      <c r="AR69" s="22" t="s">
        <v>67</v>
      </c>
      <c r="AS69" s="22" t="s">
        <v>85</v>
      </c>
      <c r="AT69" s="22" t="s">
        <v>67</v>
      </c>
      <c r="AU69" s="34">
        <f t="shared" ref="AU69:AU78" si="21">IF(AV69="Van",1,0)</f>
        <v>1</v>
      </c>
      <c r="AV69" s="22" t="s">
        <v>67</v>
      </c>
      <c r="AW69" s="22">
        <f t="shared" ref="AW69:AW78" si="22">IF(AX69="Nincs",0,1)</f>
        <v>0</v>
      </c>
      <c r="AX69" s="22" t="s">
        <v>85</v>
      </c>
      <c r="AY69" s="22" t="s">
        <v>67</v>
      </c>
      <c r="AZ69" s="22" t="s">
        <v>67</v>
      </c>
      <c r="BA69" s="42">
        <f t="shared" ref="BA69:BA78" si="23">IF(BB69="Nincs",0,1)</f>
        <v>1</v>
      </c>
      <c r="BB69" s="22" t="s">
        <v>67</v>
      </c>
      <c r="BC69" s="22" t="s">
        <v>67</v>
      </c>
      <c r="BD69" s="22" t="s">
        <v>67</v>
      </c>
      <c r="BE69" s="22">
        <f t="shared" ref="BE69:BE78" si="24">IF(BF69="Nincs",0,1)</f>
        <v>1</v>
      </c>
      <c r="BF69" s="22" t="s">
        <v>67</v>
      </c>
      <c r="BG69" s="22" t="s">
        <v>67</v>
      </c>
      <c r="BH69" s="22" t="s">
        <v>145</v>
      </c>
      <c r="BI69" s="22">
        <v>3000</v>
      </c>
      <c r="BJ69" s="22">
        <f t="shared" ref="BJ69:BJ78" si="25">IF(BK69="Nincs",0,1)</f>
        <v>1</v>
      </c>
      <c r="BK69" s="22" t="s">
        <v>67</v>
      </c>
      <c r="BL69" s="22" t="s">
        <v>401</v>
      </c>
      <c r="BM69" s="22" t="s">
        <v>432</v>
      </c>
      <c r="BN69" s="22" t="s">
        <v>461</v>
      </c>
      <c r="BO69" s="22" t="s">
        <v>471</v>
      </c>
      <c r="BP69" s="22">
        <v>163</v>
      </c>
      <c r="BQ69" s="22" t="s">
        <v>38</v>
      </c>
      <c r="BR69" s="22">
        <f t="shared" ref="BR69:BR78" si="26">IF(BS69="Nem",0,1)</f>
        <v>1</v>
      </c>
      <c r="BS69" s="22" t="s">
        <v>38</v>
      </c>
      <c r="BT69" s="22">
        <f t="shared" ref="BT69:BT78" si="27">IF(BU69="Nem",0,1)</f>
        <v>1</v>
      </c>
      <c r="BU69" s="22" t="s">
        <v>38</v>
      </c>
      <c r="BV69" s="22">
        <f t="shared" ref="BV69:BV78" si="28">IF(BW69="Nem",0,1)</f>
        <v>1</v>
      </c>
      <c r="BW69" s="22" t="s">
        <v>38</v>
      </c>
      <c r="BX69" s="22">
        <f t="shared" ref="BX69:BX78" si="29">IF(BY69="Nem",0,1)</f>
        <v>0</v>
      </c>
      <c r="BY69" s="22" t="s">
        <v>39</v>
      </c>
      <c r="BZ69" s="28">
        <v>304900</v>
      </c>
      <c r="CA69" s="28">
        <v>304900</v>
      </c>
      <c r="CB69" s="29">
        <f t="shared" ref="CB69:CB78" si="30">AVERAGE(BZ69:CA69)</f>
        <v>304900</v>
      </c>
    </row>
    <row r="70" spans="1:80" ht="79.2" x14ac:dyDescent="0.3">
      <c r="A70" s="18" t="s">
        <v>269</v>
      </c>
      <c r="B70" s="22" t="s">
        <v>6</v>
      </c>
      <c r="C70" s="25" t="s">
        <v>315</v>
      </c>
      <c r="D70" s="25" t="s">
        <v>316</v>
      </c>
      <c r="E70" s="22">
        <v>8</v>
      </c>
      <c r="F70" s="31">
        <v>2.73</v>
      </c>
      <c r="G70" s="22">
        <v>12</v>
      </c>
      <c r="H70" s="22">
        <v>128</v>
      </c>
      <c r="I70" s="22">
        <f t="shared" si="16"/>
        <v>1</v>
      </c>
      <c r="J70" s="22" t="s">
        <v>38</v>
      </c>
      <c r="K70" s="22" t="s">
        <v>341</v>
      </c>
      <c r="L70" s="22">
        <v>1</v>
      </c>
      <c r="M70" s="22">
        <v>6.9</v>
      </c>
      <c r="N70" s="32">
        <v>3200</v>
      </c>
      <c r="O70" s="32">
        <v>1440</v>
      </c>
      <c r="P70" s="32">
        <f t="shared" si="17"/>
        <v>4608000</v>
      </c>
      <c r="Q70" s="189" t="s">
        <v>369</v>
      </c>
      <c r="R70" s="189"/>
      <c r="S70" s="22">
        <v>120</v>
      </c>
      <c r="T70" s="25" t="s">
        <v>63</v>
      </c>
      <c r="U70" s="25" t="s">
        <v>64</v>
      </c>
      <c r="V70" s="25" t="s">
        <v>378</v>
      </c>
      <c r="W70" s="25" t="s">
        <v>379</v>
      </c>
      <c r="X70" s="24"/>
      <c r="Y70" s="24"/>
      <c r="Z70" s="34">
        <f t="shared" si="18"/>
        <v>1</v>
      </c>
      <c r="AA70" s="22" t="s">
        <v>67</v>
      </c>
      <c r="AB70" s="22">
        <v>40</v>
      </c>
      <c r="AC70" s="22">
        <v>4</v>
      </c>
      <c r="AD70" s="22">
        <v>108</v>
      </c>
      <c r="AE70" s="22">
        <v>48</v>
      </c>
      <c r="AF70" s="22">
        <v>12</v>
      </c>
      <c r="AG70" s="22" t="s">
        <v>513</v>
      </c>
      <c r="AH70" s="34">
        <f t="shared" si="19"/>
        <v>0</v>
      </c>
      <c r="AI70" s="22" t="s">
        <v>85</v>
      </c>
      <c r="AJ70" s="34">
        <f t="shared" si="20"/>
        <v>1</v>
      </c>
      <c r="AK70" s="22" t="s">
        <v>67</v>
      </c>
      <c r="AL70" s="34">
        <v>7680</v>
      </c>
      <c r="AM70" s="34">
        <v>4320</v>
      </c>
      <c r="AN70" s="36">
        <f t="shared" ref="AN70:AN78" si="31">AL70*AM70</f>
        <v>33177600</v>
      </c>
      <c r="AO70" s="34">
        <v>24</v>
      </c>
      <c r="AP70" s="22" t="s">
        <v>387</v>
      </c>
      <c r="AQ70" s="22" t="s">
        <v>85</v>
      </c>
      <c r="AR70" s="22" t="s">
        <v>67</v>
      </c>
      <c r="AS70" s="22" t="s">
        <v>85</v>
      </c>
      <c r="AT70" s="22" t="s">
        <v>67</v>
      </c>
      <c r="AU70" s="34">
        <f t="shared" si="21"/>
        <v>0</v>
      </c>
      <c r="AV70" s="22" t="s">
        <v>85</v>
      </c>
      <c r="AW70" s="22">
        <f t="shared" si="22"/>
        <v>0</v>
      </c>
      <c r="AX70" s="22" t="s">
        <v>85</v>
      </c>
      <c r="AY70" s="22" t="s">
        <v>67</v>
      </c>
      <c r="AZ70" s="22" t="s">
        <v>67</v>
      </c>
      <c r="BA70" s="42">
        <f t="shared" si="23"/>
        <v>1</v>
      </c>
      <c r="BB70" s="22" t="s">
        <v>67</v>
      </c>
      <c r="BC70" s="22" t="s">
        <v>67</v>
      </c>
      <c r="BD70" s="22" t="s">
        <v>67</v>
      </c>
      <c r="BE70" s="22">
        <f t="shared" si="24"/>
        <v>1</v>
      </c>
      <c r="BF70" s="22" t="s">
        <v>67</v>
      </c>
      <c r="BG70" s="22" t="s">
        <v>67</v>
      </c>
      <c r="BH70" s="22" t="s">
        <v>145</v>
      </c>
      <c r="BI70" s="22">
        <v>5000</v>
      </c>
      <c r="BJ70" s="22">
        <f t="shared" si="25"/>
        <v>1</v>
      </c>
      <c r="BK70" s="22" t="s">
        <v>67</v>
      </c>
      <c r="BL70" s="22" t="s">
        <v>401</v>
      </c>
      <c r="BM70" s="22" t="s">
        <v>430</v>
      </c>
      <c r="BN70" s="22" t="s">
        <v>449</v>
      </c>
      <c r="BO70" s="22" t="s">
        <v>174</v>
      </c>
      <c r="BP70" s="22">
        <v>222</v>
      </c>
      <c r="BQ70" s="22" t="s">
        <v>38</v>
      </c>
      <c r="BR70" s="22">
        <f t="shared" si="26"/>
        <v>1</v>
      </c>
      <c r="BS70" s="22" t="s">
        <v>38</v>
      </c>
      <c r="BT70" s="22">
        <f t="shared" si="27"/>
        <v>1</v>
      </c>
      <c r="BU70" s="22" t="s">
        <v>38</v>
      </c>
      <c r="BV70" s="22">
        <f t="shared" si="28"/>
        <v>1</v>
      </c>
      <c r="BW70" s="22" t="s">
        <v>38</v>
      </c>
      <c r="BX70" s="22">
        <f t="shared" si="29"/>
        <v>0</v>
      </c>
      <c r="BY70" s="22" t="s">
        <v>39</v>
      </c>
      <c r="BZ70" s="28">
        <v>330990</v>
      </c>
      <c r="CA70" s="28">
        <v>521850</v>
      </c>
      <c r="CB70" s="29">
        <f t="shared" si="30"/>
        <v>426420</v>
      </c>
    </row>
    <row r="71" spans="1:80" ht="66" x14ac:dyDescent="0.3">
      <c r="A71" s="18" t="s">
        <v>270</v>
      </c>
      <c r="B71" s="22" t="s">
        <v>6</v>
      </c>
      <c r="C71" s="25" t="s">
        <v>319</v>
      </c>
      <c r="D71" s="25" t="s">
        <v>318</v>
      </c>
      <c r="E71" s="22">
        <v>8</v>
      </c>
      <c r="F71" s="31">
        <v>2.73</v>
      </c>
      <c r="G71" s="22">
        <v>12</v>
      </c>
      <c r="H71" s="22">
        <v>512</v>
      </c>
      <c r="I71" s="22">
        <f t="shared" si="16"/>
        <v>1</v>
      </c>
      <c r="J71" s="22" t="s">
        <v>38</v>
      </c>
      <c r="K71" s="22" t="s">
        <v>341</v>
      </c>
      <c r="L71" s="22">
        <v>1</v>
      </c>
      <c r="M71" s="22">
        <v>6.8</v>
      </c>
      <c r="N71" s="32">
        <v>3040</v>
      </c>
      <c r="O71" s="32">
        <v>1440</v>
      </c>
      <c r="P71" s="32">
        <f t="shared" si="17"/>
        <v>4377600</v>
      </c>
      <c r="Q71" s="189" t="s">
        <v>369</v>
      </c>
      <c r="R71" s="189"/>
      <c r="S71" s="22">
        <v>60</v>
      </c>
      <c r="T71" s="25" t="s">
        <v>63</v>
      </c>
      <c r="U71" s="25" t="s">
        <v>64</v>
      </c>
      <c r="V71" s="24"/>
      <c r="W71" s="24"/>
      <c r="X71" s="24"/>
      <c r="Y71" s="24"/>
      <c r="Z71" s="34">
        <f t="shared" si="18"/>
        <v>1</v>
      </c>
      <c r="AA71" s="22" t="s">
        <v>67</v>
      </c>
      <c r="AB71" s="22">
        <v>10</v>
      </c>
      <c r="AC71" s="22">
        <v>4</v>
      </c>
      <c r="AD71" s="22">
        <v>12</v>
      </c>
      <c r="AE71" s="22">
        <v>12</v>
      </c>
      <c r="AF71" s="22">
        <v>16</v>
      </c>
      <c r="AG71" s="22" t="s">
        <v>513</v>
      </c>
      <c r="AH71" s="34">
        <f t="shared" si="19"/>
        <v>0</v>
      </c>
      <c r="AI71" s="22" t="s">
        <v>85</v>
      </c>
      <c r="AJ71" s="34">
        <f t="shared" si="20"/>
        <v>1</v>
      </c>
      <c r="AK71" s="22" t="s">
        <v>67</v>
      </c>
      <c r="AL71" s="34">
        <v>3840</v>
      </c>
      <c r="AM71" s="34">
        <v>2160</v>
      </c>
      <c r="AN71" s="36">
        <f t="shared" si="31"/>
        <v>8294400</v>
      </c>
      <c r="AO71" s="34">
        <v>60</v>
      </c>
      <c r="AP71" s="22" t="s">
        <v>92</v>
      </c>
      <c r="AQ71" s="22" t="s">
        <v>85</v>
      </c>
      <c r="AR71" s="22" t="s">
        <v>67</v>
      </c>
      <c r="AS71" s="22" t="s">
        <v>85</v>
      </c>
      <c r="AT71" s="22" t="s">
        <v>67</v>
      </c>
      <c r="AU71" s="34">
        <f t="shared" si="21"/>
        <v>0</v>
      </c>
      <c r="AV71" s="22" t="s">
        <v>85</v>
      </c>
      <c r="AW71" s="22">
        <f t="shared" si="22"/>
        <v>0</v>
      </c>
      <c r="AX71" s="22" t="s">
        <v>85</v>
      </c>
      <c r="AY71" s="22" t="s">
        <v>67</v>
      </c>
      <c r="AZ71" s="22" t="s">
        <v>67</v>
      </c>
      <c r="BA71" s="42">
        <f t="shared" si="23"/>
        <v>1</v>
      </c>
      <c r="BB71" s="22" t="s">
        <v>67</v>
      </c>
      <c r="BC71" s="22" t="s">
        <v>67</v>
      </c>
      <c r="BD71" s="22" t="s">
        <v>67</v>
      </c>
      <c r="BE71" s="22">
        <f t="shared" si="24"/>
        <v>1</v>
      </c>
      <c r="BF71" s="22" t="s">
        <v>67</v>
      </c>
      <c r="BG71" s="22" t="s">
        <v>67</v>
      </c>
      <c r="BH71" s="22" t="s">
        <v>145</v>
      </c>
      <c r="BI71" s="22">
        <v>4300</v>
      </c>
      <c r="BJ71" s="22">
        <f t="shared" si="25"/>
        <v>1</v>
      </c>
      <c r="BK71" s="22" t="s">
        <v>67</v>
      </c>
      <c r="BL71" s="22" t="s">
        <v>401</v>
      </c>
      <c r="BM71" s="22" t="s">
        <v>159</v>
      </c>
      <c r="BN71" s="22" t="s">
        <v>165</v>
      </c>
      <c r="BO71" s="22" t="s">
        <v>177</v>
      </c>
      <c r="BP71" s="22">
        <v>196</v>
      </c>
      <c r="BQ71" s="22" t="s">
        <v>38</v>
      </c>
      <c r="BR71" s="22">
        <f t="shared" si="26"/>
        <v>1</v>
      </c>
      <c r="BS71" s="22" t="s">
        <v>38</v>
      </c>
      <c r="BT71" s="22">
        <f t="shared" si="27"/>
        <v>1</v>
      </c>
      <c r="BU71" s="22" t="s">
        <v>38</v>
      </c>
      <c r="BV71" s="22">
        <f t="shared" si="28"/>
        <v>1</v>
      </c>
      <c r="BW71" s="22" t="s">
        <v>38</v>
      </c>
      <c r="BX71" s="22">
        <f t="shared" si="29"/>
        <v>0</v>
      </c>
      <c r="BY71" s="22" t="s">
        <v>39</v>
      </c>
      <c r="BZ71" s="28">
        <v>328799</v>
      </c>
      <c r="CA71" s="28">
        <v>449990</v>
      </c>
      <c r="CB71" s="29">
        <f t="shared" si="30"/>
        <v>389394.5</v>
      </c>
    </row>
    <row r="72" spans="1:80" ht="66" x14ac:dyDescent="0.3">
      <c r="A72" s="18" t="s">
        <v>271</v>
      </c>
      <c r="B72" s="22" t="s">
        <v>6</v>
      </c>
      <c r="C72" s="25" t="s">
        <v>320</v>
      </c>
      <c r="D72" s="25" t="s">
        <v>316</v>
      </c>
      <c r="E72" s="22">
        <v>8</v>
      </c>
      <c r="F72" s="31">
        <v>2.73</v>
      </c>
      <c r="G72" s="22">
        <v>12</v>
      </c>
      <c r="H72" s="22">
        <v>256</v>
      </c>
      <c r="I72" s="22">
        <f t="shared" si="16"/>
        <v>1</v>
      </c>
      <c r="J72" s="22" t="s">
        <v>38</v>
      </c>
      <c r="K72" s="22" t="s">
        <v>41</v>
      </c>
      <c r="L72" s="22">
        <v>1</v>
      </c>
      <c r="M72" s="22">
        <v>6.9</v>
      </c>
      <c r="N72" s="32">
        <v>3088</v>
      </c>
      <c r="O72" s="32">
        <v>1440</v>
      </c>
      <c r="P72" s="32">
        <f t="shared" si="17"/>
        <v>4446720</v>
      </c>
      <c r="Q72" s="189" t="s">
        <v>373</v>
      </c>
      <c r="R72" s="189"/>
      <c r="S72" s="22">
        <v>120</v>
      </c>
      <c r="T72" s="25" t="s">
        <v>63</v>
      </c>
      <c r="U72" s="25" t="s">
        <v>64</v>
      </c>
      <c r="V72" s="24"/>
      <c r="W72" s="24"/>
      <c r="X72" s="24"/>
      <c r="Y72" s="24"/>
      <c r="Z72" s="34">
        <f t="shared" si="18"/>
        <v>1</v>
      </c>
      <c r="AA72" s="22" t="s">
        <v>67</v>
      </c>
      <c r="AB72" s="22">
        <v>10</v>
      </c>
      <c r="AC72" s="22">
        <v>3</v>
      </c>
      <c r="AD72" s="22">
        <v>108</v>
      </c>
      <c r="AE72" s="22">
        <v>12</v>
      </c>
      <c r="AF72" s="22">
        <v>12</v>
      </c>
      <c r="AG72" s="22"/>
      <c r="AH72" s="34">
        <f t="shared" si="19"/>
        <v>0</v>
      </c>
      <c r="AI72" s="22" t="s">
        <v>85</v>
      </c>
      <c r="AJ72" s="34">
        <f t="shared" si="20"/>
        <v>0</v>
      </c>
      <c r="AK72" s="22" t="s">
        <v>85</v>
      </c>
      <c r="AL72" s="34">
        <v>7680</v>
      </c>
      <c r="AM72" s="34">
        <v>4320</v>
      </c>
      <c r="AN72" s="36">
        <f t="shared" si="31"/>
        <v>33177600</v>
      </c>
      <c r="AO72" s="34">
        <v>24</v>
      </c>
      <c r="AP72" s="22" t="s">
        <v>387</v>
      </c>
      <c r="AQ72" s="22" t="s">
        <v>85</v>
      </c>
      <c r="AR72" s="22" t="s">
        <v>67</v>
      </c>
      <c r="AS72" s="22" t="s">
        <v>85</v>
      </c>
      <c r="AT72" s="22" t="s">
        <v>67</v>
      </c>
      <c r="AU72" s="34">
        <f t="shared" si="21"/>
        <v>0</v>
      </c>
      <c r="AV72" s="22" t="s">
        <v>85</v>
      </c>
      <c r="AW72" s="22">
        <f t="shared" si="22"/>
        <v>1</v>
      </c>
      <c r="AX72" s="22" t="s">
        <v>67</v>
      </c>
      <c r="AY72" s="22" t="s">
        <v>67</v>
      </c>
      <c r="AZ72" s="22" t="s">
        <v>67</v>
      </c>
      <c r="BA72" s="42">
        <f t="shared" si="23"/>
        <v>1</v>
      </c>
      <c r="BB72" s="22" t="s">
        <v>67</v>
      </c>
      <c r="BC72" s="22" t="s">
        <v>67</v>
      </c>
      <c r="BD72" s="22" t="s">
        <v>67</v>
      </c>
      <c r="BE72" s="22">
        <f t="shared" si="24"/>
        <v>1</v>
      </c>
      <c r="BF72" s="22" t="s">
        <v>67</v>
      </c>
      <c r="BG72" s="22" t="s">
        <v>67</v>
      </c>
      <c r="BH72" s="22" t="s">
        <v>145</v>
      </c>
      <c r="BI72" s="22">
        <v>4500</v>
      </c>
      <c r="BJ72" s="22">
        <f t="shared" si="25"/>
        <v>1</v>
      </c>
      <c r="BK72" s="22" t="s">
        <v>67</v>
      </c>
      <c r="BL72" s="22" t="s">
        <v>401</v>
      </c>
      <c r="BM72" s="22" t="s">
        <v>433</v>
      </c>
      <c r="BN72" s="22" t="s">
        <v>165</v>
      </c>
      <c r="BO72" s="22" t="s">
        <v>470</v>
      </c>
      <c r="BP72" s="22">
        <v>208</v>
      </c>
      <c r="BQ72" s="22" t="s">
        <v>38</v>
      </c>
      <c r="BR72" s="22">
        <f t="shared" si="26"/>
        <v>1</v>
      </c>
      <c r="BS72" s="22" t="s">
        <v>38</v>
      </c>
      <c r="BT72" s="22">
        <f t="shared" si="27"/>
        <v>1</v>
      </c>
      <c r="BU72" s="22" t="s">
        <v>38</v>
      </c>
      <c r="BV72" s="22">
        <f t="shared" si="28"/>
        <v>1</v>
      </c>
      <c r="BW72" s="22" t="s">
        <v>38</v>
      </c>
      <c r="BX72" s="22">
        <f t="shared" si="29"/>
        <v>0</v>
      </c>
      <c r="BY72" s="22" t="s">
        <v>39</v>
      </c>
      <c r="BZ72" s="28">
        <v>327500</v>
      </c>
      <c r="CA72" s="28">
        <v>550900</v>
      </c>
      <c r="CB72" s="29">
        <f t="shared" si="30"/>
        <v>439200</v>
      </c>
    </row>
    <row r="73" spans="1:80" ht="66" x14ac:dyDescent="0.3">
      <c r="A73" s="18" t="s">
        <v>272</v>
      </c>
      <c r="B73" s="22" t="s">
        <v>6</v>
      </c>
      <c r="C73" s="25" t="s">
        <v>322</v>
      </c>
      <c r="D73" s="25" t="s">
        <v>323</v>
      </c>
      <c r="E73" s="22">
        <v>8</v>
      </c>
      <c r="F73" s="31">
        <v>2.9</v>
      </c>
      <c r="G73" s="22">
        <v>12</v>
      </c>
      <c r="H73" s="22">
        <v>128</v>
      </c>
      <c r="I73" s="22">
        <f t="shared" si="16"/>
        <v>0</v>
      </c>
      <c r="J73" s="22" t="s">
        <v>39</v>
      </c>
      <c r="K73" s="22"/>
      <c r="L73" s="22">
        <v>1</v>
      </c>
      <c r="M73" s="22">
        <v>6.8</v>
      </c>
      <c r="N73" s="32">
        <v>3200</v>
      </c>
      <c r="O73" s="32">
        <v>1440</v>
      </c>
      <c r="P73" s="32">
        <f t="shared" si="17"/>
        <v>4608000</v>
      </c>
      <c r="Q73" s="189" t="s">
        <v>371</v>
      </c>
      <c r="R73" s="189"/>
      <c r="S73" s="22">
        <v>120</v>
      </c>
      <c r="T73" s="25" t="s">
        <v>63</v>
      </c>
      <c r="U73" s="25" t="s">
        <v>380</v>
      </c>
      <c r="V73" s="25" t="s">
        <v>64</v>
      </c>
      <c r="W73" s="24"/>
      <c r="X73" s="24"/>
      <c r="Y73" s="24"/>
      <c r="Z73" s="34">
        <f t="shared" si="18"/>
        <v>1</v>
      </c>
      <c r="AA73" s="22" t="s">
        <v>67</v>
      </c>
      <c r="AB73" s="22">
        <v>40</v>
      </c>
      <c r="AC73" s="22">
        <v>4</v>
      </c>
      <c r="AD73" s="22">
        <v>108</v>
      </c>
      <c r="AE73" s="22">
        <v>10</v>
      </c>
      <c r="AF73" s="22">
        <v>10</v>
      </c>
      <c r="AG73" s="22">
        <v>12</v>
      </c>
      <c r="AH73" s="34">
        <f t="shared" si="19"/>
        <v>0</v>
      </c>
      <c r="AI73" s="22" t="s">
        <v>85</v>
      </c>
      <c r="AJ73" s="34">
        <f t="shared" si="20"/>
        <v>0</v>
      </c>
      <c r="AK73" s="22" t="s">
        <v>85</v>
      </c>
      <c r="AL73" s="34">
        <v>7680</v>
      </c>
      <c r="AM73" s="34">
        <v>4320</v>
      </c>
      <c r="AN73" s="36">
        <f t="shared" si="31"/>
        <v>33177600</v>
      </c>
      <c r="AO73" s="34">
        <v>24</v>
      </c>
      <c r="AP73" s="22" t="s">
        <v>387</v>
      </c>
      <c r="AQ73" s="22" t="s">
        <v>85</v>
      </c>
      <c r="AR73" s="22" t="s">
        <v>67</v>
      </c>
      <c r="AS73" s="22" t="s">
        <v>85</v>
      </c>
      <c r="AT73" s="22" t="s">
        <v>67</v>
      </c>
      <c r="AU73" s="34">
        <f t="shared" si="21"/>
        <v>0</v>
      </c>
      <c r="AV73" s="22" t="s">
        <v>85</v>
      </c>
      <c r="AW73" s="22">
        <f t="shared" si="22"/>
        <v>1</v>
      </c>
      <c r="AX73" s="22" t="s">
        <v>67</v>
      </c>
      <c r="AY73" s="22" t="s">
        <v>67</v>
      </c>
      <c r="AZ73" s="22" t="s">
        <v>67</v>
      </c>
      <c r="BA73" s="42">
        <f t="shared" si="23"/>
        <v>1</v>
      </c>
      <c r="BB73" s="22" t="s">
        <v>67</v>
      </c>
      <c r="BC73" s="22" t="s">
        <v>67</v>
      </c>
      <c r="BD73" s="22" t="s">
        <v>67</v>
      </c>
      <c r="BE73" s="22">
        <f t="shared" si="24"/>
        <v>1</v>
      </c>
      <c r="BF73" s="22" t="s">
        <v>67</v>
      </c>
      <c r="BG73" s="22" t="s">
        <v>67</v>
      </c>
      <c r="BH73" s="22" t="s">
        <v>144</v>
      </c>
      <c r="BI73" s="22">
        <v>5000</v>
      </c>
      <c r="BJ73" s="22">
        <f t="shared" si="25"/>
        <v>1</v>
      </c>
      <c r="BK73" s="22" t="s">
        <v>67</v>
      </c>
      <c r="BL73" s="22" t="s">
        <v>401</v>
      </c>
      <c r="BM73" s="22" t="s">
        <v>162</v>
      </c>
      <c r="BN73" s="22" t="s">
        <v>441</v>
      </c>
      <c r="BO73" s="22" t="s">
        <v>172</v>
      </c>
      <c r="BP73" s="22">
        <v>227</v>
      </c>
      <c r="BQ73" s="22" t="s">
        <v>38</v>
      </c>
      <c r="BR73" s="22">
        <f t="shared" si="26"/>
        <v>1</v>
      </c>
      <c r="BS73" s="22" t="s">
        <v>38</v>
      </c>
      <c r="BT73" s="22">
        <f t="shared" si="27"/>
        <v>1</v>
      </c>
      <c r="BU73" s="22" t="s">
        <v>38</v>
      </c>
      <c r="BV73" s="22">
        <f t="shared" si="28"/>
        <v>1</v>
      </c>
      <c r="BW73" s="22" t="s">
        <v>38</v>
      </c>
      <c r="BX73" s="22">
        <f t="shared" si="29"/>
        <v>0</v>
      </c>
      <c r="BY73" s="22" t="s">
        <v>39</v>
      </c>
      <c r="BZ73" s="28">
        <v>367700</v>
      </c>
      <c r="CA73" s="28">
        <v>566800</v>
      </c>
      <c r="CB73" s="29">
        <f t="shared" si="30"/>
        <v>467250</v>
      </c>
    </row>
    <row r="74" spans="1:80" ht="66" x14ac:dyDescent="0.3">
      <c r="A74" s="18" t="s">
        <v>273</v>
      </c>
      <c r="B74" s="22" t="s">
        <v>6</v>
      </c>
      <c r="C74" s="25" t="s">
        <v>320</v>
      </c>
      <c r="D74" s="25" t="s">
        <v>316</v>
      </c>
      <c r="E74" s="22">
        <v>8</v>
      </c>
      <c r="F74" s="31">
        <v>2.73</v>
      </c>
      <c r="G74" s="22">
        <v>8</v>
      </c>
      <c r="H74" s="22">
        <v>256</v>
      </c>
      <c r="I74" s="22">
        <f t="shared" si="16"/>
        <v>1</v>
      </c>
      <c r="J74" s="22" t="s">
        <v>38</v>
      </c>
      <c r="K74" s="22" t="s">
        <v>41</v>
      </c>
      <c r="L74" s="22">
        <v>1</v>
      </c>
      <c r="M74" s="22">
        <v>6.9</v>
      </c>
      <c r="N74" s="32">
        <v>3088</v>
      </c>
      <c r="O74" s="32">
        <v>1440</v>
      </c>
      <c r="P74" s="32">
        <f t="shared" si="17"/>
        <v>4446720</v>
      </c>
      <c r="Q74" s="189" t="s">
        <v>373</v>
      </c>
      <c r="R74" s="189"/>
      <c r="S74" s="22">
        <v>120</v>
      </c>
      <c r="T74" s="25" t="s">
        <v>63</v>
      </c>
      <c r="U74" s="25" t="s">
        <v>64</v>
      </c>
      <c r="V74" s="24"/>
      <c r="W74" s="24"/>
      <c r="X74" s="24"/>
      <c r="Y74" s="24"/>
      <c r="Z74" s="34">
        <f t="shared" si="18"/>
        <v>1</v>
      </c>
      <c r="AA74" s="22" t="s">
        <v>67</v>
      </c>
      <c r="AB74" s="22">
        <v>10</v>
      </c>
      <c r="AC74" s="22">
        <v>3</v>
      </c>
      <c r="AD74" s="22">
        <v>108</v>
      </c>
      <c r="AE74" s="22">
        <v>12</v>
      </c>
      <c r="AF74" s="22">
        <v>12</v>
      </c>
      <c r="AG74" s="22"/>
      <c r="AH74" s="34">
        <f t="shared" si="19"/>
        <v>0</v>
      </c>
      <c r="AI74" s="22" t="s">
        <v>85</v>
      </c>
      <c r="AJ74" s="34">
        <f t="shared" si="20"/>
        <v>0</v>
      </c>
      <c r="AK74" s="22" t="s">
        <v>85</v>
      </c>
      <c r="AL74" s="34">
        <v>7680</v>
      </c>
      <c r="AM74" s="34">
        <v>4320</v>
      </c>
      <c r="AN74" s="36">
        <f t="shared" si="31"/>
        <v>33177600</v>
      </c>
      <c r="AO74" s="34">
        <v>24</v>
      </c>
      <c r="AP74" s="22" t="s">
        <v>387</v>
      </c>
      <c r="AQ74" s="22" t="s">
        <v>85</v>
      </c>
      <c r="AR74" s="22" t="s">
        <v>67</v>
      </c>
      <c r="AS74" s="22" t="s">
        <v>85</v>
      </c>
      <c r="AT74" s="22" t="s">
        <v>67</v>
      </c>
      <c r="AU74" s="34">
        <f t="shared" si="21"/>
        <v>0</v>
      </c>
      <c r="AV74" s="22" t="s">
        <v>85</v>
      </c>
      <c r="AW74" s="22">
        <f t="shared" si="22"/>
        <v>0</v>
      </c>
      <c r="AX74" s="22" t="s">
        <v>85</v>
      </c>
      <c r="AY74" s="22" t="s">
        <v>67</v>
      </c>
      <c r="AZ74" s="22" t="s">
        <v>67</v>
      </c>
      <c r="BA74" s="42">
        <f t="shared" si="23"/>
        <v>1</v>
      </c>
      <c r="BB74" s="22" t="s">
        <v>67</v>
      </c>
      <c r="BC74" s="22" t="s">
        <v>67</v>
      </c>
      <c r="BD74" s="22" t="s">
        <v>67</v>
      </c>
      <c r="BE74" s="22">
        <f t="shared" si="24"/>
        <v>1</v>
      </c>
      <c r="BF74" s="22" t="s">
        <v>67</v>
      </c>
      <c r="BG74" s="22" t="s">
        <v>67</v>
      </c>
      <c r="BH74" s="22" t="s">
        <v>145</v>
      </c>
      <c r="BI74" s="22">
        <v>4500</v>
      </c>
      <c r="BJ74" s="22">
        <f t="shared" si="25"/>
        <v>1</v>
      </c>
      <c r="BK74" s="22" t="s">
        <v>67</v>
      </c>
      <c r="BL74" s="22" t="s">
        <v>401</v>
      </c>
      <c r="BM74" s="22" t="s">
        <v>433</v>
      </c>
      <c r="BN74" s="22" t="s">
        <v>165</v>
      </c>
      <c r="BO74" s="22" t="s">
        <v>470</v>
      </c>
      <c r="BP74" s="22">
        <v>208</v>
      </c>
      <c r="BQ74" s="22" t="s">
        <v>38</v>
      </c>
      <c r="BR74" s="22">
        <f t="shared" si="26"/>
        <v>1</v>
      </c>
      <c r="BS74" s="22" t="s">
        <v>38</v>
      </c>
      <c r="BT74" s="22">
        <f t="shared" si="27"/>
        <v>1</v>
      </c>
      <c r="BU74" s="22" t="s">
        <v>38</v>
      </c>
      <c r="BV74" s="22">
        <f t="shared" si="28"/>
        <v>1</v>
      </c>
      <c r="BW74" s="22" t="s">
        <v>38</v>
      </c>
      <c r="BX74" s="22">
        <f t="shared" si="29"/>
        <v>0</v>
      </c>
      <c r="BY74" s="22" t="s">
        <v>39</v>
      </c>
      <c r="BZ74" s="28">
        <v>379989</v>
      </c>
      <c r="CA74" s="28">
        <v>412900</v>
      </c>
      <c r="CB74" s="29">
        <f t="shared" si="30"/>
        <v>396444.5</v>
      </c>
    </row>
    <row r="75" spans="1:80" ht="66" x14ac:dyDescent="0.3">
      <c r="A75" s="18" t="s">
        <v>274</v>
      </c>
      <c r="B75" s="22" t="s">
        <v>6</v>
      </c>
      <c r="C75" s="25" t="s">
        <v>322</v>
      </c>
      <c r="D75" s="25" t="s">
        <v>323</v>
      </c>
      <c r="E75" s="22">
        <v>8</v>
      </c>
      <c r="F75" s="31">
        <v>2.9</v>
      </c>
      <c r="G75" s="22">
        <v>12</v>
      </c>
      <c r="H75" s="22">
        <v>256</v>
      </c>
      <c r="I75" s="22">
        <f t="shared" si="16"/>
        <v>0</v>
      </c>
      <c r="J75" s="22" t="s">
        <v>39</v>
      </c>
      <c r="K75" s="22"/>
      <c r="L75" s="22">
        <v>1</v>
      </c>
      <c r="M75" s="22">
        <v>6.8</v>
      </c>
      <c r="N75" s="32">
        <v>3200</v>
      </c>
      <c r="O75" s="32">
        <v>1440</v>
      </c>
      <c r="P75" s="32">
        <f t="shared" si="17"/>
        <v>4608000</v>
      </c>
      <c r="Q75" s="189" t="s">
        <v>371</v>
      </c>
      <c r="R75" s="189"/>
      <c r="S75" s="22">
        <v>120</v>
      </c>
      <c r="T75" s="25" t="s">
        <v>63</v>
      </c>
      <c r="U75" s="25" t="s">
        <v>380</v>
      </c>
      <c r="V75" s="25" t="s">
        <v>64</v>
      </c>
      <c r="W75" s="24"/>
      <c r="X75" s="24"/>
      <c r="Y75" s="24"/>
      <c r="Z75" s="34">
        <f t="shared" si="18"/>
        <v>1</v>
      </c>
      <c r="AA75" s="22" t="s">
        <v>67</v>
      </c>
      <c r="AB75" s="22">
        <v>40</v>
      </c>
      <c r="AC75" s="22">
        <v>4</v>
      </c>
      <c r="AD75" s="22">
        <v>108</v>
      </c>
      <c r="AE75" s="22">
        <v>10</v>
      </c>
      <c r="AF75" s="22">
        <v>10</v>
      </c>
      <c r="AG75" s="22">
        <v>12</v>
      </c>
      <c r="AH75" s="34">
        <f t="shared" si="19"/>
        <v>0</v>
      </c>
      <c r="AI75" s="22" t="s">
        <v>85</v>
      </c>
      <c r="AJ75" s="34">
        <f t="shared" si="20"/>
        <v>0</v>
      </c>
      <c r="AK75" s="22" t="s">
        <v>85</v>
      </c>
      <c r="AL75" s="34">
        <v>7680</v>
      </c>
      <c r="AM75" s="34">
        <v>4320</v>
      </c>
      <c r="AN75" s="36">
        <f t="shared" si="31"/>
        <v>33177600</v>
      </c>
      <c r="AO75" s="34">
        <v>24</v>
      </c>
      <c r="AP75" s="22" t="s">
        <v>387</v>
      </c>
      <c r="AQ75" s="22" t="s">
        <v>85</v>
      </c>
      <c r="AR75" s="22" t="s">
        <v>67</v>
      </c>
      <c r="AS75" s="22" t="s">
        <v>85</v>
      </c>
      <c r="AT75" s="22" t="s">
        <v>67</v>
      </c>
      <c r="AU75" s="34">
        <f t="shared" si="21"/>
        <v>0</v>
      </c>
      <c r="AV75" s="22" t="s">
        <v>85</v>
      </c>
      <c r="AW75" s="22">
        <f t="shared" si="22"/>
        <v>1</v>
      </c>
      <c r="AX75" s="22" t="s">
        <v>67</v>
      </c>
      <c r="AY75" s="22" t="s">
        <v>67</v>
      </c>
      <c r="AZ75" s="22" t="s">
        <v>67</v>
      </c>
      <c r="BA75" s="42">
        <f t="shared" si="23"/>
        <v>1</v>
      </c>
      <c r="BB75" s="22" t="s">
        <v>67</v>
      </c>
      <c r="BC75" s="22" t="s">
        <v>67</v>
      </c>
      <c r="BD75" s="22" t="s">
        <v>67</v>
      </c>
      <c r="BE75" s="22">
        <f t="shared" si="24"/>
        <v>1</v>
      </c>
      <c r="BF75" s="22" t="s">
        <v>67</v>
      </c>
      <c r="BG75" s="22" t="s">
        <v>67</v>
      </c>
      <c r="BH75" s="22" t="s">
        <v>144</v>
      </c>
      <c r="BI75" s="22">
        <v>5000</v>
      </c>
      <c r="BJ75" s="22">
        <f t="shared" si="25"/>
        <v>1</v>
      </c>
      <c r="BK75" s="22" t="s">
        <v>67</v>
      </c>
      <c r="BL75" s="22" t="s">
        <v>401</v>
      </c>
      <c r="BM75" s="22" t="s">
        <v>162</v>
      </c>
      <c r="BN75" s="22" t="s">
        <v>441</v>
      </c>
      <c r="BO75" s="22" t="s">
        <v>172</v>
      </c>
      <c r="BP75" s="22">
        <v>227</v>
      </c>
      <c r="BQ75" s="22" t="s">
        <v>38</v>
      </c>
      <c r="BR75" s="22">
        <f t="shared" si="26"/>
        <v>1</v>
      </c>
      <c r="BS75" s="22" t="s">
        <v>38</v>
      </c>
      <c r="BT75" s="22">
        <f t="shared" si="27"/>
        <v>1</v>
      </c>
      <c r="BU75" s="22" t="s">
        <v>38</v>
      </c>
      <c r="BV75" s="22">
        <f t="shared" si="28"/>
        <v>1</v>
      </c>
      <c r="BW75" s="22" t="s">
        <v>38</v>
      </c>
      <c r="BX75" s="22">
        <f t="shared" si="29"/>
        <v>0</v>
      </c>
      <c r="BY75" s="22" t="s">
        <v>39</v>
      </c>
      <c r="BZ75" s="28">
        <v>418990</v>
      </c>
      <c r="CA75" s="28">
        <v>645300</v>
      </c>
      <c r="CB75" s="29">
        <f t="shared" si="30"/>
        <v>532145</v>
      </c>
    </row>
    <row r="76" spans="1:80" ht="132" x14ac:dyDescent="0.3">
      <c r="A76" s="18" t="s">
        <v>275</v>
      </c>
      <c r="B76" s="22" t="s">
        <v>6</v>
      </c>
      <c r="C76" s="25" t="s">
        <v>326</v>
      </c>
      <c r="D76" s="25" t="s">
        <v>15</v>
      </c>
      <c r="E76" s="22">
        <v>8</v>
      </c>
      <c r="F76" s="31">
        <v>3.09</v>
      </c>
      <c r="G76" s="22">
        <v>12</v>
      </c>
      <c r="H76" s="22">
        <v>256</v>
      </c>
      <c r="I76" s="22">
        <f t="shared" si="16"/>
        <v>0</v>
      </c>
      <c r="J76" s="22" t="s">
        <v>39</v>
      </c>
      <c r="K76" s="22"/>
      <c r="L76" s="22">
        <v>2</v>
      </c>
      <c r="M76" s="22">
        <v>6.23</v>
      </c>
      <c r="N76" s="32">
        <v>2260</v>
      </c>
      <c r="O76" s="32">
        <v>816</v>
      </c>
      <c r="P76" s="32">
        <f t="shared" si="17"/>
        <v>1844160</v>
      </c>
      <c r="Q76" s="189" t="s">
        <v>57</v>
      </c>
      <c r="R76" s="189"/>
      <c r="S76" s="22">
        <v>120</v>
      </c>
      <c r="T76" s="25" t="s">
        <v>63</v>
      </c>
      <c r="U76" s="25" t="s">
        <v>382</v>
      </c>
      <c r="V76" s="24"/>
      <c r="W76" s="24"/>
      <c r="X76" s="24"/>
      <c r="Y76" s="24"/>
      <c r="Z76" s="34">
        <f t="shared" si="18"/>
        <v>1</v>
      </c>
      <c r="AA76" s="22" t="s">
        <v>67</v>
      </c>
      <c r="AB76" s="22">
        <v>10</v>
      </c>
      <c r="AC76" s="22">
        <v>3</v>
      </c>
      <c r="AD76" s="22">
        <v>12</v>
      </c>
      <c r="AE76" s="22">
        <v>12</v>
      </c>
      <c r="AF76" s="22">
        <v>12</v>
      </c>
      <c r="AG76" s="22"/>
      <c r="AH76" s="34">
        <f t="shared" si="19"/>
        <v>0</v>
      </c>
      <c r="AI76" s="22" t="s">
        <v>85</v>
      </c>
      <c r="AJ76" s="34">
        <f t="shared" si="20"/>
        <v>0</v>
      </c>
      <c r="AK76" s="22" t="s">
        <v>85</v>
      </c>
      <c r="AL76" s="34">
        <v>3840</v>
      </c>
      <c r="AM76" s="34">
        <v>2160</v>
      </c>
      <c r="AN76" s="36">
        <f t="shared" si="31"/>
        <v>8294400</v>
      </c>
      <c r="AO76" s="34">
        <v>60</v>
      </c>
      <c r="AP76" s="22" t="s">
        <v>92</v>
      </c>
      <c r="AQ76" s="22" t="s">
        <v>85</v>
      </c>
      <c r="AR76" s="22" t="s">
        <v>67</v>
      </c>
      <c r="AS76" s="22" t="s">
        <v>85</v>
      </c>
      <c r="AT76" s="22" t="s">
        <v>67</v>
      </c>
      <c r="AU76" s="34">
        <f t="shared" si="21"/>
        <v>0</v>
      </c>
      <c r="AV76" s="22" t="s">
        <v>85</v>
      </c>
      <c r="AW76" s="22">
        <f t="shared" si="22"/>
        <v>1</v>
      </c>
      <c r="AX76" s="22" t="s">
        <v>67</v>
      </c>
      <c r="AY76" s="22" t="s">
        <v>67</v>
      </c>
      <c r="AZ76" s="22" t="s">
        <v>67</v>
      </c>
      <c r="BA76" s="42">
        <f t="shared" si="23"/>
        <v>1</v>
      </c>
      <c r="BB76" s="22" t="s">
        <v>67</v>
      </c>
      <c r="BC76" s="22" t="s">
        <v>67</v>
      </c>
      <c r="BD76" s="22" t="s">
        <v>67</v>
      </c>
      <c r="BE76" s="22">
        <f t="shared" si="24"/>
        <v>1</v>
      </c>
      <c r="BF76" s="22" t="s">
        <v>67</v>
      </c>
      <c r="BG76" s="22" t="s">
        <v>67</v>
      </c>
      <c r="BH76" s="22" t="s">
        <v>144</v>
      </c>
      <c r="BI76" s="22">
        <v>4500</v>
      </c>
      <c r="BJ76" s="22">
        <f t="shared" si="25"/>
        <v>1</v>
      </c>
      <c r="BK76" s="22" t="s">
        <v>67</v>
      </c>
      <c r="BL76" s="22" t="s">
        <v>405</v>
      </c>
      <c r="BM76" s="22" t="s">
        <v>419</v>
      </c>
      <c r="BN76" s="22" t="s">
        <v>462</v>
      </c>
      <c r="BO76" s="22" t="s">
        <v>472</v>
      </c>
      <c r="BP76" s="22">
        <v>279</v>
      </c>
      <c r="BQ76" s="22" t="s">
        <v>38</v>
      </c>
      <c r="BR76" s="22">
        <f t="shared" si="26"/>
        <v>0</v>
      </c>
      <c r="BS76" s="22" t="s">
        <v>39</v>
      </c>
      <c r="BT76" s="22">
        <f t="shared" si="27"/>
        <v>0</v>
      </c>
      <c r="BU76" s="22" t="s">
        <v>39</v>
      </c>
      <c r="BV76" s="22">
        <f t="shared" si="28"/>
        <v>0</v>
      </c>
      <c r="BW76" s="22" t="s">
        <v>39</v>
      </c>
      <c r="BX76" s="22">
        <f t="shared" si="29"/>
        <v>0</v>
      </c>
      <c r="BY76" s="22" t="s">
        <v>39</v>
      </c>
      <c r="BZ76" s="28">
        <v>424000</v>
      </c>
      <c r="CA76" s="28">
        <v>792950</v>
      </c>
      <c r="CB76" s="29">
        <f t="shared" si="30"/>
        <v>608475</v>
      </c>
    </row>
    <row r="77" spans="1:80" ht="66" x14ac:dyDescent="0.3">
      <c r="A77" s="18" t="s">
        <v>276</v>
      </c>
      <c r="B77" s="22" t="s">
        <v>6</v>
      </c>
      <c r="C77" s="25" t="s">
        <v>322</v>
      </c>
      <c r="D77" s="25" t="s">
        <v>323</v>
      </c>
      <c r="E77" s="22">
        <v>8</v>
      </c>
      <c r="F77" s="31">
        <v>2.9</v>
      </c>
      <c r="G77" s="22">
        <v>16</v>
      </c>
      <c r="H77" s="22">
        <v>512</v>
      </c>
      <c r="I77" s="22">
        <f t="shared" si="16"/>
        <v>0</v>
      </c>
      <c r="J77" s="22" t="s">
        <v>39</v>
      </c>
      <c r="K77" s="22"/>
      <c r="L77" s="22">
        <v>1</v>
      </c>
      <c r="M77" s="22">
        <v>6.8</v>
      </c>
      <c r="N77" s="32">
        <v>3200</v>
      </c>
      <c r="O77" s="32">
        <v>1440</v>
      </c>
      <c r="P77" s="32">
        <f t="shared" si="17"/>
        <v>4608000</v>
      </c>
      <c r="Q77" s="189" t="s">
        <v>371</v>
      </c>
      <c r="R77" s="189"/>
      <c r="S77" s="22">
        <v>120</v>
      </c>
      <c r="T77" s="25" t="s">
        <v>63</v>
      </c>
      <c r="U77" s="25" t="s">
        <v>380</v>
      </c>
      <c r="V77" s="25" t="s">
        <v>64</v>
      </c>
      <c r="W77" s="24"/>
      <c r="X77" s="24"/>
      <c r="Y77" s="24"/>
      <c r="Z77" s="34">
        <f t="shared" si="18"/>
        <v>1</v>
      </c>
      <c r="AA77" s="22" t="s">
        <v>67</v>
      </c>
      <c r="AB77" s="22">
        <v>40</v>
      </c>
      <c r="AC77" s="22">
        <v>4</v>
      </c>
      <c r="AD77" s="22">
        <v>108</v>
      </c>
      <c r="AE77" s="22">
        <v>10</v>
      </c>
      <c r="AF77" s="22">
        <v>10</v>
      </c>
      <c r="AG77" s="22">
        <v>12</v>
      </c>
      <c r="AH77" s="34">
        <f t="shared" si="19"/>
        <v>0</v>
      </c>
      <c r="AI77" s="22" t="s">
        <v>85</v>
      </c>
      <c r="AJ77" s="34">
        <f t="shared" si="20"/>
        <v>0</v>
      </c>
      <c r="AK77" s="22" t="s">
        <v>85</v>
      </c>
      <c r="AL77" s="34">
        <v>7680</v>
      </c>
      <c r="AM77" s="34">
        <v>4320</v>
      </c>
      <c r="AN77" s="36">
        <f t="shared" si="31"/>
        <v>33177600</v>
      </c>
      <c r="AO77" s="34">
        <v>24</v>
      </c>
      <c r="AP77" s="22" t="s">
        <v>387</v>
      </c>
      <c r="AQ77" s="22" t="s">
        <v>85</v>
      </c>
      <c r="AR77" s="22" t="s">
        <v>67</v>
      </c>
      <c r="AS77" s="22" t="s">
        <v>85</v>
      </c>
      <c r="AT77" s="22" t="s">
        <v>67</v>
      </c>
      <c r="AU77" s="34">
        <f t="shared" si="21"/>
        <v>0</v>
      </c>
      <c r="AV77" s="22" t="s">
        <v>85</v>
      </c>
      <c r="AW77" s="22">
        <f t="shared" si="22"/>
        <v>1</v>
      </c>
      <c r="AX77" s="22" t="s">
        <v>67</v>
      </c>
      <c r="AY77" s="22" t="s">
        <v>67</v>
      </c>
      <c r="AZ77" s="22" t="s">
        <v>67</v>
      </c>
      <c r="BA77" s="42">
        <f t="shared" si="23"/>
        <v>1</v>
      </c>
      <c r="BB77" s="22" t="s">
        <v>67</v>
      </c>
      <c r="BC77" s="22" t="s">
        <v>67</v>
      </c>
      <c r="BD77" s="22" t="s">
        <v>67</v>
      </c>
      <c r="BE77" s="22">
        <f t="shared" si="24"/>
        <v>1</v>
      </c>
      <c r="BF77" s="22" t="s">
        <v>67</v>
      </c>
      <c r="BG77" s="22" t="s">
        <v>67</v>
      </c>
      <c r="BH77" s="22" t="s">
        <v>144</v>
      </c>
      <c r="BI77" s="22">
        <v>5000</v>
      </c>
      <c r="BJ77" s="22">
        <f t="shared" si="25"/>
        <v>1</v>
      </c>
      <c r="BK77" s="22" t="s">
        <v>67</v>
      </c>
      <c r="BL77" s="22" t="s">
        <v>401</v>
      </c>
      <c r="BM77" s="22" t="s">
        <v>162</v>
      </c>
      <c r="BN77" s="22" t="s">
        <v>441</v>
      </c>
      <c r="BO77" s="22" t="s">
        <v>172</v>
      </c>
      <c r="BP77" s="22">
        <v>227</v>
      </c>
      <c r="BQ77" s="22" t="s">
        <v>38</v>
      </c>
      <c r="BR77" s="22">
        <f t="shared" si="26"/>
        <v>1</v>
      </c>
      <c r="BS77" s="22" t="s">
        <v>38</v>
      </c>
      <c r="BT77" s="22">
        <f t="shared" si="27"/>
        <v>1</v>
      </c>
      <c r="BU77" s="22" t="s">
        <v>38</v>
      </c>
      <c r="BV77" s="22">
        <f t="shared" si="28"/>
        <v>1</v>
      </c>
      <c r="BW77" s="22" t="s">
        <v>38</v>
      </c>
      <c r="BX77" s="22">
        <f t="shared" si="29"/>
        <v>0</v>
      </c>
      <c r="BY77" s="22" t="s">
        <v>39</v>
      </c>
      <c r="BZ77" s="28">
        <v>478000</v>
      </c>
      <c r="CA77" s="28">
        <v>728500</v>
      </c>
      <c r="CB77" s="29">
        <f t="shared" si="30"/>
        <v>603250</v>
      </c>
    </row>
    <row r="78" spans="1:80" ht="79.2" x14ac:dyDescent="0.3">
      <c r="A78" s="18" t="s">
        <v>277</v>
      </c>
      <c r="B78" s="22" t="s">
        <v>6</v>
      </c>
      <c r="C78" s="25" t="s">
        <v>317</v>
      </c>
      <c r="D78" s="25" t="s">
        <v>318</v>
      </c>
      <c r="E78" s="22">
        <v>8</v>
      </c>
      <c r="F78" s="31">
        <v>2.7</v>
      </c>
      <c r="G78" s="22">
        <v>12</v>
      </c>
      <c r="H78" s="22">
        <v>1000</v>
      </c>
      <c r="I78" s="22">
        <f t="shared" si="16"/>
        <v>1</v>
      </c>
      <c r="J78" s="22" t="s">
        <v>38</v>
      </c>
      <c r="K78" s="22" t="s">
        <v>43</v>
      </c>
      <c r="L78" s="22">
        <v>1</v>
      </c>
      <c r="M78" s="22">
        <v>6.4</v>
      </c>
      <c r="N78" s="32">
        <v>3040</v>
      </c>
      <c r="O78" s="32">
        <v>1440</v>
      </c>
      <c r="P78" s="32">
        <f t="shared" si="17"/>
        <v>4377600</v>
      </c>
      <c r="Q78" s="189" t="s">
        <v>369</v>
      </c>
      <c r="R78" s="189"/>
      <c r="S78" s="22">
        <v>60</v>
      </c>
      <c r="T78" s="25" t="s">
        <v>63</v>
      </c>
      <c r="U78" s="25" t="s">
        <v>374</v>
      </c>
      <c r="V78" s="25" t="s">
        <v>375</v>
      </c>
      <c r="W78" s="25" t="s">
        <v>376</v>
      </c>
      <c r="X78" s="25" t="s">
        <v>377</v>
      </c>
      <c r="Y78" s="25" t="s">
        <v>64</v>
      </c>
      <c r="Z78" s="34">
        <f t="shared" si="18"/>
        <v>1</v>
      </c>
      <c r="AA78" s="22" t="s">
        <v>67</v>
      </c>
      <c r="AB78" s="22">
        <v>10</v>
      </c>
      <c r="AC78" s="22">
        <v>3</v>
      </c>
      <c r="AD78" s="22">
        <v>12</v>
      </c>
      <c r="AE78" s="22">
        <v>12</v>
      </c>
      <c r="AF78" s="22">
        <v>16</v>
      </c>
      <c r="AG78" s="22"/>
      <c r="AH78" s="34">
        <f t="shared" si="19"/>
        <v>0</v>
      </c>
      <c r="AI78" s="22" t="s">
        <v>85</v>
      </c>
      <c r="AJ78" s="34">
        <f t="shared" si="20"/>
        <v>0</v>
      </c>
      <c r="AK78" s="22" t="s">
        <v>85</v>
      </c>
      <c r="AL78" s="34">
        <v>3840</v>
      </c>
      <c r="AM78" s="34">
        <v>2160</v>
      </c>
      <c r="AN78" s="36">
        <f t="shared" si="31"/>
        <v>8294400</v>
      </c>
      <c r="AO78" s="34">
        <v>60</v>
      </c>
      <c r="AP78" s="22" t="s">
        <v>92</v>
      </c>
      <c r="AQ78" s="22" t="s">
        <v>85</v>
      </c>
      <c r="AR78" s="22" t="s">
        <v>67</v>
      </c>
      <c r="AS78" s="22" t="s">
        <v>85</v>
      </c>
      <c r="AT78" s="22" t="s">
        <v>67</v>
      </c>
      <c r="AU78" s="34">
        <f t="shared" si="21"/>
        <v>1</v>
      </c>
      <c r="AV78" s="22" t="s">
        <v>67</v>
      </c>
      <c r="AW78" s="22">
        <f t="shared" si="22"/>
        <v>0</v>
      </c>
      <c r="AX78" s="22" t="s">
        <v>85</v>
      </c>
      <c r="AY78" s="22" t="s">
        <v>67</v>
      </c>
      <c r="AZ78" s="22" t="s">
        <v>67</v>
      </c>
      <c r="BA78" s="42">
        <f t="shared" si="23"/>
        <v>1</v>
      </c>
      <c r="BB78" s="22" t="s">
        <v>67</v>
      </c>
      <c r="BC78" s="22" t="s">
        <v>67</v>
      </c>
      <c r="BD78" s="22" t="s">
        <v>67</v>
      </c>
      <c r="BE78" s="22">
        <f t="shared" si="24"/>
        <v>1</v>
      </c>
      <c r="BF78" s="22" t="s">
        <v>67</v>
      </c>
      <c r="BG78" s="22" t="s">
        <v>67</v>
      </c>
      <c r="BH78" s="22" t="s">
        <v>145</v>
      </c>
      <c r="BI78" s="22">
        <v>4100</v>
      </c>
      <c r="BJ78" s="22">
        <f t="shared" si="25"/>
        <v>1</v>
      </c>
      <c r="BK78" s="22" t="s">
        <v>67</v>
      </c>
      <c r="BL78" s="22" t="s">
        <v>401</v>
      </c>
      <c r="BM78" s="22" t="s">
        <v>427</v>
      </c>
      <c r="BN78" s="22" t="s">
        <v>455</v>
      </c>
      <c r="BO78" s="22" t="s">
        <v>464</v>
      </c>
      <c r="BP78" s="22">
        <v>175</v>
      </c>
      <c r="BQ78" s="22" t="s">
        <v>38</v>
      </c>
      <c r="BR78" s="22">
        <f t="shared" si="26"/>
        <v>1</v>
      </c>
      <c r="BS78" s="22" t="s">
        <v>38</v>
      </c>
      <c r="BT78" s="22">
        <f t="shared" si="27"/>
        <v>1</v>
      </c>
      <c r="BU78" s="22" t="s">
        <v>38</v>
      </c>
      <c r="BV78" s="22">
        <f t="shared" si="28"/>
        <v>1</v>
      </c>
      <c r="BW78" s="22" t="s">
        <v>38</v>
      </c>
      <c r="BX78" s="22">
        <f t="shared" si="29"/>
        <v>0</v>
      </c>
      <c r="BY78" s="22" t="s">
        <v>39</v>
      </c>
      <c r="BZ78" s="28">
        <v>499990</v>
      </c>
      <c r="CA78" s="28">
        <v>593070</v>
      </c>
      <c r="CB78" s="29">
        <f t="shared" si="30"/>
        <v>546530</v>
      </c>
    </row>
  </sheetData>
  <mergeCells count="112">
    <mergeCell ref="Q50:R50"/>
    <mergeCell ref="Q42:R42"/>
    <mergeCell ref="Q43:R43"/>
    <mergeCell ref="Q44:R44"/>
    <mergeCell ref="Q45:R45"/>
    <mergeCell ref="T45:Y45"/>
    <mergeCell ref="Q46:R46"/>
    <mergeCell ref="T69:Y69"/>
    <mergeCell ref="Q70:R70"/>
    <mergeCell ref="Q47:R47"/>
    <mergeCell ref="Q48:R48"/>
    <mergeCell ref="Q49:R49"/>
    <mergeCell ref="Q63:R63"/>
    <mergeCell ref="Q64:R64"/>
    <mergeCell ref="Q65:R65"/>
    <mergeCell ref="Q66:R66"/>
    <mergeCell ref="Q67:R67"/>
    <mergeCell ref="Q68:R68"/>
    <mergeCell ref="Q37:R37"/>
    <mergeCell ref="T37:Y37"/>
    <mergeCell ref="Q32:R32"/>
    <mergeCell ref="Q33:R33"/>
    <mergeCell ref="T33:Y33"/>
    <mergeCell ref="Q34:R34"/>
    <mergeCell ref="T34:Y34"/>
    <mergeCell ref="Q35:R35"/>
    <mergeCell ref="Q36:R36"/>
    <mergeCell ref="T40:Y40"/>
    <mergeCell ref="Q41:R41"/>
    <mergeCell ref="Q38:R38"/>
    <mergeCell ref="T38:Y38"/>
    <mergeCell ref="Q39:R39"/>
    <mergeCell ref="T39:Y39"/>
    <mergeCell ref="Q12:R12"/>
    <mergeCell ref="T12:Y12"/>
    <mergeCell ref="Q13:R13"/>
    <mergeCell ref="T13:Y13"/>
    <mergeCell ref="T23:Y23"/>
    <mergeCell ref="Q20:R20"/>
    <mergeCell ref="T20:Y20"/>
    <mergeCell ref="Q21:R21"/>
    <mergeCell ref="T21:Y21"/>
    <mergeCell ref="T26:Y26"/>
    <mergeCell ref="Q27:R27"/>
    <mergeCell ref="Q28:R28"/>
    <mergeCell ref="T28:Y28"/>
    <mergeCell ref="Q29:R29"/>
    <mergeCell ref="Q30:R30"/>
    <mergeCell ref="Q31:R31"/>
    <mergeCell ref="Q18:R18"/>
    <mergeCell ref="T18:Y18"/>
    <mergeCell ref="Q9:R9"/>
    <mergeCell ref="T9:Y9"/>
    <mergeCell ref="C10:D10"/>
    <mergeCell ref="Q10:R10"/>
    <mergeCell ref="T10:Y10"/>
    <mergeCell ref="Q11:R11"/>
    <mergeCell ref="T11:Y11"/>
    <mergeCell ref="Q4:R4"/>
    <mergeCell ref="T4:Y4"/>
    <mergeCell ref="Q5:R5"/>
    <mergeCell ref="T5:Y5"/>
    <mergeCell ref="Q6:R6"/>
    <mergeCell ref="T6:Y6"/>
    <mergeCell ref="C3:D3"/>
    <mergeCell ref="Q3:R3"/>
    <mergeCell ref="T3:Y3"/>
    <mergeCell ref="Q7:R7"/>
    <mergeCell ref="T7:Y7"/>
    <mergeCell ref="Q8:R8"/>
    <mergeCell ref="T8:Y8"/>
    <mergeCell ref="Q76:R76"/>
    <mergeCell ref="Q77:R77"/>
    <mergeCell ref="Q55:R55"/>
    <mergeCell ref="Q56:R56"/>
    <mergeCell ref="Q57:R57"/>
    <mergeCell ref="Q52:R52"/>
    <mergeCell ref="Q53:R53"/>
    <mergeCell ref="Q54:R54"/>
    <mergeCell ref="Q51:R51"/>
    <mergeCell ref="Q40:R40"/>
    <mergeCell ref="T36:Y36"/>
    <mergeCell ref="Q24:R24"/>
    <mergeCell ref="Q25:R25"/>
    <mergeCell ref="Q26:R26"/>
    <mergeCell ref="Q22:R22"/>
    <mergeCell ref="T22:Y22"/>
    <mergeCell ref="Q23:R23"/>
    <mergeCell ref="Q78:R78"/>
    <mergeCell ref="Q75:R75"/>
    <mergeCell ref="T68:Y68"/>
    <mergeCell ref="Q69:R69"/>
    <mergeCell ref="Q61:R61"/>
    <mergeCell ref="T61:Y61"/>
    <mergeCell ref="Q62:R62"/>
    <mergeCell ref="Q58:R58"/>
    <mergeCell ref="Q59:R59"/>
    <mergeCell ref="Q60:R60"/>
    <mergeCell ref="Q71:R71"/>
    <mergeCell ref="Q72:R72"/>
    <mergeCell ref="Q73:R73"/>
    <mergeCell ref="Q74:R74"/>
    <mergeCell ref="Q19:R19"/>
    <mergeCell ref="T19:Y19"/>
    <mergeCell ref="Q16:R16"/>
    <mergeCell ref="T16:Y16"/>
    <mergeCell ref="Q17:R17"/>
    <mergeCell ref="T17:Y17"/>
    <mergeCell ref="Q14:R14"/>
    <mergeCell ref="T14:Y14"/>
    <mergeCell ref="Q15:R15"/>
    <mergeCell ref="T15:Y15"/>
  </mergeCells>
  <conditionalFormatting sqref="E4:E7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7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7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7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:M7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7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S7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7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:AB7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7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:AG7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:AH7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4:AJ7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4:AN7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7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4:AU7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4:BA7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4:BI7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P4:BP7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4:CB12 CB14:CB7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4:CB12 CB14:CB7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78"/>
  <sheetViews>
    <sheetView zoomScale="49" zoomScaleNormal="10" workbookViewId="0"/>
  </sheetViews>
  <sheetFormatPr defaultRowHeight="14.4" x14ac:dyDescent="0.3"/>
  <cols>
    <col min="1" max="1" width="28.109375" customWidth="1"/>
    <col min="5" max="5" width="9.109375" style="30"/>
    <col min="12" max="12" width="15.33203125" bestFit="1" customWidth="1"/>
    <col min="22" max="22" width="9.109375" style="26"/>
    <col min="29" max="30" width="9.109375" style="26"/>
    <col min="31" max="31" width="15.33203125" style="26" bestFit="1" customWidth="1"/>
    <col min="32" max="32" width="9.109375" style="26"/>
    <col min="35" max="35" width="9.109375" style="26"/>
    <col min="51" max="52" width="14.6640625" style="28" bestFit="1" customWidth="1"/>
    <col min="53" max="53" width="12" bestFit="1" customWidth="1"/>
  </cols>
  <sheetData>
    <row r="1" spans="1:53" x14ac:dyDescent="0.3">
      <c r="A1" t="e">
        <f>+A:AAA:BA</f>
        <v>#NAME?</v>
      </c>
      <c r="D1" t="s">
        <v>526</v>
      </c>
      <c r="E1" s="30" t="s">
        <v>526</v>
      </c>
      <c r="F1" t="s">
        <v>526</v>
      </c>
      <c r="G1" t="s">
        <v>526</v>
      </c>
      <c r="H1">
        <v>1</v>
      </c>
      <c r="J1" t="s">
        <v>533</v>
      </c>
      <c r="K1" t="s">
        <v>526</v>
      </c>
      <c r="L1" t="s">
        <v>526</v>
      </c>
      <c r="O1" t="s">
        <v>526</v>
      </c>
      <c r="V1" s="26">
        <v>1</v>
      </c>
      <c r="W1" t="s">
        <v>526</v>
      </c>
      <c r="X1" t="s">
        <v>531</v>
      </c>
      <c r="Y1" t="s">
        <v>526</v>
      </c>
      <c r="Z1" t="s">
        <v>532</v>
      </c>
      <c r="AA1" t="s">
        <v>532</v>
      </c>
      <c r="AB1" t="s">
        <v>532</v>
      </c>
      <c r="AC1" s="26" t="s">
        <v>533</v>
      </c>
      <c r="AD1" s="26" t="s">
        <v>533</v>
      </c>
      <c r="AE1" s="26" t="s">
        <v>526</v>
      </c>
      <c r="AF1" s="26" t="s">
        <v>526</v>
      </c>
      <c r="AI1" s="26">
        <v>1</v>
      </c>
      <c r="AJ1" t="s">
        <v>533</v>
      </c>
      <c r="AK1">
        <v>1</v>
      </c>
      <c r="AL1">
        <v>1</v>
      </c>
      <c r="AN1" t="s">
        <v>526</v>
      </c>
      <c r="AO1" t="s">
        <v>533</v>
      </c>
      <c r="AT1" t="s">
        <v>530</v>
      </c>
    </row>
    <row r="3" spans="1:53" ht="92.4" x14ac:dyDescent="0.3">
      <c r="A3" s="38" t="s">
        <v>0</v>
      </c>
      <c r="B3" s="193" t="s">
        <v>8</v>
      </c>
      <c r="C3" s="193"/>
      <c r="D3" s="35" t="s">
        <v>18</v>
      </c>
      <c r="E3" s="40" t="s">
        <v>503</v>
      </c>
      <c r="F3" s="35" t="s">
        <v>504</v>
      </c>
      <c r="G3" s="35" t="s">
        <v>505</v>
      </c>
      <c r="H3" s="35" t="s">
        <v>37</v>
      </c>
      <c r="I3" s="39" t="s">
        <v>40</v>
      </c>
      <c r="J3" s="35" t="s">
        <v>48</v>
      </c>
      <c r="K3" s="35" t="s">
        <v>506</v>
      </c>
      <c r="L3" s="35" t="s">
        <v>507</v>
      </c>
      <c r="M3" s="193" t="s">
        <v>55</v>
      </c>
      <c r="N3" s="193"/>
      <c r="O3" s="35" t="s">
        <v>508</v>
      </c>
      <c r="P3" s="193" t="s">
        <v>62</v>
      </c>
      <c r="Q3" s="193"/>
      <c r="R3" s="193"/>
      <c r="S3" s="193"/>
      <c r="T3" s="193"/>
      <c r="U3" s="193"/>
      <c r="V3" s="35" t="s">
        <v>69</v>
      </c>
      <c r="W3" s="35" t="s">
        <v>509</v>
      </c>
      <c r="X3" s="35" t="s">
        <v>76</v>
      </c>
      <c r="Y3" s="35" t="s">
        <v>510</v>
      </c>
      <c r="Z3" s="35" t="s">
        <v>93</v>
      </c>
      <c r="AA3" s="35" t="s">
        <v>95</v>
      </c>
      <c r="AB3" s="35" t="s">
        <v>96</v>
      </c>
      <c r="AC3" s="35" t="s">
        <v>84</v>
      </c>
      <c r="AD3" s="35" t="s">
        <v>87</v>
      </c>
      <c r="AE3" s="35" t="s">
        <v>511</v>
      </c>
      <c r="AF3" s="35" t="s">
        <v>512</v>
      </c>
      <c r="AG3" s="39" t="s">
        <v>113</v>
      </c>
      <c r="AH3" s="39" t="s">
        <v>114</v>
      </c>
      <c r="AI3" s="35" t="s">
        <v>118</v>
      </c>
      <c r="AJ3" s="35" t="s">
        <v>128</v>
      </c>
      <c r="AK3" s="35" t="s">
        <v>136</v>
      </c>
      <c r="AL3" s="35" t="s">
        <v>140</v>
      </c>
      <c r="AM3" s="39" t="s">
        <v>143</v>
      </c>
      <c r="AN3" s="35" t="s">
        <v>514</v>
      </c>
      <c r="AO3" s="35" t="s">
        <v>151</v>
      </c>
      <c r="AP3" s="35" t="s">
        <v>152</v>
      </c>
      <c r="AQ3" s="39" t="s">
        <v>157</v>
      </c>
      <c r="AR3" s="39" t="s">
        <v>164</v>
      </c>
      <c r="AS3" s="39" t="s">
        <v>169</v>
      </c>
      <c r="AT3" s="35" t="s">
        <v>515</v>
      </c>
      <c r="AU3" s="35" t="s">
        <v>192</v>
      </c>
      <c r="AV3" s="35" t="s">
        <v>193</v>
      </c>
      <c r="AW3" s="35" t="s">
        <v>194</v>
      </c>
      <c r="AX3" s="35" t="s">
        <v>195</v>
      </c>
      <c r="AY3" s="41" t="s">
        <v>500</v>
      </c>
      <c r="AZ3" s="41" t="s">
        <v>501</v>
      </c>
      <c r="BA3" s="43" t="s">
        <v>502</v>
      </c>
    </row>
    <row r="4" spans="1:53" ht="52.8" x14ac:dyDescent="0.3">
      <c r="A4" s="18" t="s">
        <v>203</v>
      </c>
      <c r="B4" s="25" t="s">
        <v>287</v>
      </c>
      <c r="C4" s="25" t="s">
        <v>288</v>
      </c>
      <c r="D4" s="22">
        <v>4</v>
      </c>
      <c r="E4" s="31">
        <v>1.5</v>
      </c>
      <c r="F4" s="22">
        <v>1</v>
      </c>
      <c r="G4" s="22">
        <v>16</v>
      </c>
      <c r="H4" s="22">
        <v>1</v>
      </c>
      <c r="I4" s="22" t="s">
        <v>41</v>
      </c>
      <c r="J4" s="22">
        <v>1</v>
      </c>
      <c r="K4" s="22">
        <v>5.3</v>
      </c>
      <c r="L4" s="32">
        <v>1065600</v>
      </c>
      <c r="M4" s="189" t="s">
        <v>366</v>
      </c>
      <c r="N4" s="189"/>
      <c r="O4" s="22">
        <v>60</v>
      </c>
      <c r="P4" s="189" t="s">
        <v>63</v>
      </c>
      <c r="Q4" s="189"/>
      <c r="R4" s="189"/>
      <c r="S4" s="189"/>
      <c r="T4" s="189"/>
      <c r="U4" s="189"/>
      <c r="V4" s="34">
        <v>1</v>
      </c>
      <c r="W4" s="22">
        <v>5</v>
      </c>
      <c r="X4" s="22">
        <v>1</v>
      </c>
      <c r="Y4" s="22">
        <v>8</v>
      </c>
      <c r="Z4" s="22"/>
      <c r="AA4" s="22"/>
      <c r="AB4" s="22"/>
      <c r="AC4" s="34">
        <v>0</v>
      </c>
      <c r="AD4" s="34">
        <v>0</v>
      </c>
      <c r="AE4" s="36">
        <v>2073600</v>
      </c>
      <c r="AF4" s="34">
        <v>30</v>
      </c>
      <c r="AG4" s="22" t="s">
        <v>67</v>
      </c>
      <c r="AH4" s="22" t="s">
        <v>85</v>
      </c>
      <c r="AI4" s="34">
        <v>1</v>
      </c>
      <c r="AJ4" s="22">
        <v>0</v>
      </c>
      <c r="AK4" s="42">
        <v>0</v>
      </c>
      <c r="AL4" s="22">
        <v>0</v>
      </c>
      <c r="AM4" s="22" t="s">
        <v>145</v>
      </c>
      <c r="AN4" s="22">
        <v>3000</v>
      </c>
      <c r="AO4" s="22">
        <v>0</v>
      </c>
      <c r="AP4" s="22"/>
      <c r="AQ4" s="22" t="s">
        <v>406</v>
      </c>
      <c r="AR4" s="22" t="s">
        <v>434</v>
      </c>
      <c r="AS4" s="22" t="s">
        <v>175</v>
      </c>
      <c r="AT4" s="22">
        <v>150</v>
      </c>
      <c r="AU4" s="22">
        <v>0</v>
      </c>
      <c r="AV4" s="22">
        <v>0</v>
      </c>
      <c r="AW4" s="22">
        <v>0</v>
      </c>
      <c r="AX4" s="22">
        <v>0</v>
      </c>
      <c r="AY4" s="28">
        <v>28000</v>
      </c>
      <c r="AZ4" s="28">
        <v>42400</v>
      </c>
      <c r="BA4" s="29">
        <v>35200</v>
      </c>
    </row>
    <row r="5" spans="1:53" ht="79.2" x14ac:dyDescent="0.3">
      <c r="A5" s="18" t="s">
        <v>204</v>
      </c>
      <c r="B5" s="25" t="s">
        <v>289</v>
      </c>
      <c r="C5" s="25" t="s">
        <v>290</v>
      </c>
      <c r="D5" s="22">
        <v>8</v>
      </c>
      <c r="E5" s="31">
        <v>1.95</v>
      </c>
      <c r="F5" s="22">
        <v>2</v>
      </c>
      <c r="G5" s="22">
        <v>16</v>
      </c>
      <c r="H5" s="22">
        <v>1</v>
      </c>
      <c r="I5" s="22" t="s">
        <v>41</v>
      </c>
      <c r="J5" s="22">
        <v>1</v>
      </c>
      <c r="K5" s="22">
        <v>5.7</v>
      </c>
      <c r="L5" s="32">
        <v>1094400</v>
      </c>
      <c r="M5" s="189" t="s">
        <v>366</v>
      </c>
      <c r="N5" s="189"/>
      <c r="O5" s="22">
        <v>60</v>
      </c>
      <c r="P5" s="189" t="s">
        <v>63</v>
      </c>
      <c r="Q5" s="189"/>
      <c r="R5" s="189"/>
      <c r="S5" s="189"/>
      <c r="T5" s="189"/>
      <c r="U5" s="189"/>
      <c r="V5" s="34">
        <v>1</v>
      </c>
      <c r="W5" s="22">
        <v>5</v>
      </c>
      <c r="X5" s="22">
        <v>2</v>
      </c>
      <c r="Y5" s="22">
        <v>13</v>
      </c>
      <c r="Z5" s="22">
        <v>2</v>
      </c>
      <c r="AA5" s="22"/>
      <c r="AB5" s="22"/>
      <c r="AC5" s="34">
        <v>0</v>
      </c>
      <c r="AD5" s="34">
        <v>0</v>
      </c>
      <c r="AE5" s="36">
        <v>2073600</v>
      </c>
      <c r="AF5" s="34">
        <v>30</v>
      </c>
      <c r="AG5" s="22" t="s">
        <v>67</v>
      </c>
      <c r="AH5" s="22" t="s">
        <v>85</v>
      </c>
      <c r="AI5" s="34">
        <v>1</v>
      </c>
      <c r="AJ5" s="22">
        <v>0</v>
      </c>
      <c r="AK5" s="42">
        <v>0</v>
      </c>
      <c r="AL5" s="22">
        <v>0</v>
      </c>
      <c r="AM5" s="22" t="s">
        <v>145</v>
      </c>
      <c r="AN5" s="22">
        <v>3000</v>
      </c>
      <c r="AO5" s="22">
        <v>0</v>
      </c>
      <c r="AP5" s="22"/>
      <c r="AQ5" s="22" t="s">
        <v>407</v>
      </c>
      <c r="AR5" s="22" t="s">
        <v>435</v>
      </c>
      <c r="AS5" s="22" t="s">
        <v>463</v>
      </c>
      <c r="AT5" s="22">
        <v>149</v>
      </c>
      <c r="AU5" s="22">
        <v>0</v>
      </c>
      <c r="AV5" s="22">
        <v>0</v>
      </c>
      <c r="AW5" s="22">
        <v>0</v>
      </c>
      <c r="AX5" s="22">
        <v>0</v>
      </c>
      <c r="AY5" s="28">
        <v>36390</v>
      </c>
      <c r="AZ5" s="28">
        <v>53400</v>
      </c>
      <c r="BA5" s="29">
        <v>44895</v>
      </c>
    </row>
    <row r="6" spans="1:53" ht="66" x14ac:dyDescent="0.3">
      <c r="A6" s="18" t="s">
        <v>205</v>
      </c>
      <c r="B6" s="25" t="s">
        <v>291</v>
      </c>
      <c r="C6" s="25" t="s">
        <v>9</v>
      </c>
      <c r="D6" s="22">
        <v>8</v>
      </c>
      <c r="E6" s="31">
        <v>2</v>
      </c>
      <c r="F6" s="22">
        <v>2</v>
      </c>
      <c r="G6" s="22">
        <v>32</v>
      </c>
      <c r="H6" s="22">
        <v>1</v>
      </c>
      <c r="I6" s="22" t="s">
        <v>43</v>
      </c>
      <c r="J6" s="22">
        <v>1</v>
      </c>
      <c r="K6" s="22">
        <v>6.2</v>
      </c>
      <c r="L6" s="32">
        <v>1094400</v>
      </c>
      <c r="M6" s="189" t="s">
        <v>56</v>
      </c>
      <c r="N6" s="189"/>
      <c r="O6" s="22">
        <v>60</v>
      </c>
      <c r="P6" s="189" t="s">
        <v>63</v>
      </c>
      <c r="Q6" s="189"/>
      <c r="R6" s="189"/>
      <c r="S6" s="189"/>
      <c r="T6" s="189"/>
      <c r="U6" s="189"/>
      <c r="V6" s="34">
        <v>1</v>
      </c>
      <c r="W6" s="22">
        <v>8</v>
      </c>
      <c r="X6" s="22">
        <v>2</v>
      </c>
      <c r="Y6" s="22">
        <v>13</v>
      </c>
      <c r="Z6" s="22">
        <v>2</v>
      </c>
      <c r="AA6" s="22"/>
      <c r="AB6" s="22"/>
      <c r="AC6" s="34">
        <v>0</v>
      </c>
      <c r="AD6" s="34">
        <v>0</v>
      </c>
      <c r="AE6" s="36">
        <v>2073600</v>
      </c>
      <c r="AF6" s="34">
        <v>30</v>
      </c>
      <c r="AG6" s="22" t="s">
        <v>67</v>
      </c>
      <c r="AH6" s="22" t="s">
        <v>85</v>
      </c>
      <c r="AI6" s="34">
        <v>1</v>
      </c>
      <c r="AJ6" s="22">
        <v>0</v>
      </c>
      <c r="AK6" s="42">
        <v>1</v>
      </c>
      <c r="AL6" s="22">
        <v>0</v>
      </c>
      <c r="AM6" s="22" t="s">
        <v>144</v>
      </c>
      <c r="AN6" s="22">
        <v>4000</v>
      </c>
      <c r="AO6" s="22">
        <v>0</v>
      </c>
      <c r="AP6" s="22"/>
      <c r="AQ6" s="22" t="s">
        <v>408</v>
      </c>
      <c r="AR6" s="22" t="s">
        <v>436</v>
      </c>
      <c r="AS6" s="22" t="s">
        <v>464</v>
      </c>
      <c r="AT6" s="22">
        <v>168</v>
      </c>
      <c r="AU6" s="22">
        <v>0</v>
      </c>
      <c r="AV6" s="22">
        <v>0</v>
      </c>
      <c r="AW6" s="22">
        <v>0</v>
      </c>
      <c r="AX6" s="22">
        <v>0</v>
      </c>
      <c r="AY6" s="28">
        <v>43890</v>
      </c>
      <c r="AZ6" s="28">
        <v>64400</v>
      </c>
      <c r="BA6" s="29">
        <v>54145</v>
      </c>
    </row>
    <row r="7" spans="1:53" ht="66" x14ac:dyDescent="0.3">
      <c r="A7" s="18" t="s">
        <v>206</v>
      </c>
      <c r="B7" s="25" t="s">
        <v>292</v>
      </c>
      <c r="C7" s="25" t="s">
        <v>293</v>
      </c>
      <c r="D7" s="22">
        <v>8</v>
      </c>
      <c r="E7" s="31">
        <v>1.6</v>
      </c>
      <c r="F7" s="22">
        <v>3</v>
      </c>
      <c r="G7" s="22">
        <v>32</v>
      </c>
      <c r="H7" s="22">
        <v>1</v>
      </c>
      <c r="I7" s="22" t="s">
        <v>43</v>
      </c>
      <c r="J7" s="22">
        <v>1</v>
      </c>
      <c r="K7" s="22">
        <v>5.8</v>
      </c>
      <c r="L7" s="32">
        <v>1123200</v>
      </c>
      <c r="M7" s="189" t="s">
        <v>366</v>
      </c>
      <c r="N7" s="189"/>
      <c r="O7" s="22">
        <v>60</v>
      </c>
      <c r="P7" s="189" t="s">
        <v>63</v>
      </c>
      <c r="Q7" s="189"/>
      <c r="R7" s="189"/>
      <c r="S7" s="189"/>
      <c r="T7" s="189"/>
      <c r="U7" s="189"/>
      <c r="V7" s="34">
        <v>1</v>
      </c>
      <c r="W7" s="22">
        <v>8</v>
      </c>
      <c r="X7" s="22">
        <v>2</v>
      </c>
      <c r="Y7" s="22">
        <v>13</v>
      </c>
      <c r="Z7" s="22">
        <v>5</v>
      </c>
      <c r="AA7" s="22"/>
      <c r="AB7" s="22"/>
      <c r="AC7" s="34">
        <v>0</v>
      </c>
      <c r="AD7" s="34">
        <v>0</v>
      </c>
      <c r="AE7" s="36">
        <v>2073600</v>
      </c>
      <c r="AF7" s="34">
        <v>30</v>
      </c>
      <c r="AG7" s="22" t="s">
        <v>85</v>
      </c>
      <c r="AH7" s="22" t="s">
        <v>67</v>
      </c>
      <c r="AI7" s="34">
        <v>1</v>
      </c>
      <c r="AJ7" s="22">
        <v>0</v>
      </c>
      <c r="AK7" s="42">
        <v>1</v>
      </c>
      <c r="AL7" s="22">
        <v>1</v>
      </c>
      <c r="AM7" s="22" t="s">
        <v>144</v>
      </c>
      <c r="AN7" s="22">
        <v>3000</v>
      </c>
      <c r="AO7" s="22">
        <v>0</v>
      </c>
      <c r="AP7" s="22"/>
      <c r="AQ7" s="22" t="s">
        <v>409</v>
      </c>
      <c r="AR7" s="22" t="s">
        <v>437</v>
      </c>
      <c r="AS7" s="22" t="s">
        <v>173</v>
      </c>
      <c r="AT7" s="22">
        <v>141</v>
      </c>
      <c r="AU7" s="22">
        <v>0</v>
      </c>
      <c r="AV7" s="22">
        <v>0</v>
      </c>
      <c r="AW7" s="22">
        <v>0</v>
      </c>
      <c r="AX7" s="22">
        <v>0</v>
      </c>
      <c r="AY7" s="28">
        <v>45000</v>
      </c>
      <c r="AZ7" s="28">
        <v>73731</v>
      </c>
      <c r="BA7" s="29">
        <v>59365.5</v>
      </c>
    </row>
    <row r="8" spans="1:53" ht="66" x14ac:dyDescent="0.3">
      <c r="A8" s="18" t="s">
        <v>207</v>
      </c>
      <c r="B8" s="25" t="s">
        <v>294</v>
      </c>
      <c r="C8" s="25" t="s">
        <v>288</v>
      </c>
      <c r="D8" s="22">
        <v>4</v>
      </c>
      <c r="E8" s="31">
        <v>1.5</v>
      </c>
      <c r="F8" s="22">
        <v>3</v>
      </c>
      <c r="G8" s="22">
        <v>32</v>
      </c>
      <c r="H8" s="22">
        <v>1</v>
      </c>
      <c r="I8" s="22" t="s">
        <v>41</v>
      </c>
      <c r="J8" s="22">
        <v>1</v>
      </c>
      <c r="K8" s="22">
        <v>6.5</v>
      </c>
      <c r="L8" s="32">
        <v>1152000</v>
      </c>
      <c r="M8" s="189" t="s">
        <v>56</v>
      </c>
      <c r="N8" s="189"/>
      <c r="O8" s="22">
        <v>60</v>
      </c>
      <c r="P8" s="189" t="s">
        <v>63</v>
      </c>
      <c r="Q8" s="189"/>
      <c r="R8" s="189"/>
      <c r="S8" s="189"/>
      <c r="T8" s="189"/>
      <c r="U8" s="189"/>
      <c r="V8" s="34">
        <v>1</v>
      </c>
      <c r="W8" s="22">
        <v>5</v>
      </c>
      <c r="X8" s="22">
        <v>2</v>
      </c>
      <c r="Y8" s="22">
        <v>13</v>
      </c>
      <c r="Z8" s="22">
        <v>2</v>
      </c>
      <c r="AA8" s="22"/>
      <c r="AB8" s="22"/>
      <c r="AC8" s="34">
        <v>0</v>
      </c>
      <c r="AD8" s="34">
        <v>0</v>
      </c>
      <c r="AE8" s="36">
        <v>2073600</v>
      </c>
      <c r="AF8" s="34">
        <v>30</v>
      </c>
      <c r="AG8" s="22" t="s">
        <v>85</v>
      </c>
      <c r="AH8" s="22" t="s">
        <v>67</v>
      </c>
      <c r="AI8" s="34">
        <v>1</v>
      </c>
      <c r="AJ8" s="22">
        <v>0</v>
      </c>
      <c r="AK8" s="42">
        <v>0</v>
      </c>
      <c r="AL8" s="22">
        <v>0</v>
      </c>
      <c r="AM8" s="22" t="s">
        <v>144</v>
      </c>
      <c r="AN8" s="22">
        <v>5000</v>
      </c>
      <c r="AO8" s="22">
        <v>0</v>
      </c>
      <c r="AP8" s="22"/>
      <c r="AQ8" s="22" t="s">
        <v>410</v>
      </c>
      <c r="AR8" s="22" t="s">
        <v>438</v>
      </c>
      <c r="AS8" s="22" t="s">
        <v>171</v>
      </c>
      <c r="AT8" s="22">
        <v>206</v>
      </c>
      <c r="AU8" s="22">
        <v>0</v>
      </c>
      <c r="AV8" s="22">
        <v>0</v>
      </c>
      <c r="AW8" s="22">
        <v>0</v>
      </c>
      <c r="AX8" s="22">
        <v>0</v>
      </c>
      <c r="AY8" s="28">
        <v>54731</v>
      </c>
      <c r="AZ8" s="28">
        <v>64400</v>
      </c>
      <c r="BA8" s="29">
        <v>59565.5</v>
      </c>
    </row>
    <row r="9" spans="1:53" ht="79.2" x14ac:dyDescent="0.3">
      <c r="A9" s="18" t="s">
        <v>208</v>
      </c>
      <c r="B9" s="25" t="s">
        <v>295</v>
      </c>
      <c r="C9" s="25" t="s">
        <v>296</v>
      </c>
      <c r="D9" s="22">
        <v>8</v>
      </c>
      <c r="E9" s="31">
        <v>1.8</v>
      </c>
      <c r="F9" s="22">
        <v>3</v>
      </c>
      <c r="G9" s="22">
        <v>32</v>
      </c>
      <c r="H9" s="22">
        <v>1</v>
      </c>
      <c r="I9" s="22" t="s">
        <v>41</v>
      </c>
      <c r="J9" s="22">
        <v>1</v>
      </c>
      <c r="K9" s="22">
        <v>6.5</v>
      </c>
      <c r="L9" s="32">
        <v>1152000</v>
      </c>
      <c r="M9" s="189" t="s">
        <v>56</v>
      </c>
      <c r="N9" s="189"/>
      <c r="O9" s="22">
        <v>60</v>
      </c>
      <c r="P9" s="189" t="s">
        <v>63</v>
      </c>
      <c r="Q9" s="189"/>
      <c r="R9" s="189"/>
      <c r="S9" s="189"/>
      <c r="T9" s="189"/>
      <c r="U9" s="189"/>
      <c r="V9" s="34">
        <v>1</v>
      </c>
      <c r="W9" s="22">
        <v>5</v>
      </c>
      <c r="X9" s="22">
        <v>3</v>
      </c>
      <c r="Y9" s="22">
        <v>13</v>
      </c>
      <c r="Z9" s="22">
        <v>2</v>
      </c>
      <c r="AA9" s="22">
        <v>2</v>
      </c>
      <c r="AB9" s="22"/>
      <c r="AC9" s="34">
        <v>0</v>
      </c>
      <c r="AD9" s="34">
        <v>0</v>
      </c>
      <c r="AE9" s="36">
        <v>2073600</v>
      </c>
      <c r="AF9" s="34">
        <v>30</v>
      </c>
      <c r="AG9" s="22" t="s">
        <v>85</v>
      </c>
      <c r="AH9" s="22" t="s">
        <v>67</v>
      </c>
      <c r="AI9" s="34">
        <v>1</v>
      </c>
      <c r="AJ9" s="22">
        <v>0</v>
      </c>
      <c r="AK9" s="42">
        <v>0</v>
      </c>
      <c r="AL9" s="22">
        <v>0</v>
      </c>
      <c r="AM9" s="22" t="s">
        <v>144</v>
      </c>
      <c r="AN9" s="22">
        <v>5000</v>
      </c>
      <c r="AO9" s="22">
        <v>0</v>
      </c>
      <c r="AP9" s="22"/>
      <c r="AQ9" s="22" t="s">
        <v>411</v>
      </c>
      <c r="AR9" s="22" t="s">
        <v>438</v>
      </c>
      <c r="AS9" s="22" t="s">
        <v>171</v>
      </c>
      <c r="AT9" s="22">
        <v>196</v>
      </c>
      <c r="AU9" s="22">
        <v>0</v>
      </c>
      <c r="AV9" s="22">
        <v>0</v>
      </c>
      <c r="AW9" s="22">
        <v>0</v>
      </c>
      <c r="AX9" s="22">
        <v>0</v>
      </c>
      <c r="AY9" s="28">
        <v>46000</v>
      </c>
      <c r="AZ9" s="28">
        <v>72200</v>
      </c>
      <c r="BA9" s="29">
        <v>59100</v>
      </c>
    </row>
    <row r="10" spans="1:53" ht="28.8" x14ac:dyDescent="0.3">
      <c r="A10" s="18" t="s">
        <v>209</v>
      </c>
      <c r="B10" s="189"/>
      <c r="C10" s="189"/>
      <c r="D10" s="22">
        <v>8</v>
      </c>
      <c r="E10" s="31">
        <v>1.8</v>
      </c>
      <c r="F10" s="22">
        <v>2</v>
      </c>
      <c r="G10" s="22">
        <v>32</v>
      </c>
      <c r="H10" s="22">
        <v>1</v>
      </c>
      <c r="I10" s="22" t="s">
        <v>41</v>
      </c>
      <c r="J10" s="22">
        <v>1</v>
      </c>
      <c r="K10" s="22">
        <v>6.4</v>
      </c>
      <c r="L10" s="32">
        <v>1123200</v>
      </c>
      <c r="M10" s="189" t="s">
        <v>366</v>
      </c>
      <c r="N10" s="189"/>
      <c r="O10" s="22">
        <v>60</v>
      </c>
      <c r="P10" s="189" t="s">
        <v>63</v>
      </c>
      <c r="Q10" s="189"/>
      <c r="R10" s="189"/>
      <c r="S10" s="189"/>
      <c r="T10" s="189"/>
      <c r="U10" s="189"/>
      <c r="V10" s="34">
        <v>1</v>
      </c>
      <c r="W10" s="22">
        <v>8</v>
      </c>
      <c r="X10" s="22">
        <v>3</v>
      </c>
      <c r="Y10" s="22">
        <v>13</v>
      </c>
      <c r="Z10" s="22">
        <v>5</v>
      </c>
      <c r="AA10" s="22">
        <v>2</v>
      </c>
      <c r="AB10" s="22"/>
      <c r="AC10" s="34">
        <v>0</v>
      </c>
      <c r="AD10" s="34">
        <v>0</v>
      </c>
      <c r="AE10" s="36">
        <v>2073600</v>
      </c>
      <c r="AF10" s="34">
        <v>30</v>
      </c>
      <c r="AG10" s="22" t="s">
        <v>67</v>
      </c>
      <c r="AH10" s="22" t="s">
        <v>85</v>
      </c>
      <c r="AI10" s="34">
        <v>1</v>
      </c>
      <c r="AJ10" s="22">
        <v>0</v>
      </c>
      <c r="AK10" s="42">
        <v>1</v>
      </c>
      <c r="AL10" s="22">
        <v>0</v>
      </c>
      <c r="AM10" s="22" t="s">
        <v>144</v>
      </c>
      <c r="AN10" s="22">
        <v>4000</v>
      </c>
      <c r="AO10" s="22">
        <v>0</v>
      </c>
      <c r="AP10" s="22"/>
      <c r="AQ10" s="22" t="s">
        <v>412</v>
      </c>
      <c r="AR10" s="22" t="s">
        <v>439</v>
      </c>
      <c r="AS10" s="22" t="s">
        <v>465</v>
      </c>
      <c r="AT10" s="22">
        <v>177</v>
      </c>
      <c r="AU10" s="22">
        <v>0</v>
      </c>
      <c r="AV10" s="22">
        <v>0</v>
      </c>
      <c r="AW10" s="22">
        <v>0</v>
      </c>
      <c r="AX10" s="22">
        <v>0</v>
      </c>
      <c r="AY10" s="28">
        <v>48800</v>
      </c>
      <c r="AZ10" s="28">
        <v>48800</v>
      </c>
      <c r="BA10" s="29">
        <v>48800</v>
      </c>
    </row>
    <row r="11" spans="1:53" ht="79.2" x14ac:dyDescent="0.3">
      <c r="A11" s="18" t="s">
        <v>210</v>
      </c>
      <c r="B11" s="25" t="s">
        <v>295</v>
      </c>
      <c r="C11" s="25" t="s">
        <v>296</v>
      </c>
      <c r="D11" s="22">
        <v>8</v>
      </c>
      <c r="E11" s="31">
        <v>1.8</v>
      </c>
      <c r="F11" s="22">
        <v>3</v>
      </c>
      <c r="G11" s="22">
        <v>32</v>
      </c>
      <c r="H11" s="22">
        <v>1</v>
      </c>
      <c r="I11" s="22" t="s">
        <v>43</v>
      </c>
      <c r="J11" s="22">
        <v>1</v>
      </c>
      <c r="K11" s="22">
        <v>6.4</v>
      </c>
      <c r="L11" s="32">
        <v>1123200</v>
      </c>
      <c r="M11" s="189" t="s">
        <v>367</v>
      </c>
      <c r="N11" s="189"/>
      <c r="O11" s="22">
        <v>60</v>
      </c>
      <c r="P11" s="189" t="s">
        <v>63</v>
      </c>
      <c r="Q11" s="189"/>
      <c r="R11" s="189"/>
      <c r="S11" s="189"/>
      <c r="T11" s="189"/>
      <c r="U11" s="189"/>
      <c r="V11" s="34">
        <v>1</v>
      </c>
      <c r="W11" s="22">
        <v>8</v>
      </c>
      <c r="X11" s="22">
        <v>3</v>
      </c>
      <c r="Y11" s="22">
        <v>13</v>
      </c>
      <c r="Z11" s="22">
        <v>5</v>
      </c>
      <c r="AA11" s="22">
        <v>2</v>
      </c>
      <c r="AB11" s="22"/>
      <c r="AC11" s="34">
        <v>0</v>
      </c>
      <c r="AD11" s="34">
        <v>0</v>
      </c>
      <c r="AE11" s="36">
        <v>2073600</v>
      </c>
      <c r="AF11" s="34">
        <v>30</v>
      </c>
      <c r="AG11" s="22" t="s">
        <v>85</v>
      </c>
      <c r="AH11" s="22" t="s">
        <v>67</v>
      </c>
      <c r="AI11" s="34">
        <v>1</v>
      </c>
      <c r="AJ11" s="22">
        <v>0</v>
      </c>
      <c r="AK11" s="42">
        <v>1</v>
      </c>
      <c r="AL11" s="22">
        <v>0</v>
      </c>
      <c r="AM11" s="22" t="s">
        <v>145</v>
      </c>
      <c r="AN11" s="22">
        <v>5000</v>
      </c>
      <c r="AO11" s="22">
        <v>0</v>
      </c>
      <c r="AP11" s="22"/>
      <c r="AQ11" s="22" t="s">
        <v>412</v>
      </c>
      <c r="AR11" s="22" t="s">
        <v>439</v>
      </c>
      <c r="AS11" s="22" t="s">
        <v>170</v>
      </c>
      <c r="AT11" s="22">
        <v>197</v>
      </c>
      <c r="AU11" s="22">
        <v>0</v>
      </c>
      <c r="AV11" s="22">
        <v>0</v>
      </c>
      <c r="AW11" s="22">
        <v>0</v>
      </c>
      <c r="AX11" s="22">
        <v>0</v>
      </c>
      <c r="AY11" s="28">
        <v>48200</v>
      </c>
      <c r="AZ11" s="28">
        <v>73800</v>
      </c>
      <c r="BA11" s="29">
        <v>61000</v>
      </c>
    </row>
    <row r="12" spans="1:53" ht="66" x14ac:dyDescent="0.3">
      <c r="A12" s="18" t="s">
        <v>211</v>
      </c>
      <c r="B12" s="25" t="s">
        <v>294</v>
      </c>
      <c r="C12" s="25" t="s">
        <v>288</v>
      </c>
      <c r="D12" s="22">
        <v>4</v>
      </c>
      <c r="E12" s="31">
        <v>1.5</v>
      </c>
      <c r="F12" s="22">
        <v>3</v>
      </c>
      <c r="G12" s="22">
        <v>64</v>
      </c>
      <c r="H12" s="22">
        <v>1</v>
      </c>
      <c r="I12" s="22" t="s">
        <v>41</v>
      </c>
      <c r="J12" s="22">
        <v>1</v>
      </c>
      <c r="K12" s="22">
        <v>6.5</v>
      </c>
      <c r="L12" s="32">
        <v>1152000</v>
      </c>
      <c r="M12" s="189" t="s">
        <v>56</v>
      </c>
      <c r="N12" s="189"/>
      <c r="O12" s="22">
        <v>60</v>
      </c>
      <c r="P12" s="189" t="s">
        <v>63</v>
      </c>
      <c r="Q12" s="189"/>
      <c r="R12" s="189"/>
      <c r="S12" s="189"/>
      <c r="T12" s="189"/>
      <c r="U12" s="189"/>
      <c r="V12" s="34">
        <v>1</v>
      </c>
      <c r="W12" s="22">
        <v>5</v>
      </c>
      <c r="X12" s="22">
        <v>2</v>
      </c>
      <c r="Y12" s="22">
        <v>13</v>
      </c>
      <c r="Z12" s="22">
        <v>2</v>
      </c>
      <c r="AA12" s="22"/>
      <c r="AB12" s="22"/>
      <c r="AC12" s="34">
        <v>0</v>
      </c>
      <c r="AD12" s="34">
        <v>0</v>
      </c>
      <c r="AE12" s="36">
        <v>2073600</v>
      </c>
      <c r="AF12" s="34">
        <v>30</v>
      </c>
      <c r="AG12" s="22" t="s">
        <v>85</v>
      </c>
      <c r="AH12" s="22" t="s">
        <v>67</v>
      </c>
      <c r="AI12" s="34">
        <v>1</v>
      </c>
      <c r="AJ12" s="22">
        <v>0</v>
      </c>
      <c r="AK12" s="42">
        <v>0</v>
      </c>
      <c r="AL12" s="22">
        <v>0</v>
      </c>
      <c r="AM12" s="22" t="s">
        <v>144</v>
      </c>
      <c r="AN12" s="22">
        <v>5000</v>
      </c>
      <c r="AO12" s="22">
        <v>0</v>
      </c>
      <c r="AP12" s="22"/>
      <c r="AQ12" s="22" t="s">
        <v>410</v>
      </c>
      <c r="AR12" s="22" t="s">
        <v>438</v>
      </c>
      <c r="AS12" s="22" t="s">
        <v>171</v>
      </c>
      <c r="AT12" s="22">
        <v>206</v>
      </c>
      <c r="AU12" s="22">
        <v>0</v>
      </c>
      <c r="AV12" s="22">
        <v>0</v>
      </c>
      <c r="AW12" s="22">
        <v>0</v>
      </c>
      <c r="AX12" s="22">
        <v>0</v>
      </c>
      <c r="AY12" s="28">
        <v>49200</v>
      </c>
      <c r="AZ12" s="28">
        <v>72200</v>
      </c>
      <c r="BA12" s="29">
        <v>60700</v>
      </c>
    </row>
    <row r="13" spans="1:53" s="62" customFormat="1" ht="66" x14ac:dyDescent="0.3">
      <c r="A13" s="54" t="s">
        <v>212</v>
      </c>
      <c r="B13" s="55" t="s">
        <v>292</v>
      </c>
      <c r="C13" s="55" t="s">
        <v>293</v>
      </c>
      <c r="D13" s="56">
        <v>8</v>
      </c>
      <c r="E13" s="57">
        <v>1.6</v>
      </c>
      <c r="F13" s="56">
        <v>3</v>
      </c>
      <c r="G13" s="56">
        <v>32</v>
      </c>
      <c r="H13" s="56">
        <v>1</v>
      </c>
      <c r="I13" s="56" t="s">
        <v>43</v>
      </c>
      <c r="J13" s="56">
        <v>1</v>
      </c>
      <c r="K13" s="56">
        <v>5.8</v>
      </c>
      <c r="L13" s="58">
        <v>1123200</v>
      </c>
      <c r="M13" s="195" t="s">
        <v>366</v>
      </c>
      <c r="N13" s="195"/>
      <c r="O13" s="56">
        <v>60</v>
      </c>
      <c r="P13" s="195" t="s">
        <v>63</v>
      </c>
      <c r="Q13" s="195"/>
      <c r="R13" s="195"/>
      <c r="S13" s="195"/>
      <c r="T13" s="195"/>
      <c r="U13" s="195"/>
      <c r="V13" s="59">
        <v>1</v>
      </c>
      <c r="W13" s="56">
        <v>8</v>
      </c>
      <c r="X13" s="56">
        <v>2</v>
      </c>
      <c r="Y13" s="56">
        <v>13</v>
      </c>
      <c r="Z13" s="56">
        <v>5</v>
      </c>
      <c r="AA13" s="56"/>
      <c r="AB13" s="56"/>
      <c r="AC13" s="59">
        <v>0</v>
      </c>
      <c r="AD13" s="59">
        <v>0</v>
      </c>
      <c r="AE13" s="60">
        <v>2073600</v>
      </c>
      <c r="AF13" s="59">
        <v>30</v>
      </c>
      <c r="AG13" s="56" t="s">
        <v>85</v>
      </c>
      <c r="AH13" s="56" t="s">
        <v>67</v>
      </c>
      <c r="AI13" s="59">
        <v>1</v>
      </c>
      <c r="AJ13" s="56">
        <v>0</v>
      </c>
      <c r="AK13" s="61">
        <v>1</v>
      </c>
      <c r="AL13" s="56">
        <v>1</v>
      </c>
      <c r="AM13" s="56" t="s">
        <v>144</v>
      </c>
      <c r="AN13" s="56">
        <v>3000</v>
      </c>
      <c r="AO13" s="56">
        <v>0</v>
      </c>
      <c r="AP13" s="56"/>
      <c r="AQ13" s="56" t="s">
        <v>409</v>
      </c>
      <c r="AR13" s="56" t="s">
        <v>437</v>
      </c>
      <c r="AS13" s="56" t="s">
        <v>173</v>
      </c>
      <c r="AT13" s="56">
        <v>141</v>
      </c>
      <c r="AU13" s="56">
        <v>0</v>
      </c>
      <c r="AV13" s="56">
        <v>0</v>
      </c>
      <c r="AW13" s="56">
        <v>0</v>
      </c>
      <c r="AX13" s="56">
        <v>0</v>
      </c>
    </row>
    <row r="14" spans="1:53" ht="79.2" x14ac:dyDescent="0.3">
      <c r="A14" s="18" t="s">
        <v>213</v>
      </c>
      <c r="B14" s="25" t="s">
        <v>295</v>
      </c>
      <c r="C14" s="25" t="s">
        <v>296</v>
      </c>
      <c r="D14" s="22">
        <v>8</v>
      </c>
      <c r="E14" s="31">
        <v>1.8</v>
      </c>
      <c r="F14" s="22">
        <v>3</v>
      </c>
      <c r="G14" s="22">
        <v>32</v>
      </c>
      <c r="H14" s="22">
        <v>1</v>
      </c>
      <c r="I14" s="22" t="s">
        <v>43</v>
      </c>
      <c r="J14" s="22">
        <v>1</v>
      </c>
      <c r="K14" s="22">
        <v>6.5</v>
      </c>
      <c r="L14" s="32">
        <v>1123200</v>
      </c>
      <c r="M14" s="189" t="s">
        <v>56</v>
      </c>
      <c r="N14" s="189"/>
      <c r="O14" s="22">
        <v>60</v>
      </c>
      <c r="P14" s="189" t="s">
        <v>63</v>
      </c>
      <c r="Q14" s="189"/>
      <c r="R14" s="189"/>
      <c r="S14" s="189"/>
      <c r="T14" s="189"/>
      <c r="U14" s="189"/>
      <c r="V14" s="34">
        <v>1</v>
      </c>
      <c r="W14" s="22">
        <v>8</v>
      </c>
      <c r="X14" s="22">
        <v>3</v>
      </c>
      <c r="Y14" s="22">
        <v>13</v>
      </c>
      <c r="Z14" s="22">
        <v>8</v>
      </c>
      <c r="AA14" s="22">
        <v>5</v>
      </c>
      <c r="AB14" s="22"/>
      <c r="AC14" s="34">
        <v>0</v>
      </c>
      <c r="AD14" s="34">
        <v>0</v>
      </c>
      <c r="AE14" s="36">
        <v>2073600</v>
      </c>
      <c r="AF14" s="34">
        <v>30</v>
      </c>
      <c r="AG14" s="22" t="s">
        <v>85</v>
      </c>
      <c r="AH14" s="22" t="s">
        <v>67</v>
      </c>
      <c r="AI14" s="34">
        <v>1</v>
      </c>
      <c r="AJ14" s="22">
        <v>0</v>
      </c>
      <c r="AK14" s="42">
        <v>1</v>
      </c>
      <c r="AL14" s="22">
        <v>1</v>
      </c>
      <c r="AM14" s="22" t="s">
        <v>144</v>
      </c>
      <c r="AN14" s="22">
        <v>4000</v>
      </c>
      <c r="AO14" s="22">
        <v>0</v>
      </c>
      <c r="AP14" s="22"/>
      <c r="AQ14" s="22" t="s">
        <v>158</v>
      </c>
      <c r="AR14" s="22" t="s">
        <v>440</v>
      </c>
      <c r="AS14" s="22" t="s">
        <v>465</v>
      </c>
      <c r="AT14" s="22">
        <v>183</v>
      </c>
      <c r="AU14" s="22">
        <v>0</v>
      </c>
      <c r="AV14" s="22">
        <v>0</v>
      </c>
      <c r="AW14" s="22">
        <v>0</v>
      </c>
      <c r="AX14" s="22">
        <v>0</v>
      </c>
      <c r="AY14" s="28">
        <v>51880</v>
      </c>
      <c r="AZ14" s="28">
        <v>88796</v>
      </c>
      <c r="BA14" s="29">
        <v>70338</v>
      </c>
    </row>
    <row r="15" spans="1:53" ht="79.2" x14ac:dyDescent="0.3">
      <c r="A15" s="18" t="s">
        <v>214</v>
      </c>
      <c r="B15" s="25" t="s">
        <v>295</v>
      </c>
      <c r="C15" s="25" t="s">
        <v>296</v>
      </c>
      <c r="D15" s="22">
        <v>8</v>
      </c>
      <c r="E15" s="31">
        <v>1.8</v>
      </c>
      <c r="F15" s="22">
        <v>4</v>
      </c>
      <c r="G15" s="22">
        <v>64</v>
      </c>
      <c r="H15" s="22">
        <v>1</v>
      </c>
      <c r="I15" s="22" t="s">
        <v>41</v>
      </c>
      <c r="J15" s="22">
        <v>1</v>
      </c>
      <c r="K15" s="22">
        <v>6.5</v>
      </c>
      <c r="L15" s="32">
        <v>1152000</v>
      </c>
      <c r="M15" s="189" t="s">
        <v>56</v>
      </c>
      <c r="N15" s="189"/>
      <c r="O15" s="22">
        <v>60</v>
      </c>
      <c r="P15" s="189" t="s">
        <v>63</v>
      </c>
      <c r="Q15" s="189"/>
      <c r="R15" s="189"/>
      <c r="S15" s="189"/>
      <c r="T15" s="189"/>
      <c r="U15" s="189"/>
      <c r="V15" s="34">
        <v>1</v>
      </c>
      <c r="W15" s="22">
        <v>5</v>
      </c>
      <c r="X15" s="22">
        <v>3</v>
      </c>
      <c r="Y15" s="22">
        <v>13</v>
      </c>
      <c r="Z15" s="22">
        <v>2</v>
      </c>
      <c r="AA15" s="22">
        <v>2</v>
      </c>
      <c r="AB15" s="22"/>
      <c r="AC15" s="34">
        <v>0</v>
      </c>
      <c r="AD15" s="34">
        <v>0</v>
      </c>
      <c r="AE15" s="36">
        <v>2073600</v>
      </c>
      <c r="AF15" s="34">
        <v>30</v>
      </c>
      <c r="AG15" s="22" t="s">
        <v>85</v>
      </c>
      <c r="AH15" s="22" t="s">
        <v>67</v>
      </c>
      <c r="AI15" s="34">
        <v>1</v>
      </c>
      <c r="AJ15" s="22">
        <v>0</v>
      </c>
      <c r="AK15" s="42">
        <v>0</v>
      </c>
      <c r="AL15" s="22">
        <v>0</v>
      </c>
      <c r="AM15" s="22" t="s">
        <v>144</v>
      </c>
      <c r="AN15" s="22">
        <v>5000</v>
      </c>
      <c r="AO15" s="22">
        <v>0</v>
      </c>
      <c r="AP15" s="22"/>
      <c r="AQ15" s="22" t="s">
        <v>411</v>
      </c>
      <c r="AR15" s="22" t="s">
        <v>438</v>
      </c>
      <c r="AS15" s="22" t="s">
        <v>171</v>
      </c>
      <c r="AT15" s="22">
        <v>196</v>
      </c>
      <c r="AU15" s="22">
        <v>0</v>
      </c>
      <c r="AV15" s="22">
        <v>0</v>
      </c>
      <c r="AW15" s="22">
        <v>0</v>
      </c>
      <c r="AX15" s="22">
        <v>0</v>
      </c>
      <c r="AY15" s="28">
        <v>50300</v>
      </c>
      <c r="AZ15" s="28">
        <v>75400</v>
      </c>
      <c r="BA15" s="29">
        <v>62850</v>
      </c>
    </row>
    <row r="16" spans="1:53" ht="66" x14ac:dyDescent="0.3">
      <c r="A16" s="18" t="s">
        <v>215</v>
      </c>
      <c r="B16" s="25" t="s">
        <v>297</v>
      </c>
      <c r="C16" s="25" t="s">
        <v>9</v>
      </c>
      <c r="D16" s="22">
        <v>8</v>
      </c>
      <c r="E16" s="31">
        <v>2.2999999999999998</v>
      </c>
      <c r="F16" s="22">
        <v>4</v>
      </c>
      <c r="G16" s="22">
        <v>64</v>
      </c>
      <c r="H16" s="22">
        <v>1</v>
      </c>
      <c r="I16" s="22" t="s">
        <v>41</v>
      </c>
      <c r="J16" s="22">
        <v>1</v>
      </c>
      <c r="K16" s="22">
        <v>6.5</v>
      </c>
      <c r="L16" s="32">
        <v>1123200</v>
      </c>
      <c r="M16" s="189" t="s">
        <v>56</v>
      </c>
      <c r="N16" s="189"/>
      <c r="O16" s="22">
        <v>60</v>
      </c>
      <c r="P16" s="189" t="s">
        <v>63</v>
      </c>
      <c r="Q16" s="189"/>
      <c r="R16" s="189"/>
      <c r="S16" s="189"/>
      <c r="T16" s="189"/>
      <c r="U16" s="189"/>
      <c r="V16" s="34">
        <v>1</v>
      </c>
      <c r="W16" s="22">
        <v>8</v>
      </c>
      <c r="X16" s="22">
        <v>4</v>
      </c>
      <c r="Y16" s="22">
        <v>48</v>
      </c>
      <c r="Z16" s="22">
        <v>5</v>
      </c>
      <c r="AA16" s="22">
        <v>2</v>
      </c>
      <c r="AB16" s="22">
        <v>2</v>
      </c>
      <c r="AC16" s="34">
        <v>0</v>
      </c>
      <c r="AD16" s="34">
        <v>0</v>
      </c>
      <c r="AE16" s="36">
        <v>2073600</v>
      </c>
      <c r="AF16" s="34">
        <v>30</v>
      </c>
      <c r="AG16" s="22" t="s">
        <v>85</v>
      </c>
      <c r="AH16" s="22" t="s">
        <v>67</v>
      </c>
      <c r="AI16" s="34">
        <v>1</v>
      </c>
      <c r="AJ16" s="22">
        <v>0</v>
      </c>
      <c r="AK16" s="42">
        <v>1</v>
      </c>
      <c r="AL16" s="22">
        <v>1</v>
      </c>
      <c r="AM16" s="22" t="s">
        <v>144</v>
      </c>
      <c r="AN16" s="22">
        <v>5000</v>
      </c>
      <c r="AO16" s="22">
        <v>0</v>
      </c>
      <c r="AP16" s="22"/>
      <c r="AQ16" s="22" t="s">
        <v>410</v>
      </c>
      <c r="AR16" s="22" t="s">
        <v>436</v>
      </c>
      <c r="AS16" s="22" t="s">
        <v>172</v>
      </c>
      <c r="AT16" s="22">
        <v>205</v>
      </c>
      <c r="AU16" s="22">
        <v>0</v>
      </c>
      <c r="AV16" s="22">
        <v>0</v>
      </c>
      <c r="AW16" s="22">
        <v>0</v>
      </c>
      <c r="AX16" s="22">
        <v>0</v>
      </c>
      <c r="AY16" s="28">
        <v>54000</v>
      </c>
      <c r="AZ16" s="28">
        <v>83200</v>
      </c>
      <c r="BA16" s="29">
        <v>68600</v>
      </c>
    </row>
    <row r="17" spans="1:53" ht="79.2" x14ac:dyDescent="0.3">
      <c r="A17" s="18" t="s">
        <v>216</v>
      </c>
      <c r="B17" s="25" t="s">
        <v>298</v>
      </c>
      <c r="C17" s="25" t="s">
        <v>299</v>
      </c>
      <c r="D17" s="22">
        <v>8</v>
      </c>
      <c r="E17" s="31">
        <v>1.6</v>
      </c>
      <c r="F17" s="22">
        <v>2</v>
      </c>
      <c r="G17" s="22">
        <v>32</v>
      </c>
      <c r="H17" s="22">
        <v>1</v>
      </c>
      <c r="I17" s="22" t="s">
        <v>43</v>
      </c>
      <c r="J17" s="22">
        <v>1</v>
      </c>
      <c r="K17" s="22">
        <v>6.2</v>
      </c>
      <c r="L17" s="32">
        <v>1094400</v>
      </c>
      <c r="M17" s="189" t="s">
        <v>56</v>
      </c>
      <c r="N17" s="189"/>
      <c r="O17" s="22">
        <v>60</v>
      </c>
      <c r="P17" s="189" t="s">
        <v>63</v>
      </c>
      <c r="Q17" s="189"/>
      <c r="R17" s="189"/>
      <c r="S17" s="189"/>
      <c r="T17" s="189"/>
      <c r="U17" s="189"/>
      <c r="V17" s="34">
        <v>1</v>
      </c>
      <c r="W17" s="22">
        <v>5</v>
      </c>
      <c r="X17" s="22">
        <v>1</v>
      </c>
      <c r="Y17" s="22">
        <v>13</v>
      </c>
      <c r="Z17" s="22"/>
      <c r="AA17" s="22"/>
      <c r="AB17" s="22"/>
      <c r="AC17" s="34">
        <v>0</v>
      </c>
      <c r="AD17" s="34">
        <v>0</v>
      </c>
      <c r="AE17" s="36">
        <v>2073600</v>
      </c>
      <c r="AF17" s="34">
        <v>30</v>
      </c>
      <c r="AG17" s="22" t="s">
        <v>67</v>
      </c>
      <c r="AH17" s="22" t="s">
        <v>85</v>
      </c>
      <c r="AI17" s="34">
        <v>1</v>
      </c>
      <c r="AJ17" s="22">
        <v>0</v>
      </c>
      <c r="AK17" s="42">
        <v>0</v>
      </c>
      <c r="AL17" s="22">
        <v>0</v>
      </c>
      <c r="AM17" s="22" t="s">
        <v>145</v>
      </c>
      <c r="AN17" s="22">
        <v>3400</v>
      </c>
      <c r="AO17" s="22">
        <v>0</v>
      </c>
      <c r="AP17" s="22"/>
      <c r="AQ17" s="22" t="s">
        <v>413</v>
      </c>
      <c r="AR17" s="22" t="s">
        <v>441</v>
      </c>
      <c r="AS17" s="22" t="s">
        <v>177</v>
      </c>
      <c r="AT17" s="22">
        <v>168</v>
      </c>
      <c r="AU17" s="22">
        <v>0</v>
      </c>
      <c r="AV17" s="22">
        <v>0</v>
      </c>
      <c r="AW17" s="22">
        <v>0</v>
      </c>
      <c r="AX17" s="22">
        <v>0</v>
      </c>
      <c r="AY17" s="28">
        <v>56800</v>
      </c>
      <c r="AZ17" s="28">
        <v>74990</v>
      </c>
      <c r="BA17" s="29">
        <v>65895</v>
      </c>
    </row>
    <row r="18" spans="1:53" ht="66" x14ac:dyDescent="0.3">
      <c r="A18" s="18" t="s">
        <v>217</v>
      </c>
      <c r="B18" s="25" t="s">
        <v>300</v>
      </c>
      <c r="C18" s="25" t="s">
        <v>301</v>
      </c>
      <c r="D18" s="22">
        <v>8</v>
      </c>
      <c r="E18" s="31">
        <v>2</v>
      </c>
      <c r="F18" s="22">
        <v>3</v>
      </c>
      <c r="G18" s="22">
        <v>32</v>
      </c>
      <c r="H18" s="22">
        <v>1</v>
      </c>
      <c r="I18" s="22" t="s">
        <v>43</v>
      </c>
      <c r="J18" s="22">
        <v>1</v>
      </c>
      <c r="K18" s="22">
        <v>6.5</v>
      </c>
      <c r="L18" s="32">
        <v>1152000</v>
      </c>
      <c r="M18" s="189" t="s">
        <v>367</v>
      </c>
      <c r="N18" s="189"/>
      <c r="O18" s="22">
        <v>60</v>
      </c>
      <c r="P18" s="189" t="s">
        <v>63</v>
      </c>
      <c r="Q18" s="189"/>
      <c r="R18" s="189"/>
      <c r="S18" s="189"/>
      <c r="T18" s="189"/>
      <c r="U18" s="189"/>
      <c r="V18" s="34">
        <v>1</v>
      </c>
      <c r="W18" s="22">
        <v>13</v>
      </c>
      <c r="X18" s="22">
        <v>4</v>
      </c>
      <c r="Y18" s="22">
        <v>48</v>
      </c>
      <c r="Z18" s="22">
        <v>8</v>
      </c>
      <c r="AA18" s="22">
        <v>2</v>
      </c>
      <c r="AB18" s="22">
        <v>2</v>
      </c>
      <c r="AC18" s="34">
        <v>0</v>
      </c>
      <c r="AD18" s="34">
        <v>0</v>
      </c>
      <c r="AE18" s="36">
        <v>2073600</v>
      </c>
      <c r="AF18" s="34">
        <v>30</v>
      </c>
      <c r="AG18" s="22" t="s">
        <v>85</v>
      </c>
      <c r="AH18" s="22" t="s">
        <v>67</v>
      </c>
      <c r="AI18" s="34">
        <v>1</v>
      </c>
      <c r="AJ18" s="22">
        <v>0</v>
      </c>
      <c r="AK18" s="42">
        <v>1</v>
      </c>
      <c r="AL18" s="22">
        <v>1</v>
      </c>
      <c r="AM18" s="22" t="s">
        <v>144</v>
      </c>
      <c r="AN18" s="22">
        <v>5000</v>
      </c>
      <c r="AO18" s="22">
        <v>0</v>
      </c>
      <c r="AP18" s="22"/>
      <c r="AQ18" s="22" t="s">
        <v>161</v>
      </c>
      <c r="AR18" s="22" t="s">
        <v>166</v>
      </c>
      <c r="AS18" s="22" t="s">
        <v>172</v>
      </c>
      <c r="AT18" s="22">
        <v>192</v>
      </c>
      <c r="AU18" s="22">
        <v>0</v>
      </c>
      <c r="AV18" s="22">
        <v>0</v>
      </c>
      <c r="AW18" s="22">
        <v>0</v>
      </c>
      <c r="AX18" s="22">
        <v>0</v>
      </c>
      <c r="AY18" s="28">
        <v>55500</v>
      </c>
      <c r="AZ18" s="28">
        <v>86400</v>
      </c>
      <c r="BA18" s="29">
        <v>70950</v>
      </c>
    </row>
    <row r="19" spans="1:53" ht="66" x14ac:dyDescent="0.3">
      <c r="A19" s="18" t="s">
        <v>218</v>
      </c>
      <c r="B19" s="25" t="s">
        <v>300</v>
      </c>
      <c r="C19" s="25" t="s">
        <v>301</v>
      </c>
      <c r="D19" s="22">
        <v>8</v>
      </c>
      <c r="E19" s="31">
        <v>2</v>
      </c>
      <c r="F19" s="22">
        <v>3</v>
      </c>
      <c r="G19" s="22">
        <v>32</v>
      </c>
      <c r="H19" s="22">
        <v>1</v>
      </c>
      <c r="I19" s="22" t="s">
        <v>43</v>
      </c>
      <c r="J19" s="22">
        <v>1</v>
      </c>
      <c r="K19" s="22">
        <v>6.5</v>
      </c>
      <c r="L19" s="32">
        <v>1152000</v>
      </c>
      <c r="M19" s="189" t="s">
        <v>367</v>
      </c>
      <c r="N19" s="189"/>
      <c r="O19" s="22">
        <v>60</v>
      </c>
      <c r="P19" s="189" t="s">
        <v>63</v>
      </c>
      <c r="Q19" s="189"/>
      <c r="R19" s="189"/>
      <c r="S19" s="189"/>
      <c r="T19" s="189"/>
      <c r="U19" s="189"/>
      <c r="V19" s="34">
        <v>1</v>
      </c>
      <c r="W19" s="22">
        <v>13</v>
      </c>
      <c r="X19" s="22">
        <v>4</v>
      </c>
      <c r="Y19" s="22">
        <v>48</v>
      </c>
      <c r="Z19" s="22">
        <v>8</v>
      </c>
      <c r="AA19" s="22">
        <v>2</v>
      </c>
      <c r="AB19" s="22">
        <v>2</v>
      </c>
      <c r="AC19" s="34">
        <v>0</v>
      </c>
      <c r="AD19" s="34">
        <v>0</v>
      </c>
      <c r="AE19" s="36">
        <v>2073600</v>
      </c>
      <c r="AF19" s="34">
        <v>30</v>
      </c>
      <c r="AG19" s="22" t="s">
        <v>85</v>
      </c>
      <c r="AH19" s="22" t="s">
        <v>67</v>
      </c>
      <c r="AI19" s="34">
        <v>1</v>
      </c>
      <c r="AJ19" s="22">
        <v>0</v>
      </c>
      <c r="AK19" s="42">
        <v>1</v>
      </c>
      <c r="AL19" s="22">
        <v>1</v>
      </c>
      <c r="AM19" s="22" t="s">
        <v>144</v>
      </c>
      <c r="AN19" s="22">
        <v>5000</v>
      </c>
      <c r="AO19" s="22">
        <v>0</v>
      </c>
      <c r="AP19" s="22"/>
      <c r="AQ19" s="22" t="s">
        <v>161</v>
      </c>
      <c r="AR19" s="22" t="s">
        <v>166</v>
      </c>
      <c r="AS19" s="22" t="s">
        <v>172</v>
      </c>
      <c r="AT19" s="22">
        <v>192</v>
      </c>
      <c r="AU19" s="22">
        <v>0</v>
      </c>
      <c r="AV19" s="22">
        <v>0</v>
      </c>
      <c r="AW19" s="22">
        <v>0</v>
      </c>
      <c r="AX19" s="22">
        <v>0</v>
      </c>
      <c r="AY19" s="28">
        <v>59900</v>
      </c>
      <c r="AZ19" s="28">
        <v>59900</v>
      </c>
      <c r="BA19" s="29">
        <v>59900</v>
      </c>
    </row>
    <row r="20" spans="1:53" ht="66" x14ac:dyDescent="0.3">
      <c r="A20" s="18" t="s">
        <v>219</v>
      </c>
      <c r="B20" s="25" t="s">
        <v>297</v>
      </c>
      <c r="C20" s="25" t="s">
        <v>9</v>
      </c>
      <c r="D20" s="22">
        <v>8</v>
      </c>
      <c r="E20" s="31">
        <v>2.2999999999999998</v>
      </c>
      <c r="F20" s="22">
        <v>4</v>
      </c>
      <c r="G20" s="22">
        <v>128</v>
      </c>
      <c r="H20" s="22">
        <v>1</v>
      </c>
      <c r="I20" s="22" t="s">
        <v>41</v>
      </c>
      <c r="J20" s="22">
        <v>1</v>
      </c>
      <c r="K20" s="22">
        <v>6.5</v>
      </c>
      <c r="L20" s="32">
        <v>1123200</v>
      </c>
      <c r="M20" s="189" t="s">
        <v>56</v>
      </c>
      <c r="N20" s="189"/>
      <c r="O20" s="22">
        <v>60</v>
      </c>
      <c r="P20" s="189" t="s">
        <v>63</v>
      </c>
      <c r="Q20" s="189"/>
      <c r="R20" s="189"/>
      <c r="S20" s="189"/>
      <c r="T20" s="189"/>
      <c r="U20" s="189"/>
      <c r="V20" s="34">
        <v>1</v>
      </c>
      <c r="W20" s="22">
        <v>8</v>
      </c>
      <c r="X20" s="22">
        <v>4</v>
      </c>
      <c r="Y20" s="22">
        <v>48</v>
      </c>
      <c r="Z20" s="22">
        <v>5</v>
      </c>
      <c r="AA20" s="22">
        <v>2</v>
      </c>
      <c r="AB20" s="22">
        <v>2</v>
      </c>
      <c r="AC20" s="34">
        <v>0</v>
      </c>
      <c r="AD20" s="34">
        <v>0</v>
      </c>
      <c r="AE20" s="36">
        <v>2073600</v>
      </c>
      <c r="AF20" s="34">
        <v>30</v>
      </c>
      <c r="AG20" s="22" t="s">
        <v>85</v>
      </c>
      <c r="AH20" s="22" t="s">
        <v>67</v>
      </c>
      <c r="AI20" s="34">
        <v>1</v>
      </c>
      <c r="AJ20" s="22">
        <v>0</v>
      </c>
      <c r="AK20" s="42">
        <v>1</v>
      </c>
      <c r="AL20" s="22">
        <v>0</v>
      </c>
      <c r="AM20" s="22" t="s">
        <v>144</v>
      </c>
      <c r="AN20" s="22">
        <v>5000</v>
      </c>
      <c r="AO20" s="22">
        <v>0</v>
      </c>
      <c r="AP20" s="22"/>
      <c r="AQ20" s="22" t="s">
        <v>410</v>
      </c>
      <c r="AR20" s="22" t="s">
        <v>436</v>
      </c>
      <c r="AS20" s="22" t="s">
        <v>172</v>
      </c>
      <c r="AT20" s="22">
        <v>205</v>
      </c>
      <c r="AU20" s="22">
        <v>0</v>
      </c>
      <c r="AV20" s="22">
        <v>0</v>
      </c>
      <c r="AW20" s="22">
        <v>0</v>
      </c>
      <c r="AX20" s="22">
        <v>0</v>
      </c>
      <c r="AY20" s="28">
        <v>57200</v>
      </c>
      <c r="AZ20" s="28">
        <v>84800</v>
      </c>
      <c r="BA20" s="29">
        <v>71000</v>
      </c>
    </row>
    <row r="21" spans="1:53" ht="66" x14ac:dyDescent="0.3">
      <c r="A21" s="18" t="s">
        <v>220</v>
      </c>
      <c r="B21" s="25" t="s">
        <v>302</v>
      </c>
      <c r="C21" s="25" t="s">
        <v>303</v>
      </c>
      <c r="D21" s="22">
        <v>8</v>
      </c>
      <c r="E21" s="31">
        <v>2.2999999999999998</v>
      </c>
      <c r="F21" s="22">
        <v>4</v>
      </c>
      <c r="G21" s="22">
        <v>64</v>
      </c>
      <c r="H21" s="22">
        <v>1</v>
      </c>
      <c r="I21" s="22" t="s">
        <v>43</v>
      </c>
      <c r="J21" s="22">
        <v>1</v>
      </c>
      <c r="K21" s="22">
        <v>6.4</v>
      </c>
      <c r="L21" s="32">
        <v>2527200</v>
      </c>
      <c r="M21" s="189" t="s">
        <v>57</v>
      </c>
      <c r="N21" s="189"/>
      <c r="O21" s="22">
        <v>60</v>
      </c>
      <c r="P21" s="189" t="s">
        <v>63</v>
      </c>
      <c r="Q21" s="189"/>
      <c r="R21" s="189"/>
      <c r="S21" s="189"/>
      <c r="T21" s="189"/>
      <c r="U21" s="189"/>
      <c r="V21" s="34">
        <v>1</v>
      </c>
      <c r="W21" s="22">
        <v>20</v>
      </c>
      <c r="X21" s="22">
        <v>3</v>
      </c>
      <c r="Y21" s="22">
        <v>48</v>
      </c>
      <c r="Z21" s="22">
        <v>8</v>
      </c>
      <c r="AA21" s="22">
        <v>5</v>
      </c>
      <c r="AB21" s="22"/>
      <c r="AC21" s="34">
        <v>0</v>
      </c>
      <c r="AD21" s="34">
        <v>0</v>
      </c>
      <c r="AE21" s="36">
        <v>8294400</v>
      </c>
      <c r="AF21" s="34">
        <v>30</v>
      </c>
      <c r="AG21" s="22" t="s">
        <v>85</v>
      </c>
      <c r="AH21" s="22" t="s">
        <v>67</v>
      </c>
      <c r="AI21" s="34">
        <v>1</v>
      </c>
      <c r="AJ21" s="22">
        <v>0</v>
      </c>
      <c r="AK21" s="42">
        <v>1</v>
      </c>
      <c r="AL21" s="22">
        <v>1</v>
      </c>
      <c r="AM21" s="22" t="s">
        <v>144</v>
      </c>
      <c r="AN21" s="22">
        <v>6000</v>
      </c>
      <c r="AO21" s="22">
        <v>0</v>
      </c>
      <c r="AP21" s="22"/>
      <c r="AQ21" s="22" t="s">
        <v>414</v>
      </c>
      <c r="AR21" s="22" t="s">
        <v>442</v>
      </c>
      <c r="AS21" s="22" t="s">
        <v>172</v>
      </c>
      <c r="AT21" s="22">
        <v>188</v>
      </c>
      <c r="AU21" s="22">
        <v>0</v>
      </c>
      <c r="AV21" s="22">
        <v>0</v>
      </c>
      <c r="AW21" s="22">
        <v>0</v>
      </c>
      <c r="AX21" s="22">
        <v>0</v>
      </c>
      <c r="AY21" s="28">
        <v>70000</v>
      </c>
      <c r="AZ21" s="28">
        <v>103600</v>
      </c>
      <c r="BA21" s="29">
        <v>86800</v>
      </c>
    </row>
    <row r="22" spans="1:53" ht="66" x14ac:dyDescent="0.3">
      <c r="A22" s="18" t="s">
        <v>221</v>
      </c>
      <c r="B22" s="25" t="s">
        <v>300</v>
      </c>
      <c r="C22" s="25" t="s">
        <v>301</v>
      </c>
      <c r="D22" s="22">
        <v>8</v>
      </c>
      <c r="E22" s="31">
        <v>2</v>
      </c>
      <c r="F22" s="22">
        <v>4</v>
      </c>
      <c r="G22" s="22">
        <v>128</v>
      </c>
      <c r="H22" s="22">
        <v>1</v>
      </c>
      <c r="I22" s="22" t="s">
        <v>43</v>
      </c>
      <c r="J22" s="22">
        <v>1</v>
      </c>
      <c r="K22" s="22">
        <v>6.5</v>
      </c>
      <c r="L22" s="32">
        <v>1152000</v>
      </c>
      <c r="M22" s="189" t="s">
        <v>367</v>
      </c>
      <c r="N22" s="189"/>
      <c r="O22" s="22">
        <v>60</v>
      </c>
      <c r="P22" s="189" t="s">
        <v>63</v>
      </c>
      <c r="Q22" s="189"/>
      <c r="R22" s="189"/>
      <c r="S22" s="189"/>
      <c r="T22" s="189"/>
      <c r="U22" s="189"/>
      <c r="V22" s="34">
        <v>1</v>
      </c>
      <c r="W22" s="22">
        <v>13</v>
      </c>
      <c r="X22" s="22">
        <v>4</v>
      </c>
      <c r="Y22" s="22">
        <v>48</v>
      </c>
      <c r="Z22" s="22">
        <v>8</v>
      </c>
      <c r="AA22" s="22">
        <v>2</v>
      </c>
      <c r="AB22" s="22">
        <v>2</v>
      </c>
      <c r="AC22" s="34">
        <v>0</v>
      </c>
      <c r="AD22" s="34">
        <v>0</v>
      </c>
      <c r="AE22" s="36">
        <v>2073600</v>
      </c>
      <c r="AF22" s="34">
        <v>30</v>
      </c>
      <c r="AG22" s="22" t="s">
        <v>85</v>
      </c>
      <c r="AH22" s="22" t="s">
        <v>67</v>
      </c>
      <c r="AI22" s="34">
        <v>1</v>
      </c>
      <c r="AJ22" s="22">
        <v>0</v>
      </c>
      <c r="AK22" s="42">
        <v>1</v>
      </c>
      <c r="AL22" s="22">
        <v>1</v>
      </c>
      <c r="AM22" s="22" t="s">
        <v>144</v>
      </c>
      <c r="AN22" s="22">
        <v>5000</v>
      </c>
      <c r="AO22" s="22">
        <v>0</v>
      </c>
      <c r="AP22" s="22"/>
      <c r="AQ22" s="22" t="s">
        <v>161</v>
      </c>
      <c r="AR22" s="22" t="s">
        <v>166</v>
      </c>
      <c r="AS22" s="22" t="s">
        <v>172</v>
      </c>
      <c r="AT22" s="22">
        <v>192</v>
      </c>
      <c r="AU22" s="22">
        <v>0</v>
      </c>
      <c r="AV22" s="22">
        <v>0</v>
      </c>
      <c r="AW22" s="22">
        <v>0</v>
      </c>
      <c r="AX22" s="22">
        <v>0</v>
      </c>
      <c r="AY22" s="28">
        <v>69880</v>
      </c>
      <c r="AZ22" s="28">
        <v>119229</v>
      </c>
      <c r="BA22" s="29">
        <v>94554.5</v>
      </c>
    </row>
    <row r="23" spans="1:53" ht="66" x14ac:dyDescent="0.3">
      <c r="A23" s="18" t="s">
        <v>222</v>
      </c>
      <c r="B23" s="25" t="s">
        <v>300</v>
      </c>
      <c r="C23" s="25" t="s">
        <v>301</v>
      </c>
      <c r="D23" s="22">
        <v>8</v>
      </c>
      <c r="E23" s="31">
        <v>2</v>
      </c>
      <c r="F23" s="22">
        <v>3</v>
      </c>
      <c r="G23" s="22">
        <v>128</v>
      </c>
      <c r="H23" s="22">
        <v>1</v>
      </c>
      <c r="I23" s="22" t="s">
        <v>43</v>
      </c>
      <c r="J23" s="22">
        <v>1</v>
      </c>
      <c r="K23" s="22">
        <v>6.5</v>
      </c>
      <c r="L23" s="32">
        <v>1152000</v>
      </c>
      <c r="M23" s="189" t="s">
        <v>367</v>
      </c>
      <c r="N23" s="189"/>
      <c r="O23" s="22">
        <v>60</v>
      </c>
      <c r="P23" s="189" t="s">
        <v>63</v>
      </c>
      <c r="Q23" s="189"/>
      <c r="R23" s="189"/>
      <c r="S23" s="189"/>
      <c r="T23" s="189"/>
      <c r="U23" s="189"/>
      <c r="V23" s="34">
        <v>1</v>
      </c>
      <c r="W23" s="22">
        <v>13</v>
      </c>
      <c r="X23" s="22">
        <v>4</v>
      </c>
      <c r="Y23" s="22">
        <v>48</v>
      </c>
      <c r="Z23" s="22">
        <v>8</v>
      </c>
      <c r="AA23" s="22">
        <v>2</v>
      </c>
      <c r="AB23" s="22">
        <v>2</v>
      </c>
      <c r="AC23" s="34">
        <v>0</v>
      </c>
      <c r="AD23" s="34">
        <v>0</v>
      </c>
      <c r="AE23" s="36">
        <v>2073600</v>
      </c>
      <c r="AF23" s="34">
        <v>30</v>
      </c>
      <c r="AG23" s="22" t="s">
        <v>85</v>
      </c>
      <c r="AH23" s="22" t="s">
        <v>67</v>
      </c>
      <c r="AI23" s="34">
        <v>1</v>
      </c>
      <c r="AJ23" s="22">
        <v>0</v>
      </c>
      <c r="AK23" s="42">
        <v>1</v>
      </c>
      <c r="AL23" s="22">
        <v>1</v>
      </c>
      <c r="AM23" s="22" t="s">
        <v>144</v>
      </c>
      <c r="AN23" s="22">
        <v>5000</v>
      </c>
      <c r="AO23" s="22">
        <v>0</v>
      </c>
      <c r="AP23" s="22"/>
      <c r="AQ23" s="22" t="s">
        <v>161</v>
      </c>
      <c r="AR23" s="22" t="s">
        <v>166</v>
      </c>
      <c r="AS23" s="22" t="s">
        <v>172</v>
      </c>
      <c r="AT23" s="22">
        <v>192</v>
      </c>
      <c r="AU23" s="22">
        <v>0</v>
      </c>
      <c r="AV23" s="22">
        <v>0</v>
      </c>
      <c r="AW23" s="22">
        <v>0</v>
      </c>
      <c r="AX23" s="22">
        <v>0</v>
      </c>
      <c r="AY23" s="28">
        <v>69990</v>
      </c>
      <c r="AZ23" s="28">
        <v>88999</v>
      </c>
      <c r="BA23" s="29">
        <v>79494.5</v>
      </c>
    </row>
    <row r="24" spans="1:53" ht="66" x14ac:dyDescent="0.3">
      <c r="A24" s="18" t="s">
        <v>223</v>
      </c>
      <c r="B24" s="25" t="s">
        <v>304</v>
      </c>
      <c r="C24" s="25" t="s">
        <v>305</v>
      </c>
      <c r="D24" s="22">
        <v>8</v>
      </c>
      <c r="E24" s="31">
        <v>2</v>
      </c>
      <c r="F24" s="22">
        <v>4</v>
      </c>
      <c r="G24" s="22">
        <v>64</v>
      </c>
      <c r="H24" s="22">
        <v>1</v>
      </c>
      <c r="I24" s="22" t="s">
        <v>41</v>
      </c>
      <c r="J24" s="22">
        <v>1</v>
      </c>
      <c r="K24" s="22">
        <v>6.4</v>
      </c>
      <c r="L24" s="32">
        <v>2592000</v>
      </c>
      <c r="M24" s="189" t="s">
        <v>57</v>
      </c>
      <c r="N24" s="189"/>
      <c r="O24" s="22">
        <v>60</v>
      </c>
      <c r="P24" s="25" t="s">
        <v>63</v>
      </c>
      <c r="Q24" s="25" t="s">
        <v>64</v>
      </c>
      <c r="R24" s="24"/>
      <c r="S24" s="24"/>
      <c r="T24" s="24"/>
      <c r="U24" s="24"/>
      <c r="V24" s="34">
        <v>1</v>
      </c>
      <c r="W24" s="22">
        <v>20</v>
      </c>
      <c r="X24" s="22">
        <v>4</v>
      </c>
      <c r="Y24" s="22">
        <v>48</v>
      </c>
      <c r="Z24" s="22">
        <v>8</v>
      </c>
      <c r="AA24" s="22">
        <v>5</v>
      </c>
      <c r="AB24" s="22">
        <v>5</v>
      </c>
      <c r="AC24" s="34">
        <v>0</v>
      </c>
      <c r="AD24" s="34">
        <v>0</v>
      </c>
      <c r="AE24" s="36">
        <v>2073600</v>
      </c>
      <c r="AF24" s="34">
        <v>30</v>
      </c>
      <c r="AG24" s="22" t="s">
        <v>85</v>
      </c>
      <c r="AH24" s="22" t="s">
        <v>67</v>
      </c>
      <c r="AI24" s="34">
        <v>1</v>
      </c>
      <c r="AJ24" s="22">
        <v>0</v>
      </c>
      <c r="AK24" s="42">
        <v>1</v>
      </c>
      <c r="AL24" s="22">
        <v>1</v>
      </c>
      <c r="AM24" s="22" t="s">
        <v>144</v>
      </c>
      <c r="AN24" s="22">
        <v>5000</v>
      </c>
      <c r="AO24" s="22">
        <v>0</v>
      </c>
      <c r="AP24" s="22"/>
      <c r="AQ24" s="22" t="s">
        <v>415</v>
      </c>
      <c r="AR24" s="22" t="s">
        <v>443</v>
      </c>
      <c r="AS24" s="22" t="s">
        <v>175</v>
      </c>
      <c r="AT24" s="22">
        <v>185</v>
      </c>
      <c r="AU24" s="22">
        <v>0</v>
      </c>
      <c r="AV24" s="22">
        <v>0</v>
      </c>
      <c r="AW24" s="22">
        <v>0</v>
      </c>
      <c r="AX24" s="22">
        <v>0</v>
      </c>
      <c r="AY24" s="28">
        <v>66800</v>
      </c>
      <c r="AZ24" s="28">
        <v>106800</v>
      </c>
      <c r="BA24" s="29">
        <v>86800</v>
      </c>
    </row>
    <row r="25" spans="1:53" ht="66" x14ac:dyDescent="0.3">
      <c r="A25" s="18" t="s">
        <v>224</v>
      </c>
      <c r="B25" s="25" t="s">
        <v>306</v>
      </c>
      <c r="C25" s="25" t="s">
        <v>305</v>
      </c>
      <c r="D25" s="22">
        <v>8</v>
      </c>
      <c r="E25" s="31">
        <v>2</v>
      </c>
      <c r="F25" s="22">
        <v>4</v>
      </c>
      <c r="G25" s="22">
        <v>64</v>
      </c>
      <c r="H25" s="22">
        <v>1</v>
      </c>
      <c r="I25" s="22" t="s">
        <v>43</v>
      </c>
      <c r="J25" s="22">
        <v>1</v>
      </c>
      <c r="K25" s="22">
        <v>6.1</v>
      </c>
      <c r="L25" s="32">
        <v>2592000</v>
      </c>
      <c r="M25" s="189" t="s">
        <v>57</v>
      </c>
      <c r="N25" s="189"/>
      <c r="O25" s="22">
        <v>60</v>
      </c>
      <c r="P25" s="25" t="s">
        <v>63</v>
      </c>
      <c r="Q25" s="25" t="s">
        <v>64</v>
      </c>
      <c r="R25" s="24"/>
      <c r="S25" s="24"/>
      <c r="T25" s="24"/>
      <c r="U25" s="24"/>
      <c r="V25" s="34">
        <v>1</v>
      </c>
      <c r="W25" s="22">
        <v>25</v>
      </c>
      <c r="X25" s="22">
        <v>3</v>
      </c>
      <c r="Y25" s="22">
        <v>48</v>
      </c>
      <c r="Z25" s="22">
        <v>8</v>
      </c>
      <c r="AA25" s="22">
        <v>5</v>
      </c>
      <c r="AB25" s="22"/>
      <c r="AC25" s="34">
        <v>0</v>
      </c>
      <c r="AD25" s="34">
        <v>0</v>
      </c>
      <c r="AE25" s="36">
        <v>2073600</v>
      </c>
      <c r="AF25" s="34">
        <v>30</v>
      </c>
      <c r="AG25" s="22" t="s">
        <v>85</v>
      </c>
      <c r="AH25" s="22" t="s">
        <v>67</v>
      </c>
      <c r="AI25" s="34">
        <v>1</v>
      </c>
      <c r="AJ25" s="22">
        <v>0</v>
      </c>
      <c r="AK25" s="42">
        <v>1</v>
      </c>
      <c r="AL25" s="22">
        <v>1</v>
      </c>
      <c r="AM25" s="22" t="s">
        <v>144</v>
      </c>
      <c r="AN25" s="22">
        <v>3500</v>
      </c>
      <c r="AO25" s="22">
        <v>0</v>
      </c>
      <c r="AP25" s="22"/>
      <c r="AQ25" s="22" t="s">
        <v>416</v>
      </c>
      <c r="AR25" s="22" t="s">
        <v>444</v>
      </c>
      <c r="AS25" s="22" t="s">
        <v>177</v>
      </c>
      <c r="AT25" s="22">
        <v>152</v>
      </c>
      <c r="AU25" s="22">
        <v>0</v>
      </c>
      <c r="AV25" s="22">
        <v>0</v>
      </c>
      <c r="AW25" s="22">
        <v>0</v>
      </c>
      <c r="AX25" s="22">
        <v>0</v>
      </c>
      <c r="AY25" s="28">
        <v>68000</v>
      </c>
      <c r="AZ25" s="28">
        <v>104999</v>
      </c>
      <c r="BA25" s="29">
        <v>86499.5</v>
      </c>
    </row>
    <row r="26" spans="1:53" ht="66" x14ac:dyDescent="0.3">
      <c r="A26" s="18" t="s">
        <v>225</v>
      </c>
      <c r="B26" s="25" t="s">
        <v>307</v>
      </c>
      <c r="C26" s="25" t="s">
        <v>299</v>
      </c>
      <c r="D26" s="22">
        <v>8</v>
      </c>
      <c r="E26" s="31">
        <v>1.6</v>
      </c>
      <c r="F26" s="22">
        <v>3</v>
      </c>
      <c r="G26" s="22">
        <v>32</v>
      </c>
      <c r="H26" s="22">
        <v>1</v>
      </c>
      <c r="I26" s="22" t="s">
        <v>42</v>
      </c>
      <c r="J26" s="22">
        <v>1</v>
      </c>
      <c r="K26" s="22">
        <v>5</v>
      </c>
      <c r="L26" s="32">
        <v>921600</v>
      </c>
      <c r="M26" s="189" t="s">
        <v>56</v>
      </c>
      <c r="N26" s="189"/>
      <c r="O26" s="22">
        <v>60</v>
      </c>
      <c r="P26" s="189" t="s">
        <v>63</v>
      </c>
      <c r="Q26" s="189"/>
      <c r="R26" s="189"/>
      <c r="S26" s="189"/>
      <c r="T26" s="189"/>
      <c r="U26" s="189"/>
      <c r="V26" s="34">
        <v>1</v>
      </c>
      <c r="W26" s="22">
        <v>5</v>
      </c>
      <c r="X26" s="22">
        <v>1</v>
      </c>
      <c r="Y26" s="22">
        <v>16</v>
      </c>
      <c r="Z26" s="22"/>
      <c r="AA26" s="22"/>
      <c r="AB26" s="22"/>
      <c r="AC26" s="34">
        <v>0</v>
      </c>
      <c r="AD26" s="34">
        <v>0</v>
      </c>
      <c r="AE26" s="36">
        <v>2073600</v>
      </c>
      <c r="AF26" s="34">
        <v>30</v>
      </c>
      <c r="AG26" s="22" t="s">
        <v>85</v>
      </c>
      <c r="AH26" s="22" t="s">
        <v>67</v>
      </c>
      <c r="AI26" s="34">
        <v>1</v>
      </c>
      <c r="AJ26" s="22">
        <v>0</v>
      </c>
      <c r="AK26" s="42">
        <v>0</v>
      </c>
      <c r="AL26" s="22">
        <v>1</v>
      </c>
      <c r="AM26" s="22" t="s">
        <v>145</v>
      </c>
      <c r="AN26" s="22">
        <v>2800</v>
      </c>
      <c r="AO26" s="22">
        <v>0</v>
      </c>
      <c r="AP26" s="22"/>
      <c r="AQ26" s="22" t="s">
        <v>407</v>
      </c>
      <c r="AR26" s="22" t="s">
        <v>445</v>
      </c>
      <c r="AS26" s="22" t="s">
        <v>176</v>
      </c>
      <c r="AT26" s="22">
        <v>172</v>
      </c>
      <c r="AU26" s="22">
        <v>1</v>
      </c>
      <c r="AV26" s="22">
        <v>1</v>
      </c>
      <c r="AW26" s="22">
        <v>1</v>
      </c>
      <c r="AX26" s="22">
        <v>1</v>
      </c>
      <c r="AY26" s="28">
        <v>70690</v>
      </c>
      <c r="AZ26" s="28">
        <v>106800</v>
      </c>
      <c r="BA26" s="29">
        <v>88745</v>
      </c>
    </row>
    <row r="27" spans="1:53" ht="66" x14ac:dyDescent="0.3">
      <c r="A27" s="18" t="s">
        <v>226</v>
      </c>
      <c r="B27" s="25" t="s">
        <v>304</v>
      </c>
      <c r="C27" s="25" t="s">
        <v>305</v>
      </c>
      <c r="D27" s="22">
        <v>8</v>
      </c>
      <c r="E27" s="31">
        <v>2</v>
      </c>
      <c r="F27" s="22">
        <v>4</v>
      </c>
      <c r="G27" s="22">
        <v>128</v>
      </c>
      <c r="H27" s="22">
        <v>1</v>
      </c>
      <c r="I27" s="22" t="s">
        <v>41</v>
      </c>
      <c r="J27" s="22">
        <v>1</v>
      </c>
      <c r="K27" s="22">
        <v>6.4</v>
      </c>
      <c r="L27" s="32">
        <v>2592000</v>
      </c>
      <c r="M27" s="189" t="s">
        <v>57</v>
      </c>
      <c r="N27" s="189"/>
      <c r="O27" s="22">
        <v>60</v>
      </c>
      <c r="P27" s="25" t="s">
        <v>63</v>
      </c>
      <c r="Q27" s="25" t="s">
        <v>64</v>
      </c>
      <c r="R27" s="24"/>
      <c r="S27" s="24"/>
      <c r="T27" s="24"/>
      <c r="U27" s="24"/>
      <c r="V27" s="34">
        <v>1</v>
      </c>
      <c r="W27" s="22">
        <v>20</v>
      </c>
      <c r="X27" s="22">
        <v>4</v>
      </c>
      <c r="Y27" s="22">
        <v>48</v>
      </c>
      <c r="Z27" s="22">
        <v>8</v>
      </c>
      <c r="AA27" s="22">
        <v>5</v>
      </c>
      <c r="AB27" s="22">
        <v>5</v>
      </c>
      <c r="AC27" s="34">
        <v>0</v>
      </c>
      <c r="AD27" s="34">
        <v>0</v>
      </c>
      <c r="AE27" s="36">
        <v>2073600</v>
      </c>
      <c r="AF27" s="34">
        <v>30</v>
      </c>
      <c r="AG27" s="22" t="s">
        <v>85</v>
      </c>
      <c r="AH27" s="22" t="s">
        <v>67</v>
      </c>
      <c r="AI27" s="34">
        <v>1</v>
      </c>
      <c r="AJ27" s="22">
        <v>0</v>
      </c>
      <c r="AK27" s="42">
        <v>1</v>
      </c>
      <c r="AL27" s="22">
        <v>1</v>
      </c>
      <c r="AM27" s="22" t="s">
        <v>144</v>
      </c>
      <c r="AN27" s="22">
        <v>5000</v>
      </c>
      <c r="AO27" s="22">
        <v>0</v>
      </c>
      <c r="AP27" s="22"/>
      <c r="AQ27" s="22" t="s">
        <v>415</v>
      </c>
      <c r="AR27" s="22" t="s">
        <v>443</v>
      </c>
      <c r="AS27" s="22" t="s">
        <v>175</v>
      </c>
      <c r="AT27" s="22">
        <v>185</v>
      </c>
      <c r="AU27" s="22">
        <v>0</v>
      </c>
      <c r="AV27" s="22">
        <v>0</v>
      </c>
      <c r="AW27" s="22">
        <v>0</v>
      </c>
      <c r="AX27" s="22">
        <v>0</v>
      </c>
      <c r="AY27" s="28">
        <v>67800</v>
      </c>
      <c r="AZ27" s="28">
        <v>108300</v>
      </c>
      <c r="BA27" s="29">
        <v>88050</v>
      </c>
    </row>
    <row r="28" spans="1:53" ht="66" x14ac:dyDescent="0.3">
      <c r="A28" s="18" t="s">
        <v>227</v>
      </c>
      <c r="B28" s="25" t="s">
        <v>307</v>
      </c>
      <c r="C28" s="25" t="s">
        <v>299</v>
      </c>
      <c r="D28" s="22">
        <v>8</v>
      </c>
      <c r="E28" s="31">
        <v>1.6</v>
      </c>
      <c r="F28" s="22">
        <v>3</v>
      </c>
      <c r="G28" s="22">
        <v>32</v>
      </c>
      <c r="H28" s="22">
        <v>1</v>
      </c>
      <c r="I28" s="22" t="s">
        <v>341</v>
      </c>
      <c r="J28" s="22">
        <v>1</v>
      </c>
      <c r="K28" s="22">
        <v>5</v>
      </c>
      <c r="L28" s="32">
        <v>921600</v>
      </c>
      <c r="M28" s="189" t="s">
        <v>366</v>
      </c>
      <c r="N28" s="189"/>
      <c r="O28" s="22">
        <v>60</v>
      </c>
      <c r="P28" s="189" t="s">
        <v>63</v>
      </c>
      <c r="Q28" s="189"/>
      <c r="R28" s="189"/>
      <c r="S28" s="189"/>
      <c r="T28" s="189"/>
      <c r="U28" s="189"/>
      <c r="V28" s="34">
        <v>1</v>
      </c>
      <c r="W28" s="22">
        <v>5</v>
      </c>
      <c r="X28" s="22">
        <v>1</v>
      </c>
      <c r="Y28" s="22">
        <v>16</v>
      </c>
      <c r="Z28" s="22"/>
      <c r="AA28" s="22"/>
      <c r="AB28" s="22"/>
      <c r="AC28" s="34">
        <v>0</v>
      </c>
      <c r="AD28" s="34">
        <v>0</v>
      </c>
      <c r="AE28" s="36">
        <v>2073600</v>
      </c>
      <c r="AF28" s="34">
        <v>30</v>
      </c>
      <c r="AG28" s="22" t="s">
        <v>85</v>
      </c>
      <c r="AH28" s="22" t="s">
        <v>67</v>
      </c>
      <c r="AI28" s="34">
        <v>1</v>
      </c>
      <c r="AJ28" s="22">
        <v>0</v>
      </c>
      <c r="AK28" s="42">
        <v>0</v>
      </c>
      <c r="AL28" s="22">
        <v>1</v>
      </c>
      <c r="AM28" s="22" t="s">
        <v>145</v>
      </c>
      <c r="AN28" s="22">
        <v>2800</v>
      </c>
      <c r="AO28" s="22">
        <v>0</v>
      </c>
      <c r="AP28" s="22"/>
      <c r="AQ28" s="22" t="s">
        <v>407</v>
      </c>
      <c r="AR28" s="22" t="s">
        <v>445</v>
      </c>
      <c r="AS28" s="22" t="s">
        <v>176</v>
      </c>
      <c r="AT28" s="22">
        <v>172</v>
      </c>
      <c r="AU28" s="22">
        <v>1</v>
      </c>
      <c r="AV28" s="22">
        <v>1</v>
      </c>
      <c r="AW28" s="22">
        <v>1</v>
      </c>
      <c r="AX28" s="22">
        <v>1</v>
      </c>
      <c r="AY28" s="28">
        <v>73590</v>
      </c>
      <c r="AZ28" s="28">
        <v>89999</v>
      </c>
      <c r="BA28" s="29">
        <v>81794.5</v>
      </c>
    </row>
    <row r="29" spans="1:53" ht="66" x14ac:dyDescent="0.3">
      <c r="A29" s="18" t="s">
        <v>228</v>
      </c>
      <c r="B29" s="25" t="s">
        <v>302</v>
      </c>
      <c r="C29" s="25" t="s">
        <v>303</v>
      </c>
      <c r="D29" s="22">
        <v>8</v>
      </c>
      <c r="E29" s="31">
        <v>2.2999999999999998</v>
      </c>
      <c r="F29" s="22">
        <v>4</v>
      </c>
      <c r="G29" s="22">
        <v>128</v>
      </c>
      <c r="H29" s="22">
        <v>1</v>
      </c>
      <c r="I29" s="22" t="s">
        <v>43</v>
      </c>
      <c r="J29" s="22">
        <v>1</v>
      </c>
      <c r="K29" s="22">
        <v>6.5</v>
      </c>
      <c r="L29" s="32">
        <v>2592000</v>
      </c>
      <c r="M29" s="189" t="s">
        <v>57</v>
      </c>
      <c r="N29" s="189"/>
      <c r="O29" s="22">
        <v>60</v>
      </c>
      <c r="P29" s="25" t="s">
        <v>63</v>
      </c>
      <c r="Q29" s="25" t="s">
        <v>64</v>
      </c>
      <c r="R29" s="24"/>
      <c r="S29" s="24"/>
      <c r="T29" s="24"/>
      <c r="U29" s="24"/>
      <c r="V29" s="34">
        <v>1</v>
      </c>
      <c r="W29" s="22">
        <v>32</v>
      </c>
      <c r="X29" s="22">
        <v>4</v>
      </c>
      <c r="Y29" s="22">
        <v>48</v>
      </c>
      <c r="Z29" s="22">
        <v>12</v>
      </c>
      <c r="AA29" s="22">
        <v>5</v>
      </c>
      <c r="AB29" s="22">
        <v>5</v>
      </c>
      <c r="AC29" s="34">
        <v>0</v>
      </c>
      <c r="AD29" s="34">
        <v>0</v>
      </c>
      <c r="AE29" s="36">
        <v>8294400</v>
      </c>
      <c r="AF29" s="34">
        <v>30</v>
      </c>
      <c r="AG29" s="22" t="s">
        <v>85</v>
      </c>
      <c r="AH29" s="22" t="s">
        <v>67</v>
      </c>
      <c r="AI29" s="34">
        <v>1</v>
      </c>
      <c r="AJ29" s="22">
        <v>0</v>
      </c>
      <c r="AK29" s="42">
        <v>1</v>
      </c>
      <c r="AL29" s="22">
        <v>1</v>
      </c>
      <c r="AM29" s="22" t="s">
        <v>144</v>
      </c>
      <c r="AN29" s="22">
        <v>4000</v>
      </c>
      <c r="AO29" s="22">
        <v>0</v>
      </c>
      <c r="AP29" s="22"/>
      <c r="AQ29" s="22" t="s">
        <v>417</v>
      </c>
      <c r="AR29" s="22" t="s">
        <v>446</v>
      </c>
      <c r="AS29" s="22" t="s">
        <v>177</v>
      </c>
      <c r="AT29" s="22">
        <v>172</v>
      </c>
      <c r="AU29" s="22">
        <v>0</v>
      </c>
      <c r="AV29" s="22">
        <v>0</v>
      </c>
      <c r="AW29" s="22">
        <v>0</v>
      </c>
      <c r="AX29" s="22">
        <v>0</v>
      </c>
      <c r="AY29" s="28">
        <v>82000</v>
      </c>
      <c r="AZ29" s="28">
        <v>150590</v>
      </c>
      <c r="BA29" s="29">
        <v>116295</v>
      </c>
    </row>
    <row r="30" spans="1:53" ht="79.2" x14ac:dyDescent="0.3">
      <c r="A30" s="18" t="s">
        <v>229</v>
      </c>
      <c r="B30" s="25" t="s">
        <v>308</v>
      </c>
      <c r="C30" s="25" t="s">
        <v>303</v>
      </c>
      <c r="D30" s="22">
        <v>8</v>
      </c>
      <c r="E30" s="31">
        <v>2.2999999999999998</v>
      </c>
      <c r="F30" s="22">
        <v>4</v>
      </c>
      <c r="G30" s="22">
        <v>128</v>
      </c>
      <c r="H30" s="22">
        <v>1</v>
      </c>
      <c r="I30" s="22" t="s">
        <v>43</v>
      </c>
      <c r="J30" s="22">
        <v>1</v>
      </c>
      <c r="K30" s="22">
        <v>6.4</v>
      </c>
      <c r="L30" s="32">
        <v>2527200</v>
      </c>
      <c r="M30" s="189" t="s">
        <v>57</v>
      </c>
      <c r="N30" s="189"/>
      <c r="O30" s="22">
        <v>60</v>
      </c>
      <c r="P30" s="25" t="s">
        <v>63</v>
      </c>
      <c r="Q30" s="25" t="s">
        <v>64</v>
      </c>
      <c r="R30" s="24"/>
      <c r="S30" s="24"/>
      <c r="T30" s="24"/>
      <c r="U30" s="24"/>
      <c r="V30" s="34">
        <v>1</v>
      </c>
      <c r="W30" s="22">
        <v>25</v>
      </c>
      <c r="X30" s="22">
        <v>3</v>
      </c>
      <c r="Y30" s="22">
        <v>25</v>
      </c>
      <c r="Z30" s="22">
        <v>8</v>
      </c>
      <c r="AA30" s="22">
        <v>5</v>
      </c>
      <c r="AB30" s="22"/>
      <c r="AC30" s="34">
        <v>0</v>
      </c>
      <c r="AD30" s="34">
        <v>0</v>
      </c>
      <c r="AE30" s="36">
        <v>2073600</v>
      </c>
      <c r="AF30" s="34">
        <v>30</v>
      </c>
      <c r="AG30" s="22" t="s">
        <v>85</v>
      </c>
      <c r="AH30" s="22" t="s">
        <v>67</v>
      </c>
      <c r="AI30" s="34">
        <v>1</v>
      </c>
      <c r="AJ30" s="22">
        <v>0</v>
      </c>
      <c r="AK30" s="42">
        <v>1</v>
      </c>
      <c r="AL30" s="22">
        <v>1</v>
      </c>
      <c r="AM30" s="22" t="s">
        <v>145</v>
      </c>
      <c r="AN30" s="22">
        <v>4000</v>
      </c>
      <c r="AO30" s="22">
        <v>0</v>
      </c>
      <c r="AP30" s="22"/>
      <c r="AQ30" s="22" t="s">
        <v>417</v>
      </c>
      <c r="AR30" s="22" t="s">
        <v>447</v>
      </c>
      <c r="AS30" s="22" t="s">
        <v>466</v>
      </c>
      <c r="AT30" s="22">
        <v>166</v>
      </c>
      <c r="AU30" s="22">
        <v>0</v>
      </c>
      <c r="AV30" s="22">
        <v>0</v>
      </c>
      <c r="AW30" s="22">
        <v>0</v>
      </c>
      <c r="AX30" s="22">
        <v>0</v>
      </c>
      <c r="AY30" s="28">
        <v>88900</v>
      </c>
      <c r="AZ30" s="28">
        <v>137630</v>
      </c>
      <c r="BA30" s="29">
        <v>113265</v>
      </c>
    </row>
    <row r="31" spans="1:53" ht="79.2" x14ac:dyDescent="0.3">
      <c r="A31" s="18" t="s">
        <v>230</v>
      </c>
      <c r="B31" s="25" t="s">
        <v>309</v>
      </c>
      <c r="C31" s="25" t="s">
        <v>12</v>
      </c>
      <c r="D31" s="22">
        <v>8</v>
      </c>
      <c r="E31" s="31">
        <v>2.2000000000000002</v>
      </c>
      <c r="F31" s="22">
        <v>4</v>
      </c>
      <c r="G31" s="22">
        <v>128</v>
      </c>
      <c r="H31" s="22">
        <v>1</v>
      </c>
      <c r="I31" s="22" t="s">
        <v>41</v>
      </c>
      <c r="J31" s="22">
        <v>1</v>
      </c>
      <c r="K31" s="22">
        <v>6.6</v>
      </c>
      <c r="L31" s="32">
        <v>1152000</v>
      </c>
      <c r="M31" s="189" t="s">
        <v>57</v>
      </c>
      <c r="N31" s="189"/>
      <c r="O31" s="22">
        <v>60</v>
      </c>
      <c r="P31" s="25" t="s">
        <v>63</v>
      </c>
      <c r="Q31" s="25" t="s">
        <v>64</v>
      </c>
      <c r="R31" s="24"/>
      <c r="S31" s="24"/>
      <c r="T31" s="24"/>
      <c r="U31" s="24"/>
      <c r="V31" s="34">
        <v>1</v>
      </c>
      <c r="W31" s="22">
        <v>20</v>
      </c>
      <c r="X31" s="22">
        <v>4</v>
      </c>
      <c r="Y31" s="22">
        <v>48</v>
      </c>
      <c r="Z31" s="22">
        <v>8</v>
      </c>
      <c r="AA31" s="22">
        <v>5</v>
      </c>
      <c r="AB31" s="22">
        <v>5</v>
      </c>
      <c r="AC31" s="34">
        <v>0</v>
      </c>
      <c r="AD31" s="34">
        <v>0</v>
      </c>
      <c r="AE31" s="36">
        <v>8294400</v>
      </c>
      <c r="AF31" s="34">
        <v>30</v>
      </c>
      <c r="AG31" s="22" t="s">
        <v>85</v>
      </c>
      <c r="AH31" s="22" t="s">
        <v>67</v>
      </c>
      <c r="AI31" s="34">
        <v>1</v>
      </c>
      <c r="AJ31" s="22">
        <v>1</v>
      </c>
      <c r="AK31" s="42">
        <v>1</v>
      </c>
      <c r="AL31" s="22">
        <v>1</v>
      </c>
      <c r="AM31" s="22" t="s">
        <v>144</v>
      </c>
      <c r="AN31" s="22">
        <v>5000</v>
      </c>
      <c r="AO31" s="22">
        <v>0</v>
      </c>
      <c r="AP31" s="22"/>
      <c r="AQ31" s="22" t="s">
        <v>418</v>
      </c>
      <c r="AR31" s="22" t="s">
        <v>438</v>
      </c>
      <c r="AS31" s="22" t="s">
        <v>175</v>
      </c>
      <c r="AT31" s="22">
        <v>193</v>
      </c>
      <c r="AU31" s="22">
        <v>0</v>
      </c>
      <c r="AV31" s="22">
        <v>0</v>
      </c>
      <c r="AW31" s="22">
        <v>0</v>
      </c>
      <c r="AX31" s="22">
        <v>0</v>
      </c>
      <c r="AY31" s="28">
        <v>94000</v>
      </c>
      <c r="AZ31" s="28">
        <v>128790</v>
      </c>
      <c r="BA31" s="29">
        <v>111395</v>
      </c>
    </row>
    <row r="32" spans="1:53" ht="66" x14ac:dyDescent="0.3">
      <c r="A32" s="18" t="s">
        <v>231</v>
      </c>
      <c r="B32" s="25" t="s">
        <v>302</v>
      </c>
      <c r="C32" s="25" t="s">
        <v>303</v>
      </c>
      <c r="D32" s="22">
        <v>8</v>
      </c>
      <c r="E32" s="31">
        <v>2.2999999999999998</v>
      </c>
      <c r="F32" s="22">
        <v>6</v>
      </c>
      <c r="G32" s="22">
        <v>128</v>
      </c>
      <c r="H32" s="22">
        <v>1</v>
      </c>
      <c r="I32" s="22" t="s">
        <v>43</v>
      </c>
      <c r="J32" s="22">
        <v>1</v>
      </c>
      <c r="K32" s="22">
        <v>6.5</v>
      </c>
      <c r="L32" s="32">
        <v>2592000</v>
      </c>
      <c r="M32" s="189" t="s">
        <v>57</v>
      </c>
      <c r="N32" s="189"/>
      <c r="O32" s="22">
        <v>60</v>
      </c>
      <c r="P32" s="25" t="s">
        <v>63</v>
      </c>
      <c r="Q32" s="25" t="s">
        <v>64</v>
      </c>
      <c r="R32" s="24"/>
      <c r="S32" s="24"/>
      <c r="T32" s="24"/>
      <c r="U32" s="24"/>
      <c r="V32" s="34">
        <v>1</v>
      </c>
      <c r="W32" s="22">
        <v>32</v>
      </c>
      <c r="X32" s="22">
        <v>4</v>
      </c>
      <c r="Y32" s="22">
        <v>48</v>
      </c>
      <c r="Z32" s="22">
        <v>12</v>
      </c>
      <c r="AA32" s="22">
        <v>5</v>
      </c>
      <c r="AB32" s="22">
        <v>5</v>
      </c>
      <c r="AC32" s="34">
        <v>0</v>
      </c>
      <c r="AD32" s="34">
        <v>0</v>
      </c>
      <c r="AE32" s="36">
        <v>8294400</v>
      </c>
      <c r="AF32" s="34">
        <v>30</v>
      </c>
      <c r="AG32" s="22" t="s">
        <v>85</v>
      </c>
      <c r="AH32" s="22" t="s">
        <v>67</v>
      </c>
      <c r="AI32" s="34">
        <v>1</v>
      </c>
      <c r="AJ32" s="22">
        <v>0</v>
      </c>
      <c r="AK32" s="42">
        <v>1</v>
      </c>
      <c r="AL32" s="22">
        <v>1</v>
      </c>
      <c r="AM32" s="22" t="s">
        <v>144</v>
      </c>
      <c r="AN32" s="22">
        <v>4000</v>
      </c>
      <c r="AO32" s="22">
        <v>0</v>
      </c>
      <c r="AP32" s="22"/>
      <c r="AQ32" s="22" t="s">
        <v>417</v>
      </c>
      <c r="AR32" s="22" t="s">
        <v>446</v>
      </c>
      <c r="AS32" s="22" t="s">
        <v>177</v>
      </c>
      <c r="AT32" s="22">
        <v>172</v>
      </c>
      <c r="AU32" s="22">
        <v>0</v>
      </c>
      <c r="AV32" s="22">
        <v>0</v>
      </c>
      <c r="AW32" s="22">
        <v>0</v>
      </c>
      <c r="AX32" s="22">
        <v>0</v>
      </c>
      <c r="AY32" s="28">
        <v>97000</v>
      </c>
      <c r="AZ32" s="28">
        <v>136600</v>
      </c>
      <c r="BA32" s="29">
        <v>116800</v>
      </c>
    </row>
    <row r="33" spans="1:53" ht="66" x14ac:dyDescent="0.3">
      <c r="A33" s="18" t="s">
        <v>232</v>
      </c>
      <c r="B33" s="25" t="s">
        <v>302</v>
      </c>
      <c r="C33" s="25" t="s">
        <v>303</v>
      </c>
      <c r="D33" s="22">
        <v>8</v>
      </c>
      <c r="E33" s="31">
        <v>2.2999999999999998</v>
      </c>
      <c r="F33" s="22">
        <v>6</v>
      </c>
      <c r="G33" s="22">
        <v>64</v>
      </c>
      <c r="H33" s="22">
        <v>1</v>
      </c>
      <c r="I33" s="22" t="s">
        <v>41</v>
      </c>
      <c r="J33" s="22">
        <v>1</v>
      </c>
      <c r="K33" s="22">
        <v>6.4</v>
      </c>
      <c r="L33" s="32">
        <v>2527200</v>
      </c>
      <c r="M33" s="189" t="s">
        <v>57</v>
      </c>
      <c r="N33" s="189"/>
      <c r="O33" s="22">
        <v>60</v>
      </c>
      <c r="P33" s="189" t="s">
        <v>63</v>
      </c>
      <c r="Q33" s="189"/>
      <c r="R33" s="189"/>
      <c r="S33" s="189"/>
      <c r="T33" s="189"/>
      <c r="U33" s="189"/>
      <c r="V33" s="34">
        <v>1</v>
      </c>
      <c r="W33" s="22">
        <v>32</v>
      </c>
      <c r="X33" s="22">
        <v>4</v>
      </c>
      <c r="Y33" s="22">
        <v>64</v>
      </c>
      <c r="Z33" s="22">
        <v>8</v>
      </c>
      <c r="AA33" s="22">
        <v>5</v>
      </c>
      <c r="AB33" s="22">
        <v>5</v>
      </c>
      <c r="AC33" s="34">
        <v>0</v>
      </c>
      <c r="AD33" s="34">
        <v>0</v>
      </c>
      <c r="AE33" s="36">
        <v>8294400</v>
      </c>
      <c r="AF33" s="34">
        <v>30</v>
      </c>
      <c r="AG33" s="22" t="s">
        <v>85</v>
      </c>
      <c r="AH33" s="22" t="s">
        <v>67</v>
      </c>
      <c r="AI33" s="34">
        <v>1</v>
      </c>
      <c r="AJ33" s="22">
        <v>0</v>
      </c>
      <c r="AK33" s="42">
        <v>1</v>
      </c>
      <c r="AL33" s="22">
        <v>1</v>
      </c>
      <c r="AM33" s="22" t="s">
        <v>144</v>
      </c>
      <c r="AN33" s="22">
        <v>6000</v>
      </c>
      <c r="AO33" s="22">
        <v>0</v>
      </c>
      <c r="AP33" s="22"/>
      <c r="AQ33" s="22" t="s">
        <v>419</v>
      </c>
      <c r="AR33" s="22" t="s">
        <v>442</v>
      </c>
      <c r="AS33" s="22" t="s">
        <v>172</v>
      </c>
      <c r="AT33" s="22">
        <v>191</v>
      </c>
      <c r="AU33" s="22">
        <v>0</v>
      </c>
      <c r="AV33" s="22">
        <v>0</v>
      </c>
      <c r="AW33" s="22">
        <v>0</v>
      </c>
      <c r="AX33" s="22">
        <v>0</v>
      </c>
      <c r="AY33" s="28">
        <v>93300</v>
      </c>
      <c r="AZ33" s="28">
        <v>138200</v>
      </c>
      <c r="BA33" s="29">
        <v>115750</v>
      </c>
    </row>
    <row r="34" spans="1:53" ht="79.2" x14ac:dyDescent="0.3">
      <c r="A34" s="18" t="s">
        <v>233</v>
      </c>
      <c r="B34" s="25" t="s">
        <v>310</v>
      </c>
      <c r="C34" s="25" t="s">
        <v>11</v>
      </c>
      <c r="D34" s="22">
        <v>8</v>
      </c>
      <c r="E34" s="31">
        <v>2</v>
      </c>
      <c r="F34" s="22">
        <v>4</v>
      </c>
      <c r="G34" s="22">
        <v>64</v>
      </c>
      <c r="H34" s="22">
        <v>1</v>
      </c>
      <c r="I34" s="22" t="s">
        <v>41</v>
      </c>
      <c r="J34" s="22">
        <v>1</v>
      </c>
      <c r="K34" s="22">
        <v>6.5</v>
      </c>
      <c r="L34" s="32">
        <v>1152000</v>
      </c>
      <c r="M34" s="189" t="s">
        <v>366</v>
      </c>
      <c r="N34" s="189"/>
      <c r="O34" s="22">
        <v>60</v>
      </c>
      <c r="P34" s="189" t="s">
        <v>63</v>
      </c>
      <c r="Q34" s="189"/>
      <c r="R34" s="189"/>
      <c r="S34" s="189"/>
      <c r="T34" s="189"/>
      <c r="U34" s="189"/>
      <c r="V34" s="34">
        <v>1</v>
      </c>
      <c r="W34" s="22">
        <v>13</v>
      </c>
      <c r="X34" s="22">
        <v>4</v>
      </c>
      <c r="Y34" s="22">
        <v>48</v>
      </c>
      <c r="Z34" s="22">
        <v>8</v>
      </c>
      <c r="AA34" s="22">
        <v>5</v>
      </c>
      <c r="AB34" s="22">
        <v>2</v>
      </c>
      <c r="AC34" s="34">
        <v>0</v>
      </c>
      <c r="AD34" s="34">
        <v>0</v>
      </c>
      <c r="AE34" s="36">
        <v>8294400</v>
      </c>
      <c r="AF34" s="34">
        <v>30</v>
      </c>
      <c r="AG34" s="22" t="s">
        <v>85</v>
      </c>
      <c r="AH34" s="22" t="s">
        <v>67</v>
      </c>
      <c r="AI34" s="34">
        <v>1</v>
      </c>
      <c r="AJ34" s="22">
        <v>1</v>
      </c>
      <c r="AK34" s="42">
        <v>1</v>
      </c>
      <c r="AL34" s="22">
        <v>1</v>
      </c>
      <c r="AM34" s="22" t="s">
        <v>145</v>
      </c>
      <c r="AN34" s="22">
        <v>5000</v>
      </c>
      <c r="AO34" s="22">
        <v>0</v>
      </c>
      <c r="AP34" s="22"/>
      <c r="AQ34" s="22" t="s">
        <v>411</v>
      </c>
      <c r="AR34" s="22" t="s">
        <v>448</v>
      </c>
      <c r="AS34" s="22" t="s">
        <v>171</v>
      </c>
      <c r="AT34" s="22">
        <v>205</v>
      </c>
      <c r="AU34" s="22">
        <v>0</v>
      </c>
      <c r="AV34" s="22">
        <v>0</v>
      </c>
      <c r="AW34" s="22">
        <v>0</v>
      </c>
      <c r="AX34" s="22">
        <v>0</v>
      </c>
      <c r="AY34" s="28">
        <v>101240</v>
      </c>
      <c r="AZ34" s="28">
        <v>119980</v>
      </c>
      <c r="BA34" s="29">
        <v>110610</v>
      </c>
    </row>
    <row r="35" spans="1:53" ht="79.2" x14ac:dyDescent="0.3">
      <c r="A35" s="18" t="s">
        <v>234</v>
      </c>
      <c r="B35" s="25" t="s">
        <v>311</v>
      </c>
      <c r="C35" s="25" t="s">
        <v>10</v>
      </c>
      <c r="D35" s="22">
        <v>8</v>
      </c>
      <c r="E35" s="31">
        <v>2.2000000000000002</v>
      </c>
      <c r="F35" s="22">
        <v>6</v>
      </c>
      <c r="G35" s="22">
        <v>128</v>
      </c>
      <c r="H35" s="22">
        <v>1</v>
      </c>
      <c r="I35" s="22" t="s">
        <v>43</v>
      </c>
      <c r="J35" s="22">
        <v>1</v>
      </c>
      <c r="K35" s="22">
        <v>6.7</v>
      </c>
      <c r="L35" s="32">
        <v>2592000</v>
      </c>
      <c r="M35" s="189" t="s">
        <v>57</v>
      </c>
      <c r="N35" s="189"/>
      <c r="O35" s="22">
        <v>60</v>
      </c>
      <c r="P35" s="25" t="s">
        <v>63</v>
      </c>
      <c r="Q35" s="25" t="s">
        <v>64</v>
      </c>
      <c r="R35" s="24"/>
      <c r="S35" s="24"/>
      <c r="T35" s="24"/>
      <c r="U35" s="24"/>
      <c r="V35" s="34">
        <v>1</v>
      </c>
      <c r="W35" s="22">
        <v>32</v>
      </c>
      <c r="X35" s="22">
        <v>4</v>
      </c>
      <c r="Y35" s="22">
        <v>64</v>
      </c>
      <c r="Z35" s="22">
        <v>12</v>
      </c>
      <c r="AA35" s="22">
        <v>5</v>
      </c>
      <c r="AB35" s="22">
        <v>5</v>
      </c>
      <c r="AC35" s="34">
        <v>0</v>
      </c>
      <c r="AD35" s="34">
        <v>0</v>
      </c>
      <c r="AE35" s="36">
        <v>8294400</v>
      </c>
      <c r="AF35" s="34">
        <v>30</v>
      </c>
      <c r="AG35" s="22" t="s">
        <v>85</v>
      </c>
      <c r="AH35" s="22" t="s">
        <v>67</v>
      </c>
      <c r="AI35" s="34">
        <v>1</v>
      </c>
      <c r="AJ35" s="22">
        <v>0</v>
      </c>
      <c r="AK35" s="42">
        <v>1</v>
      </c>
      <c r="AL35" s="22">
        <v>1</v>
      </c>
      <c r="AM35" s="22" t="s">
        <v>144</v>
      </c>
      <c r="AN35" s="22">
        <v>4500</v>
      </c>
      <c r="AO35" s="22">
        <v>0</v>
      </c>
      <c r="AP35" s="22"/>
      <c r="AQ35" s="22" t="s">
        <v>163</v>
      </c>
      <c r="AR35" s="22" t="s">
        <v>449</v>
      </c>
      <c r="AS35" s="22" t="s">
        <v>466</v>
      </c>
      <c r="AT35" s="22">
        <v>179</v>
      </c>
      <c r="AU35" s="22">
        <v>0</v>
      </c>
      <c r="AV35" s="22">
        <v>0</v>
      </c>
      <c r="AW35" s="22">
        <v>0</v>
      </c>
      <c r="AX35" s="22">
        <v>0</v>
      </c>
      <c r="AY35" s="28">
        <v>106990</v>
      </c>
      <c r="AZ35" s="28">
        <v>187733</v>
      </c>
      <c r="BA35" s="29">
        <v>147361.5</v>
      </c>
    </row>
    <row r="36" spans="1:53" ht="79.2" x14ac:dyDescent="0.3">
      <c r="A36" s="18" t="s">
        <v>235</v>
      </c>
      <c r="B36" s="25" t="s">
        <v>310</v>
      </c>
      <c r="C36" s="25" t="s">
        <v>11</v>
      </c>
      <c r="D36" s="22">
        <v>8</v>
      </c>
      <c r="E36" s="31">
        <v>2</v>
      </c>
      <c r="F36" s="22">
        <v>4</v>
      </c>
      <c r="G36" s="22">
        <v>128</v>
      </c>
      <c r="H36" s="22">
        <v>1</v>
      </c>
      <c r="I36" s="22" t="s">
        <v>41</v>
      </c>
      <c r="J36" s="22">
        <v>1</v>
      </c>
      <c r="K36" s="22">
        <v>6.5</v>
      </c>
      <c r="L36" s="32">
        <v>1152000</v>
      </c>
      <c r="M36" s="189" t="s">
        <v>366</v>
      </c>
      <c r="N36" s="189"/>
      <c r="O36" s="22">
        <v>60</v>
      </c>
      <c r="P36" s="189" t="s">
        <v>63</v>
      </c>
      <c r="Q36" s="189"/>
      <c r="R36" s="189"/>
      <c r="S36" s="189"/>
      <c r="T36" s="189"/>
      <c r="U36" s="189"/>
      <c r="V36" s="34">
        <v>1</v>
      </c>
      <c r="W36" s="22">
        <v>13</v>
      </c>
      <c r="X36" s="22">
        <v>4</v>
      </c>
      <c r="Y36" s="22">
        <v>48</v>
      </c>
      <c r="Z36" s="22">
        <v>8</v>
      </c>
      <c r="AA36" s="22">
        <v>5</v>
      </c>
      <c r="AB36" s="22">
        <v>2</v>
      </c>
      <c r="AC36" s="34">
        <v>0</v>
      </c>
      <c r="AD36" s="34">
        <v>0</v>
      </c>
      <c r="AE36" s="36">
        <v>8294400</v>
      </c>
      <c r="AF36" s="34">
        <v>30</v>
      </c>
      <c r="AG36" s="22" t="s">
        <v>85</v>
      </c>
      <c r="AH36" s="22" t="s">
        <v>67</v>
      </c>
      <c r="AI36" s="34">
        <v>1</v>
      </c>
      <c r="AJ36" s="22">
        <v>1</v>
      </c>
      <c r="AK36" s="42">
        <v>1</v>
      </c>
      <c r="AL36" s="22">
        <v>1</v>
      </c>
      <c r="AM36" s="22" t="s">
        <v>145</v>
      </c>
      <c r="AN36" s="22">
        <v>5000</v>
      </c>
      <c r="AO36" s="22">
        <v>0</v>
      </c>
      <c r="AP36" s="22"/>
      <c r="AQ36" s="22" t="s">
        <v>411</v>
      </c>
      <c r="AR36" s="22" t="s">
        <v>448</v>
      </c>
      <c r="AS36" s="22" t="s">
        <v>171</v>
      </c>
      <c r="AT36" s="22">
        <v>205</v>
      </c>
      <c r="AU36" s="22">
        <v>0</v>
      </c>
      <c r="AV36" s="22">
        <v>0</v>
      </c>
      <c r="AW36" s="22">
        <v>0</v>
      </c>
      <c r="AX36" s="22">
        <v>0</v>
      </c>
      <c r="AY36" s="28">
        <v>92200</v>
      </c>
      <c r="AZ36" s="28">
        <v>209900</v>
      </c>
      <c r="BA36" s="29">
        <v>151050</v>
      </c>
    </row>
    <row r="37" spans="1:53" ht="66" x14ac:dyDescent="0.3">
      <c r="A37" s="18" t="s">
        <v>236</v>
      </c>
      <c r="B37" s="25" t="s">
        <v>302</v>
      </c>
      <c r="C37" s="25" t="s">
        <v>312</v>
      </c>
      <c r="D37" s="22">
        <v>8</v>
      </c>
      <c r="E37" s="31">
        <v>2.2999999999999998</v>
      </c>
      <c r="F37" s="22">
        <v>6</v>
      </c>
      <c r="G37" s="22">
        <v>128</v>
      </c>
      <c r="H37" s="22">
        <v>1</v>
      </c>
      <c r="I37" s="22" t="s">
        <v>41</v>
      </c>
      <c r="J37" s="22">
        <v>1</v>
      </c>
      <c r="K37" s="22">
        <v>6.5</v>
      </c>
      <c r="L37" s="32">
        <v>2592000</v>
      </c>
      <c r="M37" s="189" t="s">
        <v>57</v>
      </c>
      <c r="N37" s="189"/>
      <c r="O37" s="22">
        <v>60</v>
      </c>
      <c r="P37" s="189" t="s">
        <v>63</v>
      </c>
      <c r="Q37" s="189"/>
      <c r="R37" s="189"/>
      <c r="S37" s="189"/>
      <c r="T37" s="189"/>
      <c r="U37" s="189"/>
      <c r="V37" s="34">
        <v>1</v>
      </c>
      <c r="W37" s="22">
        <v>32</v>
      </c>
      <c r="X37" s="22">
        <v>4</v>
      </c>
      <c r="Y37" s="22">
        <v>64</v>
      </c>
      <c r="Z37" s="22">
        <v>12</v>
      </c>
      <c r="AA37" s="22">
        <v>5</v>
      </c>
      <c r="AB37" s="22">
        <v>5</v>
      </c>
      <c r="AC37" s="34">
        <v>0</v>
      </c>
      <c r="AD37" s="34">
        <v>0</v>
      </c>
      <c r="AE37" s="36">
        <v>8294400</v>
      </c>
      <c r="AF37" s="34">
        <v>30</v>
      </c>
      <c r="AG37" s="22" t="s">
        <v>85</v>
      </c>
      <c r="AH37" s="22" t="s">
        <v>67</v>
      </c>
      <c r="AI37" s="34">
        <v>1</v>
      </c>
      <c r="AJ37" s="22">
        <v>0</v>
      </c>
      <c r="AK37" s="42">
        <v>1</v>
      </c>
      <c r="AL37" s="22">
        <v>1</v>
      </c>
      <c r="AM37" s="22" t="s">
        <v>144</v>
      </c>
      <c r="AN37" s="22">
        <v>6000</v>
      </c>
      <c r="AO37" s="22">
        <v>0</v>
      </c>
      <c r="AP37" s="22"/>
      <c r="AQ37" s="22" t="s">
        <v>415</v>
      </c>
      <c r="AR37" s="22" t="s">
        <v>450</v>
      </c>
      <c r="AS37" s="22" t="s">
        <v>178</v>
      </c>
      <c r="AT37" s="22">
        <v>203</v>
      </c>
      <c r="AU37" s="22">
        <v>0</v>
      </c>
      <c r="AV37" s="22">
        <v>0</v>
      </c>
      <c r="AW37" s="22">
        <v>0</v>
      </c>
      <c r="AX37" s="22">
        <v>0</v>
      </c>
      <c r="AY37" s="28">
        <v>108900</v>
      </c>
      <c r="AZ37" s="28">
        <v>127039</v>
      </c>
      <c r="BA37" s="29">
        <v>117969.5</v>
      </c>
    </row>
    <row r="38" spans="1:53" ht="79.2" x14ac:dyDescent="0.3">
      <c r="A38" s="18" t="s">
        <v>237</v>
      </c>
      <c r="B38" s="25" t="s">
        <v>13</v>
      </c>
      <c r="C38" s="25" t="s">
        <v>10</v>
      </c>
      <c r="D38" s="22">
        <v>8</v>
      </c>
      <c r="E38" s="31">
        <v>2.2000000000000002</v>
      </c>
      <c r="F38" s="22">
        <v>6</v>
      </c>
      <c r="G38" s="22">
        <v>128</v>
      </c>
      <c r="H38" s="22">
        <v>1</v>
      </c>
      <c r="I38" s="22" t="s">
        <v>41</v>
      </c>
      <c r="J38" s="22">
        <v>1</v>
      </c>
      <c r="K38" s="22">
        <v>6.7</v>
      </c>
      <c r="L38" s="32">
        <v>2527200</v>
      </c>
      <c r="M38" s="189" t="s">
        <v>368</v>
      </c>
      <c r="N38" s="189"/>
      <c r="O38" s="22">
        <v>60</v>
      </c>
      <c r="P38" s="189" t="s">
        <v>63</v>
      </c>
      <c r="Q38" s="189"/>
      <c r="R38" s="189"/>
      <c r="S38" s="189"/>
      <c r="T38" s="189"/>
      <c r="U38" s="189"/>
      <c r="V38" s="34">
        <v>1</v>
      </c>
      <c r="W38" s="22">
        <v>32</v>
      </c>
      <c r="X38" s="22">
        <v>4</v>
      </c>
      <c r="Y38" s="22">
        <v>64</v>
      </c>
      <c r="Z38" s="22">
        <v>12</v>
      </c>
      <c r="AA38" s="22">
        <v>5</v>
      </c>
      <c r="AB38" s="22">
        <v>5</v>
      </c>
      <c r="AC38" s="34">
        <v>0</v>
      </c>
      <c r="AD38" s="34">
        <v>0</v>
      </c>
      <c r="AE38" s="36">
        <v>8294400</v>
      </c>
      <c r="AF38" s="34">
        <v>30</v>
      </c>
      <c r="AG38" s="22" t="s">
        <v>85</v>
      </c>
      <c r="AH38" s="22" t="s">
        <v>67</v>
      </c>
      <c r="AI38" s="34">
        <v>1</v>
      </c>
      <c r="AJ38" s="22">
        <v>0</v>
      </c>
      <c r="AK38" s="42">
        <v>1</v>
      </c>
      <c r="AL38" s="22">
        <v>1</v>
      </c>
      <c r="AM38" s="22" t="s">
        <v>144</v>
      </c>
      <c r="AN38" s="22">
        <v>7000</v>
      </c>
      <c r="AO38" s="22">
        <v>0</v>
      </c>
      <c r="AP38" s="22"/>
      <c r="AQ38" s="22" t="s">
        <v>420</v>
      </c>
      <c r="AR38" s="22" t="s">
        <v>439</v>
      </c>
      <c r="AS38" s="22" t="s">
        <v>467</v>
      </c>
      <c r="AT38" s="22">
        <v>213</v>
      </c>
      <c r="AU38" s="22">
        <v>0</v>
      </c>
      <c r="AV38" s="22">
        <v>0</v>
      </c>
      <c r="AW38" s="22">
        <v>0</v>
      </c>
      <c r="AX38" s="22">
        <v>0</v>
      </c>
      <c r="AY38" s="28">
        <v>109000</v>
      </c>
      <c r="AZ38" s="28">
        <v>197800</v>
      </c>
      <c r="BA38" s="29">
        <v>153400</v>
      </c>
    </row>
    <row r="39" spans="1:53" ht="79.2" x14ac:dyDescent="0.3">
      <c r="A39" s="18" t="s">
        <v>238</v>
      </c>
      <c r="B39" s="25" t="s">
        <v>311</v>
      </c>
      <c r="C39" s="25" t="s">
        <v>10</v>
      </c>
      <c r="D39" s="22">
        <v>8</v>
      </c>
      <c r="E39" s="31">
        <v>2.2000000000000002</v>
      </c>
      <c r="F39" s="22">
        <v>8</v>
      </c>
      <c r="G39" s="22">
        <v>128</v>
      </c>
      <c r="H39" s="22">
        <v>0</v>
      </c>
      <c r="I39" s="22"/>
      <c r="J39" s="22">
        <v>1</v>
      </c>
      <c r="K39" s="22">
        <v>6.7</v>
      </c>
      <c r="L39" s="32">
        <v>2592000</v>
      </c>
      <c r="M39" s="189" t="s">
        <v>57</v>
      </c>
      <c r="N39" s="189"/>
      <c r="O39" s="22">
        <v>60</v>
      </c>
      <c r="P39" s="189" t="s">
        <v>63</v>
      </c>
      <c r="Q39" s="189"/>
      <c r="R39" s="189"/>
      <c r="S39" s="189"/>
      <c r="T39" s="189"/>
      <c r="U39" s="189"/>
      <c r="V39" s="34">
        <v>0</v>
      </c>
      <c r="W39" s="22"/>
      <c r="X39" s="22">
        <v>3</v>
      </c>
      <c r="Y39" s="22">
        <v>48</v>
      </c>
      <c r="Z39" s="22">
        <v>8</v>
      </c>
      <c r="AA39" s="22"/>
      <c r="AB39" s="22"/>
      <c r="AC39" s="34">
        <v>0</v>
      </c>
      <c r="AD39" s="34">
        <v>1</v>
      </c>
      <c r="AE39" s="36">
        <v>8294400</v>
      </c>
      <c r="AF39" s="34">
        <v>30</v>
      </c>
      <c r="AG39" s="22" t="s">
        <v>85</v>
      </c>
      <c r="AH39" s="22" t="s">
        <v>67</v>
      </c>
      <c r="AI39" s="34">
        <v>0</v>
      </c>
      <c r="AJ39" s="22">
        <v>0</v>
      </c>
      <c r="AK39" s="42">
        <v>1</v>
      </c>
      <c r="AL39" s="22">
        <v>1</v>
      </c>
      <c r="AM39" s="22" t="s">
        <v>144</v>
      </c>
      <c r="AN39" s="22">
        <v>3700</v>
      </c>
      <c r="AO39" s="22">
        <v>0</v>
      </c>
      <c r="AP39" s="22"/>
      <c r="AQ39" s="22" t="s">
        <v>421</v>
      </c>
      <c r="AR39" s="22" t="s">
        <v>451</v>
      </c>
      <c r="AS39" s="22" t="s">
        <v>178</v>
      </c>
      <c r="AT39" s="22">
        <v>220</v>
      </c>
      <c r="AU39" s="22">
        <v>0</v>
      </c>
      <c r="AV39" s="22">
        <v>0</v>
      </c>
      <c r="AW39" s="22">
        <v>0</v>
      </c>
      <c r="AX39" s="22">
        <v>0</v>
      </c>
      <c r="AY39" s="28">
        <v>133000</v>
      </c>
      <c r="AZ39" s="28">
        <v>209990</v>
      </c>
      <c r="BA39" s="29">
        <v>171495</v>
      </c>
    </row>
    <row r="40" spans="1:53" ht="66" x14ac:dyDescent="0.3">
      <c r="A40" s="18" t="s">
        <v>239</v>
      </c>
      <c r="B40" s="25" t="s">
        <v>302</v>
      </c>
      <c r="C40" s="25" t="s">
        <v>303</v>
      </c>
      <c r="D40" s="22">
        <v>8</v>
      </c>
      <c r="E40" s="31">
        <v>2.2999999999999998</v>
      </c>
      <c r="F40" s="22">
        <v>4</v>
      </c>
      <c r="G40" s="22">
        <v>64</v>
      </c>
      <c r="H40" s="22">
        <v>1</v>
      </c>
      <c r="I40" s="22" t="s">
        <v>43</v>
      </c>
      <c r="J40" s="22">
        <v>1</v>
      </c>
      <c r="K40" s="22">
        <v>6.3</v>
      </c>
      <c r="L40" s="32">
        <v>2527200</v>
      </c>
      <c r="M40" s="189" t="s">
        <v>56</v>
      </c>
      <c r="N40" s="189"/>
      <c r="O40" s="22">
        <v>60</v>
      </c>
      <c r="P40" s="189" t="s">
        <v>63</v>
      </c>
      <c r="Q40" s="189"/>
      <c r="R40" s="189"/>
      <c r="S40" s="189"/>
      <c r="T40" s="189"/>
      <c r="U40" s="189"/>
      <c r="V40" s="34">
        <v>1</v>
      </c>
      <c r="W40" s="22">
        <v>13</v>
      </c>
      <c r="X40" s="22">
        <v>2</v>
      </c>
      <c r="Y40" s="22">
        <v>25</v>
      </c>
      <c r="Z40" s="22">
        <v>8</v>
      </c>
      <c r="AA40" s="22"/>
      <c r="AB40" s="22"/>
      <c r="AC40" s="34">
        <v>0</v>
      </c>
      <c r="AD40" s="34">
        <v>0</v>
      </c>
      <c r="AE40" s="36">
        <v>2073600</v>
      </c>
      <c r="AF40" s="34">
        <v>30</v>
      </c>
      <c r="AG40" s="22" t="s">
        <v>85</v>
      </c>
      <c r="AH40" s="22" t="s">
        <v>67</v>
      </c>
      <c r="AI40" s="34">
        <v>1</v>
      </c>
      <c r="AJ40" s="22">
        <v>0</v>
      </c>
      <c r="AK40" s="42">
        <v>1</v>
      </c>
      <c r="AL40" s="22">
        <v>1</v>
      </c>
      <c r="AM40" s="22" t="s">
        <v>144</v>
      </c>
      <c r="AN40" s="22">
        <v>4050</v>
      </c>
      <c r="AO40" s="22">
        <v>0</v>
      </c>
      <c r="AP40" s="22"/>
      <c r="AQ40" s="22" t="s">
        <v>422</v>
      </c>
      <c r="AR40" s="22" t="s">
        <v>167</v>
      </c>
      <c r="AS40" s="22" t="s">
        <v>468</v>
      </c>
      <c r="AT40" s="22">
        <v>218</v>
      </c>
      <c r="AU40" s="22">
        <v>1</v>
      </c>
      <c r="AV40" s="22">
        <v>1</v>
      </c>
      <c r="AW40" s="22">
        <v>1</v>
      </c>
      <c r="AX40" s="22">
        <v>1</v>
      </c>
      <c r="AY40" s="28">
        <v>138000</v>
      </c>
      <c r="AZ40" s="28">
        <v>201987</v>
      </c>
      <c r="BA40" s="29">
        <v>169993.5</v>
      </c>
    </row>
    <row r="41" spans="1:53" ht="79.2" x14ac:dyDescent="0.3">
      <c r="A41" s="18" t="s">
        <v>240</v>
      </c>
      <c r="B41" s="25" t="s">
        <v>308</v>
      </c>
      <c r="C41" s="25" t="s">
        <v>303</v>
      </c>
      <c r="D41" s="22">
        <v>8</v>
      </c>
      <c r="E41" s="31">
        <v>2.2999999999999998</v>
      </c>
      <c r="F41" s="22">
        <v>4</v>
      </c>
      <c r="G41" s="22">
        <v>128</v>
      </c>
      <c r="H41" s="22">
        <v>1</v>
      </c>
      <c r="I41" s="22" t="s">
        <v>43</v>
      </c>
      <c r="J41" s="22">
        <v>1</v>
      </c>
      <c r="K41" s="22">
        <v>6.4</v>
      </c>
      <c r="L41" s="32">
        <v>2527200</v>
      </c>
      <c r="M41" s="189" t="s">
        <v>57</v>
      </c>
      <c r="N41" s="189"/>
      <c r="O41" s="22">
        <v>60</v>
      </c>
      <c r="P41" s="25" t="s">
        <v>63</v>
      </c>
      <c r="Q41" s="25" t="s">
        <v>64</v>
      </c>
      <c r="R41" s="24"/>
      <c r="S41" s="24"/>
      <c r="T41" s="24"/>
      <c r="U41" s="24"/>
      <c r="V41" s="34">
        <v>1</v>
      </c>
      <c r="W41" s="22">
        <v>25</v>
      </c>
      <c r="X41" s="22">
        <v>3</v>
      </c>
      <c r="Y41" s="22">
        <v>25</v>
      </c>
      <c r="Z41" s="22">
        <v>8</v>
      </c>
      <c r="AA41" s="22">
        <v>5</v>
      </c>
      <c r="AB41" s="22"/>
      <c r="AC41" s="34">
        <v>0</v>
      </c>
      <c r="AD41" s="34">
        <v>0</v>
      </c>
      <c r="AE41" s="36">
        <v>2073600</v>
      </c>
      <c r="AF41" s="34">
        <v>30</v>
      </c>
      <c r="AG41" s="22" t="s">
        <v>85</v>
      </c>
      <c r="AH41" s="22" t="s">
        <v>67</v>
      </c>
      <c r="AI41" s="34">
        <v>1</v>
      </c>
      <c r="AJ41" s="22">
        <v>0</v>
      </c>
      <c r="AK41" s="42">
        <v>1</v>
      </c>
      <c r="AL41" s="22">
        <v>1</v>
      </c>
      <c r="AM41" s="22" t="s">
        <v>145</v>
      </c>
      <c r="AN41" s="22">
        <v>4000</v>
      </c>
      <c r="AO41" s="22">
        <v>0</v>
      </c>
      <c r="AP41" s="22"/>
      <c r="AQ41" s="22" t="s">
        <v>417</v>
      </c>
      <c r="AR41" s="22" t="s">
        <v>447</v>
      </c>
      <c r="AS41" s="22" t="s">
        <v>466</v>
      </c>
      <c r="AT41" s="22">
        <v>166</v>
      </c>
      <c r="AU41" s="22">
        <v>0</v>
      </c>
      <c r="AV41" s="22">
        <v>0</v>
      </c>
      <c r="AW41" s="22">
        <v>0</v>
      </c>
      <c r="AX41" s="22">
        <v>0</v>
      </c>
      <c r="AY41" s="28">
        <v>146790</v>
      </c>
      <c r="AZ41" s="28">
        <v>146790</v>
      </c>
      <c r="BA41" s="29">
        <v>146790</v>
      </c>
    </row>
    <row r="42" spans="1:53" ht="52.8" x14ac:dyDescent="0.3">
      <c r="A42" s="18" t="s">
        <v>241</v>
      </c>
      <c r="B42" s="25" t="s">
        <v>313</v>
      </c>
      <c r="C42" s="25" t="s">
        <v>314</v>
      </c>
      <c r="D42" s="22">
        <v>8</v>
      </c>
      <c r="E42" s="31">
        <v>2.7</v>
      </c>
      <c r="F42" s="22">
        <v>6</v>
      </c>
      <c r="G42" s="22">
        <v>128</v>
      </c>
      <c r="H42" s="22">
        <v>1</v>
      </c>
      <c r="I42" s="22" t="s">
        <v>341</v>
      </c>
      <c r="J42" s="22">
        <v>1</v>
      </c>
      <c r="K42" s="22">
        <v>6.7</v>
      </c>
      <c r="L42" s="32">
        <v>2592000</v>
      </c>
      <c r="M42" s="189" t="s">
        <v>57</v>
      </c>
      <c r="N42" s="189"/>
      <c r="O42" s="22">
        <v>60</v>
      </c>
      <c r="P42" s="25" t="s">
        <v>63</v>
      </c>
      <c r="Q42" s="25" t="s">
        <v>64</v>
      </c>
      <c r="R42" s="24"/>
      <c r="S42" s="24"/>
      <c r="T42" s="24"/>
      <c r="U42" s="24"/>
      <c r="V42" s="34">
        <v>1</v>
      </c>
      <c r="W42" s="22">
        <v>32</v>
      </c>
      <c r="X42" s="22">
        <v>3</v>
      </c>
      <c r="Y42" s="22">
        <v>12</v>
      </c>
      <c r="Z42" s="22">
        <v>12</v>
      </c>
      <c r="AA42" s="22">
        <v>12</v>
      </c>
      <c r="AB42" s="22"/>
      <c r="AC42" s="34">
        <v>0</v>
      </c>
      <c r="AD42" s="34">
        <v>0</v>
      </c>
      <c r="AE42" s="36">
        <v>8294400</v>
      </c>
      <c r="AF42" s="34">
        <v>30</v>
      </c>
      <c r="AG42" s="22" t="s">
        <v>85</v>
      </c>
      <c r="AH42" s="22" t="s">
        <v>67</v>
      </c>
      <c r="AI42" s="34">
        <v>1</v>
      </c>
      <c r="AJ42" s="22">
        <v>0</v>
      </c>
      <c r="AK42" s="42">
        <v>1</v>
      </c>
      <c r="AL42" s="22">
        <v>1</v>
      </c>
      <c r="AM42" s="22" t="s">
        <v>144</v>
      </c>
      <c r="AN42" s="22">
        <v>4500</v>
      </c>
      <c r="AO42" s="22">
        <v>0</v>
      </c>
      <c r="AP42" s="22"/>
      <c r="AQ42" s="22" t="s">
        <v>161</v>
      </c>
      <c r="AR42" s="22" t="s">
        <v>448</v>
      </c>
      <c r="AS42" s="22" t="s">
        <v>469</v>
      </c>
      <c r="AT42" s="22">
        <v>199</v>
      </c>
      <c r="AU42" s="22">
        <v>0</v>
      </c>
      <c r="AV42" s="22">
        <v>0</v>
      </c>
      <c r="AW42" s="22">
        <v>0</v>
      </c>
      <c r="AX42" s="22">
        <v>0</v>
      </c>
      <c r="AY42" s="28">
        <v>148890</v>
      </c>
      <c r="AZ42" s="28">
        <v>229990</v>
      </c>
      <c r="BA42" s="29">
        <v>189440</v>
      </c>
    </row>
    <row r="43" spans="1:53" ht="66" x14ac:dyDescent="0.3">
      <c r="A43" s="18" t="s">
        <v>242</v>
      </c>
      <c r="B43" s="25" t="s">
        <v>315</v>
      </c>
      <c r="C43" s="25" t="s">
        <v>316</v>
      </c>
      <c r="D43" s="22">
        <v>8</v>
      </c>
      <c r="E43" s="31">
        <v>2.73</v>
      </c>
      <c r="F43" s="22">
        <v>6</v>
      </c>
      <c r="G43" s="22">
        <v>128</v>
      </c>
      <c r="H43" s="22">
        <v>1</v>
      </c>
      <c r="I43" s="22" t="s">
        <v>41</v>
      </c>
      <c r="J43" s="22">
        <v>1</v>
      </c>
      <c r="K43" s="22">
        <v>6.5</v>
      </c>
      <c r="L43" s="32">
        <v>2592000</v>
      </c>
      <c r="M43" s="189" t="s">
        <v>57</v>
      </c>
      <c r="N43" s="189"/>
      <c r="O43" s="22">
        <v>120</v>
      </c>
      <c r="P43" s="25" t="s">
        <v>63</v>
      </c>
      <c r="Q43" s="25" t="s">
        <v>64</v>
      </c>
      <c r="R43" s="24"/>
      <c r="S43" s="24"/>
      <c r="T43" s="24"/>
      <c r="U43" s="24"/>
      <c r="V43" s="34">
        <v>1</v>
      </c>
      <c r="W43" s="22">
        <v>32</v>
      </c>
      <c r="X43" s="22">
        <v>3</v>
      </c>
      <c r="Y43" s="22">
        <v>12</v>
      </c>
      <c r="Z43" s="22">
        <v>8</v>
      </c>
      <c r="AA43" s="22">
        <v>12</v>
      </c>
      <c r="AB43" s="22"/>
      <c r="AC43" s="34">
        <v>0</v>
      </c>
      <c r="AD43" s="34">
        <v>0</v>
      </c>
      <c r="AE43" s="36">
        <v>8294400</v>
      </c>
      <c r="AF43" s="34">
        <v>60</v>
      </c>
      <c r="AG43" s="22" t="s">
        <v>85</v>
      </c>
      <c r="AH43" s="22" t="s">
        <v>67</v>
      </c>
      <c r="AI43" s="34">
        <v>0</v>
      </c>
      <c r="AJ43" s="22">
        <v>0</v>
      </c>
      <c r="AK43" s="42">
        <v>1</v>
      </c>
      <c r="AL43" s="22">
        <v>1</v>
      </c>
      <c r="AM43" s="22" t="s">
        <v>144</v>
      </c>
      <c r="AN43" s="22">
        <v>4500</v>
      </c>
      <c r="AO43" s="22">
        <v>1</v>
      </c>
      <c r="AP43" s="22" t="s">
        <v>401</v>
      </c>
      <c r="AQ43" s="22" t="s">
        <v>423</v>
      </c>
      <c r="AR43" s="22" t="s">
        <v>452</v>
      </c>
      <c r="AS43" s="22" t="s">
        <v>173</v>
      </c>
      <c r="AT43" s="22">
        <v>190</v>
      </c>
      <c r="AU43" s="22">
        <v>1</v>
      </c>
      <c r="AV43" s="22">
        <v>1</v>
      </c>
      <c r="AW43" s="22">
        <v>1</v>
      </c>
      <c r="AX43" s="22">
        <v>0</v>
      </c>
      <c r="AY43" s="28">
        <v>157500</v>
      </c>
      <c r="AZ43" s="28">
        <v>280350</v>
      </c>
      <c r="BA43" s="29">
        <v>218925</v>
      </c>
    </row>
    <row r="44" spans="1:53" ht="79.2" x14ac:dyDescent="0.3">
      <c r="A44" s="18" t="s">
        <v>243</v>
      </c>
      <c r="B44" s="25" t="s">
        <v>16</v>
      </c>
      <c r="C44" s="25" t="s">
        <v>17</v>
      </c>
      <c r="D44" s="22">
        <v>8</v>
      </c>
      <c r="E44" s="31">
        <v>2.84</v>
      </c>
      <c r="F44" s="22">
        <v>6</v>
      </c>
      <c r="G44" s="22">
        <v>128</v>
      </c>
      <c r="H44" s="22">
        <v>1</v>
      </c>
      <c r="I44" s="22" t="s">
        <v>341</v>
      </c>
      <c r="J44" s="22">
        <v>1</v>
      </c>
      <c r="K44" s="22">
        <v>6.7</v>
      </c>
      <c r="L44" s="32">
        <v>2592000</v>
      </c>
      <c r="M44" s="189" t="s">
        <v>57</v>
      </c>
      <c r="N44" s="189"/>
      <c r="O44" s="22">
        <v>60</v>
      </c>
      <c r="P44" s="25" t="s">
        <v>63</v>
      </c>
      <c r="Q44" s="25" t="s">
        <v>64</v>
      </c>
      <c r="R44" s="24"/>
      <c r="S44" s="24"/>
      <c r="T44" s="24"/>
      <c r="U44" s="24"/>
      <c r="V44" s="34">
        <v>1</v>
      </c>
      <c r="W44" s="22">
        <v>32</v>
      </c>
      <c r="X44" s="22">
        <v>3</v>
      </c>
      <c r="Y44" s="22">
        <v>48</v>
      </c>
      <c r="Z44" s="22">
        <v>12</v>
      </c>
      <c r="AA44" s="22">
        <v>5</v>
      </c>
      <c r="AB44" s="22"/>
      <c r="AC44" s="34">
        <v>0</v>
      </c>
      <c r="AD44" s="34">
        <v>0</v>
      </c>
      <c r="AE44" s="36">
        <v>8294400</v>
      </c>
      <c r="AF44" s="34">
        <v>60</v>
      </c>
      <c r="AG44" s="22" t="s">
        <v>85</v>
      </c>
      <c r="AH44" s="22" t="s">
        <v>67</v>
      </c>
      <c r="AI44" s="34">
        <v>0</v>
      </c>
      <c r="AJ44" s="22">
        <v>0</v>
      </c>
      <c r="AK44" s="42">
        <v>1</v>
      </c>
      <c r="AL44" s="22">
        <v>1</v>
      </c>
      <c r="AM44" s="22" t="s">
        <v>144</v>
      </c>
      <c r="AN44" s="22">
        <v>4500</v>
      </c>
      <c r="AO44" s="22">
        <v>0</v>
      </c>
      <c r="AP44" s="22"/>
      <c r="AQ44" s="22" t="s">
        <v>424</v>
      </c>
      <c r="AR44" s="22" t="s">
        <v>441</v>
      </c>
      <c r="AS44" s="22" t="s">
        <v>470</v>
      </c>
      <c r="AT44" s="22">
        <v>186</v>
      </c>
      <c r="AU44" s="22">
        <v>0</v>
      </c>
      <c r="AV44" s="22">
        <v>0</v>
      </c>
      <c r="AW44" s="22">
        <v>0</v>
      </c>
      <c r="AX44" s="22">
        <v>0</v>
      </c>
      <c r="AY44" s="28">
        <v>163900</v>
      </c>
      <c r="AZ44" s="28">
        <v>252800</v>
      </c>
      <c r="BA44" s="29">
        <v>208350</v>
      </c>
    </row>
    <row r="45" spans="1:53" ht="79.2" x14ac:dyDescent="0.3">
      <c r="A45" s="18" t="s">
        <v>244</v>
      </c>
      <c r="B45" s="25" t="s">
        <v>317</v>
      </c>
      <c r="C45" s="25" t="s">
        <v>318</v>
      </c>
      <c r="D45" s="22">
        <v>8</v>
      </c>
      <c r="E45" s="31">
        <v>2.7</v>
      </c>
      <c r="F45" s="22">
        <v>6</v>
      </c>
      <c r="G45" s="22">
        <v>128</v>
      </c>
      <c r="H45" s="22">
        <v>1</v>
      </c>
      <c r="I45" s="22" t="s">
        <v>43</v>
      </c>
      <c r="J45" s="22">
        <v>1</v>
      </c>
      <c r="K45" s="22">
        <v>5.8</v>
      </c>
      <c r="L45" s="32">
        <v>2462400</v>
      </c>
      <c r="M45" s="189" t="s">
        <v>369</v>
      </c>
      <c r="N45" s="189"/>
      <c r="O45" s="22">
        <v>60</v>
      </c>
      <c r="P45" s="189" t="s">
        <v>63</v>
      </c>
      <c r="Q45" s="189"/>
      <c r="R45" s="189"/>
      <c r="S45" s="189"/>
      <c r="T45" s="189"/>
      <c r="U45" s="189"/>
      <c r="V45" s="34">
        <v>1</v>
      </c>
      <c r="W45" s="22">
        <v>10</v>
      </c>
      <c r="X45" s="22">
        <v>2</v>
      </c>
      <c r="Y45" s="22">
        <v>12</v>
      </c>
      <c r="Z45" s="22">
        <v>16</v>
      </c>
      <c r="AA45" s="22"/>
      <c r="AB45" s="22"/>
      <c r="AC45" s="34">
        <v>0</v>
      </c>
      <c r="AD45" s="34">
        <v>0</v>
      </c>
      <c r="AE45" s="36">
        <v>8294400</v>
      </c>
      <c r="AF45" s="34">
        <v>60</v>
      </c>
      <c r="AG45" s="22" t="s">
        <v>85</v>
      </c>
      <c r="AH45" s="22" t="s">
        <v>67</v>
      </c>
      <c r="AI45" s="34">
        <v>1</v>
      </c>
      <c r="AJ45" s="22">
        <v>0</v>
      </c>
      <c r="AK45" s="42">
        <v>1</v>
      </c>
      <c r="AL45" s="22">
        <v>1</v>
      </c>
      <c r="AM45" s="22" t="s">
        <v>145</v>
      </c>
      <c r="AN45" s="22">
        <v>3100</v>
      </c>
      <c r="AO45" s="22">
        <v>1</v>
      </c>
      <c r="AP45" s="22" t="s">
        <v>401</v>
      </c>
      <c r="AQ45" s="22" t="s">
        <v>425</v>
      </c>
      <c r="AR45" s="22" t="s">
        <v>453</v>
      </c>
      <c r="AS45" s="22" t="s">
        <v>177</v>
      </c>
      <c r="AT45" s="22">
        <v>150</v>
      </c>
      <c r="AU45" s="22">
        <v>1</v>
      </c>
      <c r="AV45" s="22">
        <v>1</v>
      </c>
      <c r="AW45" s="22">
        <v>1</v>
      </c>
      <c r="AX45" s="22">
        <v>0</v>
      </c>
      <c r="AY45" s="28">
        <v>169090</v>
      </c>
      <c r="AZ45" s="28">
        <v>274800</v>
      </c>
      <c r="BA45" s="29">
        <v>221945</v>
      </c>
    </row>
    <row r="46" spans="1:53" ht="79.2" x14ac:dyDescent="0.3">
      <c r="A46" s="18" t="s">
        <v>245</v>
      </c>
      <c r="B46" s="25" t="s">
        <v>16</v>
      </c>
      <c r="C46" s="25" t="s">
        <v>17</v>
      </c>
      <c r="D46" s="22">
        <v>8</v>
      </c>
      <c r="E46" s="31">
        <v>2.84</v>
      </c>
      <c r="F46" s="22">
        <v>8</v>
      </c>
      <c r="G46" s="22">
        <v>128</v>
      </c>
      <c r="H46" s="22">
        <v>1</v>
      </c>
      <c r="I46" s="22" t="s">
        <v>341</v>
      </c>
      <c r="J46" s="22">
        <v>1</v>
      </c>
      <c r="K46" s="22">
        <v>6.7</v>
      </c>
      <c r="L46" s="32">
        <v>2592000</v>
      </c>
      <c r="M46" s="189" t="s">
        <v>57</v>
      </c>
      <c r="N46" s="189"/>
      <c r="O46" s="22">
        <v>60</v>
      </c>
      <c r="P46" s="25" t="s">
        <v>63</v>
      </c>
      <c r="Q46" s="25" t="s">
        <v>64</v>
      </c>
      <c r="R46" s="24"/>
      <c r="S46" s="24"/>
      <c r="T46" s="24"/>
      <c r="U46" s="24"/>
      <c r="V46" s="34">
        <v>1</v>
      </c>
      <c r="W46" s="22">
        <v>32</v>
      </c>
      <c r="X46" s="22">
        <v>3</v>
      </c>
      <c r="Y46" s="22">
        <v>48</v>
      </c>
      <c r="Z46" s="22">
        <v>12</v>
      </c>
      <c r="AA46" s="22">
        <v>5</v>
      </c>
      <c r="AB46" s="22"/>
      <c r="AC46" s="34">
        <v>0</v>
      </c>
      <c r="AD46" s="34">
        <v>0</v>
      </c>
      <c r="AE46" s="36">
        <v>8294400</v>
      </c>
      <c r="AF46" s="34">
        <v>60</v>
      </c>
      <c r="AG46" s="22" t="s">
        <v>85</v>
      </c>
      <c r="AH46" s="22" t="s">
        <v>67</v>
      </c>
      <c r="AI46" s="34">
        <v>0</v>
      </c>
      <c r="AJ46" s="22">
        <v>0</v>
      </c>
      <c r="AK46" s="42">
        <v>1</v>
      </c>
      <c r="AL46" s="22">
        <v>1</v>
      </c>
      <c r="AM46" s="22" t="s">
        <v>144</v>
      </c>
      <c r="AN46" s="22">
        <v>4500</v>
      </c>
      <c r="AO46" s="22">
        <v>0</v>
      </c>
      <c r="AP46" s="22"/>
      <c r="AQ46" s="22" t="s">
        <v>424</v>
      </c>
      <c r="AR46" s="22" t="s">
        <v>441</v>
      </c>
      <c r="AS46" s="22" t="s">
        <v>470</v>
      </c>
      <c r="AT46" s="22">
        <v>186</v>
      </c>
      <c r="AU46" s="22">
        <v>0</v>
      </c>
      <c r="AV46" s="22">
        <v>0</v>
      </c>
      <c r="AW46" s="22">
        <v>0</v>
      </c>
      <c r="AX46" s="22">
        <v>0</v>
      </c>
      <c r="AY46" s="28">
        <v>179990</v>
      </c>
      <c r="AZ46" s="28">
        <v>318989</v>
      </c>
      <c r="BA46" s="29">
        <v>249489.5</v>
      </c>
    </row>
    <row r="47" spans="1:53" ht="66" x14ac:dyDescent="0.3">
      <c r="A47" s="18" t="s">
        <v>246</v>
      </c>
      <c r="B47" s="25" t="s">
        <v>319</v>
      </c>
      <c r="C47" s="25" t="s">
        <v>318</v>
      </c>
      <c r="D47" s="22">
        <v>8</v>
      </c>
      <c r="E47" s="31">
        <v>2.73</v>
      </c>
      <c r="F47" s="22">
        <v>8</v>
      </c>
      <c r="G47" s="22">
        <v>256</v>
      </c>
      <c r="H47" s="22">
        <v>0</v>
      </c>
      <c r="I47" s="22"/>
      <c r="J47" s="22">
        <v>1</v>
      </c>
      <c r="K47" s="22">
        <v>6.3</v>
      </c>
      <c r="L47" s="32">
        <v>2462400</v>
      </c>
      <c r="M47" s="189" t="s">
        <v>369</v>
      </c>
      <c r="N47" s="189"/>
      <c r="O47" s="22">
        <v>60</v>
      </c>
      <c r="P47" s="25" t="s">
        <v>63</v>
      </c>
      <c r="Q47" s="25" t="s">
        <v>64</v>
      </c>
      <c r="R47" s="24"/>
      <c r="S47" s="24"/>
      <c r="T47" s="24"/>
      <c r="U47" s="24"/>
      <c r="V47" s="34">
        <v>1</v>
      </c>
      <c r="W47" s="22">
        <v>10</v>
      </c>
      <c r="X47" s="22">
        <v>3</v>
      </c>
      <c r="Y47" s="22">
        <v>12</v>
      </c>
      <c r="Z47" s="22">
        <v>12</v>
      </c>
      <c r="AA47" s="22">
        <v>16</v>
      </c>
      <c r="AB47" s="22"/>
      <c r="AC47" s="34">
        <v>0</v>
      </c>
      <c r="AD47" s="34">
        <v>0</v>
      </c>
      <c r="AE47" s="36">
        <v>8294400</v>
      </c>
      <c r="AF47" s="34">
        <v>60</v>
      </c>
      <c r="AG47" s="22" t="s">
        <v>85</v>
      </c>
      <c r="AH47" s="22" t="s">
        <v>67</v>
      </c>
      <c r="AI47" s="34">
        <v>0</v>
      </c>
      <c r="AJ47" s="22">
        <v>0</v>
      </c>
      <c r="AK47" s="42">
        <v>1</v>
      </c>
      <c r="AL47" s="22">
        <v>1</v>
      </c>
      <c r="AM47" s="22" t="s">
        <v>145</v>
      </c>
      <c r="AN47" s="22">
        <v>3500</v>
      </c>
      <c r="AO47" s="22">
        <v>1</v>
      </c>
      <c r="AP47" s="22" t="s">
        <v>402</v>
      </c>
      <c r="AQ47" s="22" t="s">
        <v>426</v>
      </c>
      <c r="AR47" s="22" t="s">
        <v>454</v>
      </c>
      <c r="AS47" s="22" t="s">
        <v>177</v>
      </c>
      <c r="AT47" s="22">
        <v>168</v>
      </c>
      <c r="AU47" s="22">
        <v>1</v>
      </c>
      <c r="AV47" s="22">
        <v>1</v>
      </c>
      <c r="AW47" s="22">
        <v>1</v>
      </c>
      <c r="AX47" s="22">
        <v>0</v>
      </c>
      <c r="AY47" s="28">
        <v>191000</v>
      </c>
      <c r="AZ47" s="28">
        <v>355740</v>
      </c>
      <c r="BA47" s="29">
        <v>273370</v>
      </c>
    </row>
    <row r="48" spans="1:53" ht="66" x14ac:dyDescent="0.3">
      <c r="A48" s="18" t="s">
        <v>247</v>
      </c>
      <c r="B48" s="25" t="s">
        <v>315</v>
      </c>
      <c r="C48" s="25" t="s">
        <v>316</v>
      </c>
      <c r="D48" s="22">
        <v>8</v>
      </c>
      <c r="E48" s="31">
        <v>2.73</v>
      </c>
      <c r="F48" s="22">
        <v>8</v>
      </c>
      <c r="G48" s="22">
        <v>256</v>
      </c>
      <c r="H48" s="22">
        <v>1</v>
      </c>
      <c r="I48" s="22" t="s">
        <v>41</v>
      </c>
      <c r="J48" s="22">
        <v>1</v>
      </c>
      <c r="K48" s="22">
        <v>6.5</v>
      </c>
      <c r="L48" s="32">
        <v>2592000</v>
      </c>
      <c r="M48" s="189" t="s">
        <v>57</v>
      </c>
      <c r="N48" s="189"/>
      <c r="O48" s="22">
        <v>120</v>
      </c>
      <c r="P48" s="25" t="s">
        <v>63</v>
      </c>
      <c r="Q48" s="25" t="s">
        <v>64</v>
      </c>
      <c r="R48" s="24"/>
      <c r="S48" s="24"/>
      <c r="T48" s="24"/>
      <c r="U48" s="24"/>
      <c r="V48" s="34">
        <v>1</v>
      </c>
      <c r="W48" s="22">
        <v>32</v>
      </c>
      <c r="X48" s="22">
        <v>3</v>
      </c>
      <c r="Y48" s="22">
        <v>12</v>
      </c>
      <c r="Z48" s="22">
        <v>8</v>
      </c>
      <c r="AA48" s="22">
        <v>12</v>
      </c>
      <c r="AB48" s="22"/>
      <c r="AC48" s="34">
        <v>0</v>
      </c>
      <c r="AD48" s="34">
        <v>0</v>
      </c>
      <c r="AE48" s="36">
        <v>8294400</v>
      </c>
      <c r="AF48" s="34">
        <v>60</v>
      </c>
      <c r="AG48" s="22" t="s">
        <v>85</v>
      </c>
      <c r="AH48" s="22" t="s">
        <v>67</v>
      </c>
      <c r="AI48" s="34">
        <v>0</v>
      </c>
      <c r="AJ48" s="22">
        <v>0</v>
      </c>
      <c r="AK48" s="42">
        <v>1</v>
      </c>
      <c r="AL48" s="22">
        <v>1</v>
      </c>
      <c r="AM48" s="22" t="s">
        <v>144</v>
      </c>
      <c r="AN48" s="22">
        <v>4500</v>
      </c>
      <c r="AO48" s="22">
        <v>1</v>
      </c>
      <c r="AP48" s="22" t="s">
        <v>401</v>
      </c>
      <c r="AQ48" s="22" t="s">
        <v>423</v>
      </c>
      <c r="AR48" s="22" t="s">
        <v>452</v>
      </c>
      <c r="AS48" s="22" t="s">
        <v>173</v>
      </c>
      <c r="AT48" s="22">
        <v>190</v>
      </c>
      <c r="AU48" s="22">
        <v>1</v>
      </c>
      <c r="AV48" s="22">
        <v>1</v>
      </c>
      <c r="AW48" s="22">
        <v>1</v>
      </c>
      <c r="AX48" s="22">
        <v>0</v>
      </c>
      <c r="AY48" s="28">
        <v>181700</v>
      </c>
      <c r="AZ48" s="28">
        <v>310590</v>
      </c>
      <c r="BA48" s="29">
        <v>246145</v>
      </c>
    </row>
    <row r="49" spans="1:53" ht="79.2" x14ac:dyDescent="0.3">
      <c r="A49" s="18" t="s">
        <v>248</v>
      </c>
      <c r="B49" s="25" t="s">
        <v>317</v>
      </c>
      <c r="C49" s="25" t="s">
        <v>318</v>
      </c>
      <c r="D49" s="22">
        <v>8</v>
      </c>
      <c r="E49" s="31">
        <v>2.7</v>
      </c>
      <c r="F49" s="22">
        <v>8</v>
      </c>
      <c r="G49" s="22">
        <v>128</v>
      </c>
      <c r="H49" s="22">
        <v>1</v>
      </c>
      <c r="I49" s="22" t="s">
        <v>43</v>
      </c>
      <c r="J49" s="22">
        <v>1</v>
      </c>
      <c r="K49" s="22">
        <v>6.4</v>
      </c>
      <c r="L49" s="32">
        <v>4377600</v>
      </c>
      <c r="M49" s="189" t="s">
        <v>369</v>
      </c>
      <c r="N49" s="189"/>
      <c r="O49" s="22">
        <v>60</v>
      </c>
      <c r="P49" s="25" t="s">
        <v>63</v>
      </c>
      <c r="Q49" s="25" t="s">
        <v>374</v>
      </c>
      <c r="R49" s="25" t="s">
        <v>375</v>
      </c>
      <c r="S49" s="25" t="s">
        <v>376</v>
      </c>
      <c r="T49" s="25" t="s">
        <v>377</v>
      </c>
      <c r="U49" s="25" t="s">
        <v>64</v>
      </c>
      <c r="V49" s="34">
        <v>1</v>
      </c>
      <c r="W49" s="22">
        <v>10</v>
      </c>
      <c r="X49" s="22">
        <v>3</v>
      </c>
      <c r="Y49" s="22">
        <v>12</v>
      </c>
      <c r="Z49" s="22">
        <v>12</v>
      </c>
      <c r="AA49" s="22">
        <v>16</v>
      </c>
      <c r="AB49" s="22"/>
      <c r="AC49" s="34">
        <v>0</v>
      </c>
      <c r="AD49" s="34">
        <v>0</v>
      </c>
      <c r="AE49" s="36">
        <v>8294400</v>
      </c>
      <c r="AF49" s="34">
        <v>60</v>
      </c>
      <c r="AG49" s="22" t="s">
        <v>85</v>
      </c>
      <c r="AH49" s="22" t="s">
        <v>67</v>
      </c>
      <c r="AI49" s="34">
        <v>1</v>
      </c>
      <c r="AJ49" s="22">
        <v>0</v>
      </c>
      <c r="AK49" s="42">
        <v>1</v>
      </c>
      <c r="AL49" s="22">
        <v>1</v>
      </c>
      <c r="AM49" s="22" t="s">
        <v>145</v>
      </c>
      <c r="AN49" s="22">
        <v>4100</v>
      </c>
      <c r="AO49" s="22">
        <v>1</v>
      </c>
      <c r="AP49" s="22" t="s">
        <v>401</v>
      </c>
      <c r="AQ49" s="22" t="s">
        <v>427</v>
      </c>
      <c r="AR49" s="22" t="s">
        <v>455</v>
      </c>
      <c r="AS49" s="22" t="s">
        <v>464</v>
      </c>
      <c r="AT49" s="22">
        <v>175</v>
      </c>
      <c r="AU49" s="22">
        <v>1</v>
      </c>
      <c r="AV49" s="22">
        <v>1</v>
      </c>
      <c r="AW49" s="22">
        <v>1</v>
      </c>
      <c r="AX49" s="22">
        <v>0</v>
      </c>
      <c r="AY49" s="28">
        <v>192000</v>
      </c>
      <c r="AZ49" s="28">
        <v>324614</v>
      </c>
      <c r="BA49" s="29">
        <v>258307</v>
      </c>
    </row>
    <row r="50" spans="1:53" ht="66" x14ac:dyDescent="0.3">
      <c r="A50" s="18" t="s">
        <v>249</v>
      </c>
      <c r="B50" s="25" t="s">
        <v>315</v>
      </c>
      <c r="C50" s="25" t="s">
        <v>316</v>
      </c>
      <c r="D50" s="22">
        <v>8</v>
      </c>
      <c r="E50" s="31">
        <v>2.73</v>
      </c>
      <c r="F50" s="22">
        <v>6</v>
      </c>
      <c r="G50" s="22">
        <v>128</v>
      </c>
      <c r="H50" s="22">
        <v>1</v>
      </c>
      <c r="I50" s="22" t="s">
        <v>41</v>
      </c>
      <c r="J50" s="22">
        <v>1</v>
      </c>
      <c r="K50" s="22">
        <v>6.5</v>
      </c>
      <c r="L50" s="32">
        <v>2592000</v>
      </c>
      <c r="M50" s="189" t="s">
        <v>57</v>
      </c>
      <c r="N50" s="189"/>
      <c r="O50" s="22">
        <v>120</v>
      </c>
      <c r="P50" s="25" t="s">
        <v>63</v>
      </c>
      <c r="Q50" s="25" t="s">
        <v>64</v>
      </c>
      <c r="R50" s="24"/>
      <c r="S50" s="24"/>
      <c r="T50" s="24"/>
      <c r="U50" s="24"/>
      <c r="V50" s="34">
        <v>1</v>
      </c>
      <c r="W50" s="22">
        <v>32</v>
      </c>
      <c r="X50" s="22">
        <v>3</v>
      </c>
      <c r="Y50" s="22">
        <v>12</v>
      </c>
      <c r="Z50" s="22">
        <v>8</v>
      </c>
      <c r="AA50" s="22">
        <v>12</v>
      </c>
      <c r="AB50" s="22"/>
      <c r="AC50" s="34">
        <v>0</v>
      </c>
      <c r="AD50" s="34">
        <v>0</v>
      </c>
      <c r="AE50" s="36">
        <v>8294400</v>
      </c>
      <c r="AF50" s="34">
        <v>60</v>
      </c>
      <c r="AG50" s="22" t="s">
        <v>85</v>
      </c>
      <c r="AH50" s="22" t="s">
        <v>67</v>
      </c>
      <c r="AI50" s="34">
        <v>0</v>
      </c>
      <c r="AJ50" s="22">
        <v>0</v>
      </c>
      <c r="AK50" s="42">
        <v>1</v>
      </c>
      <c r="AL50" s="22">
        <v>1</v>
      </c>
      <c r="AM50" s="22" t="s">
        <v>144</v>
      </c>
      <c r="AN50" s="22">
        <v>4500</v>
      </c>
      <c r="AO50" s="22">
        <v>1</v>
      </c>
      <c r="AP50" s="22" t="s">
        <v>401</v>
      </c>
      <c r="AQ50" s="22" t="s">
        <v>423</v>
      </c>
      <c r="AR50" s="22" t="s">
        <v>452</v>
      </c>
      <c r="AS50" s="22" t="s">
        <v>173</v>
      </c>
      <c r="AT50" s="22">
        <v>190</v>
      </c>
      <c r="AU50" s="22">
        <v>1</v>
      </c>
      <c r="AV50" s="22">
        <v>1</v>
      </c>
      <c r="AW50" s="22">
        <v>1</v>
      </c>
      <c r="AX50" s="22">
        <v>0</v>
      </c>
      <c r="AY50" s="28">
        <v>234990</v>
      </c>
      <c r="AZ50" s="28">
        <v>234990</v>
      </c>
      <c r="BA50" s="29">
        <v>234990</v>
      </c>
    </row>
    <row r="51" spans="1:53" ht="79.2" x14ac:dyDescent="0.3">
      <c r="A51" s="18" t="s">
        <v>250</v>
      </c>
      <c r="B51" s="25" t="s">
        <v>317</v>
      </c>
      <c r="C51" s="25" t="s">
        <v>318</v>
      </c>
      <c r="D51" s="22">
        <v>8</v>
      </c>
      <c r="E51" s="31">
        <v>2.7</v>
      </c>
      <c r="F51" s="22">
        <v>8</v>
      </c>
      <c r="G51" s="22">
        <v>128</v>
      </c>
      <c r="H51" s="22">
        <v>1</v>
      </c>
      <c r="I51" s="22" t="s">
        <v>43</v>
      </c>
      <c r="J51" s="22">
        <v>1</v>
      </c>
      <c r="K51" s="22">
        <v>6.1</v>
      </c>
      <c r="L51" s="32">
        <v>4377600</v>
      </c>
      <c r="M51" s="189" t="s">
        <v>369</v>
      </c>
      <c r="N51" s="189"/>
      <c r="O51" s="22">
        <v>60</v>
      </c>
      <c r="P51" s="25" t="s">
        <v>63</v>
      </c>
      <c r="Q51" s="25" t="s">
        <v>374</v>
      </c>
      <c r="R51" s="25" t="s">
        <v>375</v>
      </c>
      <c r="S51" s="25" t="s">
        <v>376</v>
      </c>
      <c r="T51" s="25" t="s">
        <v>377</v>
      </c>
      <c r="U51" s="25" t="s">
        <v>64</v>
      </c>
      <c r="V51" s="34">
        <v>1</v>
      </c>
      <c r="W51" s="22">
        <v>10</v>
      </c>
      <c r="X51" s="22">
        <v>3</v>
      </c>
      <c r="Y51" s="22">
        <v>12</v>
      </c>
      <c r="Z51" s="22">
        <v>12</v>
      </c>
      <c r="AA51" s="22">
        <v>16</v>
      </c>
      <c r="AB51" s="22"/>
      <c r="AC51" s="34">
        <v>0</v>
      </c>
      <c r="AD51" s="34">
        <v>0</v>
      </c>
      <c r="AE51" s="36">
        <v>8294400</v>
      </c>
      <c r="AF51" s="34">
        <v>60</v>
      </c>
      <c r="AG51" s="22" t="s">
        <v>85</v>
      </c>
      <c r="AH51" s="22" t="s">
        <v>67</v>
      </c>
      <c r="AI51" s="34">
        <v>1</v>
      </c>
      <c r="AJ51" s="22">
        <v>0</v>
      </c>
      <c r="AK51" s="42">
        <v>1</v>
      </c>
      <c r="AL51" s="22">
        <v>1</v>
      </c>
      <c r="AM51" s="22" t="s">
        <v>145</v>
      </c>
      <c r="AN51" s="22">
        <v>3400</v>
      </c>
      <c r="AO51" s="22">
        <v>1</v>
      </c>
      <c r="AP51" s="22" t="s">
        <v>401</v>
      </c>
      <c r="AQ51" s="22" t="s">
        <v>416</v>
      </c>
      <c r="AR51" s="22" t="s">
        <v>456</v>
      </c>
      <c r="AS51" s="22" t="s">
        <v>464</v>
      </c>
      <c r="AT51" s="22">
        <v>157</v>
      </c>
      <c r="AU51" s="22">
        <v>1</v>
      </c>
      <c r="AV51" s="22">
        <v>1</v>
      </c>
      <c r="AW51" s="22">
        <v>1</v>
      </c>
      <c r="AX51" s="22">
        <v>0</v>
      </c>
      <c r="AY51" s="28">
        <v>237340</v>
      </c>
      <c r="AZ51" s="28">
        <v>292000</v>
      </c>
      <c r="BA51" s="29">
        <v>264670</v>
      </c>
    </row>
    <row r="52" spans="1:53" ht="79.2" x14ac:dyDescent="0.3">
      <c r="A52" s="18" t="s">
        <v>251</v>
      </c>
      <c r="B52" s="25" t="s">
        <v>14</v>
      </c>
      <c r="C52" s="25" t="s">
        <v>15</v>
      </c>
      <c r="D52" s="22">
        <v>8</v>
      </c>
      <c r="E52" s="31">
        <v>2.84</v>
      </c>
      <c r="F52" s="22">
        <v>6</v>
      </c>
      <c r="G52" s="22">
        <v>128</v>
      </c>
      <c r="H52" s="22">
        <v>1</v>
      </c>
      <c r="I52" s="22" t="s">
        <v>41</v>
      </c>
      <c r="J52" s="22">
        <v>1</v>
      </c>
      <c r="K52" s="22">
        <v>6.5</v>
      </c>
      <c r="L52" s="32">
        <v>2592000</v>
      </c>
      <c r="M52" s="189" t="s">
        <v>57</v>
      </c>
      <c r="N52" s="189"/>
      <c r="O52" s="22">
        <v>120</v>
      </c>
      <c r="P52" s="25" t="s">
        <v>63</v>
      </c>
      <c r="Q52" s="25" t="s">
        <v>64</v>
      </c>
      <c r="R52" s="24"/>
      <c r="S52" s="24"/>
      <c r="T52" s="24"/>
      <c r="U52" s="24"/>
      <c r="V52" s="34">
        <v>1</v>
      </c>
      <c r="W52" s="22">
        <v>32</v>
      </c>
      <c r="X52" s="22">
        <v>3</v>
      </c>
      <c r="Y52" s="22">
        <v>12</v>
      </c>
      <c r="Z52" s="22">
        <v>8</v>
      </c>
      <c r="AA52" s="22">
        <v>12</v>
      </c>
      <c r="AB52" s="22"/>
      <c r="AC52" s="34">
        <v>0</v>
      </c>
      <c r="AD52" s="34">
        <v>0</v>
      </c>
      <c r="AE52" s="36">
        <v>8294400</v>
      </c>
      <c r="AF52" s="34">
        <v>60</v>
      </c>
      <c r="AG52" s="22" t="s">
        <v>85</v>
      </c>
      <c r="AH52" s="22" t="s">
        <v>67</v>
      </c>
      <c r="AI52" s="34">
        <v>0</v>
      </c>
      <c r="AJ52" s="22">
        <v>1</v>
      </c>
      <c r="AK52" s="42">
        <v>1</v>
      </c>
      <c r="AL52" s="22">
        <v>1</v>
      </c>
      <c r="AM52" s="22" t="s">
        <v>144</v>
      </c>
      <c r="AN52" s="22">
        <v>4500</v>
      </c>
      <c r="AO52" s="22">
        <v>1</v>
      </c>
      <c r="AP52" s="22" t="s">
        <v>401</v>
      </c>
      <c r="AQ52" s="22" t="s">
        <v>423</v>
      </c>
      <c r="AR52" s="22" t="s">
        <v>452</v>
      </c>
      <c r="AS52" s="22" t="s">
        <v>173</v>
      </c>
      <c r="AT52" s="22">
        <v>190</v>
      </c>
      <c r="AU52" s="22">
        <v>1</v>
      </c>
      <c r="AV52" s="22">
        <v>1</v>
      </c>
      <c r="AW52" s="22">
        <v>1</v>
      </c>
      <c r="AX52" s="22">
        <v>0</v>
      </c>
      <c r="AY52" s="28">
        <v>192200</v>
      </c>
      <c r="AZ52" s="28">
        <v>299974</v>
      </c>
      <c r="BA52" s="29">
        <v>246087</v>
      </c>
    </row>
    <row r="53" spans="1:53" ht="66" x14ac:dyDescent="0.3">
      <c r="A53" s="18" t="s">
        <v>252</v>
      </c>
      <c r="B53" s="25" t="s">
        <v>320</v>
      </c>
      <c r="C53" s="25" t="s">
        <v>321</v>
      </c>
      <c r="D53" s="22">
        <v>8</v>
      </c>
      <c r="E53" s="31">
        <v>2.73</v>
      </c>
      <c r="F53" s="22">
        <v>8</v>
      </c>
      <c r="G53" s="22">
        <v>256</v>
      </c>
      <c r="H53" s="22">
        <v>0</v>
      </c>
      <c r="I53" s="22"/>
      <c r="J53" s="22">
        <v>1</v>
      </c>
      <c r="K53" s="22">
        <v>6.7</v>
      </c>
      <c r="L53" s="32">
        <v>2592000</v>
      </c>
      <c r="M53" s="189" t="s">
        <v>370</v>
      </c>
      <c r="N53" s="189"/>
      <c r="O53" s="22">
        <v>60</v>
      </c>
      <c r="P53" s="25" t="s">
        <v>63</v>
      </c>
      <c r="Q53" s="25" t="s">
        <v>64</v>
      </c>
      <c r="R53" s="24"/>
      <c r="S53" s="24"/>
      <c r="T53" s="24"/>
      <c r="U53" s="24"/>
      <c r="V53" s="34">
        <v>1</v>
      </c>
      <c r="W53" s="22">
        <v>10</v>
      </c>
      <c r="X53" s="22">
        <v>3</v>
      </c>
      <c r="Y53" s="22">
        <v>12</v>
      </c>
      <c r="Z53" s="22">
        <v>64</v>
      </c>
      <c r="AA53" s="22">
        <v>12</v>
      </c>
      <c r="AB53" s="22"/>
      <c r="AC53" s="34">
        <v>0</v>
      </c>
      <c r="AD53" s="34">
        <v>0</v>
      </c>
      <c r="AE53" s="36">
        <v>33177600</v>
      </c>
      <c r="AF53" s="34">
        <v>24</v>
      </c>
      <c r="AG53" s="22" t="s">
        <v>85</v>
      </c>
      <c r="AH53" s="22" t="s">
        <v>67</v>
      </c>
      <c r="AI53" s="34">
        <v>0</v>
      </c>
      <c r="AJ53" s="22">
        <v>0</v>
      </c>
      <c r="AK53" s="42">
        <v>1</v>
      </c>
      <c r="AL53" s="22">
        <v>1</v>
      </c>
      <c r="AM53" s="22" t="s">
        <v>145</v>
      </c>
      <c r="AN53" s="22">
        <v>4300</v>
      </c>
      <c r="AO53" s="22">
        <v>1</v>
      </c>
      <c r="AP53" s="22" t="s">
        <v>401</v>
      </c>
      <c r="AQ53" s="22" t="s">
        <v>428</v>
      </c>
      <c r="AR53" s="22" t="s">
        <v>457</v>
      </c>
      <c r="AS53" s="22" t="s">
        <v>463</v>
      </c>
      <c r="AT53" s="22">
        <v>192</v>
      </c>
      <c r="AU53" s="22">
        <v>1</v>
      </c>
      <c r="AV53" s="22">
        <v>1</v>
      </c>
      <c r="AW53" s="22">
        <v>1</v>
      </c>
      <c r="AX53" s="22">
        <v>0</v>
      </c>
      <c r="AY53" s="28">
        <v>223000</v>
      </c>
      <c r="AZ53" s="28">
        <v>385474</v>
      </c>
      <c r="BA53" s="29">
        <v>304237</v>
      </c>
    </row>
    <row r="54" spans="1:53" ht="79.2" x14ac:dyDescent="0.3">
      <c r="A54" s="18" t="s">
        <v>253</v>
      </c>
      <c r="B54" s="25" t="s">
        <v>315</v>
      </c>
      <c r="C54" s="25" t="s">
        <v>316</v>
      </c>
      <c r="D54" s="22">
        <v>8</v>
      </c>
      <c r="E54" s="31">
        <v>2.73</v>
      </c>
      <c r="F54" s="22">
        <v>8</v>
      </c>
      <c r="G54" s="22">
        <v>128</v>
      </c>
      <c r="H54" s="22">
        <v>1</v>
      </c>
      <c r="I54" s="22" t="s">
        <v>341</v>
      </c>
      <c r="J54" s="22">
        <v>1</v>
      </c>
      <c r="K54" s="22">
        <v>6.2</v>
      </c>
      <c r="L54" s="32">
        <v>4608000</v>
      </c>
      <c r="M54" s="189" t="s">
        <v>369</v>
      </c>
      <c r="N54" s="189"/>
      <c r="O54" s="22">
        <v>120</v>
      </c>
      <c r="P54" s="25" t="s">
        <v>63</v>
      </c>
      <c r="Q54" s="25" t="s">
        <v>64</v>
      </c>
      <c r="R54" s="25" t="s">
        <v>378</v>
      </c>
      <c r="S54" s="25" t="s">
        <v>379</v>
      </c>
      <c r="T54" s="24"/>
      <c r="U54" s="24"/>
      <c r="V54" s="34">
        <v>1</v>
      </c>
      <c r="W54" s="22">
        <v>10</v>
      </c>
      <c r="X54" s="22">
        <v>3</v>
      </c>
      <c r="Y54" s="22">
        <v>12</v>
      </c>
      <c r="Z54" s="22">
        <v>64</v>
      </c>
      <c r="AA54" s="22">
        <v>12</v>
      </c>
      <c r="AB54" s="22"/>
      <c r="AC54" s="34">
        <v>0</v>
      </c>
      <c r="AD54" s="34">
        <v>0</v>
      </c>
      <c r="AE54" s="36">
        <v>33177600</v>
      </c>
      <c r="AF54" s="34">
        <v>24</v>
      </c>
      <c r="AG54" s="22" t="s">
        <v>85</v>
      </c>
      <c r="AH54" s="22" t="s">
        <v>67</v>
      </c>
      <c r="AI54" s="34">
        <v>0</v>
      </c>
      <c r="AJ54" s="22">
        <v>0</v>
      </c>
      <c r="AK54" s="42">
        <v>1</v>
      </c>
      <c r="AL54" s="22">
        <v>1</v>
      </c>
      <c r="AM54" s="22" t="s">
        <v>145</v>
      </c>
      <c r="AN54" s="22">
        <v>4000</v>
      </c>
      <c r="AO54" s="22">
        <v>1</v>
      </c>
      <c r="AP54" s="22" t="s">
        <v>401</v>
      </c>
      <c r="AQ54" s="22" t="s">
        <v>429</v>
      </c>
      <c r="AR54" s="22" t="s">
        <v>458</v>
      </c>
      <c r="AS54" s="22" t="s">
        <v>177</v>
      </c>
      <c r="AT54" s="22">
        <v>163</v>
      </c>
      <c r="AU54" s="22">
        <v>1</v>
      </c>
      <c r="AV54" s="22">
        <v>1</v>
      </c>
      <c r="AW54" s="22">
        <v>1</v>
      </c>
      <c r="AX54" s="22">
        <v>0</v>
      </c>
      <c r="AY54" s="28">
        <v>227500</v>
      </c>
      <c r="AZ54" s="28">
        <v>362700</v>
      </c>
      <c r="BA54" s="29">
        <v>295100</v>
      </c>
    </row>
    <row r="55" spans="1:53" ht="79.2" x14ac:dyDescent="0.3">
      <c r="A55" s="18" t="s">
        <v>254</v>
      </c>
      <c r="B55" s="25" t="s">
        <v>315</v>
      </c>
      <c r="C55" s="25" t="s">
        <v>316</v>
      </c>
      <c r="D55" s="22">
        <v>8</v>
      </c>
      <c r="E55" s="31">
        <v>2.73</v>
      </c>
      <c r="F55" s="22">
        <v>8</v>
      </c>
      <c r="G55" s="22">
        <v>128</v>
      </c>
      <c r="H55" s="22">
        <v>1</v>
      </c>
      <c r="I55" s="22" t="s">
        <v>341</v>
      </c>
      <c r="J55" s="22">
        <v>1</v>
      </c>
      <c r="K55" s="22">
        <v>6.7</v>
      </c>
      <c r="L55" s="32">
        <v>4608000</v>
      </c>
      <c r="M55" s="189" t="s">
        <v>369</v>
      </c>
      <c r="N55" s="189"/>
      <c r="O55" s="22">
        <v>120</v>
      </c>
      <c r="P55" s="25" t="s">
        <v>63</v>
      </c>
      <c r="Q55" s="25" t="s">
        <v>64</v>
      </c>
      <c r="R55" s="25" t="s">
        <v>378</v>
      </c>
      <c r="S55" s="25" t="s">
        <v>379</v>
      </c>
      <c r="T55" s="24"/>
      <c r="U55" s="24"/>
      <c r="V55" s="34">
        <v>1</v>
      </c>
      <c r="W55" s="22">
        <v>10</v>
      </c>
      <c r="X55" s="22">
        <v>4</v>
      </c>
      <c r="Y55" s="22">
        <v>12</v>
      </c>
      <c r="Z55" s="22">
        <v>64</v>
      </c>
      <c r="AA55" s="22">
        <v>12</v>
      </c>
      <c r="AB55" s="22" t="s">
        <v>513</v>
      </c>
      <c r="AC55" s="34">
        <v>0</v>
      </c>
      <c r="AD55" s="34">
        <v>1</v>
      </c>
      <c r="AE55" s="36">
        <v>33177600</v>
      </c>
      <c r="AF55" s="34">
        <v>24</v>
      </c>
      <c r="AG55" s="22" t="s">
        <v>85</v>
      </c>
      <c r="AH55" s="22" t="s">
        <v>67</v>
      </c>
      <c r="AI55" s="34">
        <v>0</v>
      </c>
      <c r="AJ55" s="22">
        <v>0</v>
      </c>
      <c r="AK55" s="42">
        <v>1</v>
      </c>
      <c r="AL55" s="22">
        <v>1</v>
      </c>
      <c r="AM55" s="22" t="s">
        <v>145</v>
      </c>
      <c r="AN55" s="22">
        <v>4500</v>
      </c>
      <c r="AO55" s="22">
        <v>1</v>
      </c>
      <c r="AP55" s="22" t="s">
        <v>401</v>
      </c>
      <c r="AQ55" s="22" t="s">
        <v>160</v>
      </c>
      <c r="AR55" s="22" t="s">
        <v>459</v>
      </c>
      <c r="AS55" s="22" t="s">
        <v>464</v>
      </c>
      <c r="AT55" s="22">
        <v>186</v>
      </c>
      <c r="AU55" s="22">
        <v>1</v>
      </c>
      <c r="AV55" s="22">
        <v>1</v>
      </c>
      <c r="AW55" s="22">
        <v>1</v>
      </c>
      <c r="AX55" s="22">
        <v>0</v>
      </c>
      <c r="AY55" s="28">
        <v>238000</v>
      </c>
      <c r="AZ55" s="28">
        <v>400408</v>
      </c>
      <c r="BA55" s="29">
        <v>319204</v>
      </c>
    </row>
    <row r="56" spans="1:53" ht="79.2" x14ac:dyDescent="0.3">
      <c r="A56" s="18" t="s">
        <v>255</v>
      </c>
      <c r="B56" s="25" t="s">
        <v>315</v>
      </c>
      <c r="C56" s="25" t="s">
        <v>316</v>
      </c>
      <c r="D56" s="22">
        <v>8</v>
      </c>
      <c r="E56" s="31">
        <v>2.73</v>
      </c>
      <c r="F56" s="22">
        <v>12</v>
      </c>
      <c r="G56" s="22">
        <v>128</v>
      </c>
      <c r="H56" s="22">
        <v>1</v>
      </c>
      <c r="I56" s="22" t="s">
        <v>341</v>
      </c>
      <c r="J56" s="22">
        <v>1</v>
      </c>
      <c r="K56" s="22">
        <v>6.2</v>
      </c>
      <c r="L56" s="32">
        <v>4608000</v>
      </c>
      <c r="M56" s="189" t="s">
        <v>369</v>
      </c>
      <c r="N56" s="189"/>
      <c r="O56" s="22">
        <v>120</v>
      </c>
      <c r="P56" s="25" t="s">
        <v>63</v>
      </c>
      <c r="Q56" s="25" t="s">
        <v>64</v>
      </c>
      <c r="R56" s="25" t="s">
        <v>378</v>
      </c>
      <c r="S56" s="25" t="s">
        <v>379</v>
      </c>
      <c r="T56" s="24"/>
      <c r="U56" s="24"/>
      <c r="V56" s="34">
        <v>1</v>
      </c>
      <c r="W56" s="22">
        <v>10</v>
      </c>
      <c r="X56" s="22">
        <v>3</v>
      </c>
      <c r="Y56" s="22">
        <v>12</v>
      </c>
      <c r="Z56" s="22">
        <v>64</v>
      </c>
      <c r="AA56" s="22">
        <v>12</v>
      </c>
      <c r="AB56" s="22"/>
      <c r="AC56" s="34">
        <v>0</v>
      </c>
      <c r="AD56" s="34">
        <v>0</v>
      </c>
      <c r="AE56" s="36">
        <v>33177600</v>
      </c>
      <c r="AF56" s="34">
        <v>24</v>
      </c>
      <c r="AG56" s="22" t="s">
        <v>85</v>
      </c>
      <c r="AH56" s="22" t="s">
        <v>67</v>
      </c>
      <c r="AI56" s="34">
        <v>0</v>
      </c>
      <c r="AJ56" s="22">
        <v>1</v>
      </c>
      <c r="AK56" s="42">
        <v>1</v>
      </c>
      <c r="AL56" s="22">
        <v>1</v>
      </c>
      <c r="AM56" s="22" t="s">
        <v>145</v>
      </c>
      <c r="AN56" s="22">
        <v>4000</v>
      </c>
      <c r="AO56" s="22">
        <v>1</v>
      </c>
      <c r="AP56" s="22" t="s">
        <v>401</v>
      </c>
      <c r="AQ56" s="22" t="s">
        <v>429</v>
      </c>
      <c r="AR56" s="22" t="s">
        <v>458</v>
      </c>
      <c r="AS56" s="22" t="s">
        <v>177</v>
      </c>
      <c r="AT56" s="22">
        <v>163</v>
      </c>
      <c r="AU56" s="22">
        <v>1</v>
      </c>
      <c r="AV56" s="22">
        <v>1</v>
      </c>
      <c r="AW56" s="22">
        <v>1</v>
      </c>
      <c r="AX56" s="22">
        <v>0</v>
      </c>
      <c r="AY56" s="28">
        <v>236000</v>
      </c>
      <c r="AZ56" s="28">
        <v>369000</v>
      </c>
      <c r="BA56" s="29">
        <v>302500</v>
      </c>
    </row>
    <row r="57" spans="1:53" ht="79.2" x14ac:dyDescent="0.3">
      <c r="A57" s="18" t="s">
        <v>256</v>
      </c>
      <c r="B57" s="25" t="s">
        <v>315</v>
      </c>
      <c r="C57" s="25" t="s">
        <v>316</v>
      </c>
      <c r="D57" s="22">
        <v>8</v>
      </c>
      <c r="E57" s="31">
        <v>2.73</v>
      </c>
      <c r="F57" s="22">
        <v>8</v>
      </c>
      <c r="G57" s="22">
        <v>128</v>
      </c>
      <c r="H57" s="22">
        <v>1</v>
      </c>
      <c r="I57" s="22" t="s">
        <v>341</v>
      </c>
      <c r="J57" s="22">
        <v>1</v>
      </c>
      <c r="K57" s="22">
        <v>6.2</v>
      </c>
      <c r="L57" s="32">
        <v>4608000</v>
      </c>
      <c r="M57" s="189" t="s">
        <v>369</v>
      </c>
      <c r="N57" s="189"/>
      <c r="O57" s="22">
        <v>120</v>
      </c>
      <c r="P57" s="25" t="s">
        <v>63</v>
      </c>
      <c r="Q57" s="25" t="s">
        <v>64</v>
      </c>
      <c r="R57" s="25" t="s">
        <v>378</v>
      </c>
      <c r="S57" s="25" t="s">
        <v>379</v>
      </c>
      <c r="T57" s="24"/>
      <c r="U57" s="24"/>
      <c r="V57" s="34">
        <v>1</v>
      </c>
      <c r="W57" s="22">
        <v>10</v>
      </c>
      <c r="X57" s="22">
        <v>3</v>
      </c>
      <c r="Y57" s="22">
        <v>12</v>
      </c>
      <c r="Z57" s="22">
        <v>64</v>
      </c>
      <c r="AA57" s="22">
        <v>12</v>
      </c>
      <c r="AB57" s="22"/>
      <c r="AC57" s="34">
        <v>0</v>
      </c>
      <c r="AD57" s="34">
        <v>0</v>
      </c>
      <c r="AE57" s="36">
        <v>33177600</v>
      </c>
      <c r="AF57" s="34">
        <v>24</v>
      </c>
      <c r="AG57" s="22" t="s">
        <v>85</v>
      </c>
      <c r="AH57" s="22" t="s">
        <v>67</v>
      </c>
      <c r="AI57" s="34">
        <v>0</v>
      </c>
      <c r="AJ57" s="22">
        <v>1</v>
      </c>
      <c r="AK57" s="42">
        <v>1</v>
      </c>
      <c r="AL57" s="22">
        <v>1</v>
      </c>
      <c r="AM57" s="22" t="s">
        <v>145</v>
      </c>
      <c r="AN57" s="22">
        <v>4000</v>
      </c>
      <c r="AO57" s="22">
        <v>1</v>
      </c>
      <c r="AP57" s="22" t="s">
        <v>401</v>
      </c>
      <c r="AQ57" s="22" t="s">
        <v>429</v>
      </c>
      <c r="AR57" s="22" t="s">
        <v>458</v>
      </c>
      <c r="AS57" s="22" t="s">
        <v>177</v>
      </c>
      <c r="AT57" s="22">
        <v>163</v>
      </c>
      <c r="AU57" s="22">
        <v>1</v>
      </c>
      <c r="AV57" s="22">
        <v>1</v>
      </c>
      <c r="AW57" s="22">
        <v>1</v>
      </c>
      <c r="AX57" s="22">
        <v>0</v>
      </c>
      <c r="AY57" s="28">
        <v>237990</v>
      </c>
      <c r="AZ57" s="28">
        <v>259990</v>
      </c>
      <c r="BA57" s="29">
        <v>248990</v>
      </c>
    </row>
    <row r="58" spans="1:53" ht="66" x14ac:dyDescent="0.3">
      <c r="A58" s="18" t="s">
        <v>257</v>
      </c>
      <c r="B58" s="25" t="s">
        <v>320</v>
      </c>
      <c r="C58" s="25" t="s">
        <v>321</v>
      </c>
      <c r="D58" s="22">
        <v>8</v>
      </c>
      <c r="E58" s="31">
        <v>2.73</v>
      </c>
      <c r="F58" s="22">
        <v>8</v>
      </c>
      <c r="G58" s="22">
        <v>256</v>
      </c>
      <c r="H58" s="22">
        <v>0</v>
      </c>
      <c r="I58" s="22"/>
      <c r="J58" s="22">
        <v>1</v>
      </c>
      <c r="K58" s="22">
        <v>6.7</v>
      </c>
      <c r="L58" s="32">
        <v>2592000</v>
      </c>
      <c r="M58" s="189" t="s">
        <v>370</v>
      </c>
      <c r="N58" s="189"/>
      <c r="O58" s="22">
        <v>60</v>
      </c>
      <c r="P58" s="25" t="s">
        <v>63</v>
      </c>
      <c r="Q58" s="25" t="s">
        <v>64</v>
      </c>
      <c r="R58" s="24"/>
      <c r="S58" s="24"/>
      <c r="T58" s="24"/>
      <c r="U58" s="24"/>
      <c r="V58" s="34">
        <v>1</v>
      </c>
      <c r="W58" s="22">
        <v>10</v>
      </c>
      <c r="X58" s="22">
        <v>3</v>
      </c>
      <c r="Y58" s="22">
        <v>12</v>
      </c>
      <c r="Z58" s="22">
        <v>64</v>
      </c>
      <c r="AA58" s="22">
        <v>12</v>
      </c>
      <c r="AB58" s="22"/>
      <c r="AC58" s="34">
        <v>0</v>
      </c>
      <c r="AD58" s="34">
        <v>0</v>
      </c>
      <c r="AE58" s="36">
        <v>33177600</v>
      </c>
      <c r="AF58" s="34">
        <v>24</v>
      </c>
      <c r="AG58" s="22" t="s">
        <v>85</v>
      </c>
      <c r="AH58" s="22" t="s">
        <v>67</v>
      </c>
      <c r="AI58" s="34">
        <v>0</v>
      </c>
      <c r="AJ58" s="22">
        <v>1</v>
      </c>
      <c r="AK58" s="42">
        <v>1</v>
      </c>
      <c r="AL58" s="22">
        <v>1</v>
      </c>
      <c r="AM58" s="22" t="s">
        <v>145</v>
      </c>
      <c r="AN58" s="22">
        <v>4300</v>
      </c>
      <c r="AO58" s="22">
        <v>1</v>
      </c>
      <c r="AP58" s="22" t="s">
        <v>401</v>
      </c>
      <c r="AQ58" s="22" t="s">
        <v>428</v>
      </c>
      <c r="AR58" s="22" t="s">
        <v>457</v>
      </c>
      <c r="AS58" s="22" t="s">
        <v>463</v>
      </c>
      <c r="AT58" s="22">
        <v>192</v>
      </c>
      <c r="AU58" s="22">
        <v>1</v>
      </c>
      <c r="AV58" s="22">
        <v>1</v>
      </c>
      <c r="AW58" s="22">
        <v>1</v>
      </c>
      <c r="AX58" s="22">
        <v>0</v>
      </c>
      <c r="AY58" s="28">
        <v>237990</v>
      </c>
      <c r="AZ58" s="28">
        <v>450989</v>
      </c>
      <c r="BA58" s="29">
        <v>344489.5</v>
      </c>
    </row>
    <row r="59" spans="1:53" ht="66" x14ac:dyDescent="0.3">
      <c r="A59" s="18" t="s">
        <v>258</v>
      </c>
      <c r="B59" s="25" t="s">
        <v>319</v>
      </c>
      <c r="C59" s="25" t="s">
        <v>318</v>
      </c>
      <c r="D59" s="22">
        <v>8</v>
      </c>
      <c r="E59" s="31">
        <v>2.73</v>
      </c>
      <c r="F59" s="22">
        <v>12</v>
      </c>
      <c r="G59" s="22">
        <v>256</v>
      </c>
      <c r="H59" s="22">
        <v>1</v>
      </c>
      <c r="I59" s="22" t="s">
        <v>341</v>
      </c>
      <c r="J59" s="22">
        <v>1</v>
      </c>
      <c r="K59" s="22">
        <v>6.8</v>
      </c>
      <c r="L59" s="32">
        <v>4377600</v>
      </c>
      <c r="M59" s="189" t="s">
        <v>369</v>
      </c>
      <c r="N59" s="189"/>
      <c r="O59" s="22">
        <v>60</v>
      </c>
      <c r="P59" s="25" t="s">
        <v>63</v>
      </c>
      <c r="Q59" s="25" t="s">
        <v>64</v>
      </c>
      <c r="R59" s="24"/>
      <c r="S59" s="24"/>
      <c r="T59" s="24"/>
      <c r="U59" s="24"/>
      <c r="V59" s="34">
        <v>1</v>
      </c>
      <c r="W59" s="22">
        <v>10</v>
      </c>
      <c r="X59" s="22">
        <v>4</v>
      </c>
      <c r="Y59" s="22">
        <v>12</v>
      </c>
      <c r="Z59" s="22">
        <v>12</v>
      </c>
      <c r="AA59" s="22">
        <v>16</v>
      </c>
      <c r="AB59" s="22" t="s">
        <v>513</v>
      </c>
      <c r="AC59" s="34">
        <v>0</v>
      </c>
      <c r="AD59" s="34">
        <v>1</v>
      </c>
      <c r="AE59" s="36">
        <v>8294400</v>
      </c>
      <c r="AF59" s="34">
        <v>60</v>
      </c>
      <c r="AG59" s="22" t="s">
        <v>85</v>
      </c>
      <c r="AH59" s="22" t="s">
        <v>67</v>
      </c>
      <c r="AI59" s="34">
        <v>0</v>
      </c>
      <c r="AJ59" s="22">
        <v>0</v>
      </c>
      <c r="AK59" s="42">
        <v>1</v>
      </c>
      <c r="AL59" s="22">
        <v>1</v>
      </c>
      <c r="AM59" s="22" t="s">
        <v>145</v>
      </c>
      <c r="AN59" s="22">
        <v>4300</v>
      </c>
      <c r="AO59" s="22">
        <v>1</v>
      </c>
      <c r="AP59" s="22" t="s">
        <v>403</v>
      </c>
      <c r="AQ59" s="22" t="s">
        <v>159</v>
      </c>
      <c r="AR59" s="22" t="s">
        <v>165</v>
      </c>
      <c r="AS59" s="22" t="s">
        <v>177</v>
      </c>
      <c r="AT59" s="22">
        <v>196</v>
      </c>
      <c r="AU59" s="22">
        <v>1</v>
      </c>
      <c r="AV59" s="22">
        <v>1</v>
      </c>
      <c r="AW59" s="22">
        <v>1</v>
      </c>
      <c r="AX59" s="22">
        <v>0</v>
      </c>
      <c r="AY59" s="28">
        <v>249890</v>
      </c>
      <c r="AZ59" s="28">
        <v>408190</v>
      </c>
      <c r="BA59" s="29">
        <v>329040</v>
      </c>
    </row>
    <row r="60" spans="1:53" ht="79.2" x14ac:dyDescent="0.3">
      <c r="A60" s="18" t="s">
        <v>259</v>
      </c>
      <c r="B60" s="25" t="s">
        <v>317</v>
      </c>
      <c r="C60" s="25" t="s">
        <v>318</v>
      </c>
      <c r="D60" s="22">
        <v>8</v>
      </c>
      <c r="E60" s="31">
        <v>2.7</v>
      </c>
      <c r="F60" s="22">
        <v>8</v>
      </c>
      <c r="G60" s="22">
        <v>512</v>
      </c>
      <c r="H60" s="22">
        <v>1</v>
      </c>
      <c r="I60" s="22" t="s">
        <v>43</v>
      </c>
      <c r="J60" s="22">
        <v>1</v>
      </c>
      <c r="K60" s="22">
        <v>6.1</v>
      </c>
      <c r="L60" s="32">
        <v>4377600</v>
      </c>
      <c r="M60" s="189" t="s">
        <v>369</v>
      </c>
      <c r="N60" s="189"/>
      <c r="O60" s="22">
        <v>60</v>
      </c>
      <c r="P60" s="25" t="s">
        <v>63</v>
      </c>
      <c r="Q60" s="25" t="s">
        <v>374</v>
      </c>
      <c r="R60" s="25" t="s">
        <v>375</v>
      </c>
      <c r="S60" s="25" t="s">
        <v>376</v>
      </c>
      <c r="T60" s="25" t="s">
        <v>377</v>
      </c>
      <c r="U60" s="25" t="s">
        <v>64</v>
      </c>
      <c r="V60" s="34">
        <v>1</v>
      </c>
      <c r="W60" s="22">
        <v>10</v>
      </c>
      <c r="X60" s="22">
        <v>3</v>
      </c>
      <c r="Y60" s="22">
        <v>12</v>
      </c>
      <c r="Z60" s="22">
        <v>12</v>
      </c>
      <c r="AA60" s="22">
        <v>16</v>
      </c>
      <c r="AB60" s="22"/>
      <c r="AC60" s="34">
        <v>0</v>
      </c>
      <c r="AD60" s="34">
        <v>0</v>
      </c>
      <c r="AE60" s="36">
        <v>8294400</v>
      </c>
      <c r="AF60" s="34">
        <v>60</v>
      </c>
      <c r="AG60" s="22" t="s">
        <v>85</v>
      </c>
      <c r="AH60" s="22" t="s">
        <v>67</v>
      </c>
      <c r="AI60" s="34">
        <v>1</v>
      </c>
      <c r="AJ60" s="22">
        <v>0</v>
      </c>
      <c r="AK60" s="42">
        <v>1</v>
      </c>
      <c r="AL60" s="22">
        <v>1</v>
      </c>
      <c r="AM60" s="22" t="s">
        <v>145</v>
      </c>
      <c r="AN60" s="22">
        <v>3400</v>
      </c>
      <c r="AO60" s="22">
        <v>1</v>
      </c>
      <c r="AP60" s="22" t="s">
        <v>401</v>
      </c>
      <c r="AQ60" s="22" t="s">
        <v>416</v>
      </c>
      <c r="AR60" s="22" t="s">
        <v>456</v>
      </c>
      <c r="AS60" s="22" t="s">
        <v>464</v>
      </c>
      <c r="AT60" s="22">
        <v>157</v>
      </c>
      <c r="AU60" s="22">
        <v>1</v>
      </c>
      <c r="AV60" s="22">
        <v>1</v>
      </c>
      <c r="AW60" s="22">
        <v>1</v>
      </c>
      <c r="AX60" s="22">
        <v>0</v>
      </c>
      <c r="AY60" s="28">
        <v>247800</v>
      </c>
      <c r="AZ60" s="28">
        <v>425840</v>
      </c>
      <c r="BA60" s="29">
        <v>336820</v>
      </c>
    </row>
    <row r="61" spans="1:53" ht="79.2" x14ac:dyDescent="0.3">
      <c r="A61" s="18" t="s">
        <v>260</v>
      </c>
      <c r="B61" s="25" t="s">
        <v>317</v>
      </c>
      <c r="C61" s="25" t="s">
        <v>318</v>
      </c>
      <c r="D61" s="22">
        <v>8</v>
      </c>
      <c r="E61" s="31">
        <v>2.7</v>
      </c>
      <c r="F61" s="22">
        <v>8</v>
      </c>
      <c r="G61" s="22">
        <v>512</v>
      </c>
      <c r="H61" s="22">
        <v>1</v>
      </c>
      <c r="I61" s="22" t="s">
        <v>43</v>
      </c>
      <c r="J61" s="22">
        <v>1</v>
      </c>
      <c r="K61" s="22">
        <v>6.4</v>
      </c>
      <c r="L61" s="32">
        <v>4377600</v>
      </c>
      <c r="M61" s="189" t="s">
        <v>369</v>
      </c>
      <c r="N61" s="189"/>
      <c r="O61" s="22">
        <v>60</v>
      </c>
      <c r="P61" s="189" t="s">
        <v>63</v>
      </c>
      <c r="Q61" s="189"/>
      <c r="R61" s="189"/>
      <c r="S61" s="189"/>
      <c r="T61" s="189"/>
      <c r="U61" s="189"/>
      <c r="V61" s="34">
        <v>1</v>
      </c>
      <c r="W61" s="22">
        <v>10</v>
      </c>
      <c r="X61" s="22">
        <v>3</v>
      </c>
      <c r="Y61" s="22">
        <v>12</v>
      </c>
      <c r="Z61" s="22">
        <v>12</v>
      </c>
      <c r="AA61" s="22">
        <v>16</v>
      </c>
      <c r="AB61" s="22"/>
      <c r="AC61" s="34">
        <v>0</v>
      </c>
      <c r="AD61" s="34">
        <v>0</v>
      </c>
      <c r="AE61" s="36">
        <v>8294400</v>
      </c>
      <c r="AF61" s="34">
        <v>60</v>
      </c>
      <c r="AG61" s="22" t="s">
        <v>85</v>
      </c>
      <c r="AH61" s="22" t="s">
        <v>67</v>
      </c>
      <c r="AI61" s="34">
        <v>1</v>
      </c>
      <c r="AJ61" s="22">
        <v>0</v>
      </c>
      <c r="AK61" s="42">
        <v>1</v>
      </c>
      <c r="AL61" s="22">
        <v>1</v>
      </c>
      <c r="AM61" s="22" t="s">
        <v>145</v>
      </c>
      <c r="AN61" s="22">
        <v>4100</v>
      </c>
      <c r="AO61" s="22">
        <v>1</v>
      </c>
      <c r="AP61" s="22" t="s">
        <v>401</v>
      </c>
      <c r="AQ61" s="22" t="s">
        <v>427</v>
      </c>
      <c r="AR61" s="22" t="s">
        <v>455</v>
      </c>
      <c r="AS61" s="22" t="s">
        <v>464</v>
      </c>
      <c r="AT61" s="22">
        <v>175</v>
      </c>
      <c r="AU61" s="22">
        <v>1</v>
      </c>
      <c r="AV61" s="22">
        <v>1</v>
      </c>
      <c r="AW61" s="22">
        <v>1</v>
      </c>
      <c r="AX61" s="22">
        <v>0</v>
      </c>
      <c r="AY61" s="28">
        <v>249990</v>
      </c>
      <c r="AZ61" s="28">
        <v>463900</v>
      </c>
      <c r="BA61" s="29">
        <v>356945</v>
      </c>
    </row>
    <row r="62" spans="1:53" ht="79.2" x14ac:dyDescent="0.3">
      <c r="A62" s="18" t="s">
        <v>261</v>
      </c>
      <c r="B62" s="25" t="s">
        <v>315</v>
      </c>
      <c r="C62" s="25" t="s">
        <v>316</v>
      </c>
      <c r="D62" s="22">
        <v>8</v>
      </c>
      <c r="E62" s="31">
        <v>2.73</v>
      </c>
      <c r="F62" s="22">
        <v>12</v>
      </c>
      <c r="G62" s="22">
        <v>128</v>
      </c>
      <c r="H62" s="22">
        <v>1</v>
      </c>
      <c r="I62" s="22" t="s">
        <v>341</v>
      </c>
      <c r="J62" s="22">
        <v>1</v>
      </c>
      <c r="K62" s="22">
        <v>6.7</v>
      </c>
      <c r="L62" s="32">
        <v>4608000</v>
      </c>
      <c r="M62" s="189" t="s">
        <v>369</v>
      </c>
      <c r="N62" s="189"/>
      <c r="O62" s="22">
        <v>120</v>
      </c>
      <c r="P62" s="25" t="s">
        <v>63</v>
      </c>
      <c r="Q62" s="25" t="s">
        <v>64</v>
      </c>
      <c r="R62" s="25" t="s">
        <v>378</v>
      </c>
      <c r="S62" s="25" t="s">
        <v>379</v>
      </c>
      <c r="T62" s="24"/>
      <c r="U62" s="24"/>
      <c r="V62" s="34">
        <v>1</v>
      </c>
      <c r="W62" s="22">
        <v>10</v>
      </c>
      <c r="X62" s="22">
        <v>4</v>
      </c>
      <c r="Y62" s="22">
        <v>12</v>
      </c>
      <c r="Z62" s="22">
        <v>64</v>
      </c>
      <c r="AA62" s="22">
        <v>12</v>
      </c>
      <c r="AB62" s="22" t="s">
        <v>513</v>
      </c>
      <c r="AC62" s="34">
        <v>0</v>
      </c>
      <c r="AD62" s="34">
        <v>1</v>
      </c>
      <c r="AE62" s="36">
        <v>33177600</v>
      </c>
      <c r="AF62" s="34">
        <v>24</v>
      </c>
      <c r="AG62" s="22" t="s">
        <v>85</v>
      </c>
      <c r="AH62" s="22" t="s">
        <v>67</v>
      </c>
      <c r="AI62" s="34">
        <v>0</v>
      </c>
      <c r="AJ62" s="22">
        <v>1</v>
      </c>
      <c r="AK62" s="42">
        <v>1</v>
      </c>
      <c r="AL62" s="22">
        <v>1</v>
      </c>
      <c r="AM62" s="22" t="s">
        <v>145</v>
      </c>
      <c r="AN62" s="22">
        <v>4500</v>
      </c>
      <c r="AO62" s="22">
        <v>1</v>
      </c>
      <c r="AP62" s="22" t="s">
        <v>401</v>
      </c>
      <c r="AQ62" s="22" t="s">
        <v>160</v>
      </c>
      <c r="AR62" s="22" t="s">
        <v>459</v>
      </c>
      <c r="AS62" s="22" t="s">
        <v>464</v>
      </c>
      <c r="AT62" s="22">
        <v>188</v>
      </c>
      <c r="AU62" s="22">
        <v>1</v>
      </c>
      <c r="AV62" s="22">
        <v>1</v>
      </c>
      <c r="AW62" s="22">
        <v>1</v>
      </c>
      <c r="AX62" s="22">
        <v>0</v>
      </c>
      <c r="AY62" s="28">
        <v>244400</v>
      </c>
      <c r="AZ62" s="28">
        <v>439990</v>
      </c>
      <c r="BA62" s="29">
        <v>342195</v>
      </c>
    </row>
    <row r="63" spans="1:53" ht="66" x14ac:dyDescent="0.3">
      <c r="A63" s="18" t="s">
        <v>262</v>
      </c>
      <c r="B63" s="25" t="s">
        <v>322</v>
      </c>
      <c r="C63" s="25" t="s">
        <v>323</v>
      </c>
      <c r="D63" s="22">
        <v>8</v>
      </c>
      <c r="E63" s="31">
        <v>2.9</v>
      </c>
      <c r="F63" s="22">
        <v>8</v>
      </c>
      <c r="G63" s="22">
        <v>128</v>
      </c>
      <c r="H63" s="22">
        <v>0</v>
      </c>
      <c r="I63" s="22"/>
      <c r="J63" s="22">
        <v>1</v>
      </c>
      <c r="K63" s="22">
        <v>6.2</v>
      </c>
      <c r="L63" s="32">
        <v>2592000</v>
      </c>
      <c r="M63" s="189" t="s">
        <v>371</v>
      </c>
      <c r="N63" s="189"/>
      <c r="O63" s="22">
        <v>120</v>
      </c>
      <c r="P63" s="25" t="s">
        <v>63</v>
      </c>
      <c r="Q63" s="25" t="s">
        <v>380</v>
      </c>
      <c r="R63" s="25" t="s">
        <v>64</v>
      </c>
      <c r="S63" s="24"/>
      <c r="T63" s="24"/>
      <c r="U63" s="24"/>
      <c r="V63" s="34">
        <v>1</v>
      </c>
      <c r="W63" s="22">
        <v>10</v>
      </c>
      <c r="X63" s="22">
        <v>3</v>
      </c>
      <c r="Y63" s="22">
        <v>12</v>
      </c>
      <c r="Z63" s="22">
        <v>64</v>
      </c>
      <c r="AA63" s="22">
        <v>12</v>
      </c>
      <c r="AB63" s="22"/>
      <c r="AC63" s="34">
        <v>0</v>
      </c>
      <c r="AD63" s="34">
        <v>0</v>
      </c>
      <c r="AE63" s="36">
        <v>33177600</v>
      </c>
      <c r="AF63" s="34">
        <v>24</v>
      </c>
      <c r="AG63" s="22" t="s">
        <v>85</v>
      </c>
      <c r="AH63" s="22" t="s">
        <v>67</v>
      </c>
      <c r="AI63" s="34">
        <v>0</v>
      </c>
      <c r="AJ63" s="22">
        <v>1</v>
      </c>
      <c r="AK63" s="42">
        <v>1</v>
      </c>
      <c r="AL63" s="22">
        <v>1</v>
      </c>
      <c r="AM63" s="22" t="s">
        <v>144</v>
      </c>
      <c r="AN63" s="22">
        <v>4000</v>
      </c>
      <c r="AO63" s="22">
        <v>1</v>
      </c>
      <c r="AP63" s="22" t="s">
        <v>401</v>
      </c>
      <c r="AQ63" s="22" t="s">
        <v>429</v>
      </c>
      <c r="AR63" s="22" t="s">
        <v>460</v>
      </c>
      <c r="AS63" s="22" t="s">
        <v>177</v>
      </c>
      <c r="AT63" s="22">
        <v>169</v>
      </c>
      <c r="AU63" s="22">
        <v>1</v>
      </c>
      <c r="AV63" s="22">
        <v>1</v>
      </c>
      <c r="AW63" s="22">
        <v>1</v>
      </c>
      <c r="AX63" s="22">
        <v>0</v>
      </c>
      <c r="AY63" s="28">
        <v>265000</v>
      </c>
      <c r="AZ63" s="28">
        <v>479999</v>
      </c>
      <c r="BA63" s="29">
        <v>372499.5</v>
      </c>
    </row>
    <row r="64" spans="1:53" ht="66" x14ac:dyDescent="0.3">
      <c r="A64" s="18" t="s">
        <v>263</v>
      </c>
      <c r="B64" s="25" t="s">
        <v>322</v>
      </c>
      <c r="C64" s="25" t="s">
        <v>323</v>
      </c>
      <c r="D64" s="22">
        <v>8</v>
      </c>
      <c r="E64" s="31">
        <v>2.9</v>
      </c>
      <c r="F64" s="22">
        <v>8</v>
      </c>
      <c r="G64" s="22">
        <v>256</v>
      </c>
      <c r="H64" s="22">
        <v>0</v>
      </c>
      <c r="I64" s="22"/>
      <c r="J64" s="22">
        <v>1</v>
      </c>
      <c r="K64" s="22">
        <v>6.2</v>
      </c>
      <c r="L64" s="32">
        <v>2592000</v>
      </c>
      <c r="M64" s="189" t="s">
        <v>371</v>
      </c>
      <c r="N64" s="189"/>
      <c r="O64" s="22">
        <v>120</v>
      </c>
      <c r="P64" s="25" t="s">
        <v>63</v>
      </c>
      <c r="Q64" s="25" t="s">
        <v>380</v>
      </c>
      <c r="R64" s="25" t="s">
        <v>64</v>
      </c>
      <c r="S64" s="24"/>
      <c r="T64" s="24"/>
      <c r="U64" s="24"/>
      <c r="V64" s="34">
        <v>1</v>
      </c>
      <c r="W64" s="22">
        <v>10</v>
      </c>
      <c r="X64" s="22">
        <v>3</v>
      </c>
      <c r="Y64" s="22">
        <v>12</v>
      </c>
      <c r="Z64" s="22">
        <v>64</v>
      </c>
      <c r="AA64" s="22">
        <v>12</v>
      </c>
      <c r="AB64" s="22"/>
      <c r="AC64" s="34">
        <v>0</v>
      </c>
      <c r="AD64" s="34">
        <v>0</v>
      </c>
      <c r="AE64" s="36">
        <v>33177600</v>
      </c>
      <c r="AF64" s="34">
        <v>24</v>
      </c>
      <c r="AG64" s="22" t="s">
        <v>85</v>
      </c>
      <c r="AH64" s="22" t="s">
        <v>67</v>
      </c>
      <c r="AI64" s="34">
        <v>0</v>
      </c>
      <c r="AJ64" s="22">
        <v>1</v>
      </c>
      <c r="AK64" s="42">
        <v>1</v>
      </c>
      <c r="AL64" s="22">
        <v>1</v>
      </c>
      <c r="AM64" s="22" t="s">
        <v>144</v>
      </c>
      <c r="AN64" s="22">
        <v>4000</v>
      </c>
      <c r="AO64" s="22">
        <v>1</v>
      </c>
      <c r="AP64" s="22" t="s">
        <v>401</v>
      </c>
      <c r="AQ64" s="22" t="s">
        <v>429</v>
      </c>
      <c r="AR64" s="22" t="s">
        <v>460</v>
      </c>
      <c r="AS64" s="22" t="s">
        <v>177</v>
      </c>
      <c r="AT64" s="22">
        <v>169</v>
      </c>
      <c r="AU64" s="22">
        <v>1</v>
      </c>
      <c r="AV64" s="22">
        <v>1</v>
      </c>
      <c r="AW64" s="22">
        <v>1</v>
      </c>
      <c r="AX64" s="22">
        <v>0</v>
      </c>
      <c r="AY64" s="28">
        <v>275000</v>
      </c>
      <c r="AZ64" s="28">
        <v>419200</v>
      </c>
      <c r="BA64" s="29">
        <v>347100</v>
      </c>
    </row>
    <row r="65" spans="1:53" ht="79.2" x14ac:dyDescent="0.3">
      <c r="A65" s="18" t="s">
        <v>264</v>
      </c>
      <c r="B65" s="25" t="s">
        <v>315</v>
      </c>
      <c r="C65" s="25" t="s">
        <v>316</v>
      </c>
      <c r="D65" s="22">
        <v>8</v>
      </c>
      <c r="E65" s="31">
        <v>2.73</v>
      </c>
      <c r="F65" s="22">
        <v>12</v>
      </c>
      <c r="G65" s="22">
        <v>128</v>
      </c>
      <c r="H65" s="22">
        <v>1</v>
      </c>
      <c r="I65" s="22" t="s">
        <v>341</v>
      </c>
      <c r="J65" s="22">
        <v>1</v>
      </c>
      <c r="K65" s="22">
        <v>6.9</v>
      </c>
      <c r="L65" s="32">
        <v>4608000</v>
      </c>
      <c r="M65" s="189" t="s">
        <v>369</v>
      </c>
      <c r="N65" s="189"/>
      <c r="O65" s="22">
        <v>120</v>
      </c>
      <c r="P65" s="25" t="s">
        <v>63</v>
      </c>
      <c r="Q65" s="25" t="s">
        <v>64</v>
      </c>
      <c r="R65" s="25" t="s">
        <v>378</v>
      </c>
      <c r="S65" s="25" t="s">
        <v>379</v>
      </c>
      <c r="T65" s="24"/>
      <c r="U65" s="24"/>
      <c r="V65" s="34">
        <v>1</v>
      </c>
      <c r="W65" s="22">
        <v>40</v>
      </c>
      <c r="X65" s="22">
        <v>4</v>
      </c>
      <c r="Y65" s="22">
        <v>108</v>
      </c>
      <c r="Z65" s="22">
        <v>48</v>
      </c>
      <c r="AA65" s="22">
        <v>12</v>
      </c>
      <c r="AB65" s="22" t="s">
        <v>513</v>
      </c>
      <c r="AC65" s="34">
        <v>0</v>
      </c>
      <c r="AD65" s="34">
        <v>1</v>
      </c>
      <c r="AE65" s="36">
        <v>33177600</v>
      </c>
      <c r="AF65" s="34">
        <v>24</v>
      </c>
      <c r="AG65" s="22" t="s">
        <v>85</v>
      </c>
      <c r="AH65" s="22" t="s">
        <v>67</v>
      </c>
      <c r="AI65" s="34">
        <v>0</v>
      </c>
      <c r="AJ65" s="22">
        <v>1</v>
      </c>
      <c r="AK65" s="42">
        <v>1</v>
      </c>
      <c r="AL65" s="22">
        <v>1</v>
      </c>
      <c r="AM65" s="22" t="s">
        <v>145</v>
      </c>
      <c r="AN65" s="22">
        <v>5000</v>
      </c>
      <c r="AO65" s="22">
        <v>1</v>
      </c>
      <c r="AP65" s="22" t="s">
        <v>401</v>
      </c>
      <c r="AQ65" s="22" t="s">
        <v>430</v>
      </c>
      <c r="AR65" s="22" t="s">
        <v>449</v>
      </c>
      <c r="AS65" s="22" t="s">
        <v>174</v>
      </c>
      <c r="AT65" s="22">
        <v>222</v>
      </c>
      <c r="AU65" s="22">
        <v>1</v>
      </c>
      <c r="AV65" s="22">
        <v>1</v>
      </c>
      <c r="AW65" s="22">
        <v>1</v>
      </c>
      <c r="AX65" s="22">
        <v>0</v>
      </c>
      <c r="AY65" s="28">
        <v>274490</v>
      </c>
      <c r="AZ65" s="28">
        <v>575270</v>
      </c>
      <c r="BA65" s="29">
        <v>424880</v>
      </c>
    </row>
    <row r="66" spans="1:53" ht="66" x14ac:dyDescent="0.3">
      <c r="A66" s="18" t="s">
        <v>265</v>
      </c>
      <c r="B66" s="25" t="s">
        <v>322</v>
      </c>
      <c r="C66" s="25" t="s">
        <v>323</v>
      </c>
      <c r="D66" s="22">
        <v>8</v>
      </c>
      <c r="E66" s="31">
        <v>2.9</v>
      </c>
      <c r="F66" s="22">
        <v>8</v>
      </c>
      <c r="G66" s="22">
        <v>128</v>
      </c>
      <c r="H66" s="22">
        <v>0</v>
      </c>
      <c r="I66" s="22"/>
      <c r="J66" s="22">
        <v>1</v>
      </c>
      <c r="K66" s="22">
        <v>6.7</v>
      </c>
      <c r="L66" s="32">
        <v>2592000</v>
      </c>
      <c r="M66" s="189" t="s">
        <v>371</v>
      </c>
      <c r="N66" s="189"/>
      <c r="O66" s="22">
        <v>120</v>
      </c>
      <c r="P66" s="25" t="s">
        <v>63</v>
      </c>
      <c r="Q66" s="25" t="s">
        <v>380</v>
      </c>
      <c r="R66" s="25" t="s">
        <v>64</v>
      </c>
      <c r="S66" s="24"/>
      <c r="T66" s="24"/>
      <c r="U66" s="24"/>
      <c r="V66" s="34">
        <v>1</v>
      </c>
      <c r="W66" s="22">
        <v>10</v>
      </c>
      <c r="X66" s="22">
        <v>3</v>
      </c>
      <c r="Y66" s="22">
        <v>12</v>
      </c>
      <c r="Z66" s="22">
        <v>64</v>
      </c>
      <c r="AA66" s="22">
        <v>12</v>
      </c>
      <c r="AB66" s="22"/>
      <c r="AC66" s="34">
        <v>0</v>
      </c>
      <c r="AD66" s="34">
        <v>0</v>
      </c>
      <c r="AE66" s="36">
        <v>33177600</v>
      </c>
      <c r="AF66" s="34">
        <v>24</v>
      </c>
      <c r="AG66" s="22" t="s">
        <v>85</v>
      </c>
      <c r="AH66" s="22" t="s">
        <v>67</v>
      </c>
      <c r="AI66" s="34">
        <v>0</v>
      </c>
      <c r="AJ66" s="22">
        <v>1</v>
      </c>
      <c r="AK66" s="42">
        <v>1</v>
      </c>
      <c r="AL66" s="22">
        <v>1</v>
      </c>
      <c r="AM66" s="22" t="s">
        <v>144</v>
      </c>
      <c r="AN66" s="22">
        <v>4800</v>
      </c>
      <c r="AO66" s="22">
        <v>1</v>
      </c>
      <c r="AP66" s="22" t="s">
        <v>401</v>
      </c>
      <c r="AQ66" s="22" t="s">
        <v>431</v>
      </c>
      <c r="AR66" s="22" t="s">
        <v>441</v>
      </c>
      <c r="AS66" s="22" t="s">
        <v>464</v>
      </c>
      <c r="AT66" s="22">
        <v>200</v>
      </c>
      <c r="AU66" s="22">
        <v>1</v>
      </c>
      <c r="AV66" s="22">
        <v>1</v>
      </c>
      <c r="AW66" s="22">
        <v>1</v>
      </c>
      <c r="AX66" s="22">
        <v>0</v>
      </c>
      <c r="AY66" s="28">
        <v>274600</v>
      </c>
      <c r="AZ66" s="28">
        <v>427161</v>
      </c>
      <c r="BA66" s="29">
        <v>350880.5</v>
      </c>
    </row>
    <row r="67" spans="1:53" ht="66" x14ac:dyDescent="0.3">
      <c r="A67" s="18" t="s">
        <v>266</v>
      </c>
      <c r="B67" s="25" t="s">
        <v>322</v>
      </c>
      <c r="C67" s="25" t="s">
        <v>323</v>
      </c>
      <c r="D67" s="22">
        <v>8</v>
      </c>
      <c r="E67" s="31">
        <v>2.9</v>
      </c>
      <c r="F67" s="22">
        <v>8</v>
      </c>
      <c r="G67" s="22">
        <v>256</v>
      </c>
      <c r="H67" s="22">
        <v>0</v>
      </c>
      <c r="I67" s="22"/>
      <c r="J67" s="22">
        <v>1</v>
      </c>
      <c r="K67" s="22">
        <v>6.7</v>
      </c>
      <c r="L67" s="32">
        <v>2592000</v>
      </c>
      <c r="M67" s="189" t="s">
        <v>371</v>
      </c>
      <c r="N67" s="189"/>
      <c r="O67" s="22">
        <v>120</v>
      </c>
      <c r="P67" s="25" t="s">
        <v>63</v>
      </c>
      <c r="Q67" s="25" t="s">
        <v>380</v>
      </c>
      <c r="R67" s="25" t="s">
        <v>64</v>
      </c>
      <c r="S67" s="24"/>
      <c r="T67" s="24"/>
      <c r="U67" s="24"/>
      <c r="V67" s="34">
        <v>1</v>
      </c>
      <c r="W67" s="22">
        <v>10</v>
      </c>
      <c r="X67" s="22">
        <v>3</v>
      </c>
      <c r="Y67" s="22">
        <v>12</v>
      </c>
      <c r="Z67" s="22">
        <v>64</v>
      </c>
      <c r="AA67" s="22">
        <v>12</v>
      </c>
      <c r="AB67" s="22"/>
      <c r="AC67" s="34">
        <v>0</v>
      </c>
      <c r="AD67" s="34">
        <v>0</v>
      </c>
      <c r="AE67" s="36">
        <v>33177600</v>
      </c>
      <c r="AF67" s="34">
        <v>24</v>
      </c>
      <c r="AG67" s="22" t="s">
        <v>85</v>
      </c>
      <c r="AH67" s="22" t="s">
        <v>67</v>
      </c>
      <c r="AI67" s="34">
        <v>0</v>
      </c>
      <c r="AJ67" s="22">
        <v>1</v>
      </c>
      <c r="AK67" s="42">
        <v>1</v>
      </c>
      <c r="AL67" s="22">
        <v>1</v>
      </c>
      <c r="AM67" s="22" t="s">
        <v>144</v>
      </c>
      <c r="AN67" s="22">
        <v>4800</v>
      </c>
      <c r="AO67" s="22">
        <v>1</v>
      </c>
      <c r="AP67" s="22" t="s">
        <v>401</v>
      </c>
      <c r="AQ67" s="22" t="s">
        <v>431</v>
      </c>
      <c r="AR67" s="22" t="s">
        <v>441</v>
      </c>
      <c r="AS67" s="22" t="s">
        <v>464</v>
      </c>
      <c r="AT67" s="22">
        <v>200</v>
      </c>
      <c r="AU67" s="22">
        <v>1</v>
      </c>
      <c r="AV67" s="22">
        <v>1</v>
      </c>
      <c r="AW67" s="22">
        <v>1</v>
      </c>
      <c r="AX67" s="22">
        <v>0</v>
      </c>
      <c r="AY67" s="28">
        <v>278700</v>
      </c>
      <c r="AZ67" s="28">
        <v>442584</v>
      </c>
      <c r="BA67" s="29">
        <v>360642</v>
      </c>
    </row>
    <row r="68" spans="1:53" ht="66" x14ac:dyDescent="0.3">
      <c r="A68" s="18" t="s">
        <v>267</v>
      </c>
      <c r="B68" s="25" t="s">
        <v>324</v>
      </c>
      <c r="C68" s="25" t="s">
        <v>314</v>
      </c>
      <c r="D68" s="22">
        <v>8</v>
      </c>
      <c r="E68" s="31">
        <v>2.7</v>
      </c>
      <c r="F68" s="22">
        <v>6</v>
      </c>
      <c r="G68" s="22">
        <v>128</v>
      </c>
      <c r="H68" s="22">
        <v>1</v>
      </c>
      <c r="I68" s="22" t="s">
        <v>43</v>
      </c>
      <c r="J68" s="22">
        <v>1</v>
      </c>
      <c r="K68" s="22">
        <v>6.4</v>
      </c>
      <c r="L68" s="32">
        <v>4262400</v>
      </c>
      <c r="M68" s="189" t="s">
        <v>57</v>
      </c>
      <c r="N68" s="189"/>
      <c r="O68" s="22">
        <v>60</v>
      </c>
      <c r="P68" s="189" t="s">
        <v>63</v>
      </c>
      <c r="Q68" s="189"/>
      <c r="R68" s="189"/>
      <c r="S68" s="189"/>
      <c r="T68" s="189"/>
      <c r="U68" s="189"/>
      <c r="V68" s="34">
        <v>1</v>
      </c>
      <c r="W68" s="22">
        <v>8</v>
      </c>
      <c r="X68" s="22">
        <v>2</v>
      </c>
      <c r="Y68" s="22">
        <v>12</v>
      </c>
      <c r="Z68" s="22">
        <v>12</v>
      </c>
      <c r="AA68" s="22"/>
      <c r="AB68" s="22"/>
      <c r="AC68" s="34">
        <v>1</v>
      </c>
      <c r="AD68" s="34">
        <v>0</v>
      </c>
      <c r="AE68" s="36">
        <v>8294400</v>
      </c>
      <c r="AF68" s="34">
        <v>60</v>
      </c>
      <c r="AG68" s="22" t="s">
        <v>85</v>
      </c>
      <c r="AH68" s="22" t="s">
        <v>67</v>
      </c>
      <c r="AI68" s="34">
        <v>1</v>
      </c>
      <c r="AJ68" s="22">
        <v>0</v>
      </c>
      <c r="AK68" s="42">
        <v>1</v>
      </c>
      <c r="AL68" s="22">
        <v>1</v>
      </c>
      <c r="AM68" s="22" t="s">
        <v>145</v>
      </c>
      <c r="AN68" s="22">
        <v>4000</v>
      </c>
      <c r="AO68" s="22">
        <v>1</v>
      </c>
      <c r="AP68" s="22" t="s">
        <v>404</v>
      </c>
      <c r="AQ68" s="22" t="s">
        <v>160</v>
      </c>
      <c r="AR68" s="22" t="s">
        <v>168</v>
      </c>
      <c r="AS68" s="22" t="s">
        <v>174</v>
      </c>
      <c r="AT68" s="22">
        <v>201</v>
      </c>
      <c r="AU68" s="22">
        <v>1</v>
      </c>
      <c r="AV68" s="22">
        <v>1</v>
      </c>
      <c r="AW68" s="22">
        <v>1</v>
      </c>
      <c r="AX68" s="22">
        <v>0</v>
      </c>
      <c r="AY68" s="28">
        <v>210000</v>
      </c>
      <c r="AZ68" s="28">
        <v>314000</v>
      </c>
      <c r="BA68" s="29">
        <v>262000</v>
      </c>
    </row>
    <row r="69" spans="1:53" ht="79.2" x14ac:dyDescent="0.3">
      <c r="A69" s="18" t="s">
        <v>268</v>
      </c>
      <c r="B69" s="25" t="s">
        <v>325</v>
      </c>
      <c r="C69" s="25" t="s">
        <v>314</v>
      </c>
      <c r="D69" s="22">
        <v>8</v>
      </c>
      <c r="E69" s="31">
        <v>2.8</v>
      </c>
      <c r="F69" s="22">
        <v>4</v>
      </c>
      <c r="G69" s="22">
        <v>64</v>
      </c>
      <c r="H69" s="22">
        <v>1</v>
      </c>
      <c r="I69" s="22" t="s">
        <v>342</v>
      </c>
      <c r="J69" s="22">
        <v>1</v>
      </c>
      <c r="K69" s="22">
        <v>5.8</v>
      </c>
      <c r="L69" s="32">
        <v>4262400</v>
      </c>
      <c r="M69" s="190" t="s">
        <v>372</v>
      </c>
      <c r="N69" s="190"/>
      <c r="O69" s="22">
        <v>60</v>
      </c>
      <c r="P69" s="191" t="s">
        <v>381</v>
      </c>
      <c r="Q69" s="191"/>
      <c r="R69" s="191"/>
      <c r="S69" s="191"/>
      <c r="T69" s="191"/>
      <c r="U69" s="191"/>
      <c r="V69" s="34">
        <v>1</v>
      </c>
      <c r="W69" s="22">
        <v>8</v>
      </c>
      <c r="X69" s="22">
        <v>1</v>
      </c>
      <c r="Y69" s="22">
        <v>12</v>
      </c>
      <c r="Z69" s="22"/>
      <c r="AA69" s="22"/>
      <c r="AB69" s="22"/>
      <c r="AC69" s="34">
        <v>1</v>
      </c>
      <c r="AD69" s="34">
        <v>0</v>
      </c>
      <c r="AE69" s="36">
        <v>8294400</v>
      </c>
      <c r="AF69" s="34">
        <v>60</v>
      </c>
      <c r="AG69" s="22" t="s">
        <v>85</v>
      </c>
      <c r="AH69" s="22" t="s">
        <v>67</v>
      </c>
      <c r="AI69" s="34">
        <v>1</v>
      </c>
      <c r="AJ69" s="22">
        <v>0</v>
      </c>
      <c r="AK69" s="42">
        <v>1</v>
      </c>
      <c r="AL69" s="22">
        <v>1</v>
      </c>
      <c r="AM69" s="22" t="s">
        <v>145</v>
      </c>
      <c r="AN69" s="22">
        <v>3000</v>
      </c>
      <c r="AO69" s="22">
        <v>1</v>
      </c>
      <c r="AP69" s="22" t="s">
        <v>401</v>
      </c>
      <c r="AQ69" s="22" t="s">
        <v>432</v>
      </c>
      <c r="AR69" s="22" t="s">
        <v>461</v>
      </c>
      <c r="AS69" s="22" t="s">
        <v>471</v>
      </c>
      <c r="AT69" s="22">
        <v>163</v>
      </c>
      <c r="AU69" s="22">
        <v>1</v>
      </c>
      <c r="AV69" s="22">
        <v>1</v>
      </c>
      <c r="AW69" s="22">
        <v>1</v>
      </c>
      <c r="AX69" s="22">
        <v>0</v>
      </c>
      <c r="AY69" s="28">
        <v>304900</v>
      </c>
      <c r="AZ69" s="28">
        <v>304900</v>
      </c>
      <c r="BA69" s="29">
        <v>304900</v>
      </c>
    </row>
    <row r="70" spans="1:53" ht="79.2" x14ac:dyDescent="0.3">
      <c r="A70" s="18" t="s">
        <v>269</v>
      </c>
      <c r="B70" s="25" t="s">
        <v>315</v>
      </c>
      <c r="C70" s="25" t="s">
        <v>316</v>
      </c>
      <c r="D70" s="22">
        <v>8</v>
      </c>
      <c r="E70" s="31">
        <v>2.73</v>
      </c>
      <c r="F70" s="22">
        <v>12</v>
      </c>
      <c r="G70" s="22">
        <v>128</v>
      </c>
      <c r="H70" s="22">
        <v>1</v>
      </c>
      <c r="I70" s="22" t="s">
        <v>341</v>
      </c>
      <c r="J70" s="22">
        <v>1</v>
      </c>
      <c r="K70" s="22">
        <v>6.9</v>
      </c>
      <c r="L70" s="32">
        <v>4608000</v>
      </c>
      <c r="M70" s="189" t="s">
        <v>369</v>
      </c>
      <c r="N70" s="189"/>
      <c r="O70" s="22">
        <v>120</v>
      </c>
      <c r="P70" s="25" t="s">
        <v>63</v>
      </c>
      <c r="Q70" s="25" t="s">
        <v>64</v>
      </c>
      <c r="R70" s="25" t="s">
        <v>378</v>
      </c>
      <c r="S70" s="25" t="s">
        <v>379</v>
      </c>
      <c r="T70" s="24"/>
      <c r="U70" s="24"/>
      <c r="V70" s="34">
        <v>1</v>
      </c>
      <c r="W70" s="22">
        <v>40</v>
      </c>
      <c r="X70" s="22">
        <v>4</v>
      </c>
      <c r="Y70" s="22">
        <v>108</v>
      </c>
      <c r="Z70" s="22">
        <v>48</v>
      </c>
      <c r="AA70" s="22">
        <v>12</v>
      </c>
      <c r="AB70" s="22" t="s">
        <v>513</v>
      </c>
      <c r="AC70" s="34">
        <v>0</v>
      </c>
      <c r="AD70" s="34">
        <v>1</v>
      </c>
      <c r="AE70" s="36">
        <v>33177600</v>
      </c>
      <c r="AF70" s="34">
        <v>24</v>
      </c>
      <c r="AG70" s="22" t="s">
        <v>85</v>
      </c>
      <c r="AH70" s="22" t="s">
        <v>67</v>
      </c>
      <c r="AI70" s="34">
        <v>0</v>
      </c>
      <c r="AJ70" s="22">
        <v>0</v>
      </c>
      <c r="AK70" s="42">
        <v>1</v>
      </c>
      <c r="AL70" s="22">
        <v>1</v>
      </c>
      <c r="AM70" s="22" t="s">
        <v>145</v>
      </c>
      <c r="AN70" s="22">
        <v>5000</v>
      </c>
      <c r="AO70" s="22">
        <v>1</v>
      </c>
      <c r="AP70" s="22" t="s">
        <v>401</v>
      </c>
      <c r="AQ70" s="22" t="s">
        <v>430</v>
      </c>
      <c r="AR70" s="22" t="s">
        <v>449</v>
      </c>
      <c r="AS70" s="22" t="s">
        <v>174</v>
      </c>
      <c r="AT70" s="22">
        <v>222</v>
      </c>
      <c r="AU70" s="22">
        <v>1</v>
      </c>
      <c r="AV70" s="22">
        <v>1</v>
      </c>
      <c r="AW70" s="22">
        <v>1</v>
      </c>
      <c r="AX70" s="22">
        <v>0</v>
      </c>
      <c r="AY70" s="28">
        <v>330990</v>
      </c>
      <c r="AZ70" s="28">
        <v>521850</v>
      </c>
      <c r="BA70" s="29">
        <v>426420</v>
      </c>
    </row>
    <row r="71" spans="1:53" ht="66" x14ac:dyDescent="0.3">
      <c r="A71" s="18" t="s">
        <v>270</v>
      </c>
      <c r="B71" s="25" t="s">
        <v>319</v>
      </c>
      <c r="C71" s="25" t="s">
        <v>318</v>
      </c>
      <c r="D71" s="22">
        <v>8</v>
      </c>
      <c r="E71" s="31">
        <v>2.73</v>
      </c>
      <c r="F71" s="22">
        <v>12</v>
      </c>
      <c r="G71" s="22">
        <v>512</v>
      </c>
      <c r="H71" s="22">
        <v>1</v>
      </c>
      <c r="I71" s="22" t="s">
        <v>341</v>
      </c>
      <c r="J71" s="22">
        <v>1</v>
      </c>
      <c r="K71" s="22">
        <v>6.8</v>
      </c>
      <c r="L71" s="32">
        <v>4377600</v>
      </c>
      <c r="M71" s="189" t="s">
        <v>369</v>
      </c>
      <c r="N71" s="189"/>
      <c r="O71" s="22">
        <v>60</v>
      </c>
      <c r="P71" s="25" t="s">
        <v>63</v>
      </c>
      <c r="Q71" s="25" t="s">
        <v>64</v>
      </c>
      <c r="R71" s="24"/>
      <c r="S71" s="24"/>
      <c r="T71" s="24"/>
      <c r="U71" s="24"/>
      <c r="V71" s="34">
        <v>1</v>
      </c>
      <c r="W71" s="22">
        <v>10</v>
      </c>
      <c r="X71" s="22">
        <v>4</v>
      </c>
      <c r="Y71" s="22">
        <v>12</v>
      </c>
      <c r="Z71" s="22">
        <v>12</v>
      </c>
      <c r="AA71" s="22">
        <v>16</v>
      </c>
      <c r="AB71" s="22" t="s">
        <v>513</v>
      </c>
      <c r="AC71" s="34">
        <v>0</v>
      </c>
      <c r="AD71" s="34">
        <v>1</v>
      </c>
      <c r="AE71" s="36">
        <v>8294400</v>
      </c>
      <c r="AF71" s="34">
        <v>60</v>
      </c>
      <c r="AG71" s="22" t="s">
        <v>85</v>
      </c>
      <c r="AH71" s="22" t="s">
        <v>67</v>
      </c>
      <c r="AI71" s="34">
        <v>0</v>
      </c>
      <c r="AJ71" s="22">
        <v>0</v>
      </c>
      <c r="AK71" s="42">
        <v>1</v>
      </c>
      <c r="AL71" s="22">
        <v>1</v>
      </c>
      <c r="AM71" s="22" t="s">
        <v>145</v>
      </c>
      <c r="AN71" s="22">
        <v>4300</v>
      </c>
      <c r="AO71" s="22">
        <v>1</v>
      </c>
      <c r="AP71" s="22" t="s">
        <v>401</v>
      </c>
      <c r="AQ71" s="22" t="s">
        <v>159</v>
      </c>
      <c r="AR71" s="22" t="s">
        <v>165</v>
      </c>
      <c r="AS71" s="22" t="s">
        <v>177</v>
      </c>
      <c r="AT71" s="22">
        <v>196</v>
      </c>
      <c r="AU71" s="22">
        <v>1</v>
      </c>
      <c r="AV71" s="22">
        <v>1</v>
      </c>
      <c r="AW71" s="22">
        <v>1</v>
      </c>
      <c r="AX71" s="22">
        <v>0</v>
      </c>
      <c r="AY71" s="28">
        <v>328799</v>
      </c>
      <c r="AZ71" s="28">
        <v>449990</v>
      </c>
      <c r="BA71" s="29">
        <v>389394.5</v>
      </c>
    </row>
    <row r="72" spans="1:53" ht="66" x14ac:dyDescent="0.3">
      <c r="A72" s="18" t="s">
        <v>271</v>
      </c>
      <c r="B72" s="25" t="s">
        <v>320</v>
      </c>
      <c r="C72" s="25" t="s">
        <v>316</v>
      </c>
      <c r="D72" s="22">
        <v>8</v>
      </c>
      <c r="E72" s="31">
        <v>2.73</v>
      </c>
      <c r="F72" s="22">
        <v>12</v>
      </c>
      <c r="G72" s="22">
        <v>256</v>
      </c>
      <c r="H72" s="22">
        <v>1</v>
      </c>
      <c r="I72" s="22" t="s">
        <v>41</v>
      </c>
      <c r="J72" s="22">
        <v>1</v>
      </c>
      <c r="K72" s="22">
        <v>6.9</v>
      </c>
      <c r="L72" s="32">
        <v>4446720</v>
      </c>
      <c r="M72" s="189" t="s">
        <v>373</v>
      </c>
      <c r="N72" s="189"/>
      <c r="O72" s="22">
        <v>120</v>
      </c>
      <c r="P72" s="25" t="s">
        <v>63</v>
      </c>
      <c r="Q72" s="25" t="s">
        <v>64</v>
      </c>
      <c r="R72" s="24"/>
      <c r="S72" s="24"/>
      <c r="T72" s="24"/>
      <c r="U72" s="24"/>
      <c r="V72" s="34">
        <v>1</v>
      </c>
      <c r="W72" s="22">
        <v>10</v>
      </c>
      <c r="X72" s="22">
        <v>3</v>
      </c>
      <c r="Y72" s="22">
        <v>108</v>
      </c>
      <c r="Z72" s="22">
        <v>12</v>
      </c>
      <c r="AA72" s="22">
        <v>12</v>
      </c>
      <c r="AB72" s="22"/>
      <c r="AC72" s="34">
        <v>0</v>
      </c>
      <c r="AD72" s="34">
        <v>0</v>
      </c>
      <c r="AE72" s="36">
        <v>33177600</v>
      </c>
      <c r="AF72" s="34">
        <v>24</v>
      </c>
      <c r="AG72" s="22" t="s">
        <v>85</v>
      </c>
      <c r="AH72" s="22" t="s">
        <v>67</v>
      </c>
      <c r="AI72" s="34">
        <v>0</v>
      </c>
      <c r="AJ72" s="22">
        <v>1</v>
      </c>
      <c r="AK72" s="42">
        <v>1</v>
      </c>
      <c r="AL72" s="22">
        <v>1</v>
      </c>
      <c r="AM72" s="22" t="s">
        <v>145</v>
      </c>
      <c r="AN72" s="22">
        <v>4500</v>
      </c>
      <c r="AO72" s="22">
        <v>1</v>
      </c>
      <c r="AP72" s="22" t="s">
        <v>401</v>
      </c>
      <c r="AQ72" s="22" t="s">
        <v>433</v>
      </c>
      <c r="AR72" s="22" t="s">
        <v>165</v>
      </c>
      <c r="AS72" s="22" t="s">
        <v>470</v>
      </c>
      <c r="AT72" s="22">
        <v>208</v>
      </c>
      <c r="AU72" s="22">
        <v>1</v>
      </c>
      <c r="AV72" s="22">
        <v>1</v>
      </c>
      <c r="AW72" s="22">
        <v>1</v>
      </c>
      <c r="AX72" s="22">
        <v>0</v>
      </c>
      <c r="AY72" s="28">
        <v>327500</v>
      </c>
      <c r="AZ72" s="28">
        <v>550900</v>
      </c>
      <c r="BA72" s="29">
        <v>439200</v>
      </c>
    </row>
    <row r="73" spans="1:53" ht="66" x14ac:dyDescent="0.3">
      <c r="A73" s="18" t="s">
        <v>272</v>
      </c>
      <c r="B73" s="25" t="s">
        <v>322</v>
      </c>
      <c r="C73" s="25" t="s">
        <v>323</v>
      </c>
      <c r="D73" s="22">
        <v>8</v>
      </c>
      <c r="E73" s="31">
        <v>2.9</v>
      </c>
      <c r="F73" s="22">
        <v>12</v>
      </c>
      <c r="G73" s="22">
        <v>128</v>
      </c>
      <c r="H73" s="22">
        <v>0</v>
      </c>
      <c r="I73" s="22"/>
      <c r="J73" s="22">
        <v>1</v>
      </c>
      <c r="K73" s="22">
        <v>6.8</v>
      </c>
      <c r="L73" s="32">
        <v>4608000</v>
      </c>
      <c r="M73" s="189" t="s">
        <v>371</v>
      </c>
      <c r="N73" s="189"/>
      <c r="O73" s="22">
        <v>120</v>
      </c>
      <c r="P73" s="25" t="s">
        <v>63</v>
      </c>
      <c r="Q73" s="25" t="s">
        <v>380</v>
      </c>
      <c r="R73" s="25" t="s">
        <v>64</v>
      </c>
      <c r="S73" s="24"/>
      <c r="T73" s="24"/>
      <c r="U73" s="24"/>
      <c r="V73" s="34">
        <v>1</v>
      </c>
      <c r="W73" s="22">
        <v>40</v>
      </c>
      <c r="X73" s="22">
        <v>4</v>
      </c>
      <c r="Y73" s="22">
        <v>108</v>
      </c>
      <c r="Z73" s="22">
        <v>10</v>
      </c>
      <c r="AA73" s="22">
        <v>10</v>
      </c>
      <c r="AB73" s="22">
        <v>12</v>
      </c>
      <c r="AC73" s="34">
        <v>0</v>
      </c>
      <c r="AD73" s="34">
        <v>0</v>
      </c>
      <c r="AE73" s="36">
        <v>33177600</v>
      </c>
      <c r="AF73" s="34">
        <v>24</v>
      </c>
      <c r="AG73" s="22" t="s">
        <v>85</v>
      </c>
      <c r="AH73" s="22" t="s">
        <v>67</v>
      </c>
      <c r="AI73" s="34">
        <v>0</v>
      </c>
      <c r="AJ73" s="22">
        <v>1</v>
      </c>
      <c r="AK73" s="42">
        <v>1</v>
      </c>
      <c r="AL73" s="22">
        <v>1</v>
      </c>
      <c r="AM73" s="22" t="s">
        <v>144</v>
      </c>
      <c r="AN73" s="22">
        <v>5000</v>
      </c>
      <c r="AO73" s="22">
        <v>1</v>
      </c>
      <c r="AP73" s="22" t="s">
        <v>401</v>
      </c>
      <c r="AQ73" s="22" t="s">
        <v>162</v>
      </c>
      <c r="AR73" s="22" t="s">
        <v>441</v>
      </c>
      <c r="AS73" s="22" t="s">
        <v>172</v>
      </c>
      <c r="AT73" s="22">
        <v>227</v>
      </c>
      <c r="AU73" s="22">
        <v>1</v>
      </c>
      <c r="AV73" s="22">
        <v>1</v>
      </c>
      <c r="AW73" s="22">
        <v>1</v>
      </c>
      <c r="AX73" s="22">
        <v>0</v>
      </c>
      <c r="AY73" s="28">
        <v>367700</v>
      </c>
      <c r="AZ73" s="28">
        <v>566800</v>
      </c>
      <c r="BA73" s="29">
        <v>467250</v>
      </c>
    </row>
    <row r="74" spans="1:53" ht="66" x14ac:dyDescent="0.3">
      <c r="A74" s="18" t="s">
        <v>273</v>
      </c>
      <c r="B74" s="25" t="s">
        <v>320</v>
      </c>
      <c r="C74" s="25" t="s">
        <v>316</v>
      </c>
      <c r="D74" s="22">
        <v>8</v>
      </c>
      <c r="E74" s="31">
        <v>2.73</v>
      </c>
      <c r="F74" s="22">
        <v>8</v>
      </c>
      <c r="G74" s="22">
        <v>256</v>
      </c>
      <c r="H74" s="22">
        <v>1</v>
      </c>
      <c r="I74" s="22" t="s">
        <v>41</v>
      </c>
      <c r="J74" s="22">
        <v>1</v>
      </c>
      <c r="K74" s="22">
        <v>6.9</v>
      </c>
      <c r="L74" s="32">
        <v>4446720</v>
      </c>
      <c r="M74" s="189" t="s">
        <v>373</v>
      </c>
      <c r="N74" s="189"/>
      <c r="O74" s="22">
        <v>120</v>
      </c>
      <c r="P74" s="25" t="s">
        <v>63</v>
      </c>
      <c r="Q74" s="25" t="s">
        <v>64</v>
      </c>
      <c r="R74" s="24"/>
      <c r="S74" s="24"/>
      <c r="T74" s="24"/>
      <c r="U74" s="24"/>
      <c r="V74" s="34">
        <v>1</v>
      </c>
      <c r="W74" s="22">
        <v>10</v>
      </c>
      <c r="X74" s="22">
        <v>3</v>
      </c>
      <c r="Y74" s="22">
        <v>108</v>
      </c>
      <c r="Z74" s="22">
        <v>12</v>
      </c>
      <c r="AA74" s="22">
        <v>12</v>
      </c>
      <c r="AB74" s="22"/>
      <c r="AC74" s="34">
        <v>0</v>
      </c>
      <c r="AD74" s="34">
        <v>0</v>
      </c>
      <c r="AE74" s="36">
        <v>33177600</v>
      </c>
      <c r="AF74" s="34">
        <v>24</v>
      </c>
      <c r="AG74" s="22" t="s">
        <v>85</v>
      </c>
      <c r="AH74" s="22" t="s">
        <v>67</v>
      </c>
      <c r="AI74" s="34">
        <v>0</v>
      </c>
      <c r="AJ74" s="22">
        <v>0</v>
      </c>
      <c r="AK74" s="42">
        <v>1</v>
      </c>
      <c r="AL74" s="22">
        <v>1</v>
      </c>
      <c r="AM74" s="22" t="s">
        <v>145</v>
      </c>
      <c r="AN74" s="22">
        <v>4500</v>
      </c>
      <c r="AO74" s="22">
        <v>1</v>
      </c>
      <c r="AP74" s="22" t="s">
        <v>401</v>
      </c>
      <c r="AQ74" s="22" t="s">
        <v>433</v>
      </c>
      <c r="AR74" s="22" t="s">
        <v>165</v>
      </c>
      <c r="AS74" s="22" t="s">
        <v>470</v>
      </c>
      <c r="AT74" s="22">
        <v>208</v>
      </c>
      <c r="AU74" s="22">
        <v>1</v>
      </c>
      <c r="AV74" s="22">
        <v>1</v>
      </c>
      <c r="AW74" s="22">
        <v>1</v>
      </c>
      <c r="AX74" s="22">
        <v>0</v>
      </c>
      <c r="AY74" s="28">
        <v>379989</v>
      </c>
      <c r="AZ74" s="28">
        <v>412900</v>
      </c>
      <c r="BA74" s="29">
        <v>396444.5</v>
      </c>
    </row>
    <row r="75" spans="1:53" ht="66" x14ac:dyDescent="0.3">
      <c r="A75" s="18" t="s">
        <v>274</v>
      </c>
      <c r="B75" s="25" t="s">
        <v>322</v>
      </c>
      <c r="C75" s="25" t="s">
        <v>323</v>
      </c>
      <c r="D75" s="22">
        <v>8</v>
      </c>
      <c r="E75" s="31">
        <v>2.9</v>
      </c>
      <c r="F75" s="22">
        <v>12</v>
      </c>
      <c r="G75" s="22">
        <v>256</v>
      </c>
      <c r="H75" s="22">
        <v>0</v>
      </c>
      <c r="I75" s="22"/>
      <c r="J75" s="22">
        <v>1</v>
      </c>
      <c r="K75" s="22">
        <v>6.8</v>
      </c>
      <c r="L75" s="32">
        <v>4608000</v>
      </c>
      <c r="M75" s="189" t="s">
        <v>371</v>
      </c>
      <c r="N75" s="189"/>
      <c r="O75" s="22">
        <v>120</v>
      </c>
      <c r="P75" s="25" t="s">
        <v>63</v>
      </c>
      <c r="Q75" s="25" t="s">
        <v>380</v>
      </c>
      <c r="R75" s="25" t="s">
        <v>64</v>
      </c>
      <c r="S75" s="24"/>
      <c r="T75" s="24"/>
      <c r="U75" s="24"/>
      <c r="V75" s="34">
        <v>1</v>
      </c>
      <c r="W75" s="22">
        <v>40</v>
      </c>
      <c r="X75" s="22">
        <v>4</v>
      </c>
      <c r="Y75" s="22">
        <v>108</v>
      </c>
      <c r="Z75" s="22">
        <v>10</v>
      </c>
      <c r="AA75" s="22">
        <v>10</v>
      </c>
      <c r="AB75" s="22">
        <v>12</v>
      </c>
      <c r="AC75" s="34">
        <v>0</v>
      </c>
      <c r="AD75" s="34">
        <v>0</v>
      </c>
      <c r="AE75" s="36">
        <v>33177600</v>
      </c>
      <c r="AF75" s="34">
        <v>24</v>
      </c>
      <c r="AG75" s="22" t="s">
        <v>85</v>
      </c>
      <c r="AH75" s="22" t="s">
        <v>67</v>
      </c>
      <c r="AI75" s="34">
        <v>0</v>
      </c>
      <c r="AJ75" s="22">
        <v>1</v>
      </c>
      <c r="AK75" s="42">
        <v>1</v>
      </c>
      <c r="AL75" s="22">
        <v>1</v>
      </c>
      <c r="AM75" s="22" t="s">
        <v>144</v>
      </c>
      <c r="AN75" s="22">
        <v>5000</v>
      </c>
      <c r="AO75" s="22">
        <v>1</v>
      </c>
      <c r="AP75" s="22" t="s">
        <v>401</v>
      </c>
      <c r="AQ75" s="22" t="s">
        <v>162</v>
      </c>
      <c r="AR75" s="22" t="s">
        <v>441</v>
      </c>
      <c r="AS75" s="22" t="s">
        <v>172</v>
      </c>
      <c r="AT75" s="22">
        <v>227</v>
      </c>
      <c r="AU75" s="22">
        <v>1</v>
      </c>
      <c r="AV75" s="22">
        <v>1</v>
      </c>
      <c r="AW75" s="22">
        <v>1</v>
      </c>
      <c r="AX75" s="22">
        <v>0</v>
      </c>
      <c r="AY75" s="28">
        <v>418990</v>
      </c>
      <c r="AZ75" s="28">
        <v>645300</v>
      </c>
      <c r="BA75" s="29">
        <v>532145</v>
      </c>
    </row>
    <row r="76" spans="1:53" ht="132" x14ac:dyDescent="0.3">
      <c r="A76" s="18" t="s">
        <v>275</v>
      </c>
      <c r="B76" s="25" t="s">
        <v>326</v>
      </c>
      <c r="C76" s="25" t="s">
        <v>15</v>
      </c>
      <c r="D76" s="22">
        <v>8</v>
      </c>
      <c r="E76" s="31">
        <v>3.09</v>
      </c>
      <c r="F76" s="22">
        <v>12</v>
      </c>
      <c r="G76" s="22">
        <v>256</v>
      </c>
      <c r="H76" s="22">
        <v>0</v>
      </c>
      <c r="I76" s="22"/>
      <c r="J76" s="22">
        <v>2</v>
      </c>
      <c r="K76" s="22">
        <v>6.23</v>
      </c>
      <c r="L76" s="32">
        <v>1844160</v>
      </c>
      <c r="M76" s="189" t="s">
        <v>57</v>
      </c>
      <c r="N76" s="189"/>
      <c r="O76" s="22">
        <v>120</v>
      </c>
      <c r="P76" s="25" t="s">
        <v>63</v>
      </c>
      <c r="Q76" s="25" t="s">
        <v>382</v>
      </c>
      <c r="R76" s="24"/>
      <c r="S76" s="24"/>
      <c r="T76" s="24"/>
      <c r="U76" s="24"/>
      <c r="V76" s="34">
        <v>1</v>
      </c>
      <c r="W76" s="22">
        <v>10</v>
      </c>
      <c r="X76" s="22">
        <v>3</v>
      </c>
      <c r="Y76" s="22">
        <v>12</v>
      </c>
      <c r="Z76" s="22">
        <v>12</v>
      </c>
      <c r="AA76" s="22">
        <v>12</v>
      </c>
      <c r="AB76" s="22"/>
      <c r="AC76" s="34">
        <v>0</v>
      </c>
      <c r="AD76" s="34">
        <v>0</v>
      </c>
      <c r="AE76" s="36">
        <v>8294400</v>
      </c>
      <c r="AF76" s="34">
        <v>60</v>
      </c>
      <c r="AG76" s="22" t="s">
        <v>85</v>
      </c>
      <c r="AH76" s="22" t="s">
        <v>67</v>
      </c>
      <c r="AI76" s="34">
        <v>0</v>
      </c>
      <c r="AJ76" s="22">
        <v>1</v>
      </c>
      <c r="AK76" s="42">
        <v>1</v>
      </c>
      <c r="AL76" s="22">
        <v>1</v>
      </c>
      <c r="AM76" s="22" t="s">
        <v>144</v>
      </c>
      <c r="AN76" s="22">
        <v>4500</v>
      </c>
      <c r="AO76" s="22">
        <v>1</v>
      </c>
      <c r="AP76" s="22" t="s">
        <v>405</v>
      </c>
      <c r="AQ76" s="22" t="s">
        <v>419</v>
      </c>
      <c r="AR76" s="22" t="s">
        <v>462</v>
      </c>
      <c r="AS76" s="22" t="s">
        <v>472</v>
      </c>
      <c r="AT76" s="22">
        <v>279</v>
      </c>
      <c r="AU76" s="22">
        <v>0</v>
      </c>
      <c r="AV76" s="22">
        <v>0</v>
      </c>
      <c r="AW76" s="22">
        <v>0</v>
      </c>
      <c r="AX76" s="22">
        <v>0</v>
      </c>
      <c r="AY76" s="28">
        <v>424000</v>
      </c>
      <c r="AZ76" s="28">
        <v>792950</v>
      </c>
      <c r="BA76" s="29">
        <v>608475</v>
      </c>
    </row>
    <row r="77" spans="1:53" ht="66" x14ac:dyDescent="0.3">
      <c r="A77" s="18" t="s">
        <v>276</v>
      </c>
      <c r="B77" s="25" t="s">
        <v>322</v>
      </c>
      <c r="C77" s="25" t="s">
        <v>323</v>
      </c>
      <c r="D77" s="22">
        <v>8</v>
      </c>
      <c r="E77" s="31">
        <v>2.9</v>
      </c>
      <c r="F77" s="22">
        <v>16</v>
      </c>
      <c r="G77" s="22">
        <v>512</v>
      </c>
      <c r="H77" s="22">
        <v>0</v>
      </c>
      <c r="I77" s="22"/>
      <c r="J77" s="22">
        <v>1</v>
      </c>
      <c r="K77" s="22">
        <v>6.8</v>
      </c>
      <c r="L77" s="32">
        <v>4608000</v>
      </c>
      <c r="M77" s="189" t="s">
        <v>371</v>
      </c>
      <c r="N77" s="189"/>
      <c r="O77" s="22">
        <v>120</v>
      </c>
      <c r="P77" s="25" t="s">
        <v>63</v>
      </c>
      <c r="Q77" s="25" t="s">
        <v>380</v>
      </c>
      <c r="R77" s="25" t="s">
        <v>64</v>
      </c>
      <c r="S77" s="24"/>
      <c r="T77" s="24"/>
      <c r="U77" s="24"/>
      <c r="V77" s="34">
        <v>1</v>
      </c>
      <c r="W77" s="22">
        <v>40</v>
      </c>
      <c r="X77" s="22">
        <v>4</v>
      </c>
      <c r="Y77" s="22">
        <v>108</v>
      </c>
      <c r="Z77" s="22">
        <v>10</v>
      </c>
      <c r="AA77" s="22">
        <v>10</v>
      </c>
      <c r="AB77" s="22">
        <v>12</v>
      </c>
      <c r="AC77" s="34">
        <v>0</v>
      </c>
      <c r="AD77" s="34">
        <v>0</v>
      </c>
      <c r="AE77" s="36">
        <v>33177600</v>
      </c>
      <c r="AF77" s="34">
        <v>24</v>
      </c>
      <c r="AG77" s="22" t="s">
        <v>85</v>
      </c>
      <c r="AH77" s="22" t="s">
        <v>67</v>
      </c>
      <c r="AI77" s="34">
        <v>0</v>
      </c>
      <c r="AJ77" s="22">
        <v>1</v>
      </c>
      <c r="AK77" s="42">
        <v>1</v>
      </c>
      <c r="AL77" s="22">
        <v>1</v>
      </c>
      <c r="AM77" s="22" t="s">
        <v>144</v>
      </c>
      <c r="AN77" s="22">
        <v>5000</v>
      </c>
      <c r="AO77" s="22">
        <v>1</v>
      </c>
      <c r="AP77" s="22" t="s">
        <v>401</v>
      </c>
      <c r="AQ77" s="22" t="s">
        <v>162</v>
      </c>
      <c r="AR77" s="22" t="s">
        <v>441</v>
      </c>
      <c r="AS77" s="22" t="s">
        <v>172</v>
      </c>
      <c r="AT77" s="22">
        <v>227</v>
      </c>
      <c r="AU77" s="22">
        <v>1</v>
      </c>
      <c r="AV77" s="22">
        <v>1</v>
      </c>
      <c r="AW77" s="22">
        <v>1</v>
      </c>
      <c r="AX77" s="22">
        <v>0</v>
      </c>
      <c r="AY77" s="28">
        <v>478000</v>
      </c>
      <c r="AZ77" s="28">
        <v>728500</v>
      </c>
      <c r="BA77" s="29">
        <v>603250</v>
      </c>
    </row>
    <row r="78" spans="1:53" ht="79.2" x14ac:dyDescent="0.3">
      <c r="A78" s="18" t="s">
        <v>277</v>
      </c>
      <c r="B78" s="25" t="s">
        <v>317</v>
      </c>
      <c r="C78" s="25" t="s">
        <v>318</v>
      </c>
      <c r="D78" s="22">
        <v>8</v>
      </c>
      <c r="E78" s="31">
        <v>2.7</v>
      </c>
      <c r="F78" s="22">
        <v>12</v>
      </c>
      <c r="G78" s="22">
        <v>1000</v>
      </c>
      <c r="H78" s="22">
        <v>1</v>
      </c>
      <c r="I78" s="22" t="s">
        <v>43</v>
      </c>
      <c r="J78" s="22">
        <v>1</v>
      </c>
      <c r="K78" s="22">
        <v>6.4</v>
      </c>
      <c r="L78" s="32">
        <v>4377600</v>
      </c>
      <c r="M78" s="189" t="s">
        <v>369</v>
      </c>
      <c r="N78" s="189"/>
      <c r="O78" s="22">
        <v>60</v>
      </c>
      <c r="P78" s="25" t="s">
        <v>63</v>
      </c>
      <c r="Q78" s="25" t="s">
        <v>374</v>
      </c>
      <c r="R78" s="25" t="s">
        <v>375</v>
      </c>
      <c r="S78" s="25" t="s">
        <v>376</v>
      </c>
      <c r="T78" s="25" t="s">
        <v>377</v>
      </c>
      <c r="U78" s="25" t="s">
        <v>64</v>
      </c>
      <c r="V78" s="34">
        <v>1</v>
      </c>
      <c r="W78" s="22">
        <v>10</v>
      </c>
      <c r="X78" s="22">
        <v>3</v>
      </c>
      <c r="Y78" s="22">
        <v>12</v>
      </c>
      <c r="Z78" s="22">
        <v>12</v>
      </c>
      <c r="AA78" s="22">
        <v>16</v>
      </c>
      <c r="AB78" s="22"/>
      <c r="AC78" s="34">
        <v>0</v>
      </c>
      <c r="AD78" s="34">
        <v>0</v>
      </c>
      <c r="AE78" s="36">
        <v>8294400</v>
      </c>
      <c r="AF78" s="34">
        <v>60</v>
      </c>
      <c r="AG78" s="22" t="s">
        <v>85</v>
      </c>
      <c r="AH78" s="22" t="s">
        <v>67</v>
      </c>
      <c r="AI78" s="34">
        <v>1</v>
      </c>
      <c r="AJ78" s="22">
        <v>0</v>
      </c>
      <c r="AK78" s="42">
        <v>1</v>
      </c>
      <c r="AL78" s="22">
        <v>1</v>
      </c>
      <c r="AM78" s="22" t="s">
        <v>145</v>
      </c>
      <c r="AN78" s="22">
        <v>4100</v>
      </c>
      <c r="AO78" s="22">
        <v>1</v>
      </c>
      <c r="AP78" s="22" t="s">
        <v>401</v>
      </c>
      <c r="AQ78" s="22" t="s">
        <v>427</v>
      </c>
      <c r="AR78" s="22" t="s">
        <v>455</v>
      </c>
      <c r="AS78" s="22" t="s">
        <v>464</v>
      </c>
      <c r="AT78" s="22">
        <v>175</v>
      </c>
      <c r="AU78" s="22">
        <v>1</v>
      </c>
      <c r="AV78" s="22">
        <v>1</v>
      </c>
      <c r="AW78" s="22">
        <v>1</v>
      </c>
      <c r="AX78" s="22">
        <v>0</v>
      </c>
      <c r="AY78" s="28">
        <v>499990</v>
      </c>
      <c r="AZ78" s="28">
        <v>593070</v>
      </c>
      <c r="BA78" s="29">
        <v>546530</v>
      </c>
    </row>
  </sheetData>
  <mergeCells count="112">
    <mergeCell ref="M73:N73"/>
    <mergeCell ref="M74:N74"/>
    <mergeCell ref="M75:N75"/>
    <mergeCell ref="M76:N76"/>
    <mergeCell ref="M77:N77"/>
    <mergeCell ref="M78:N78"/>
    <mergeCell ref="P68:U68"/>
    <mergeCell ref="M69:N69"/>
    <mergeCell ref="P69:U69"/>
    <mergeCell ref="M70:N70"/>
    <mergeCell ref="M71:N71"/>
    <mergeCell ref="M72:N72"/>
    <mergeCell ref="M63:N63"/>
    <mergeCell ref="M64:N64"/>
    <mergeCell ref="M65:N65"/>
    <mergeCell ref="M66:N66"/>
    <mergeCell ref="M67:N67"/>
    <mergeCell ref="M68:N68"/>
    <mergeCell ref="M58:N58"/>
    <mergeCell ref="M59:N59"/>
    <mergeCell ref="M60:N60"/>
    <mergeCell ref="M61:N61"/>
    <mergeCell ref="P61:U61"/>
    <mergeCell ref="M62:N62"/>
    <mergeCell ref="M52:N52"/>
    <mergeCell ref="M53:N53"/>
    <mergeCell ref="M54:N54"/>
    <mergeCell ref="M55:N55"/>
    <mergeCell ref="M56:N56"/>
    <mergeCell ref="M57:N57"/>
    <mergeCell ref="M46:N46"/>
    <mergeCell ref="M47:N47"/>
    <mergeCell ref="M48:N48"/>
    <mergeCell ref="M49:N49"/>
    <mergeCell ref="M50:N50"/>
    <mergeCell ref="M51:N51"/>
    <mergeCell ref="M41:N41"/>
    <mergeCell ref="M42:N42"/>
    <mergeCell ref="M43:N43"/>
    <mergeCell ref="M44:N44"/>
    <mergeCell ref="M45:N45"/>
    <mergeCell ref="P45:U45"/>
    <mergeCell ref="M38:N38"/>
    <mergeCell ref="P38:U38"/>
    <mergeCell ref="M39:N39"/>
    <mergeCell ref="P39:U39"/>
    <mergeCell ref="M40:N40"/>
    <mergeCell ref="P40:U40"/>
    <mergeCell ref="M34:N34"/>
    <mergeCell ref="P34:U34"/>
    <mergeCell ref="M35:N35"/>
    <mergeCell ref="M36:N36"/>
    <mergeCell ref="P36:U36"/>
    <mergeCell ref="M37:N37"/>
    <mergeCell ref="P37:U37"/>
    <mergeCell ref="M29:N29"/>
    <mergeCell ref="M30:N30"/>
    <mergeCell ref="M31:N31"/>
    <mergeCell ref="M32:N32"/>
    <mergeCell ref="M33:N33"/>
    <mergeCell ref="P33:U33"/>
    <mergeCell ref="M24:N24"/>
    <mergeCell ref="M25:N25"/>
    <mergeCell ref="M26:N26"/>
    <mergeCell ref="P26:U26"/>
    <mergeCell ref="M27:N27"/>
    <mergeCell ref="M28:N28"/>
    <mergeCell ref="P28:U28"/>
    <mergeCell ref="M21:N21"/>
    <mergeCell ref="P21:U21"/>
    <mergeCell ref="M22:N22"/>
    <mergeCell ref="P22:U22"/>
    <mergeCell ref="M23:N23"/>
    <mergeCell ref="P23:U23"/>
    <mergeCell ref="M18:N18"/>
    <mergeCell ref="P18:U18"/>
    <mergeCell ref="M19:N19"/>
    <mergeCell ref="P19:U19"/>
    <mergeCell ref="M20:N20"/>
    <mergeCell ref="P20:U20"/>
    <mergeCell ref="M15:N15"/>
    <mergeCell ref="P15:U15"/>
    <mergeCell ref="M16:N16"/>
    <mergeCell ref="P16:U16"/>
    <mergeCell ref="M17:N17"/>
    <mergeCell ref="P17:U17"/>
    <mergeCell ref="M12:N12"/>
    <mergeCell ref="P12:U12"/>
    <mergeCell ref="M13:N13"/>
    <mergeCell ref="P13:U13"/>
    <mergeCell ref="M14:N14"/>
    <mergeCell ref="P14:U14"/>
    <mergeCell ref="M9:N9"/>
    <mergeCell ref="P9:U9"/>
    <mergeCell ref="B10:C10"/>
    <mergeCell ref="M10:N10"/>
    <mergeCell ref="P10:U10"/>
    <mergeCell ref="M11:N11"/>
    <mergeCell ref="P11:U11"/>
    <mergeCell ref="M6:N6"/>
    <mergeCell ref="P6:U6"/>
    <mergeCell ref="M7:N7"/>
    <mergeCell ref="P7:U7"/>
    <mergeCell ref="M8:N8"/>
    <mergeCell ref="P8:U8"/>
    <mergeCell ref="B3:C3"/>
    <mergeCell ref="M3:N3"/>
    <mergeCell ref="P3:U3"/>
    <mergeCell ref="M4:N4"/>
    <mergeCell ref="P4:U4"/>
    <mergeCell ref="M5:N5"/>
    <mergeCell ref="P5:U5"/>
  </mergeCells>
  <conditionalFormatting sqref="D4:D7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7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7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7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K7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L7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:O7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:V7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:W7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:X7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:AB7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7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:AD7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7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4:AF7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:AI7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4:AK7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4:AN7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4:AT7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12 BA14:BA7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12 BA14:BA7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4:AL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CJ187"/>
  <sheetViews>
    <sheetView zoomScale="36" zoomScaleNormal="90" workbookViewId="0"/>
  </sheetViews>
  <sheetFormatPr defaultRowHeight="14.4" x14ac:dyDescent="0.3"/>
  <cols>
    <col min="1" max="1" width="28.109375" customWidth="1"/>
    <col min="3" max="3" width="9.109375" style="30"/>
    <col min="9" max="9" width="15.33203125" bestFit="1" customWidth="1"/>
    <col min="11" max="11" width="9.109375" style="26"/>
    <col min="18" max="19" width="9.109375" style="26"/>
    <col min="20" max="20" width="15.33203125" style="26" bestFit="1" customWidth="1"/>
    <col min="21" max="21" width="9.109375" style="26"/>
    <col min="24" max="24" width="9.109375" style="26"/>
    <col min="39" max="40" width="14.6640625" style="28" bestFit="1" customWidth="1"/>
    <col min="41" max="41" width="12" bestFit="1" customWidth="1"/>
    <col min="54" max="54" width="11.44140625" bestFit="1" customWidth="1"/>
    <col min="58" max="58" width="12" bestFit="1" customWidth="1"/>
    <col min="68" max="68" width="13.109375" bestFit="1" customWidth="1"/>
    <col min="85" max="87" width="11" bestFit="1" customWidth="1"/>
    <col min="88" max="88" width="13.33203125" bestFit="1" customWidth="1"/>
  </cols>
  <sheetData>
    <row r="1" spans="1:41" x14ac:dyDescent="0.3">
      <c r="B1" t="s">
        <v>526</v>
      </c>
      <c r="C1" s="30" t="s">
        <v>526</v>
      </c>
      <c r="D1" t="s">
        <v>526</v>
      </c>
      <c r="E1" t="s">
        <v>526</v>
      </c>
      <c r="F1">
        <v>1</v>
      </c>
      <c r="G1" t="s">
        <v>533</v>
      </c>
      <c r="H1" t="s">
        <v>526</v>
      </c>
      <c r="I1" t="s">
        <v>526</v>
      </c>
      <c r="J1" t="s">
        <v>526</v>
      </c>
      <c r="K1" s="26">
        <v>1</v>
      </c>
      <c r="L1" t="s">
        <v>526</v>
      </c>
      <c r="M1" t="s">
        <v>531</v>
      </c>
      <c r="N1" t="s">
        <v>526</v>
      </c>
      <c r="O1" t="s">
        <v>532</v>
      </c>
      <c r="P1" t="s">
        <v>532</v>
      </c>
      <c r="Q1" t="s">
        <v>532</v>
      </c>
      <c r="R1" s="26" t="s">
        <v>533</v>
      </c>
      <c r="S1" s="26" t="s">
        <v>533</v>
      </c>
      <c r="T1" s="26" t="s">
        <v>526</v>
      </c>
      <c r="U1" s="26" t="s">
        <v>526</v>
      </c>
      <c r="X1" s="26">
        <v>1</v>
      </c>
      <c r="Y1" t="s">
        <v>533</v>
      </c>
      <c r="Z1">
        <v>1</v>
      </c>
      <c r="AA1">
        <v>1</v>
      </c>
      <c r="AB1" t="s">
        <v>526</v>
      </c>
      <c r="AC1" t="s">
        <v>533</v>
      </c>
      <c r="AH1" t="s">
        <v>530</v>
      </c>
    </row>
    <row r="2" spans="1:41" x14ac:dyDescent="0.3">
      <c r="A2" t="s">
        <v>535</v>
      </c>
    </row>
    <row r="3" spans="1:41" ht="92.4" x14ac:dyDescent="0.3">
      <c r="A3" s="38" t="s">
        <v>0</v>
      </c>
      <c r="B3" s="35" t="s">
        <v>18</v>
      </c>
      <c r="C3" s="40" t="s">
        <v>503</v>
      </c>
      <c r="D3" s="35" t="s">
        <v>504</v>
      </c>
      <c r="E3" s="35" t="s">
        <v>505</v>
      </c>
      <c r="F3" s="35" t="s">
        <v>37</v>
      </c>
      <c r="G3" s="35" t="s">
        <v>48</v>
      </c>
      <c r="H3" s="35" t="s">
        <v>506</v>
      </c>
      <c r="I3" s="35" t="s">
        <v>507</v>
      </c>
      <c r="J3" s="35" t="s">
        <v>508</v>
      </c>
      <c r="K3" s="35" t="s">
        <v>69</v>
      </c>
      <c r="L3" s="35" t="s">
        <v>509</v>
      </c>
      <c r="M3" s="35" t="s">
        <v>76</v>
      </c>
      <c r="N3" s="35" t="s">
        <v>510</v>
      </c>
      <c r="O3" s="35" t="s">
        <v>93</v>
      </c>
      <c r="P3" s="35" t="s">
        <v>95</v>
      </c>
      <c r="Q3" s="35" t="s">
        <v>96</v>
      </c>
      <c r="R3" s="35" t="s">
        <v>84</v>
      </c>
      <c r="S3" s="35" t="s">
        <v>87</v>
      </c>
      <c r="T3" s="35" t="s">
        <v>511</v>
      </c>
      <c r="U3" s="35" t="s">
        <v>512</v>
      </c>
      <c r="V3" s="39" t="s">
        <v>113</v>
      </c>
      <c r="W3" s="39" t="s">
        <v>114</v>
      </c>
      <c r="X3" s="35" t="s">
        <v>118</v>
      </c>
      <c r="Y3" s="35" t="s">
        <v>128</v>
      </c>
      <c r="Z3" s="35" t="s">
        <v>136</v>
      </c>
      <c r="AA3" s="35" t="s">
        <v>140</v>
      </c>
      <c r="AB3" s="35" t="s">
        <v>514</v>
      </c>
      <c r="AC3" s="35" t="s">
        <v>151</v>
      </c>
      <c r="AD3" s="35" t="s">
        <v>152</v>
      </c>
      <c r="AE3" s="39" t="s">
        <v>157</v>
      </c>
      <c r="AF3" s="39" t="s">
        <v>164</v>
      </c>
      <c r="AG3" s="39" t="s">
        <v>169</v>
      </c>
      <c r="AH3" s="35" t="s">
        <v>515</v>
      </c>
      <c r="AI3" s="35" t="s">
        <v>192</v>
      </c>
      <c r="AJ3" s="35" t="s">
        <v>193</v>
      </c>
      <c r="AK3" s="35" t="s">
        <v>194</v>
      </c>
      <c r="AL3" s="35" t="s">
        <v>195</v>
      </c>
      <c r="AM3" s="41" t="s">
        <v>500</v>
      </c>
      <c r="AN3" s="41" t="s">
        <v>501</v>
      </c>
      <c r="AO3" s="43" t="s">
        <v>502</v>
      </c>
    </row>
    <row r="4" spans="1:41" ht="30" customHeight="1" x14ac:dyDescent="0.3">
      <c r="A4" s="18" t="s">
        <v>203</v>
      </c>
      <c r="B4" s="22">
        <v>4</v>
      </c>
      <c r="C4" s="31">
        <v>1.5</v>
      </c>
      <c r="D4" s="22">
        <v>1</v>
      </c>
      <c r="E4" s="22">
        <v>16</v>
      </c>
      <c r="F4" s="22">
        <v>1</v>
      </c>
      <c r="G4" s="22">
        <v>1</v>
      </c>
      <c r="H4" s="22">
        <v>5.3</v>
      </c>
      <c r="I4" s="32">
        <v>1065600</v>
      </c>
      <c r="J4" s="22">
        <v>60</v>
      </c>
      <c r="K4" s="34">
        <v>1</v>
      </c>
      <c r="L4" s="22">
        <v>5</v>
      </c>
      <c r="M4" s="22">
        <v>1</v>
      </c>
      <c r="N4" s="22">
        <v>8</v>
      </c>
      <c r="O4" s="22"/>
      <c r="P4" s="22"/>
      <c r="Q4" s="22"/>
      <c r="R4" s="34">
        <v>0</v>
      </c>
      <c r="S4" s="34">
        <v>0</v>
      </c>
      <c r="T4" s="36">
        <v>2073600</v>
      </c>
      <c r="U4" s="34">
        <v>30</v>
      </c>
      <c r="V4" s="22" t="s">
        <v>67</v>
      </c>
      <c r="W4" s="22" t="s">
        <v>85</v>
      </c>
      <c r="X4" s="34">
        <v>1</v>
      </c>
      <c r="Y4" s="22">
        <v>0</v>
      </c>
      <c r="Z4" s="42">
        <v>0</v>
      </c>
      <c r="AA4" s="22">
        <v>0</v>
      </c>
      <c r="AB4" s="22">
        <v>3000</v>
      </c>
      <c r="AC4" s="22">
        <v>0</v>
      </c>
      <c r="AD4" s="22"/>
      <c r="AE4" s="22" t="s">
        <v>406</v>
      </c>
      <c r="AF4" s="22" t="s">
        <v>434</v>
      </c>
      <c r="AG4" s="22" t="s">
        <v>175</v>
      </c>
      <c r="AH4" s="22">
        <v>150</v>
      </c>
      <c r="AI4" s="22">
        <v>0</v>
      </c>
      <c r="AJ4" s="22">
        <v>0</v>
      </c>
      <c r="AK4" s="22">
        <v>0</v>
      </c>
      <c r="AL4" s="22">
        <v>0</v>
      </c>
      <c r="AM4" s="28">
        <v>28000</v>
      </c>
      <c r="AN4" s="28">
        <v>42400</v>
      </c>
      <c r="AO4" s="29">
        <v>35200</v>
      </c>
    </row>
    <row r="5" spans="1:41" ht="30" customHeight="1" x14ac:dyDescent="0.3">
      <c r="A5" s="18" t="s">
        <v>204</v>
      </c>
      <c r="B5" s="22">
        <v>8</v>
      </c>
      <c r="C5" s="31">
        <v>1.95</v>
      </c>
      <c r="D5" s="22">
        <v>2</v>
      </c>
      <c r="E5" s="22">
        <v>16</v>
      </c>
      <c r="F5" s="22">
        <v>1</v>
      </c>
      <c r="G5" s="22">
        <v>1</v>
      </c>
      <c r="H5" s="22">
        <v>5.7</v>
      </c>
      <c r="I5" s="32">
        <v>1094400</v>
      </c>
      <c r="J5" s="22">
        <v>60</v>
      </c>
      <c r="K5" s="34">
        <v>1</v>
      </c>
      <c r="L5" s="22">
        <v>5</v>
      </c>
      <c r="M5" s="22">
        <v>2</v>
      </c>
      <c r="N5" s="22">
        <v>13</v>
      </c>
      <c r="O5" s="22">
        <v>2</v>
      </c>
      <c r="P5" s="22"/>
      <c r="Q5" s="22"/>
      <c r="R5" s="34">
        <v>0</v>
      </c>
      <c r="S5" s="34">
        <v>0</v>
      </c>
      <c r="T5" s="36">
        <v>2073600</v>
      </c>
      <c r="U5" s="34">
        <v>30</v>
      </c>
      <c r="V5" s="22" t="s">
        <v>67</v>
      </c>
      <c r="W5" s="22" t="s">
        <v>85</v>
      </c>
      <c r="X5" s="34">
        <v>1</v>
      </c>
      <c r="Y5" s="22">
        <v>0</v>
      </c>
      <c r="Z5" s="42">
        <v>0</v>
      </c>
      <c r="AA5" s="22">
        <v>0</v>
      </c>
      <c r="AB5" s="22">
        <v>3000</v>
      </c>
      <c r="AC5" s="22">
        <v>0</v>
      </c>
      <c r="AD5" s="22"/>
      <c r="AE5" s="22" t="s">
        <v>407</v>
      </c>
      <c r="AF5" s="22" t="s">
        <v>435</v>
      </c>
      <c r="AG5" s="22" t="s">
        <v>463</v>
      </c>
      <c r="AH5" s="22">
        <v>149</v>
      </c>
      <c r="AI5" s="22">
        <v>0</v>
      </c>
      <c r="AJ5" s="22">
        <v>0</v>
      </c>
      <c r="AK5" s="22">
        <v>0</v>
      </c>
      <c r="AL5" s="22">
        <v>0</v>
      </c>
      <c r="AM5" s="28">
        <v>36390</v>
      </c>
      <c r="AN5" s="28">
        <v>53400</v>
      </c>
      <c r="AO5" s="29">
        <v>44895</v>
      </c>
    </row>
    <row r="6" spans="1:41" ht="30" customHeight="1" x14ac:dyDescent="0.3">
      <c r="A6" s="18" t="s">
        <v>205</v>
      </c>
      <c r="B6" s="22">
        <v>8</v>
      </c>
      <c r="C6" s="31">
        <v>2</v>
      </c>
      <c r="D6" s="22">
        <v>2</v>
      </c>
      <c r="E6" s="22">
        <v>32</v>
      </c>
      <c r="F6" s="22">
        <v>1</v>
      </c>
      <c r="G6" s="22">
        <v>1</v>
      </c>
      <c r="H6" s="22">
        <v>6.2</v>
      </c>
      <c r="I6" s="32">
        <v>1094400</v>
      </c>
      <c r="J6" s="22">
        <v>60</v>
      </c>
      <c r="K6" s="34">
        <v>1</v>
      </c>
      <c r="L6" s="22">
        <v>8</v>
      </c>
      <c r="M6" s="22">
        <v>2</v>
      </c>
      <c r="N6" s="22">
        <v>13</v>
      </c>
      <c r="O6" s="22">
        <v>2</v>
      </c>
      <c r="P6" s="22"/>
      <c r="Q6" s="22"/>
      <c r="R6" s="34">
        <v>0</v>
      </c>
      <c r="S6" s="34">
        <v>0</v>
      </c>
      <c r="T6" s="36">
        <v>2073600</v>
      </c>
      <c r="U6" s="34">
        <v>30</v>
      </c>
      <c r="V6" s="22" t="s">
        <v>67</v>
      </c>
      <c r="W6" s="22" t="s">
        <v>85</v>
      </c>
      <c r="X6" s="34">
        <v>1</v>
      </c>
      <c r="Y6" s="22">
        <v>0</v>
      </c>
      <c r="Z6" s="42">
        <v>1</v>
      </c>
      <c r="AA6" s="22">
        <v>0</v>
      </c>
      <c r="AB6" s="22">
        <v>4000</v>
      </c>
      <c r="AC6" s="22">
        <v>0</v>
      </c>
      <c r="AD6" s="22"/>
      <c r="AE6" s="22" t="s">
        <v>408</v>
      </c>
      <c r="AF6" s="22" t="s">
        <v>436</v>
      </c>
      <c r="AG6" s="22" t="s">
        <v>464</v>
      </c>
      <c r="AH6" s="22">
        <v>168</v>
      </c>
      <c r="AI6" s="22">
        <v>0</v>
      </c>
      <c r="AJ6" s="22">
        <v>0</v>
      </c>
      <c r="AK6" s="22">
        <v>0</v>
      </c>
      <c r="AL6" s="22">
        <v>0</v>
      </c>
      <c r="AM6" s="28">
        <v>43890</v>
      </c>
      <c r="AN6" s="28">
        <v>64400</v>
      </c>
      <c r="AO6" s="29">
        <v>54145</v>
      </c>
    </row>
    <row r="7" spans="1:41" ht="30" customHeight="1" x14ac:dyDescent="0.3">
      <c r="A7" s="18" t="s">
        <v>206</v>
      </c>
      <c r="B7" s="22">
        <v>8</v>
      </c>
      <c r="C7" s="31">
        <v>1.6</v>
      </c>
      <c r="D7" s="22">
        <v>3</v>
      </c>
      <c r="E7" s="22">
        <v>32</v>
      </c>
      <c r="F7" s="22">
        <v>1</v>
      </c>
      <c r="G7" s="22">
        <v>1</v>
      </c>
      <c r="H7" s="22">
        <v>5.8</v>
      </c>
      <c r="I7" s="32">
        <v>1123200</v>
      </c>
      <c r="J7" s="22">
        <v>60</v>
      </c>
      <c r="K7" s="34">
        <v>1</v>
      </c>
      <c r="L7" s="22">
        <v>8</v>
      </c>
      <c r="M7" s="22">
        <v>2</v>
      </c>
      <c r="N7" s="22">
        <v>13</v>
      </c>
      <c r="O7" s="22">
        <v>5</v>
      </c>
      <c r="P7" s="22"/>
      <c r="Q7" s="22"/>
      <c r="R7" s="34">
        <v>0</v>
      </c>
      <c r="S7" s="34">
        <v>0</v>
      </c>
      <c r="T7" s="36">
        <v>2073600</v>
      </c>
      <c r="U7" s="34">
        <v>30</v>
      </c>
      <c r="V7" s="22" t="s">
        <v>85</v>
      </c>
      <c r="W7" s="22" t="s">
        <v>67</v>
      </c>
      <c r="X7" s="34">
        <v>1</v>
      </c>
      <c r="Y7" s="22">
        <v>0</v>
      </c>
      <c r="Z7" s="42">
        <v>1</v>
      </c>
      <c r="AA7" s="22">
        <v>1</v>
      </c>
      <c r="AB7" s="22">
        <v>3000</v>
      </c>
      <c r="AC7" s="22">
        <v>0</v>
      </c>
      <c r="AD7" s="22"/>
      <c r="AE7" s="22" t="s">
        <v>409</v>
      </c>
      <c r="AF7" s="22" t="s">
        <v>437</v>
      </c>
      <c r="AG7" s="22" t="s">
        <v>173</v>
      </c>
      <c r="AH7" s="22">
        <v>141</v>
      </c>
      <c r="AI7" s="22">
        <v>0</v>
      </c>
      <c r="AJ7" s="22">
        <v>0</v>
      </c>
      <c r="AK7" s="22">
        <v>0</v>
      </c>
      <c r="AL7" s="22">
        <v>0</v>
      </c>
      <c r="AM7" s="28">
        <v>45000</v>
      </c>
      <c r="AN7" s="28">
        <v>73731</v>
      </c>
      <c r="AO7" s="29">
        <v>59365.5</v>
      </c>
    </row>
    <row r="8" spans="1:41" ht="30" customHeight="1" x14ac:dyDescent="0.3">
      <c r="A8" s="18" t="s">
        <v>207</v>
      </c>
      <c r="B8" s="22">
        <v>4</v>
      </c>
      <c r="C8" s="31">
        <v>1.5</v>
      </c>
      <c r="D8" s="22">
        <v>3</v>
      </c>
      <c r="E8" s="22">
        <v>32</v>
      </c>
      <c r="F8" s="22">
        <v>1</v>
      </c>
      <c r="G8" s="22">
        <v>1</v>
      </c>
      <c r="H8" s="22">
        <v>6.5</v>
      </c>
      <c r="I8" s="32">
        <v>1152000</v>
      </c>
      <c r="J8" s="22">
        <v>60</v>
      </c>
      <c r="K8" s="34">
        <v>1</v>
      </c>
      <c r="L8" s="22">
        <v>5</v>
      </c>
      <c r="M8" s="22">
        <v>2</v>
      </c>
      <c r="N8" s="22">
        <v>13</v>
      </c>
      <c r="O8" s="22">
        <v>2</v>
      </c>
      <c r="P8" s="22"/>
      <c r="Q8" s="22"/>
      <c r="R8" s="34">
        <v>0</v>
      </c>
      <c r="S8" s="34">
        <v>0</v>
      </c>
      <c r="T8" s="36">
        <v>2073600</v>
      </c>
      <c r="U8" s="34">
        <v>30</v>
      </c>
      <c r="V8" s="22" t="s">
        <v>85</v>
      </c>
      <c r="W8" s="22" t="s">
        <v>67</v>
      </c>
      <c r="X8" s="34">
        <v>1</v>
      </c>
      <c r="Y8" s="22">
        <v>0</v>
      </c>
      <c r="Z8" s="42">
        <v>0</v>
      </c>
      <c r="AA8" s="22">
        <v>0</v>
      </c>
      <c r="AB8" s="22">
        <v>5000</v>
      </c>
      <c r="AC8" s="22">
        <v>0</v>
      </c>
      <c r="AD8" s="22"/>
      <c r="AE8" s="22" t="s">
        <v>410</v>
      </c>
      <c r="AF8" s="22" t="s">
        <v>438</v>
      </c>
      <c r="AG8" s="22" t="s">
        <v>171</v>
      </c>
      <c r="AH8" s="22">
        <v>206</v>
      </c>
      <c r="AI8" s="22">
        <v>0</v>
      </c>
      <c r="AJ8" s="22">
        <v>0</v>
      </c>
      <c r="AK8" s="22">
        <v>0</v>
      </c>
      <c r="AL8" s="22">
        <v>0</v>
      </c>
      <c r="AM8" s="28">
        <v>54731</v>
      </c>
      <c r="AN8" s="28">
        <v>64400</v>
      </c>
      <c r="AO8" s="29">
        <v>59565.5</v>
      </c>
    </row>
    <row r="9" spans="1:41" ht="30" customHeight="1" x14ac:dyDescent="0.3">
      <c r="A9" s="18" t="s">
        <v>208</v>
      </c>
      <c r="B9" s="22">
        <v>8</v>
      </c>
      <c r="C9" s="31">
        <v>1.8</v>
      </c>
      <c r="D9" s="22">
        <v>3</v>
      </c>
      <c r="E9" s="22">
        <v>32</v>
      </c>
      <c r="F9" s="22">
        <v>1</v>
      </c>
      <c r="G9" s="22">
        <v>1</v>
      </c>
      <c r="H9" s="22">
        <v>6.5</v>
      </c>
      <c r="I9" s="32">
        <v>1152000</v>
      </c>
      <c r="J9" s="22">
        <v>60</v>
      </c>
      <c r="K9" s="34">
        <v>1</v>
      </c>
      <c r="L9" s="22">
        <v>5</v>
      </c>
      <c r="M9" s="22">
        <v>3</v>
      </c>
      <c r="N9" s="22">
        <v>13</v>
      </c>
      <c r="O9" s="22">
        <v>2</v>
      </c>
      <c r="P9" s="22">
        <v>2</v>
      </c>
      <c r="Q9" s="22"/>
      <c r="R9" s="34">
        <v>0</v>
      </c>
      <c r="S9" s="34">
        <v>0</v>
      </c>
      <c r="T9" s="36">
        <v>2073600</v>
      </c>
      <c r="U9" s="34">
        <v>30</v>
      </c>
      <c r="V9" s="22" t="s">
        <v>85</v>
      </c>
      <c r="W9" s="22" t="s">
        <v>67</v>
      </c>
      <c r="X9" s="34">
        <v>1</v>
      </c>
      <c r="Y9" s="22">
        <v>0</v>
      </c>
      <c r="Z9" s="42">
        <v>0</v>
      </c>
      <c r="AA9" s="22">
        <v>0</v>
      </c>
      <c r="AB9" s="22">
        <v>5000</v>
      </c>
      <c r="AC9" s="22">
        <v>0</v>
      </c>
      <c r="AD9" s="22"/>
      <c r="AE9" s="22" t="s">
        <v>411</v>
      </c>
      <c r="AF9" s="22" t="s">
        <v>438</v>
      </c>
      <c r="AG9" s="22" t="s">
        <v>171</v>
      </c>
      <c r="AH9" s="22">
        <v>196</v>
      </c>
      <c r="AI9" s="22">
        <v>0</v>
      </c>
      <c r="AJ9" s="22">
        <v>0</v>
      </c>
      <c r="AK9" s="22">
        <v>0</v>
      </c>
      <c r="AL9" s="22">
        <v>0</v>
      </c>
      <c r="AM9" s="28">
        <v>46000</v>
      </c>
      <c r="AN9" s="28">
        <v>72200</v>
      </c>
      <c r="AO9" s="29">
        <v>59100</v>
      </c>
    </row>
    <row r="10" spans="1:41" ht="30" customHeight="1" x14ac:dyDescent="0.3">
      <c r="A10" s="18" t="s">
        <v>209</v>
      </c>
      <c r="B10" s="22">
        <v>8</v>
      </c>
      <c r="C10" s="31">
        <v>1.8</v>
      </c>
      <c r="D10" s="22">
        <v>2</v>
      </c>
      <c r="E10" s="22">
        <v>32</v>
      </c>
      <c r="F10" s="22">
        <v>1</v>
      </c>
      <c r="G10" s="22">
        <v>1</v>
      </c>
      <c r="H10" s="22">
        <v>6.4</v>
      </c>
      <c r="I10" s="32">
        <v>1123200</v>
      </c>
      <c r="J10" s="22">
        <v>60</v>
      </c>
      <c r="K10" s="34">
        <v>1</v>
      </c>
      <c r="L10" s="22">
        <v>8</v>
      </c>
      <c r="M10" s="22">
        <v>3</v>
      </c>
      <c r="N10" s="22">
        <v>13</v>
      </c>
      <c r="O10" s="22">
        <v>5</v>
      </c>
      <c r="P10" s="22">
        <v>2</v>
      </c>
      <c r="Q10" s="22"/>
      <c r="R10" s="34">
        <v>0</v>
      </c>
      <c r="S10" s="34">
        <v>0</v>
      </c>
      <c r="T10" s="36">
        <v>2073600</v>
      </c>
      <c r="U10" s="34">
        <v>30</v>
      </c>
      <c r="V10" s="22" t="s">
        <v>67</v>
      </c>
      <c r="W10" s="22" t="s">
        <v>85</v>
      </c>
      <c r="X10" s="34">
        <v>1</v>
      </c>
      <c r="Y10" s="22">
        <v>0</v>
      </c>
      <c r="Z10" s="42">
        <v>1</v>
      </c>
      <c r="AA10" s="22">
        <v>0</v>
      </c>
      <c r="AB10" s="22">
        <v>4000</v>
      </c>
      <c r="AC10" s="22">
        <v>0</v>
      </c>
      <c r="AD10" s="22"/>
      <c r="AE10" s="22" t="s">
        <v>412</v>
      </c>
      <c r="AF10" s="22" t="s">
        <v>439</v>
      </c>
      <c r="AG10" s="22" t="s">
        <v>465</v>
      </c>
      <c r="AH10" s="22">
        <v>177</v>
      </c>
      <c r="AI10" s="22">
        <v>0</v>
      </c>
      <c r="AJ10" s="22">
        <v>0</v>
      </c>
      <c r="AK10" s="22">
        <v>0</v>
      </c>
      <c r="AL10" s="22">
        <v>0</v>
      </c>
      <c r="AM10" s="28">
        <v>48800</v>
      </c>
      <c r="AN10" s="28">
        <v>48800</v>
      </c>
      <c r="AO10" s="29">
        <v>48800</v>
      </c>
    </row>
    <row r="11" spans="1:41" ht="30" customHeight="1" x14ac:dyDescent="0.3">
      <c r="A11" s="18" t="s">
        <v>210</v>
      </c>
      <c r="B11" s="22">
        <v>8</v>
      </c>
      <c r="C11" s="31">
        <v>1.8</v>
      </c>
      <c r="D11" s="22">
        <v>3</v>
      </c>
      <c r="E11" s="22">
        <v>32</v>
      </c>
      <c r="F11" s="22">
        <v>1</v>
      </c>
      <c r="G11" s="22">
        <v>1</v>
      </c>
      <c r="H11" s="22">
        <v>6.4</v>
      </c>
      <c r="I11" s="32">
        <v>1123200</v>
      </c>
      <c r="J11" s="22">
        <v>60</v>
      </c>
      <c r="K11" s="34">
        <v>1</v>
      </c>
      <c r="L11" s="22">
        <v>8</v>
      </c>
      <c r="M11" s="22">
        <v>3</v>
      </c>
      <c r="N11" s="22">
        <v>13</v>
      </c>
      <c r="O11" s="22">
        <v>5</v>
      </c>
      <c r="P11" s="22">
        <v>2</v>
      </c>
      <c r="Q11" s="22"/>
      <c r="R11" s="34">
        <v>0</v>
      </c>
      <c r="S11" s="34">
        <v>0</v>
      </c>
      <c r="T11" s="36">
        <v>2073600</v>
      </c>
      <c r="U11" s="34">
        <v>30</v>
      </c>
      <c r="V11" s="22" t="s">
        <v>85</v>
      </c>
      <c r="W11" s="22" t="s">
        <v>67</v>
      </c>
      <c r="X11" s="34">
        <v>1</v>
      </c>
      <c r="Y11" s="22">
        <v>0</v>
      </c>
      <c r="Z11" s="42">
        <v>1</v>
      </c>
      <c r="AA11" s="22">
        <v>0</v>
      </c>
      <c r="AB11" s="22">
        <v>5000</v>
      </c>
      <c r="AC11" s="22">
        <v>0</v>
      </c>
      <c r="AD11" s="22"/>
      <c r="AE11" s="22" t="s">
        <v>412</v>
      </c>
      <c r="AF11" s="22" t="s">
        <v>439</v>
      </c>
      <c r="AG11" s="22" t="s">
        <v>170</v>
      </c>
      <c r="AH11" s="22">
        <v>197</v>
      </c>
      <c r="AI11" s="22">
        <v>0</v>
      </c>
      <c r="AJ11" s="22">
        <v>0</v>
      </c>
      <c r="AK11" s="22">
        <v>0</v>
      </c>
      <c r="AL11" s="22">
        <v>0</v>
      </c>
      <c r="AM11" s="28">
        <v>48200</v>
      </c>
      <c r="AN11" s="28">
        <v>73800</v>
      </c>
      <c r="AO11" s="29">
        <v>61000</v>
      </c>
    </row>
    <row r="12" spans="1:41" ht="30" customHeight="1" x14ac:dyDescent="0.3">
      <c r="A12" s="18" t="s">
        <v>211</v>
      </c>
      <c r="B12" s="22">
        <v>4</v>
      </c>
      <c r="C12" s="31">
        <v>1.5</v>
      </c>
      <c r="D12" s="22">
        <v>3</v>
      </c>
      <c r="E12" s="22">
        <v>64</v>
      </c>
      <c r="F12" s="22">
        <v>1</v>
      </c>
      <c r="G12" s="22">
        <v>1</v>
      </c>
      <c r="H12" s="22">
        <v>6.5</v>
      </c>
      <c r="I12" s="32">
        <v>1152000</v>
      </c>
      <c r="J12" s="22">
        <v>60</v>
      </c>
      <c r="K12" s="34">
        <v>1</v>
      </c>
      <c r="L12" s="22">
        <v>5</v>
      </c>
      <c r="M12" s="22">
        <v>2</v>
      </c>
      <c r="N12" s="22">
        <v>13</v>
      </c>
      <c r="O12" s="22">
        <v>2</v>
      </c>
      <c r="P12" s="22"/>
      <c r="Q12" s="22"/>
      <c r="R12" s="34">
        <v>0</v>
      </c>
      <c r="S12" s="34">
        <v>0</v>
      </c>
      <c r="T12" s="36">
        <v>2073600</v>
      </c>
      <c r="U12" s="34">
        <v>30</v>
      </c>
      <c r="V12" s="22" t="s">
        <v>85</v>
      </c>
      <c r="W12" s="22" t="s">
        <v>67</v>
      </c>
      <c r="X12" s="34">
        <v>1</v>
      </c>
      <c r="Y12" s="22">
        <v>0</v>
      </c>
      <c r="Z12" s="42">
        <v>0</v>
      </c>
      <c r="AA12" s="22">
        <v>0</v>
      </c>
      <c r="AB12" s="22">
        <v>5000</v>
      </c>
      <c r="AC12" s="22">
        <v>0</v>
      </c>
      <c r="AD12" s="22"/>
      <c r="AE12" s="22" t="s">
        <v>410</v>
      </c>
      <c r="AF12" s="22" t="s">
        <v>438</v>
      </c>
      <c r="AG12" s="22" t="s">
        <v>171</v>
      </c>
      <c r="AH12" s="22">
        <v>206</v>
      </c>
      <c r="AI12" s="22">
        <v>0</v>
      </c>
      <c r="AJ12" s="22">
        <v>0</v>
      </c>
      <c r="AK12" s="22">
        <v>0</v>
      </c>
      <c r="AL12" s="22">
        <v>0</v>
      </c>
      <c r="AM12" s="28">
        <v>49200</v>
      </c>
      <c r="AN12" s="28">
        <v>72200</v>
      </c>
      <c r="AO12" s="29">
        <v>60700</v>
      </c>
    </row>
    <row r="13" spans="1:41" ht="30" customHeight="1" x14ac:dyDescent="0.3">
      <c r="A13" s="18" t="s">
        <v>212</v>
      </c>
      <c r="B13" s="22">
        <v>8</v>
      </c>
      <c r="C13" s="31">
        <v>1.6</v>
      </c>
      <c r="D13" s="22">
        <v>3</v>
      </c>
      <c r="E13" s="22">
        <v>32</v>
      </c>
      <c r="F13" s="22">
        <v>1</v>
      </c>
      <c r="G13" s="22">
        <v>1</v>
      </c>
      <c r="H13" s="22">
        <v>5.8</v>
      </c>
      <c r="I13" s="32">
        <v>1123200</v>
      </c>
      <c r="J13" s="22">
        <v>60</v>
      </c>
      <c r="K13" s="34">
        <v>1</v>
      </c>
      <c r="L13" s="22">
        <v>8</v>
      </c>
      <c r="M13" s="22">
        <v>2</v>
      </c>
      <c r="N13" s="22">
        <v>13</v>
      </c>
      <c r="O13" s="22">
        <v>5</v>
      </c>
      <c r="P13" s="22"/>
      <c r="Q13" s="22"/>
      <c r="R13" s="34">
        <v>0</v>
      </c>
      <c r="S13" s="34">
        <v>0</v>
      </c>
      <c r="T13" s="36">
        <v>2073600</v>
      </c>
      <c r="U13" s="34">
        <v>30</v>
      </c>
      <c r="V13" s="22" t="s">
        <v>85</v>
      </c>
      <c r="W13" s="22" t="s">
        <v>67</v>
      </c>
      <c r="X13" s="34">
        <v>1</v>
      </c>
      <c r="Y13" s="22">
        <v>0</v>
      </c>
      <c r="Z13" s="42">
        <v>1</v>
      </c>
      <c r="AA13" s="22">
        <v>1</v>
      </c>
      <c r="AB13" s="22">
        <v>3000</v>
      </c>
      <c r="AC13" s="22">
        <v>0</v>
      </c>
      <c r="AD13" s="22"/>
      <c r="AE13" s="22" t="s">
        <v>409</v>
      </c>
      <c r="AF13" s="22" t="s">
        <v>437</v>
      </c>
      <c r="AG13" s="22" t="s">
        <v>173</v>
      </c>
      <c r="AH13" s="22">
        <v>141</v>
      </c>
      <c r="AI13" s="22">
        <v>0</v>
      </c>
      <c r="AJ13" s="22">
        <v>0</v>
      </c>
      <c r="AK13" s="22">
        <v>0</v>
      </c>
      <c r="AL13" s="22">
        <v>0</v>
      </c>
      <c r="AM13"/>
      <c r="AN13"/>
    </row>
    <row r="14" spans="1:41" ht="30" customHeight="1" x14ac:dyDescent="0.3">
      <c r="A14" s="18" t="s">
        <v>213</v>
      </c>
      <c r="B14" s="22">
        <v>8</v>
      </c>
      <c r="C14" s="31">
        <v>1.8</v>
      </c>
      <c r="D14" s="22">
        <v>3</v>
      </c>
      <c r="E14" s="22">
        <v>32</v>
      </c>
      <c r="F14" s="22">
        <v>1</v>
      </c>
      <c r="G14" s="22">
        <v>1</v>
      </c>
      <c r="H14" s="22">
        <v>6.5</v>
      </c>
      <c r="I14" s="32">
        <v>1123200</v>
      </c>
      <c r="J14" s="22">
        <v>60</v>
      </c>
      <c r="K14" s="34">
        <v>1</v>
      </c>
      <c r="L14" s="22">
        <v>8</v>
      </c>
      <c r="M14" s="22">
        <v>3</v>
      </c>
      <c r="N14" s="22">
        <v>13</v>
      </c>
      <c r="O14" s="22">
        <v>8</v>
      </c>
      <c r="P14" s="22">
        <v>5</v>
      </c>
      <c r="Q14" s="22"/>
      <c r="R14" s="34">
        <v>0</v>
      </c>
      <c r="S14" s="34">
        <v>0</v>
      </c>
      <c r="T14" s="36">
        <v>2073600</v>
      </c>
      <c r="U14" s="34">
        <v>30</v>
      </c>
      <c r="V14" s="22" t="s">
        <v>85</v>
      </c>
      <c r="W14" s="22" t="s">
        <v>67</v>
      </c>
      <c r="X14" s="34">
        <v>1</v>
      </c>
      <c r="Y14" s="22">
        <v>0</v>
      </c>
      <c r="Z14" s="42">
        <v>1</v>
      </c>
      <c r="AA14" s="22">
        <v>1</v>
      </c>
      <c r="AB14" s="22">
        <v>4000</v>
      </c>
      <c r="AC14" s="22">
        <v>0</v>
      </c>
      <c r="AD14" s="22"/>
      <c r="AE14" s="22" t="s">
        <v>158</v>
      </c>
      <c r="AF14" s="22" t="s">
        <v>440</v>
      </c>
      <c r="AG14" s="22" t="s">
        <v>465</v>
      </c>
      <c r="AH14" s="22">
        <v>183</v>
      </c>
      <c r="AI14" s="22">
        <v>0</v>
      </c>
      <c r="AJ14" s="22">
        <v>0</v>
      </c>
      <c r="AK14" s="22">
        <v>0</v>
      </c>
      <c r="AL14" s="22">
        <v>0</v>
      </c>
      <c r="AM14" s="28">
        <v>51880</v>
      </c>
      <c r="AN14" s="28">
        <v>88796</v>
      </c>
      <c r="AO14" s="29">
        <v>70338</v>
      </c>
    </row>
    <row r="15" spans="1:41" ht="30" customHeight="1" x14ac:dyDescent="0.3">
      <c r="A15" s="18" t="s">
        <v>214</v>
      </c>
      <c r="B15" s="22">
        <v>8</v>
      </c>
      <c r="C15" s="31">
        <v>1.8</v>
      </c>
      <c r="D15" s="22">
        <v>4</v>
      </c>
      <c r="E15" s="22">
        <v>64</v>
      </c>
      <c r="F15" s="22">
        <v>1</v>
      </c>
      <c r="G15" s="22">
        <v>1</v>
      </c>
      <c r="H15" s="22">
        <v>6.5</v>
      </c>
      <c r="I15" s="32">
        <v>1152000</v>
      </c>
      <c r="J15" s="22">
        <v>60</v>
      </c>
      <c r="K15" s="34">
        <v>1</v>
      </c>
      <c r="L15" s="22">
        <v>5</v>
      </c>
      <c r="M15" s="22">
        <v>3</v>
      </c>
      <c r="N15" s="22">
        <v>13</v>
      </c>
      <c r="O15" s="22">
        <v>2</v>
      </c>
      <c r="P15" s="22">
        <v>2</v>
      </c>
      <c r="Q15" s="22"/>
      <c r="R15" s="34">
        <v>0</v>
      </c>
      <c r="S15" s="34">
        <v>0</v>
      </c>
      <c r="T15" s="36">
        <v>2073600</v>
      </c>
      <c r="U15" s="34">
        <v>30</v>
      </c>
      <c r="V15" s="22" t="s">
        <v>85</v>
      </c>
      <c r="W15" s="22" t="s">
        <v>67</v>
      </c>
      <c r="X15" s="34">
        <v>1</v>
      </c>
      <c r="Y15" s="22">
        <v>0</v>
      </c>
      <c r="Z15" s="42">
        <v>0</v>
      </c>
      <c r="AA15" s="22">
        <v>0</v>
      </c>
      <c r="AB15" s="22">
        <v>5000</v>
      </c>
      <c r="AC15" s="22">
        <v>0</v>
      </c>
      <c r="AD15" s="22"/>
      <c r="AE15" s="22" t="s">
        <v>411</v>
      </c>
      <c r="AF15" s="22" t="s">
        <v>438</v>
      </c>
      <c r="AG15" s="22" t="s">
        <v>171</v>
      </c>
      <c r="AH15" s="22">
        <v>196</v>
      </c>
      <c r="AI15" s="22">
        <v>0</v>
      </c>
      <c r="AJ15" s="22">
        <v>0</v>
      </c>
      <c r="AK15" s="22">
        <v>0</v>
      </c>
      <c r="AL15" s="22">
        <v>0</v>
      </c>
      <c r="AM15" s="28">
        <v>50300</v>
      </c>
      <c r="AN15" s="28">
        <v>75400</v>
      </c>
      <c r="AO15" s="29">
        <v>62850</v>
      </c>
    </row>
    <row r="16" spans="1:41" ht="30" customHeight="1" x14ac:dyDescent="0.3">
      <c r="A16" s="18" t="s">
        <v>215</v>
      </c>
      <c r="B16" s="22">
        <v>8</v>
      </c>
      <c r="C16" s="31">
        <v>2.2999999999999998</v>
      </c>
      <c r="D16" s="22">
        <v>4</v>
      </c>
      <c r="E16" s="22">
        <v>64</v>
      </c>
      <c r="F16" s="22">
        <v>1</v>
      </c>
      <c r="G16" s="22">
        <v>1</v>
      </c>
      <c r="H16" s="22">
        <v>6.5</v>
      </c>
      <c r="I16" s="32">
        <v>1123200</v>
      </c>
      <c r="J16" s="22">
        <v>60</v>
      </c>
      <c r="K16" s="34">
        <v>1</v>
      </c>
      <c r="L16" s="22">
        <v>8</v>
      </c>
      <c r="M16" s="22">
        <v>4</v>
      </c>
      <c r="N16" s="22">
        <v>48</v>
      </c>
      <c r="O16" s="22">
        <v>5</v>
      </c>
      <c r="P16" s="22">
        <v>2</v>
      </c>
      <c r="Q16" s="22">
        <v>2</v>
      </c>
      <c r="R16" s="34">
        <v>0</v>
      </c>
      <c r="S16" s="34">
        <v>0</v>
      </c>
      <c r="T16" s="36">
        <v>2073600</v>
      </c>
      <c r="U16" s="34">
        <v>30</v>
      </c>
      <c r="V16" s="22" t="s">
        <v>85</v>
      </c>
      <c r="W16" s="22" t="s">
        <v>67</v>
      </c>
      <c r="X16" s="34">
        <v>1</v>
      </c>
      <c r="Y16" s="22">
        <v>0</v>
      </c>
      <c r="Z16" s="42">
        <v>1</v>
      </c>
      <c r="AA16" s="22">
        <v>1</v>
      </c>
      <c r="AB16" s="22">
        <v>5000</v>
      </c>
      <c r="AC16" s="22">
        <v>0</v>
      </c>
      <c r="AD16" s="22"/>
      <c r="AE16" s="22" t="s">
        <v>410</v>
      </c>
      <c r="AF16" s="22" t="s">
        <v>436</v>
      </c>
      <c r="AG16" s="22" t="s">
        <v>172</v>
      </c>
      <c r="AH16" s="22">
        <v>205</v>
      </c>
      <c r="AI16" s="22">
        <v>0</v>
      </c>
      <c r="AJ16" s="22">
        <v>0</v>
      </c>
      <c r="AK16" s="22">
        <v>0</v>
      </c>
      <c r="AL16" s="22">
        <v>0</v>
      </c>
      <c r="AM16" s="28">
        <v>54000</v>
      </c>
      <c r="AN16" s="28">
        <v>83200</v>
      </c>
      <c r="AO16" s="29">
        <v>68600</v>
      </c>
    </row>
    <row r="17" spans="1:41" ht="30" customHeight="1" x14ac:dyDescent="0.3">
      <c r="A17" s="18" t="s">
        <v>216</v>
      </c>
      <c r="B17" s="22">
        <v>8</v>
      </c>
      <c r="C17" s="31">
        <v>1.6</v>
      </c>
      <c r="D17" s="22">
        <v>2</v>
      </c>
      <c r="E17" s="22">
        <v>32</v>
      </c>
      <c r="F17" s="22">
        <v>1</v>
      </c>
      <c r="G17" s="22">
        <v>1</v>
      </c>
      <c r="H17" s="22">
        <v>6.2</v>
      </c>
      <c r="I17" s="32">
        <v>1094400</v>
      </c>
      <c r="J17" s="22">
        <v>60</v>
      </c>
      <c r="K17" s="34">
        <v>1</v>
      </c>
      <c r="L17" s="22">
        <v>5</v>
      </c>
      <c r="M17" s="22">
        <v>1</v>
      </c>
      <c r="N17" s="22">
        <v>13</v>
      </c>
      <c r="O17" s="22"/>
      <c r="P17" s="22"/>
      <c r="Q17" s="22"/>
      <c r="R17" s="34">
        <v>0</v>
      </c>
      <c r="S17" s="34">
        <v>0</v>
      </c>
      <c r="T17" s="36">
        <v>2073600</v>
      </c>
      <c r="U17" s="34">
        <v>30</v>
      </c>
      <c r="V17" s="22" t="s">
        <v>67</v>
      </c>
      <c r="W17" s="22" t="s">
        <v>85</v>
      </c>
      <c r="X17" s="34">
        <v>1</v>
      </c>
      <c r="Y17" s="22">
        <v>0</v>
      </c>
      <c r="Z17" s="42">
        <v>0</v>
      </c>
      <c r="AA17" s="22">
        <v>0</v>
      </c>
      <c r="AB17" s="22">
        <v>3400</v>
      </c>
      <c r="AC17" s="22">
        <v>0</v>
      </c>
      <c r="AD17" s="22"/>
      <c r="AE17" s="22" t="s">
        <v>413</v>
      </c>
      <c r="AF17" s="22" t="s">
        <v>441</v>
      </c>
      <c r="AG17" s="22" t="s">
        <v>177</v>
      </c>
      <c r="AH17" s="22">
        <v>168</v>
      </c>
      <c r="AI17" s="22">
        <v>0</v>
      </c>
      <c r="AJ17" s="22">
        <v>0</v>
      </c>
      <c r="AK17" s="22">
        <v>0</v>
      </c>
      <c r="AL17" s="22">
        <v>0</v>
      </c>
      <c r="AM17" s="28">
        <v>56800</v>
      </c>
      <c r="AN17" s="28">
        <v>74990</v>
      </c>
      <c r="AO17" s="29">
        <v>65895</v>
      </c>
    </row>
    <row r="18" spans="1:41" ht="30" customHeight="1" x14ac:dyDescent="0.3">
      <c r="A18" s="18" t="s">
        <v>217</v>
      </c>
      <c r="B18" s="22">
        <v>8</v>
      </c>
      <c r="C18" s="31">
        <v>2</v>
      </c>
      <c r="D18" s="22">
        <v>3</v>
      </c>
      <c r="E18" s="22">
        <v>32</v>
      </c>
      <c r="F18" s="22">
        <v>1</v>
      </c>
      <c r="G18" s="22">
        <v>1</v>
      </c>
      <c r="H18" s="22">
        <v>6.5</v>
      </c>
      <c r="I18" s="32">
        <v>1152000</v>
      </c>
      <c r="J18" s="22">
        <v>60</v>
      </c>
      <c r="K18" s="34">
        <v>1</v>
      </c>
      <c r="L18" s="22">
        <v>13</v>
      </c>
      <c r="M18" s="22">
        <v>4</v>
      </c>
      <c r="N18" s="22">
        <v>48</v>
      </c>
      <c r="O18" s="22">
        <v>8</v>
      </c>
      <c r="P18" s="22">
        <v>2</v>
      </c>
      <c r="Q18" s="22">
        <v>2</v>
      </c>
      <c r="R18" s="34">
        <v>0</v>
      </c>
      <c r="S18" s="34">
        <v>0</v>
      </c>
      <c r="T18" s="36">
        <v>2073600</v>
      </c>
      <c r="U18" s="34">
        <v>30</v>
      </c>
      <c r="V18" s="22" t="s">
        <v>85</v>
      </c>
      <c r="W18" s="22" t="s">
        <v>67</v>
      </c>
      <c r="X18" s="34">
        <v>1</v>
      </c>
      <c r="Y18" s="22">
        <v>0</v>
      </c>
      <c r="Z18" s="42">
        <v>1</v>
      </c>
      <c r="AA18" s="22">
        <v>1</v>
      </c>
      <c r="AB18" s="22">
        <v>5000</v>
      </c>
      <c r="AC18" s="22">
        <v>0</v>
      </c>
      <c r="AD18" s="22"/>
      <c r="AE18" s="22" t="s">
        <v>161</v>
      </c>
      <c r="AF18" s="22" t="s">
        <v>166</v>
      </c>
      <c r="AG18" s="22" t="s">
        <v>172</v>
      </c>
      <c r="AH18" s="22">
        <v>192</v>
      </c>
      <c r="AI18" s="22">
        <v>0</v>
      </c>
      <c r="AJ18" s="22">
        <v>0</v>
      </c>
      <c r="AK18" s="22">
        <v>0</v>
      </c>
      <c r="AL18" s="22">
        <v>0</v>
      </c>
      <c r="AM18" s="28">
        <v>55500</v>
      </c>
      <c r="AN18" s="28">
        <v>86400</v>
      </c>
      <c r="AO18" s="29">
        <v>70950</v>
      </c>
    </row>
    <row r="19" spans="1:41" ht="30" customHeight="1" x14ac:dyDescent="0.3">
      <c r="A19" s="18" t="s">
        <v>218</v>
      </c>
      <c r="B19" s="22">
        <v>8</v>
      </c>
      <c r="C19" s="31">
        <v>2</v>
      </c>
      <c r="D19" s="22">
        <v>3</v>
      </c>
      <c r="E19" s="22">
        <v>32</v>
      </c>
      <c r="F19" s="22">
        <v>1</v>
      </c>
      <c r="G19" s="22">
        <v>1</v>
      </c>
      <c r="H19" s="22">
        <v>6.5</v>
      </c>
      <c r="I19" s="32">
        <v>1152000</v>
      </c>
      <c r="J19" s="22">
        <v>60</v>
      </c>
      <c r="K19" s="34">
        <v>1</v>
      </c>
      <c r="L19" s="22">
        <v>13</v>
      </c>
      <c r="M19" s="22">
        <v>4</v>
      </c>
      <c r="N19" s="22">
        <v>48</v>
      </c>
      <c r="O19" s="22">
        <v>8</v>
      </c>
      <c r="P19" s="22">
        <v>2</v>
      </c>
      <c r="Q19" s="22">
        <v>2</v>
      </c>
      <c r="R19" s="34">
        <v>0</v>
      </c>
      <c r="S19" s="34">
        <v>0</v>
      </c>
      <c r="T19" s="36">
        <v>2073600</v>
      </c>
      <c r="U19" s="34">
        <v>30</v>
      </c>
      <c r="V19" s="22" t="s">
        <v>85</v>
      </c>
      <c r="W19" s="22" t="s">
        <v>67</v>
      </c>
      <c r="X19" s="34">
        <v>1</v>
      </c>
      <c r="Y19" s="22">
        <v>0</v>
      </c>
      <c r="Z19" s="42">
        <v>1</v>
      </c>
      <c r="AA19" s="22">
        <v>1</v>
      </c>
      <c r="AB19" s="22">
        <v>5000</v>
      </c>
      <c r="AC19" s="22">
        <v>0</v>
      </c>
      <c r="AD19" s="22"/>
      <c r="AE19" s="22" t="s">
        <v>161</v>
      </c>
      <c r="AF19" s="22" t="s">
        <v>166</v>
      </c>
      <c r="AG19" s="22" t="s">
        <v>172</v>
      </c>
      <c r="AH19" s="22">
        <v>192</v>
      </c>
      <c r="AI19" s="22">
        <v>0</v>
      </c>
      <c r="AJ19" s="22">
        <v>0</v>
      </c>
      <c r="AK19" s="22">
        <v>0</v>
      </c>
      <c r="AL19" s="22">
        <v>0</v>
      </c>
      <c r="AM19" s="28">
        <v>59900</v>
      </c>
      <c r="AN19" s="28">
        <v>59900</v>
      </c>
      <c r="AO19" s="29">
        <v>59900</v>
      </c>
    </row>
    <row r="20" spans="1:41" ht="30" customHeight="1" x14ac:dyDescent="0.3">
      <c r="A20" s="18" t="s">
        <v>219</v>
      </c>
      <c r="B20" s="22">
        <v>8</v>
      </c>
      <c r="C20" s="31">
        <v>2.2999999999999998</v>
      </c>
      <c r="D20" s="22">
        <v>4</v>
      </c>
      <c r="E20" s="22">
        <v>128</v>
      </c>
      <c r="F20" s="22">
        <v>1</v>
      </c>
      <c r="G20" s="22">
        <v>1</v>
      </c>
      <c r="H20" s="22">
        <v>6.5</v>
      </c>
      <c r="I20" s="32">
        <v>1123200</v>
      </c>
      <c r="J20" s="22">
        <v>60</v>
      </c>
      <c r="K20" s="34">
        <v>1</v>
      </c>
      <c r="L20" s="22">
        <v>8</v>
      </c>
      <c r="M20" s="22">
        <v>4</v>
      </c>
      <c r="N20" s="22">
        <v>48</v>
      </c>
      <c r="O20" s="22">
        <v>5</v>
      </c>
      <c r="P20" s="22">
        <v>2</v>
      </c>
      <c r="Q20" s="22">
        <v>2</v>
      </c>
      <c r="R20" s="34">
        <v>0</v>
      </c>
      <c r="S20" s="34">
        <v>0</v>
      </c>
      <c r="T20" s="36">
        <v>2073600</v>
      </c>
      <c r="U20" s="34">
        <v>30</v>
      </c>
      <c r="V20" s="22" t="s">
        <v>85</v>
      </c>
      <c r="W20" s="22" t="s">
        <v>67</v>
      </c>
      <c r="X20" s="34">
        <v>1</v>
      </c>
      <c r="Y20" s="22">
        <v>0</v>
      </c>
      <c r="Z20" s="42">
        <v>1</v>
      </c>
      <c r="AA20" s="22">
        <v>0</v>
      </c>
      <c r="AB20" s="22">
        <v>5000</v>
      </c>
      <c r="AC20" s="22">
        <v>0</v>
      </c>
      <c r="AD20" s="22"/>
      <c r="AE20" s="22" t="s">
        <v>410</v>
      </c>
      <c r="AF20" s="22" t="s">
        <v>436</v>
      </c>
      <c r="AG20" s="22" t="s">
        <v>172</v>
      </c>
      <c r="AH20" s="22">
        <v>205</v>
      </c>
      <c r="AI20" s="22">
        <v>0</v>
      </c>
      <c r="AJ20" s="22">
        <v>0</v>
      </c>
      <c r="AK20" s="22">
        <v>0</v>
      </c>
      <c r="AL20" s="22">
        <v>0</v>
      </c>
      <c r="AM20" s="28">
        <v>57200</v>
      </c>
      <c r="AN20" s="28">
        <v>84800</v>
      </c>
      <c r="AO20" s="29">
        <v>71000</v>
      </c>
    </row>
    <row r="21" spans="1:41" ht="30" customHeight="1" x14ac:dyDescent="0.3">
      <c r="A21" s="18" t="s">
        <v>220</v>
      </c>
      <c r="B21" s="22">
        <v>8</v>
      </c>
      <c r="C21" s="31">
        <v>2.2999999999999998</v>
      </c>
      <c r="D21" s="22">
        <v>4</v>
      </c>
      <c r="E21" s="22">
        <v>64</v>
      </c>
      <c r="F21" s="22">
        <v>1</v>
      </c>
      <c r="G21" s="22">
        <v>1</v>
      </c>
      <c r="H21" s="22">
        <v>6.4</v>
      </c>
      <c r="I21" s="32">
        <v>2527200</v>
      </c>
      <c r="J21" s="22">
        <v>60</v>
      </c>
      <c r="K21" s="34">
        <v>1</v>
      </c>
      <c r="L21" s="22">
        <v>20</v>
      </c>
      <c r="M21" s="22">
        <v>3</v>
      </c>
      <c r="N21" s="22">
        <v>48</v>
      </c>
      <c r="O21" s="22">
        <v>8</v>
      </c>
      <c r="P21" s="22">
        <v>5</v>
      </c>
      <c r="Q21" s="22"/>
      <c r="R21" s="34">
        <v>0</v>
      </c>
      <c r="S21" s="34">
        <v>0</v>
      </c>
      <c r="T21" s="36">
        <v>8294400</v>
      </c>
      <c r="U21" s="34">
        <v>30</v>
      </c>
      <c r="V21" s="22" t="s">
        <v>85</v>
      </c>
      <c r="W21" s="22" t="s">
        <v>67</v>
      </c>
      <c r="X21" s="34">
        <v>1</v>
      </c>
      <c r="Y21" s="22">
        <v>0</v>
      </c>
      <c r="Z21" s="42">
        <v>1</v>
      </c>
      <c r="AA21" s="22">
        <v>1</v>
      </c>
      <c r="AB21" s="22">
        <v>6000</v>
      </c>
      <c r="AC21" s="22">
        <v>0</v>
      </c>
      <c r="AD21" s="22"/>
      <c r="AE21" s="22" t="s">
        <v>414</v>
      </c>
      <c r="AF21" s="22" t="s">
        <v>442</v>
      </c>
      <c r="AG21" s="22" t="s">
        <v>172</v>
      </c>
      <c r="AH21" s="22">
        <v>188</v>
      </c>
      <c r="AI21" s="22">
        <v>0</v>
      </c>
      <c r="AJ21" s="22">
        <v>0</v>
      </c>
      <c r="AK21" s="22">
        <v>0</v>
      </c>
      <c r="AL21" s="22">
        <v>0</v>
      </c>
      <c r="AM21" s="28">
        <v>70000</v>
      </c>
      <c r="AN21" s="28">
        <v>103600</v>
      </c>
      <c r="AO21" s="29">
        <v>86800</v>
      </c>
    </row>
    <row r="22" spans="1:41" ht="30" customHeight="1" x14ac:dyDescent="0.3">
      <c r="A22" s="18" t="s">
        <v>221</v>
      </c>
      <c r="B22" s="22">
        <v>8</v>
      </c>
      <c r="C22" s="31">
        <v>2</v>
      </c>
      <c r="D22" s="22">
        <v>4</v>
      </c>
      <c r="E22" s="22">
        <v>128</v>
      </c>
      <c r="F22" s="22">
        <v>1</v>
      </c>
      <c r="G22" s="22">
        <v>1</v>
      </c>
      <c r="H22" s="22">
        <v>6.5</v>
      </c>
      <c r="I22" s="32">
        <v>1152000</v>
      </c>
      <c r="J22" s="22">
        <v>60</v>
      </c>
      <c r="K22" s="34">
        <v>1</v>
      </c>
      <c r="L22" s="22">
        <v>13</v>
      </c>
      <c r="M22" s="22">
        <v>4</v>
      </c>
      <c r="N22" s="22">
        <v>48</v>
      </c>
      <c r="O22" s="22">
        <v>8</v>
      </c>
      <c r="P22" s="22">
        <v>2</v>
      </c>
      <c r="Q22" s="22">
        <v>2</v>
      </c>
      <c r="R22" s="34">
        <v>0</v>
      </c>
      <c r="S22" s="34">
        <v>0</v>
      </c>
      <c r="T22" s="36">
        <v>2073600</v>
      </c>
      <c r="U22" s="34">
        <v>30</v>
      </c>
      <c r="V22" s="22" t="s">
        <v>85</v>
      </c>
      <c r="W22" s="22" t="s">
        <v>67</v>
      </c>
      <c r="X22" s="34">
        <v>1</v>
      </c>
      <c r="Y22" s="22">
        <v>0</v>
      </c>
      <c r="Z22" s="42">
        <v>1</v>
      </c>
      <c r="AA22" s="22">
        <v>1</v>
      </c>
      <c r="AB22" s="22">
        <v>5000</v>
      </c>
      <c r="AC22" s="22">
        <v>0</v>
      </c>
      <c r="AD22" s="22"/>
      <c r="AE22" s="22" t="s">
        <v>161</v>
      </c>
      <c r="AF22" s="22" t="s">
        <v>166</v>
      </c>
      <c r="AG22" s="22" t="s">
        <v>172</v>
      </c>
      <c r="AH22" s="22">
        <v>192</v>
      </c>
      <c r="AI22" s="22">
        <v>0</v>
      </c>
      <c r="AJ22" s="22">
        <v>0</v>
      </c>
      <c r="AK22" s="22">
        <v>0</v>
      </c>
      <c r="AL22" s="22">
        <v>0</v>
      </c>
      <c r="AM22" s="28">
        <v>69880</v>
      </c>
      <c r="AN22" s="28">
        <v>119229</v>
      </c>
      <c r="AO22" s="29">
        <v>94554.5</v>
      </c>
    </row>
    <row r="23" spans="1:41" ht="30" customHeight="1" x14ac:dyDescent="0.3">
      <c r="A23" s="18" t="s">
        <v>222</v>
      </c>
      <c r="B23" s="22">
        <v>8</v>
      </c>
      <c r="C23" s="31">
        <v>2</v>
      </c>
      <c r="D23" s="22">
        <v>3</v>
      </c>
      <c r="E23" s="22">
        <v>128</v>
      </c>
      <c r="F23" s="22">
        <v>1</v>
      </c>
      <c r="G23" s="22">
        <v>1</v>
      </c>
      <c r="H23" s="22">
        <v>6.5</v>
      </c>
      <c r="I23" s="32">
        <v>1152000</v>
      </c>
      <c r="J23" s="22">
        <v>60</v>
      </c>
      <c r="K23" s="34">
        <v>1</v>
      </c>
      <c r="L23" s="22">
        <v>13</v>
      </c>
      <c r="M23" s="22">
        <v>4</v>
      </c>
      <c r="N23" s="22">
        <v>48</v>
      </c>
      <c r="O23" s="22">
        <v>8</v>
      </c>
      <c r="P23" s="22">
        <v>2</v>
      </c>
      <c r="Q23" s="22">
        <v>2</v>
      </c>
      <c r="R23" s="34">
        <v>0</v>
      </c>
      <c r="S23" s="34">
        <v>0</v>
      </c>
      <c r="T23" s="36">
        <v>2073600</v>
      </c>
      <c r="U23" s="34">
        <v>30</v>
      </c>
      <c r="V23" s="22" t="s">
        <v>85</v>
      </c>
      <c r="W23" s="22" t="s">
        <v>67</v>
      </c>
      <c r="X23" s="34">
        <v>1</v>
      </c>
      <c r="Y23" s="22">
        <v>0</v>
      </c>
      <c r="Z23" s="42">
        <v>1</v>
      </c>
      <c r="AA23" s="22">
        <v>1</v>
      </c>
      <c r="AB23" s="22">
        <v>5000</v>
      </c>
      <c r="AC23" s="22">
        <v>0</v>
      </c>
      <c r="AD23" s="22"/>
      <c r="AE23" s="22" t="s">
        <v>161</v>
      </c>
      <c r="AF23" s="22" t="s">
        <v>166</v>
      </c>
      <c r="AG23" s="22" t="s">
        <v>172</v>
      </c>
      <c r="AH23" s="22">
        <v>192</v>
      </c>
      <c r="AI23" s="22">
        <v>0</v>
      </c>
      <c r="AJ23" s="22">
        <v>0</v>
      </c>
      <c r="AK23" s="22">
        <v>0</v>
      </c>
      <c r="AL23" s="22">
        <v>0</v>
      </c>
      <c r="AM23" s="28">
        <v>69990</v>
      </c>
      <c r="AN23" s="28">
        <v>88999</v>
      </c>
      <c r="AO23" s="29">
        <v>79494.5</v>
      </c>
    </row>
    <row r="24" spans="1:41" ht="28.8" x14ac:dyDescent="0.3">
      <c r="A24" s="18" t="s">
        <v>223</v>
      </c>
      <c r="B24" s="22">
        <v>8</v>
      </c>
      <c r="C24" s="31">
        <v>2</v>
      </c>
      <c r="D24" s="22">
        <v>4</v>
      </c>
      <c r="E24" s="22">
        <v>64</v>
      </c>
      <c r="F24" s="22">
        <v>1</v>
      </c>
      <c r="G24" s="22">
        <v>1</v>
      </c>
      <c r="H24" s="22">
        <v>6.4</v>
      </c>
      <c r="I24" s="32">
        <v>2592000</v>
      </c>
      <c r="J24" s="22">
        <v>60</v>
      </c>
      <c r="K24" s="34">
        <v>1</v>
      </c>
      <c r="L24" s="22">
        <v>20</v>
      </c>
      <c r="M24" s="22">
        <v>4</v>
      </c>
      <c r="N24" s="22">
        <v>48</v>
      </c>
      <c r="O24" s="22">
        <v>8</v>
      </c>
      <c r="P24" s="22">
        <v>5</v>
      </c>
      <c r="Q24" s="22">
        <v>5</v>
      </c>
      <c r="R24" s="34">
        <v>0</v>
      </c>
      <c r="S24" s="34">
        <v>0</v>
      </c>
      <c r="T24" s="36">
        <v>2073600</v>
      </c>
      <c r="U24" s="34">
        <v>30</v>
      </c>
      <c r="V24" s="22" t="s">
        <v>85</v>
      </c>
      <c r="W24" s="22" t="s">
        <v>67</v>
      </c>
      <c r="X24" s="34">
        <v>1</v>
      </c>
      <c r="Y24" s="22">
        <v>0</v>
      </c>
      <c r="Z24" s="42">
        <v>1</v>
      </c>
      <c r="AA24" s="22">
        <v>1</v>
      </c>
      <c r="AB24" s="22">
        <v>5000</v>
      </c>
      <c r="AC24" s="22">
        <v>0</v>
      </c>
      <c r="AD24" s="22"/>
      <c r="AE24" s="22" t="s">
        <v>415</v>
      </c>
      <c r="AF24" s="22" t="s">
        <v>443</v>
      </c>
      <c r="AG24" s="22" t="s">
        <v>175</v>
      </c>
      <c r="AH24" s="22">
        <v>185</v>
      </c>
      <c r="AI24" s="22">
        <v>0</v>
      </c>
      <c r="AJ24" s="22">
        <v>0</v>
      </c>
      <c r="AK24" s="22">
        <v>0</v>
      </c>
      <c r="AL24" s="22">
        <v>0</v>
      </c>
      <c r="AM24" s="28">
        <v>66800</v>
      </c>
      <c r="AN24" s="28">
        <v>106800</v>
      </c>
      <c r="AO24" s="29">
        <v>86800</v>
      </c>
    </row>
    <row r="25" spans="1:41" ht="28.8" x14ac:dyDescent="0.3">
      <c r="A25" s="18" t="s">
        <v>224</v>
      </c>
      <c r="B25" s="22">
        <v>8</v>
      </c>
      <c r="C25" s="31">
        <v>2</v>
      </c>
      <c r="D25" s="22">
        <v>4</v>
      </c>
      <c r="E25" s="22">
        <v>64</v>
      </c>
      <c r="F25" s="22">
        <v>1</v>
      </c>
      <c r="G25" s="22">
        <v>1</v>
      </c>
      <c r="H25" s="22">
        <v>6.1</v>
      </c>
      <c r="I25" s="32">
        <v>2592000</v>
      </c>
      <c r="J25" s="22">
        <v>60</v>
      </c>
      <c r="K25" s="34">
        <v>1</v>
      </c>
      <c r="L25" s="22">
        <v>25</v>
      </c>
      <c r="M25" s="22">
        <v>3</v>
      </c>
      <c r="N25" s="22">
        <v>48</v>
      </c>
      <c r="O25" s="22">
        <v>8</v>
      </c>
      <c r="P25" s="22">
        <v>5</v>
      </c>
      <c r="Q25" s="22"/>
      <c r="R25" s="34">
        <v>0</v>
      </c>
      <c r="S25" s="34">
        <v>0</v>
      </c>
      <c r="T25" s="36">
        <v>2073600</v>
      </c>
      <c r="U25" s="34">
        <v>30</v>
      </c>
      <c r="V25" s="22" t="s">
        <v>85</v>
      </c>
      <c r="W25" s="22" t="s">
        <v>67</v>
      </c>
      <c r="X25" s="34">
        <v>1</v>
      </c>
      <c r="Y25" s="22">
        <v>0</v>
      </c>
      <c r="Z25" s="42">
        <v>1</v>
      </c>
      <c r="AA25" s="22">
        <v>1</v>
      </c>
      <c r="AB25" s="22">
        <v>3500</v>
      </c>
      <c r="AC25" s="22">
        <v>0</v>
      </c>
      <c r="AD25" s="22"/>
      <c r="AE25" s="22" t="s">
        <v>416</v>
      </c>
      <c r="AF25" s="22" t="s">
        <v>444</v>
      </c>
      <c r="AG25" s="22" t="s">
        <v>177</v>
      </c>
      <c r="AH25" s="22">
        <v>152</v>
      </c>
      <c r="AI25" s="22">
        <v>0</v>
      </c>
      <c r="AJ25" s="22">
        <v>0</v>
      </c>
      <c r="AK25" s="22">
        <v>0</v>
      </c>
      <c r="AL25" s="22">
        <v>0</v>
      </c>
      <c r="AM25" s="28">
        <v>68000</v>
      </c>
      <c r="AN25" s="28">
        <v>104999</v>
      </c>
      <c r="AO25" s="29">
        <v>86499.5</v>
      </c>
    </row>
    <row r="26" spans="1:41" ht="30" customHeight="1" x14ac:dyDescent="0.3">
      <c r="A26" s="18" t="s">
        <v>225</v>
      </c>
      <c r="B26" s="22">
        <v>8</v>
      </c>
      <c r="C26" s="31">
        <v>1.6</v>
      </c>
      <c r="D26" s="22">
        <v>3</v>
      </c>
      <c r="E26" s="22">
        <v>32</v>
      </c>
      <c r="F26" s="22">
        <v>1</v>
      </c>
      <c r="G26" s="22">
        <v>1</v>
      </c>
      <c r="H26" s="22">
        <v>5</v>
      </c>
      <c r="I26" s="32">
        <v>921600</v>
      </c>
      <c r="J26" s="22">
        <v>60</v>
      </c>
      <c r="K26" s="34">
        <v>1</v>
      </c>
      <c r="L26" s="22">
        <v>5</v>
      </c>
      <c r="M26" s="22">
        <v>1</v>
      </c>
      <c r="N26" s="22">
        <v>16</v>
      </c>
      <c r="O26" s="22"/>
      <c r="P26" s="22"/>
      <c r="Q26" s="22"/>
      <c r="R26" s="34">
        <v>0</v>
      </c>
      <c r="S26" s="34">
        <v>0</v>
      </c>
      <c r="T26" s="36">
        <v>2073600</v>
      </c>
      <c r="U26" s="34">
        <v>30</v>
      </c>
      <c r="V26" s="22" t="s">
        <v>85</v>
      </c>
      <c r="W26" s="22" t="s">
        <v>67</v>
      </c>
      <c r="X26" s="34">
        <v>1</v>
      </c>
      <c r="Y26" s="22">
        <v>0</v>
      </c>
      <c r="Z26" s="42">
        <v>0</v>
      </c>
      <c r="AA26" s="22">
        <v>1</v>
      </c>
      <c r="AB26" s="22">
        <v>2800</v>
      </c>
      <c r="AC26" s="22">
        <v>0</v>
      </c>
      <c r="AD26" s="22"/>
      <c r="AE26" s="22" t="s">
        <v>407</v>
      </c>
      <c r="AF26" s="22" t="s">
        <v>445</v>
      </c>
      <c r="AG26" s="22" t="s">
        <v>176</v>
      </c>
      <c r="AH26" s="22">
        <v>172</v>
      </c>
      <c r="AI26" s="22">
        <v>1</v>
      </c>
      <c r="AJ26" s="22">
        <v>1</v>
      </c>
      <c r="AK26" s="22">
        <v>1</v>
      </c>
      <c r="AL26" s="22">
        <v>1</v>
      </c>
      <c r="AM26" s="28">
        <v>70690</v>
      </c>
      <c r="AN26" s="28">
        <v>106800</v>
      </c>
      <c r="AO26" s="29">
        <v>88745</v>
      </c>
    </row>
    <row r="27" spans="1:41" ht="28.8" x14ac:dyDescent="0.3">
      <c r="A27" s="18" t="s">
        <v>226</v>
      </c>
      <c r="B27" s="22">
        <v>8</v>
      </c>
      <c r="C27" s="31">
        <v>2</v>
      </c>
      <c r="D27" s="22">
        <v>4</v>
      </c>
      <c r="E27" s="22">
        <v>128</v>
      </c>
      <c r="F27" s="22">
        <v>1</v>
      </c>
      <c r="G27" s="22">
        <v>1</v>
      </c>
      <c r="H27" s="22">
        <v>6.4</v>
      </c>
      <c r="I27" s="32">
        <v>2592000</v>
      </c>
      <c r="J27" s="22">
        <v>60</v>
      </c>
      <c r="K27" s="34">
        <v>1</v>
      </c>
      <c r="L27" s="22">
        <v>20</v>
      </c>
      <c r="M27" s="22">
        <v>4</v>
      </c>
      <c r="N27" s="22">
        <v>48</v>
      </c>
      <c r="O27" s="22">
        <v>8</v>
      </c>
      <c r="P27" s="22">
        <v>5</v>
      </c>
      <c r="Q27" s="22">
        <v>5</v>
      </c>
      <c r="R27" s="34">
        <v>0</v>
      </c>
      <c r="S27" s="34">
        <v>0</v>
      </c>
      <c r="T27" s="36">
        <v>2073600</v>
      </c>
      <c r="U27" s="34">
        <v>30</v>
      </c>
      <c r="V27" s="22" t="s">
        <v>85</v>
      </c>
      <c r="W27" s="22" t="s">
        <v>67</v>
      </c>
      <c r="X27" s="34">
        <v>1</v>
      </c>
      <c r="Y27" s="22">
        <v>0</v>
      </c>
      <c r="Z27" s="42">
        <v>1</v>
      </c>
      <c r="AA27" s="22">
        <v>1</v>
      </c>
      <c r="AB27" s="22">
        <v>5000</v>
      </c>
      <c r="AC27" s="22">
        <v>0</v>
      </c>
      <c r="AD27" s="22"/>
      <c r="AE27" s="22" t="s">
        <v>415</v>
      </c>
      <c r="AF27" s="22" t="s">
        <v>443</v>
      </c>
      <c r="AG27" s="22" t="s">
        <v>175</v>
      </c>
      <c r="AH27" s="22">
        <v>185</v>
      </c>
      <c r="AI27" s="22">
        <v>0</v>
      </c>
      <c r="AJ27" s="22">
        <v>0</v>
      </c>
      <c r="AK27" s="22">
        <v>0</v>
      </c>
      <c r="AL27" s="22">
        <v>0</v>
      </c>
      <c r="AM27" s="28">
        <v>67800</v>
      </c>
      <c r="AN27" s="28">
        <v>108300</v>
      </c>
      <c r="AO27" s="29">
        <v>88050</v>
      </c>
    </row>
    <row r="28" spans="1:41" ht="30" customHeight="1" x14ac:dyDescent="0.3">
      <c r="A28" s="18" t="s">
        <v>227</v>
      </c>
      <c r="B28" s="22">
        <v>8</v>
      </c>
      <c r="C28" s="31">
        <v>1.6</v>
      </c>
      <c r="D28" s="22">
        <v>3</v>
      </c>
      <c r="E28" s="22">
        <v>32</v>
      </c>
      <c r="F28" s="22">
        <v>1</v>
      </c>
      <c r="G28" s="22">
        <v>1</v>
      </c>
      <c r="H28" s="22">
        <v>5</v>
      </c>
      <c r="I28" s="32">
        <v>921600</v>
      </c>
      <c r="J28" s="22">
        <v>60</v>
      </c>
      <c r="K28" s="34">
        <v>1</v>
      </c>
      <c r="L28" s="22">
        <v>5</v>
      </c>
      <c r="M28" s="22">
        <v>1</v>
      </c>
      <c r="N28" s="22">
        <v>16</v>
      </c>
      <c r="O28" s="22"/>
      <c r="P28" s="22"/>
      <c r="Q28" s="22"/>
      <c r="R28" s="34">
        <v>0</v>
      </c>
      <c r="S28" s="34">
        <v>0</v>
      </c>
      <c r="T28" s="36">
        <v>2073600</v>
      </c>
      <c r="U28" s="34">
        <v>30</v>
      </c>
      <c r="V28" s="22" t="s">
        <v>85</v>
      </c>
      <c r="W28" s="22" t="s">
        <v>67</v>
      </c>
      <c r="X28" s="34">
        <v>1</v>
      </c>
      <c r="Y28" s="22">
        <v>0</v>
      </c>
      <c r="Z28" s="42">
        <v>0</v>
      </c>
      <c r="AA28" s="22">
        <v>1</v>
      </c>
      <c r="AB28" s="22">
        <v>2800</v>
      </c>
      <c r="AC28" s="22">
        <v>0</v>
      </c>
      <c r="AD28" s="22"/>
      <c r="AE28" s="22" t="s">
        <v>407</v>
      </c>
      <c r="AF28" s="22" t="s">
        <v>445</v>
      </c>
      <c r="AG28" s="22" t="s">
        <v>176</v>
      </c>
      <c r="AH28" s="22">
        <v>172</v>
      </c>
      <c r="AI28" s="22">
        <v>1</v>
      </c>
      <c r="AJ28" s="22">
        <v>1</v>
      </c>
      <c r="AK28" s="22">
        <v>1</v>
      </c>
      <c r="AL28" s="22">
        <v>1</v>
      </c>
      <c r="AM28" s="28">
        <v>73590</v>
      </c>
      <c r="AN28" s="28">
        <v>89999</v>
      </c>
      <c r="AO28" s="29">
        <v>81794.5</v>
      </c>
    </row>
    <row r="29" spans="1:41" ht="28.8" x14ac:dyDescent="0.3">
      <c r="A29" s="18" t="s">
        <v>228</v>
      </c>
      <c r="B29" s="22">
        <v>8</v>
      </c>
      <c r="C29" s="31">
        <v>2.2999999999999998</v>
      </c>
      <c r="D29" s="22">
        <v>4</v>
      </c>
      <c r="E29" s="22">
        <v>128</v>
      </c>
      <c r="F29" s="22">
        <v>1</v>
      </c>
      <c r="G29" s="22">
        <v>1</v>
      </c>
      <c r="H29" s="22">
        <v>6.5</v>
      </c>
      <c r="I29" s="32">
        <v>2592000</v>
      </c>
      <c r="J29" s="22">
        <v>60</v>
      </c>
      <c r="K29" s="34">
        <v>1</v>
      </c>
      <c r="L29" s="22">
        <v>32</v>
      </c>
      <c r="M29" s="22">
        <v>4</v>
      </c>
      <c r="N29" s="22">
        <v>48</v>
      </c>
      <c r="O29" s="22">
        <v>12</v>
      </c>
      <c r="P29" s="22">
        <v>5</v>
      </c>
      <c r="Q29" s="22">
        <v>5</v>
      </c>
      <c r="R29" s="34">
        <v>0</v>
      </c>
      <c r="S29" s="34">
        <v>0</v>
      </c>
      <c r="T29" s="36">
        <v>8294400</v>
      </c>
      <c r="U29" s="34">
        <v>30</v>
      </c>
      <c r="V29" s="22" t="s">
        <v>85</v>
      </c>
      <c r="W29" s="22" t="s">
        <v>67</v>
      </c>
      <c r="X29" s="34">
        <v>1</v>
      </c>
      <c r="Y29" s="22">
        <v>0</v>
      </c>
      <c r="Z29" s="42">
        <v>1</v>
      </c>
      <c r="AA29" s="22">
        <v>1</v>
      </c>
      <c r="AB29" s="22">
        <v>4000</v>
      </c>
      <c r="AC29" s="22">
        <v>0</v>
      </c>
      <c r="AD29" s="22"/>
      <c r="AE29" s="22" t="s">
        <v>417</v>
      </c>
      <c r="AF29" s="22" t="s">
        <v>446</v>
      </c>
      <c r="AG29" s="22" t="s">
        <v>177</v>
      </c>
      <c r="AH29" s="22">
        <v>172</v>
      </c>
      <c r="AI29" s="22">
        <v>0</v>
      </c>
      <c r="AJ29" s="22">
        <v>0</v>
      </c>
      <c r="AK29" s="22">
        <v>0</v>
      </c>
      <c r="AL29" s="22">
        <v>0</v>
      </c>
      <c r="AM29" s="28">
        <v>82000</v>
      </c>
      <c r="AN29" s="28">
        <v>150590</v>
      </c>
      <c r="AO29" s="29">
        <v>116295</v>
      </c>
    </row>
    <row r="30" spans="1:41" ht="28.8" x14ac:dyDescent="0.3">
      <c r="A30" s="18" t="s">
        <v>229</v>
      </c>
      <c r="B30" s="22">
        <v>8</v>
      </c>
      <c r="C30" s="31">
        <v>2.2999999999999998</v>
      </c>
      <c r="D30" s="22">
        <v>4</v>
      </c>
      <c r="E30" s="22">
        <v>128</v>
      </c>
      <c r="F30" s="22">
        <v>1</v>
      </c>
      <c r="G30" s="22">
        <v>1</v>
      </c>
      <c r="H30" s="22">
        <v>6.4</v>
      </c>
      <c r="I30" s="32">
        <v>2527200</v>
      </c>
      <c r="J30" s="22">
        <v>60</v>
      </c>
      <c r="K30" s="34">
        <v>1</v>
      </c>
      <c r="L30" s="22">
        <v>25</v>
      </c>
      <c r="M30" s="22">
        <v>3</v>
      </c>
      <c r="N30" s="22">
        <v>25</v>
      </c>
      <c r="O30" s="22">
        <v>8</v>
      </c>
      <c r="P30" s="22">
        <v>5</v>
      </c>
      <c r="Q30" s="22"/>
      <c r="R30" s="34">
        <v>0</v>
      </c>
      <c r="S30" s="34">
        <v>0</v>
      </c>
      <c r="T30" s="36">
        <v>2073600</v>
      </c>
      <c r="U30" s="34">
        <v>30</v>
      </c>
      <c r="V30" s="22" t="s">
        <v>85</v>
      </c>
      <c r="W30" s="22" t="s">
        <v>67</v>
      </c>
      <c r="X30" s="34">
        <v>1</v>
      </c>
      <c r="Y30" s="22">
        <v>0</v>
      </c>
      <c r="Z30" s="42">
        <v>1</v>
      </c>
      <c r="AA30" s="22">
        <v>1</v>
      </c>
      <c r="AB30" s="22">
        <v>4000</v>
      </c>
      <c r="AC30" s="22">
        <v>0</v>
      </c>
      <c r="AD30" s="22"/>
      <c r="AE30" s="22" t="s">
        <v>417</v>
      </c>
      <c r="AF30" s="22" t="s">
        <v>447</v>
      </c>
      <c r="AG30" s="22" t="s">
        <v>466</v>
      </c>
      <c r="AH30" s="22">
        <v>166</v>
      </c>
      <c r="AI30" s="22">
        <v>0</v>
      </c>
      <c r="AJ30" s="22">
        <v>0</v>
      </c>
      <c r="AK30" s="22">
        <v>0</v>
      </c>
      <c r="AL30" s="22">
        <v>0</v>
      </c>
      <c r="AM30" s="28">
        <v>88900</v>
      </c>
      <c r="AN30" s="28">
        <v>137630</v>
      </c>
      <c r="AO30" s="29">
        <v>113265</v>
      </c>
    </row>
    <row r="31" spans="1:41" ht="28.8" x14ac:dyDescent="0.3">
      <c r="A31" s="18" t="s">
        <v>230</v>
      </c>
      <c r="B31" s="22">
        <v>8</v>
      </c>
      <c r="C31" s="31">
        <v>2.2000000000000002</v>
      </c>
      <c r="D31" s="22">
        <v>4</v>
      </c>
      <c r="E31" s="22">
        <v>128</v>
      </c>
      <c r="F31" s="22">
        <v>1</v>
      </c>
      <c r="G31" s="22">
        <v>1</v>
      </c>
      <c r="H31" s="22">
        <v>6.6</v>
      </c>
      <c r="I31" s="32">
        <v>1152000</v>
      </c>
      <c r="J31" s="22">
        <v>60</v>
      </c>
      <c r="K31" s="34">
        <v>1</v>
      </c>
      <c r="L31" s="22">
        <v>20</v>
      </c>
      <c r="M31" s="22">
        <v>4</v>
      </c>
      <c r="N31" s="22">
        <v>48</v>
      </c>
      <c r="O31" s="22">
        <v>8</v>
      </c>
      <c r="P31" s="22">
        <v>5</v>
      </c>
      <c r="Q31" s="22">
        <v>5</v>
      </c>
      <c r="R31" s="34">
        <v>0</v>
      </c>
      <c r="S31" s="34">
        <v>0</v>
      </c>
      <c r="T31" s="36">
        <v>8294400</v>
      </c>
      <c r="U31" s="34">
        <v>30</v>
      </c>
      <c r="V31" s="22" t="s">
        <v>85</v>
      </c>
      <c r="W31" s="22" t="s">
        <v>67</v>
      </c>
      <c r="X31" s="34">
        <v>1</v>
      </c>
      <c r="Y31" s="22">
        <v>1</v>
      </c>
      <c r="Z31" s="42">
        <v>1</v>
      </c>
      <c r="AA31" s="22">
        <v>1</v>
      </c>
      <c r="AB31" s="22">
        <v>5000</v>
      </c>
      <c r="AC31" s="22">
        <v>0</v>
      </c>
      <c r="AD31" s="22"/>
      <c r="AE31" s="22" t="s">
        <v>418</v>
      </c>
      <c r="AF31" s="22" t="s">
        <v>438</v>
      </c>
      <c r="AG31" s="22" t="s">
        <v>175</v>
      </c>
      <c r="AH31" s="22">
        <v>193</v>
      </c>
      <c r="AI31" s="22">
        <v>0</v>
      </c>
      <c r="AJ31" s="22">
        <v>0</v>
      </c>
      <c r="AK31" s="22">
        <v>0</v>
      </c>
      <c r="AL31" s="22">
        <v>0</v>
      </c>
      <c r="AM31" s="28">
        <v>94000</v>
      </c>
      <c r="AN31" s="28">
        <v>128790</v>
      </c>
      <c r="AO31" s="29">
        <v>111395</v>
      </c>
    </row>
    <row r="32" spans="1:41" ht="28.8" x14ac:dyDescent="0.3">
      <c r="A32" s="18" t="s">
        <v>231</v>
      </c>
      <c r="B32" s="22">
        <v>8</v>
      </c>
      <c r="C32" s="31">
        <v>2.2999999999999998</v>
      </c>
      <c r="D32" s="22">
        <v>6</v>
      </c>
      <c r="E32" s="22">
        <v>128</v>
      </c>
      <c r="F32" s="22">
        <v>1</v>
      </c>
      <c r="G32" s="22">
        <v>1</v>
      </c>
      <c r="H32" s="22">
        <v>6.5</v>
      </c>
      <c r="I32" s="32">
        <v>2592000</v>
      </c>
      <c r="J32" s="22">
        <v>60</v>
      </c>
      <c r="K32" s="34">
        <v>1</v>
      </c>
      <c r="L32" s="22">
        <v>32</v>
      </c>
      <c r="M32" s="22">
        <v>4</v>
      </c>
      <c r="N32" s="22">
        <v>48</v>
      </c>
      <c r="O32" s="22">
        <v>12</v>
      </c>
      <c r="P32" s="22">
        <v>5</v>
      </c>
      <c r="Q32" s="22">
        <v>5</v>
      </c>
      <c r="R32" s="34">
        <v>0</v>
      </c>
      <c r="S32" s="34">
        <v>0</v>
      </c>
      <c r="T32" s="36">
        <v>8294400</v>
      </c>
      <c r="U32" s="34">
        <v>30</v>
      </c>
      <c r="V32" s="22" t="s">
        <v>85</v>
      </c>
      <c r="W32" s="22" t="s">
        <v>67</v>
      </c>
      <c r="X32" s="34">
        <v>1</v>
      </c>
      <c r="Y32" s="22">
        <v>0</v>
      </c>
      <c r="Z32" s="42">
        <v>1</v>
      </c>
      <c r="AA32" s="22">
        <v>1</v>
      </c>
      <c r="AB32" s="22">
        <v>4000</v>
      </c>
      <c r="AC32" s="22">
        <v>0</v>
      </c>
      <c r="AD32" s="22"/>
      <c r="AE32" s="22" t="s">
        <v>417</v>
      </c>
      <c r="AF32" s="22" t="s">
        <v>446</v>
      </c>
      <c r="AG32" s="22" t="s">
        <v>177</v>
      </c>
      <c r="AH32" s="22">
        <v>172</v>
      </c>
      <c r="AI32" s="22">
        <v>0</v>
      </c>
      <c r="AJ32" s="22">
        <v>0</v>
      </c>
      <c r="AK32" s="22">
        <v>0</v>
      </c>
      <c r="AL32" s="22">
        <v>0</v>
      </c>
      <c r="AM32" s="28">
        <v>97000</v>
      </c>
      <c r="AN32" s="28">
        <v>136600</v>
      </c>
      <c r="AO32" s="29">
        <v>116800</v>
      </c>
    </row>
    <row r="33" spans="1:41" ht="30" customHeight="1" x14ac:dyDescent="0.3">
      <c r="A33" s="18" t="s">
        <v>232</v>
      </c>
      <c r="B33" s="22">
        <v>8</v>
      </c>
      <c r="C33" s="31">
        <v>2.2999999999999998</v>
      </c>
      <c r="D33" s="22">
        <v>6</v>
      </c>
      <c r="E33" s="22">
        <v>64</v>
      </c>
      <c r="F33" s="22">
        <v>1</v>
      </c>
      <c r="G33" s="22">
        <v>1</v>
      </c>
      <c r="H33" s="22">
        <v>6.4</v>
      </c>
      <c r="I33" s="32">
        <v>2527200</v>
      </c>
      <c r="J33" s="22">
        <v>60</v>
      </c>
      <c r="K33" s="34">
        <v>1</v>
      </c>
      <c r="L33" s="22">
        <v>32</v>
      </c>
      <c r="M33" s="22">
        <v>4</v>
      </c>
      <c r="N33" s="22">
        <v>64</v>
      </c>
      <c r="O33" s="22">
        <v>8</v>
      </c>
      <c r="P33" s="22">
        <v>5</v>
      </c>
      <c r="Q33" s="22">
        <v>5</v>
      </c>
      <c r="R33" s="34">
        <v>0</v>
      </c>
      <c r="S33" s="34">
        <v>0</v>
      </c>
      <c r="T33" s="36">
        <v>8294400</v>
      </c>
      <c r="U33" s="34">
        <v>30</v>
      </c>
      <c r="V33" s="22" t="s">
        <v>85</v>
      </c>
      <c r="W33" s="22" t="s">
        <v>67</v>
      </c>
      <c r="X33" s="34">
        <v>1</v>
      </c>
      <c r="Y33" s="22">
        <v>0</v>
      </c>
      <c r="Z33" s="42">
        <v>1</v>
      </c>
      <c r="AA33" s="22">
        <v>1</v>
      </c>
      <c r="AB33" s="22">
        <v>6000</v>
      </c>
      <c r="AC33" s="22">
        <v>0</v>
      </c>
      <c r="AD33" s="22"/>
      <c r="AE33" s="22" t="s">
        <v>419</v>
      </c>
      <c r="AF33" s="22" t="s">
        <v>442</v>
      </c>
      <c r="AG33" s="22" t="s">
        <v>172</v>
      </c>
      <c r="AH33" s="22">
        <v>191</v>
      </c>
      <c r="AI33" s="22">
        <v>0</v>
      </c>
      <c r="AJ33" s="22">
        <v>0</v>
      </c>
      <c r="AK33" s="22">
        <v>0</v>
      </c>
      <c r="AL33" s="22">
        <v>0</v>
      </c>
      <c r="AM33" s="28">
        <v>93300</v>
      </c>
      <c r="AN33" s="28">
        <v>138200</v>
      </c>
      <c r="AO33" s="29">
        <v>115750</v>
      </c>
    </row>
    <row r="34" spans="1:41" ht="30" customHeight="1" x14ac:dyDescent="0.3">
      <c r="A34" s="18" t="s">
        <v>233</v>
      </c>
      <c r="B34" s="22">
        <v>8</v>
      </c>
      <c r="C34" s="31">
        <v>2</v>
      </c>
      <c r="D34" s="22">
        <v>4</v>
      </c>
      <c r="E34" s="22">
        <v>64</v>
      </c>
      <c r="F34" s="22">
        <v>1</v>
      </c>
      <c r="G34" s="22">
        <v>1</v>
      </c>
      <c r="H34" s="22">
        <v>6.5</v>
      </c>
      <c r="I34" s="32">
        <v>1152000</v>
      </c>
      <c r="J34" s="22">
        <v>60</v>
      </c>
      <c r="K34" s="34">
        <v>1</v>
      </c>
      <c r="L34" s="22">
        <v>13</v>
      </c>
      <c r="M34" s="22">
        <v>4</v>
      </c>
      <c r="N34" s="22">
        <v>48</v>
      </c>
      <c r="O34" s="22">
        <v>8</v>
      </c>
      <c r="P34" s="22">
        <v>5</v>
      </c>
      <c r="Q34" s="22">
        <v>2</v>
      </c>
      <c r="R34" s="34">
        <v>0</v>
      </c>
      <c r="S34" s="34">
        <v>0</v>
      </c>
      <c r="T34" s="36">
        <v>8294400</v>
      </c>
      <c r="U34" s="34">
        <v>30</v>
      </c>
      <c r="V34" s="22" t="s">
        <v>85</v>
      </c>
      <c r="W34" s="22" t="s">
        <v>67</v>
      </c>
      <c r="X34" s="34">
        <v>1</v>
      </c>
      <c r="Y34" s="22">
        <v>1</v>
      </c>
      <c r="Z34" s="42">
        <v>1</v>
      </c>
      <c r="AA34" s="22">
        <v>1</v>
      </c>
      <c r="AB34" s="22">
        <v>5000</v>
      </c>
      <c r="AC34" s="22">
        <v>0</v>
      </c>
      <c r="AD34" s="22"/>
      <c r="AE34" s="22" t="s">
        <v>411</v>
      </c>
      <c r="AF34" s="22" t="s">
        <v>448</v>
      </c>
      <c r="AG34" s="22" t="s">
        <v>171</v>
      </c>
      <c r="AH34" s="22">
        <v>205</v>
      </c>
      <c r="AI34" s="22">
        <v>0</v>
      </c>
      <c r="AJ34" s="22">
        <v>0</v>
      </c>
      <c r="AK34" s="22">
        <v>0</v>
      </c>
      <c r="AL34" s="22">
        <v>0</v>
      </c>
      <c r="AM34" s="28">
        <v>101240</v>
      </c>
      <c r="AN34" s="28">
        <v>119980</v>
      </c>
      <c r="AO34" s="29">
        <v>110610</v>
      </c>
    </row>
    <row r="35" spans="1:41" ht="28.8" x14ac:dyDescent="0.3">
      <c r="A35" s="18" t="s">
        <v>234</v>
      </c>
      <c r="B35" s="22">
        <v>8</v>
      </c>
      <c r="C35" s="31">
        <v>2.2000000000000002</v>
      </c>
      <c r="D35" s="22">
        <v>6</v>
      </c>
      <c r="E35" s="22">
        <v>128</v>
      </c>
      <c r="F35" s="22">
        <v>1</v>
      </c>
      <c r="G35" s="22">
        <v>1</v>
      </c>
      <c r="H35" s="22">
        <v>6.7</v>
      </c>
      <c r="I35" s="32">
        <v>2592000</v>
      </c>
      <c r="J35" s="22">
        <v>60</v>
      </c>
      <c r="K35" s="34">
        <v>1</v>
      </c>
      <c r="L35" s="22">
        <v>32</v>
      </c>
      <c r="M35" s="22">
        <v>4</v>
      </c>
      <c r="N35" s="22">
        <v>64</v>
      </c>
      <c r="O35" s="22">
        <v>12</v>
      </c>
      <c r="P35" s="22">
        <v>5</v>
      </c>
      <c r="Q35" s="22">
        <v>5</v>
      </c>
      <c r="R35" s="34">
        <v>0</v>
      </c>
      <c r="S35" s="34">
        <v>0</v>
      </c>
      <c r="T35" s="36">
        <v>8294400</v>
      </c>
      <c r="U35" s="34">
        <v>30</v>
      </c>
      <c r="V35" s="22" t="s">
        <v>85</v>
      </c>
      <c r="W35" s="22" t="s">
        <v>67</v>
      </c>
      <c r="X35" s="34">
        <v>1</v>
      </c>
      <c r="Y35" s="22">
        <v>0</v>
      </c>
      <c r="Z35" s="42">
        <v>1</v>
      </c>
      <c r="AA35" s="22">
        <v>1</v>
      </c>
      <c r="AB35" s="22">
        <v>4500</v>
      </c>
      <c r="AC35" s="22">
        <v>0</v>
      </c>
      <c r="AD35" s="22"/>
      <c r="AE35" s="22" t="s">
        <v>163</v>
      </c>
      <c r="AF35" s="22" t="s">
        <v>449</v>
      </c>
      <c r="AG35" s="22" t="s">
        <v>466</v>
      </c>
      <c r="AH35" s="22">
        <v>179</v>
      </c>
      <c r="AI35" s="22">
        <v>0</v>
      </c>
      <c r="AJ35" s="22">
        <v>0</v>
      </c>
      <c r="AK35" s="22">
        <v>0</v>
      </c>
      <c r="AL35" s="22">
        <v>0</v>
      </c>
      <c r="AM35" s="28">
        <v>106990</v>
      </c>
      <c r="AN35" s="28">
        <v>187733</v>
      </c>
      <c r="AO35" s="29">
        <v>147361.5</v>
      </c>
    </row>
    <row r="36" spans="1:41" ht="30" customHeight="1" x14ac:dyDescent="0.3">
      <c r="A36" s="18" t="s">
        <v>235</v>
      </c>
      <c r="B36" s="22">
        <v>8</v>
      </c>
      <c r="C36" s="31">
        <v>2</v>
      </c>
      <c r="D36" s="22">
        <v>4</v>
      </c>
      <c r="E36" s="22">
        <v>128</v>
      </c>
      <c r="F36" s="22">
        <v>1</v>
      </c>
      <c r="G36" s="22">
        <v>1</v>
      </c>
      <c r="H36" s="22">
        <v>6.5</v>
      </c>
      <c r="I36" s="32">
        <v>1152000</v>
      </c>
      <c r="J36" s="22">
        <v>60</v>
      </c>
      <c r="K36" s="34">
        <v>1</v>
      </c>
      <c r="L36" s="22">
        <v>13</v>
      </c>
      <c r="M36" s="22">
        <v>4</v>
      </c>
      <c r="N36" s="22">
        <v>48</v>
      </c>
      <c r="O36" s="22">
        <v>8</v>
      </c>
      <c r="P36" s="22">
        <v>5</v>
      </c>
      <c r="Q36" s="22">
        <v>2</v>
      </c>
      <c r="R36" s="34">
        <v>0</v>
      </c>
      <c r="S36" s="34">
        <v>0</v>
      </c>
      <c r="T36" s="36">
        <v>8294400</v>
      </c>
      <c r="U36" s="34">
        <v>30</v>
      </c>
      <c r="V36" s="22" t="s">
        <v>85</v>
      </c>
      <c r="W36" s="22" t="s">
        <v>67</v>
      </c>
      <c r="X36" s="34">
        <v>1</v>
      </c>
      <c r="Y36" s="22">
        <v>1</v>
      </c>
      <c r="Z36" s="42">
        <v>1</v>
      </c>
      <c r="AA36" s="22">
        <v>1</v>
      </c>
      <c r="AB36" s="22">
        <v>5000</v>
      </c>
      <c r="AC36" s="22">
        <v>0</v>
      </c>
      <c r="AD36" s="22"/>
      <c r="AE36" s="22" t="s">
        <v>411</v>
      </c>
      <c r="AF36" s="22" t="s">
        <v>448</v>
      </c>
      <c r="AG36" s="22" t="s">
        <v>171</v>
      </c>
      <c r="AH36" s="22">
        <v>205</v>
      </c>
      <c r="AI36" s="22">
        <v>0</v>
      </c>
      <c r="AJ36" s="22">
        <v>0</v>
      </c>
      <c r="AK36" s="22">
        <v>0</v>
      </c>
      <c r="AL36" s="22">
        <v>0</v>
      </c>
      <c r="AM36" s="28">
        <v>92200</v>
      </c>
      <c r="AN36" s="28">
        <v>209900</v>
      </c>
      <c r="AO36" s="29">
        <v>151050</v>
      </c>
    </row>
    <row r="37" spans="1:41" ht="30" customHeight="1" x14ac:dyDescent="0.3">
      <c r="A37" s="18" t="s">
        <v>236</v>
      </c>
      <c r="B37" s="22">
        <v>8</v>
      </c>
      <c r="C37" s="31">
        <v>2.2999999999999998</v>
      </c>
      <c r="D37" s="22">
        <v>6</v>
      </c>
      <c r="E37" s="22">
        <v>128</v>
      </c>
      <c r="F37" s="22">
        <v>1</v>
      </c>
      <c r="G37" s="22">
        <v>1</v>
      </c>
      <c r="H37" s="22">
        <v>6.5</v>
      </c>
      <c r="I37" s="32">
        <v>2592000</v>
      </c>
      <c r="J37" s="22">
        <v>60</v>
      </c>
      <c r="K37" s="34">
        <v>1</v>
      </c>
      <c r="L37" s="22">
        <v>32</v>
      </c>
      <c r="M37" s="22">
        <v>4</v>
      </c>
      <c r="N37" s="22">
        <v>64</v>
      </c>
      <c r="O37" s="22">
        <v>12</v>
      </c>
      <c r="P37" s="22">
        <v>5</v>
      </c>
      <c r="Q37" s="22">
        <v>5</v>
      </c>
      <c r="R37" s="34">
        <v>0</v>
      </c>
      <c r="S37" s="34">
        <v>0</v>
      </c>
      <c r="T37" s="36">
        <v>8294400</v>
      </c>
      <c r="U37" s="34">
        <v>30</v>
      </c>
      <c r="V37" s="22" t="s">
        <v>85</v>
      </c>
      <c r="W37" s="22" t="s">
        <v>67</v>
      </c>
      <c r="X37" s="34">
        <v>1</v>
      </c>
      <c r="Y37" s="22">
        <v>0</v>
      </c>
      <c r="Z37" s="42">
        <v>1</v>
      </c>
      <c r="AA37" s="22">
        <v>1</v>
      </c>
      <c r="AB37" s="22">
        <v>6000</v>
      </c>
      <c r="AC37" s="22">
        <v>0</v>
      </c>
      <c r="AD37" s="22"/>
      <c r="AE37" s="22" t="s">
        <v>415</v>
      </c>
      <c r="AF37" s="22" t="s">
        <v>450</v>
      </c>
      <c r="AG37" s="22" t="s">
        <v>178</v>
      </c>
      <c r="AH37" s="22">
        <v>203</v>
      </c>
      <c r="AI37" s="22">
        <v>0</v>
      </c>
      <c r="AJ37" s="22">
        <v>0</v>
      </c>
      <c r="AK37" s="22">
        <v>0</v>
      </c>
      <c r="AL37" s="22">
        <v>0</v>
      </c>
      <c r="AM37" s="28">
        <v>108900</v>
      </c>
      <c r="AN37" s="28">
        <v>127039</v>
      </c>
      <c r="AO37" s="29">
        <v>117969.5</v>
      </c>
    </row>
    <row r="38" spans="1:41" ht="30" customHeight="1" x14ac:dyDescent="0.3">
      <c r="A38" s="18" t="s">
        <v>237</v>
      </c>
      <c r="B38" s="22">
        <v>8</v>
      </c>
      <c r="C38" s="31">
        <v>2.2000000000000002</v>
      </c>
      <c r="D38" s="22">
        <v>6</v>
      </c>
      <c r="E38" s="22">
        <v>128</v>
      </c>
      <c r="F38" s="22">
        <v>1</v>
      </c>
      <c r="G38" s="22">
        <v>1</v>
      </c>
      <c r="H38" s="22">
        <v>6.7</v>
      </c>
      <c r="I38" s="32">
        <v>2527200</v>
      </c>
      <c r="J38" s="22">
        <v>60</v>
      </c>
      <c r="K38" s="34">
        <v>1</v>
      </c>
      <c r="L38" s="22">
        <v>32</v>
      </c>
      <c r="M38" s="22">
        <v>4</v>
      </c>
      <c r="N38" s="22">
        <v>64</v>
      </c>
      <c r="O38" s="22">
        <v>12</v>
      </c>
      <c r="P38" s="22">
        <v>5</v>
      </c>
      <c r="Q38" s="22">
        <v>5</v>
      </c>
      <c r="R38" s="34">
        <v>0</v>
      </c>
      <c r="S38" s="34">
        <v>0</v>
      </c>
      <c r="T38" s="36">
        <v>8294400</v>
      </c>
      <c r="U38" s="34">
        <v>30</v>
      </c>
      <c r="V38" s="22" t="s">
        <v>85</v>
      </c>
      <c r="W38" s="22" t="s">
        <v>67</v>
      </c>
      <c r="X38" s="34">
        <v>1</v>
      </c>
      <c r="Y38" s="22">
        <v>0</v>
      </c>
      <c r="Z38" s="42">
        <v>1</v>
      </c>
      <c r="AA38" s="22">
        <v>1</v>
      </c>
      <c r="AB38" s="22">
        <v>7000</v>
      </c>
      <c r="AC38" s="22">
        <v>0</v>
      </c>
      <c r="AD38" s="22"/>
      <c r="AE38" s="22" t="s">
        <v>420</v>
      </c>
      <c r="AF38" s="22" t="s">
        <v>439</v>
      </c>
      <c r="AG38" s="22" t="s">
        <v>467</v>
      </c>
      <c r="AH38" s="22">
        <v>213</v>
      </c>
      <c r="AI38" s="22">
        <v>0</v>
      </c>
      <c r="AJ38" s="22">
        <v>0</v>
      </c>
      <c r="AK38" s="22">
        <v>0</v>
      </c>
      <c r="AL38" s="22">
        <v>0</v>
      </c>
      <c r="AM38" s="28">
        <v>109000</v>
      </c>
      <c r="AN38" s="28">
        <v>197800</v>
      </c>
      <c r="AO38" s="29">
        <v>153400</v>
      </c>
    </row>
    <row r="39" spans="1:41" ht="30" customHeight="1" x14ac:dyDescent="0.3">
      <c r="A39" s="18" t="s">
        <v>238</v>
      </c>
      <c r="B39" s="22">
        <v>8</v>
      </c>
      <c r="C39" s="31">
        <v>2.2000000000000002</v>
      </c>
      <c r="D39" s="22">
        <v>8</v>
      </c>
      <c r="E39" s="22">
        <v>128</v>
      </c>
      <c r="F39" s="22">
        <v>0</v>
      </c>
      <c r="G39" s="22">
        <v>1</v>
      </c>
      <c r="H39" s="22">
        <v>6.7</v>
      </c>
      <c r="I39" s="32">
        <v>2592000</v>
      </c>
      <c r="J39" s="22">
        <v>60</v>
      </c>
      <c r="K39" s="34">
        <v>0</v>
      </c>
      <c r="L39" s="22"/>
      <c r="M39" s="22">
        <v>3</v>
      </c>
      <c r="N39" s="22">
        <v>48</v>
      </c>
      <c r="O39" s="22">
        <v>8</v>
      </c>
      <c r="P39" s="22"/>
      <c r="Q39" s="22"/>
      <c r="R39" s="34">
        <v>0</v>
      </c>
      <c r="S39" s="34">
        <v>1</v>
      </c>
      <c r="T39" s="36">
        <v>8294400</v>
      </c>
      <c r="U39" s="34">
        <v>30</v>
      </c>
      <c r="V39" s="22" t="s">
        <v>85</v>
      </c>
      <c r="W39" s="22" t="s">
        <v>67</v>
      </c>
      <c r="X39" s="34">
        <v>0</v>
      </c>
      <c r="Y39" s="22">
        <v>0</v>
      </c>
      <c r="Z39" s="42">
        <v>1</v>
      </c>
      <c r="AA39" s="22">
        <v>1</v>
      </c>
      <c r="AB39" s="22">
        <v>3700</v>
      </c>
      <c r="AC39" s="22">
        <v>0</v>
      </c>
      <c r="AD39" s="22"/>
      <c r="AE39" s="22" t="s">
        <v>421</v>
      </c>
      <c r="AF39" s="22" t="s">
        <v>451</v>
      </c>
      <c r="AG39" s="22" t="s">
        <v>178</v>
      </c>
      <c r="AH39" s="22">
        <v>220</v>
      </c>
      <c r="AI39" s="22">
        <v>0</v>
      </c>
      <c r="AJ39" s="22">
        <v>0</v>
      </c>
      <c r="AK39" s="22">
        <v>0</v>
      </c>
      <c r="AL39" s="22">
        <v>0</v>
      </c>
      <c r="AM39" s="28">
        <v>133000</v>
      </c>
      <c r="AN39" s="28">
        <v>209990</v>
      </c>
      <c r="AO39" s="29">
        <v>171495</v>
      </c>
    </row>
    <row r="40" spans="1:41" ht="30" customHeight="1" x14ac:dyDescent="0.3">
      <c r="A40" s="18" t="s">
        <v>239</v>
      </c>
      <c r="B40" s="22">
        <v>8</v>
      </c>
      <c r="C40" s="31">
        <v>2.2999999999999998</v>
      </c>
      <c r="D40" s="22">
        <v>4</v>
      </c>
      <c r="E40" s="22">
        <v>64</v>
      </c>
      <c r="F40" s="22">
        <v>1</v>
      </c>
      <c r="G40" s="22">
        <v>1</v>
      </c>
      <c r="H40" s="22">
        <v>6.3</v>
      </c>
      <c r="I40" s="32">
        <v>2527200</v>
      </c>
      <c r="J40" s="22">
        <v>60</v>
      </c>
      <c r="K40" s="34">
        <v>1</v>
      </c>
      <c r="L40" s="22">
        <v>13</v>
      </c>
      <c r="M40" s="22">
        <v>2</v>
      </c>
      <c r="N40" s="22">
        <v>25</v>
      </c>
      <c r="O40" s="22">
        <v>8</v>
      </c>
      <c r="P40" s="22"/>
      <c r="Q40" s="22"/>
      <c r="R40" s="34">
        <v>0</v>
      </c>
      <c r="S40" s="34">
        <v>0</v>
      </c>
      <c r="T40" s="36">
        <v>2073600</v>
      </c>
      <c r="U40" s="34">
        <v>30</v>
      </c>
      <c r="V40" s="22" t="s">
        <v>85</v>
      </c>
      <c r="W40" s="22" t="s">
        <v>67</v>
      </c>
      <c r="X40" s="34">
        <v>1</v>
      </c>
      <c r="Y40" s="22">
        <v>0</v>
      </c>
      <c r="Z40" s="42">
        <v>1</v>
      </c>
      <c r="AA40" s="22">
        <v>1</v>
      </c>
      <c r="AB40" s="22">
        <v>4050</v>
      </c>
      <c r="AC40" s="22">
        <v>0</v>
      </c>
      <c r="AD40" s="22"/>
      <c r="AE40" s="22" t="s">
        <v>422</v>
      </c>
      <c r="AF40" s="22" t="s">
        <v>167</v>
      </c>
      <c r="AG40" s="22" t="s">
        <v>468</v>
      </c>
      <c r="AH40" s="22">
        <v>218</v>
      </c>
      <c r="AI40" s="22">
        <v>1</v>
      </c>
      <c r="AJ40" s="22">
        <v>1</v>
      </c>
      <c r="AK40" s="22">
        <v>1</v>
      </c>
      <c r="AL40" s="22">
        <v>1</v>
      </c>
      <c r="AM40" s="28">
        <v>138000</v>
      </c>
      <c r="AN40" s="28">
        <v>201987</v>
      </c>
      <c r="AO40" s="29">
        <v>169993.5</v>
      </c>
    </row>
    <row r="41" spans="1:41" ht="28.8" x14ac:dyDescent="0.3">
      <c r="A41" s="18" t="s">
        <v>240</v>
      </c>
      <c r="B41" s="22">
        <v>8</v>
      </c>
      <c r="C41" s="31">
        <v>2.2999999999999998</v>
      </c>
      <c r="D41" s="22">
        <v>4</v>
      </c>
      <c r="E41" s="22">
        <v>128</v>
      </c>
      <c r="F41" s="22">
        <v>1</v>
      </c>
      <c r="G41" s="22">
        <v>1</v>
      </c>
      <c r="H41" s="22">
        <v>6.4</v>
      </c>
      <c r="I41" s="32">
        <v>2527200</v>
      </c>
      <c r="J41" s="22">
        <v>60</v>
      </c>
      <c r="K41" s="34">
        <v>1</v>
      </c>
      <c r="L41" s="22">
        <v>25</v>
      </c>
      <c r="M41" s="22">
        <v>3</v>
      </c>
      <c r="N41" s="22">
        <v>25</v>
      </c>
      <c r="O41" s="22">
        <v>8</v>
      </c>
      <c r="P41" s="22">
        <v>5</v>
      </c>
      <c r="Q41" s="22"/>
      <c r="R41" s="34">
        <v>0</v>
      </c>
      <c r="S41" s="34">
        <v>0</v>
      </c>
      <c r="T41" s="36">
        <v>2073600</v>
      </c>
      <c r="U41" s="34">
        <v>30</v>
      </c>
      <c r="V41" s="22" t="s">
        <v>85</v>
      </c>
      <c r="W41" s="22" t="s">
        <v>67</v>
      </c>
      <c r="X41" s="34">
        <v>1</v>
      </c>
      <c r="Y41" s="22">
        <v>0</v>
      </c>
      <c r="Z41" s="42">
        <v>1</v>
      </c>
      <c r="AA41" s="22">
        <v>1</v>
      </c>
      <c r="AB41" s="22">
        <v>4000</v>
      </c>
      <c r="AC41" s="22">
        <v>0</v>
      </c>
      <c r="AD41" s="22"/>
      <c r="AE41" s="22" t="s">
        <v>417</v>
      </c>
      <c r="AF41" s="22" t="s">
        <v>447</v>
      </c>
      <c r="AG41" s="22" t="s">
        <v>466</v>
      </c>
      <c r="AH41" s="22">
        <v>166</v>
      </c>
      <c r="AI41" s="22">
        <v>0</v>
      </c>
      <c r="AJ41" s="22">
        <v>0</v>
      </c>
      <c r="AK41" s="22">
        <v>0</v>
      </c>
      <c r="AL41" s="22">
        <v>0</v>
      </c>
      <c r="AM41" s="28">
        <v>146790</v>
      </c>
      <c r="AN41" s="28">
        <v>146790</v>
      </c>
      <c r="AO41" s="29">
        <v>146790</v>
      </c>
    </row>
    <row r="42" spans="1:41" ht="28.8" x14ac:dyDescent="0.3">
      <c r="A42" s="18" t="s">
        <v>241</v>
      </c>
      <c r="B42" s="22">
        <v>8</v>
      </c>
      <c r="C42" s="31">
        <v>2.7</v>
      </c>
      <c r="D42" s="22">
        <v>6</v>
      </c>
      <c r="E42" s="22">
        <v>128</v>
      </c>
      <c r="F42" s="22">
        <v>1</v>
      </c>
      <c r="G42" s="22">
        <v>1</v>
      </c>
      <c r="H42" s="22">
        <v>6.7</v>
      </c>
      <c r="I42" s="32">
        <v>2592000</v>
      </c>
      <c r="J42" s="22">
        <v>60</v>
      </c>
      <c r="K42" s="34">
        <v>1</v>
      </c>
      <c r="L42" s="22">
        <v>32</v>
      </c>
      <c r="M42" s="22">
        <v>3</v>
      </c>
      <c r="N42" s="22">
        <v>12</v>
      </c>
      <c r="O42" s="22">
        <v>12</v>
      </c>
      <c r="P42" s="22">
        <v>12</v>
      </c>
      <c r="Q42" s="22"/>
      <c r="R42" s="34">
        <v>0</v>
      </c>
      <c r="S42" s="34">
        <v>0</v>
      </c>
      <c r="T42" s="36">
        <v>8294400</v>
      </c>
      <c r="U42" s="34">
        <v>30</v>
      </c>
      <c r="V42" s="22" t="s">
        <v>85</v>
      </c>
      <c r="W42" s="22" t="s">
        <v>67</v>
      </c>
      <c r="X42" s="34">
        <v>1</v>
      </c>
      <c r="Y42" s="22">
        <v>0</v>
      </c>
      <c r="Z42" s="42">
        <v>1</v>
      </c>
      <c r="AA42" s="22">
        <v>1</v>
      </c>
      <c r="AB42" s="22">
        <v>4500</v>
      </c>
      <c r="AC42" s="22">
        <v>0</v>
      </c>
      <c r="AD42" s="22"/>
      <c r="AE42" s="22" t="s">
        <v>161</v>
      </c>
      <c r="AF42" s="22" t="s">
        <v>448</v>
      </c>
      <c r="AG42" s="22" t="s">
        <v>469</v>
      </c>
      <c r="AH42" s="22">
        <v>199</v>
      </c>
      <c r="AI42" s="22">
        <v>0</v>
      </c>
      <c r="AJ42" s="22">
        <v>0</v>
      </c>
      <c r="AK42" s="22">
        <v>0</v>
      </c>
      <c r="AL42" s="22">
        <v>0</v>
      </c>
      <c r="AM42" s="28">
        <v>148890</v>
      </c>
      <c r="AN42" s="28">
        <v>229990</v>
      </c>
      <c r="AO42" s="29">
        <v>189440</v>
      </c>
    </row>
    <row r="43" spans="1:41" ht="28.8" x14ac:dyDescent="0.3">
      <c r="A43" s="18" t="s">
        <v>242</v>
      </c>
      <c r="B43" s="22">
        <v>8</v>
      </c>
      <c r="C43" s="31">
        <v>2.73</v>
      </c>
      <c r="D43" s="22">
        <v>6</v>
      </c>
      <c r="E43" s="22">
        <v>128</v>
      </c>
      <c r="F43" s="22">
        <v>1</v>
      </c>
      <c r="G43" s="22">
        <v>1</v>
      </c>
      <c r="H43" s="22">
        <v>6.5</v>
      </c>
      <c r="I43" s="32">
        <v>2592000</v>
      </c>
      <c r="J43" s="22">
        <v>120</v>
      </c>
      <c r="K43" s="34">
        <v>1</v>
      </c>
      <c r="L43" s="22">
        <v>32</v>
      </c>
      <c r="M43" s="22">
        <v>3</v>
      </c>
      <c r="N43" s="22">
        <v>12</v>
      </c>
      <c r="O43" s="22">
        <v>8</v>
      </c>
      <c r="P43" s="22">
        <v>12</v>
      </c>
      <c r="Q43" s="22"/>
      <c r="R43" s="34">
        <v>0</v>
      </c>
      <c r="S43" s="34">
        <v>0</v>
      </c>
      <c r="T43" s="36">
        <v>8294400</v>
      </c>
      <c r="U43" s="34">
        <v>60</v>
      </c>
      <c r="V43" s="22" t="s">
        <v>85</v>
      </c>
      <c r="W43" s="22" t="s">
        <v>67</v>
      </c>
      <c r="X43" s="34">
        <v>0</v>
      </c>
      <c r="Y43" s="22">
        <v>0</v>
      </c>
      <c r="Z43" s="42">
        <v>1</v>
      </c>
      <c r="AA43" s="22">
        <v>1</v>
      </c>
      <c r="AB43" s="22">
        <v>4500</v>
      </c>
      <c r="AC43" s="22">
        <v>1</v>
      </c>
      <c r="AD43" s="22" t="s">
        <v>401</v>
      </c>
      <c r="AE43" s="22" t="s">
        <v>423</v>
      </c>
      <c r="AF43" s="22" t="s">
        <v>452</v>
      </c>
      <c r="AG43" s="22" t="s">
        <v>173</v>
      </c>
      <c r="AH43" s="22">
        <v>190</v>
      </c>
      <c r="AI43" s="22">
        <v>1</v>
      </c>
      <c r="AJ43" s="22">
        <v>1</v>
      </c>
      <c r="AK43" s="22">
        <v>1</v>
      </c>
      <c r="AL43" s="22">
        <v>0</v>
      </c>
      <c r="AM43" s="28">
        <v>157500</v>
      </c>
      <c r="AN43" s="28">
        <v>280350</v>
      </c>
      <c r="AO43" s="29">
        <v>218925</v>
      </c>
    </row>
    <row r="44" spans="1:41" ht="28.8" x14ac:dyDescent="0.3">
      <c r="A44" s="18" t="s">
        <v>243</v>
      </c>
      <c r="B44" s="22">
        <v>8</v>
      </c>
      <c r="C44" s="31">
        <v>2.84</v>
      </c>
      <c r="D44" s="22">
        <v>6</v>
      </c>
      <c r="E44" s="22">
        <v>128</v>
      </c>
      <c r="F44" s="22">
        <v>1</v>
      </c>
      <c r="G44" s="22">
        <v>1</v>
      </c>
      <c r="H44" s="22">
        <v>6.7</v>
      </c>
      <c r="I44" s="32">
        <v>2592000</v>
      </c>
      <c r="J44" s="22">
        <v>60</v>
      </c>
      <c r="K44" s="34">
        <v>1</v>
      </c>
      <c r="L44" s="22">
        <v>32</v>
      </c>
      <c r="M44" s="22">
        <v>3</v>
      </c>
      <c r="N44" s="22">
        <v>48</v>
      </c>
      <c r="O44" s="22">
        <v>12</v>
      </c>
      <c r="P44" s="22">
        <v>5</v>
      </c>
      <c r="Q44" s="22"/>
      <c r="R44" s="34">
        <v>0</v>
      </c>
      <c r="S44" s="34">
        <v>0</v>
      </c>
      <c r="T44" s="36">
        <v>8294400</v>
      </c>
      <c r="U44" s="34">
        <v>60</v>
      </c>
      <c r="V44" s="22" t="s">
        <v>85</v>
      </c>
      <c r="W44" s="22" t="s">
        <v>67</v>
      </c>
      <c r="X44" s="34">
        <v>0</v>
      </c>
      <c r="Y44" s="22">
        <v>0</v>
      </c>
      <c r="Z44" s="42">
        <v>1</v>
      </c>
      <c r="AA44" s="22">
        <v>1</v>
      </c>
      <c r="AB44" s="22">
        <v>4500</v>
      </c>
      <c r="AC44" s="22">
        <v>0</v>
      </c>
      <c r="AD44" s="22"/>
      <c r="AE44" s="22" t="s">
        <v>424</v>
      </c>
      <c r="AF44" s="22" t="s">
        <v>441</v>
      </c>
      <c r="AG44" s="22" t="s">
        <v>470</v>
      </c>
      <c r="AH44" s="22">
        <v>186</v>
      </c>
      <c r="AI44" s="22">
        <v>0</v>
      </c>
      <c r="AJ44" s="22">
        <v>0</v>
      </c>
      <c r="AK44" s="22">
        <v>0</v>
      </c>
      <c r="AL44" s="22">
        <v>0</v>
      </c>
      <c r="AM44" s="28">
        <v>163900</v>
      </c>
      <c r="AN44" s="28">
        <v>252800</v>
      </c>
      <c r="AO44" s="29">
        <v>208350</v>
      </c>
    </row>
    <row r="45" spans="1:41" ht="30" customHeight="1" x14ac:dyDescent="0.3">
      <c r="A45" s="18" t="s">
        <v>244</v>
      </c>
      <c r="B45" s="22">
        <v>8</v>
      </c>
      <c r="C45" s="31">
        <v>2.7</v>
      </c>
      <c r="D45" s="22">
        <v>6</v>
      </c>
      <c r="E45" s="22">
        <v>128</v>
      </c>
      <c r="F45" s="22">
        <v>1</v>
      </c>
      <c r="G45" s="22">
        <v>1</v>
      </c>
      <c r="H45" s="22">
        <v>5.8</v>
      </c>
      <c r="I45" s="32">
        <v>2462400</v>
      </c>
      <c r="J45" s="22">
        <v>60</v>
      </c>
      <c r="K45" s="34">
        <v>1</v>
      </c>
      <c r="L45" s="22">
        <v>10</v>
      </c>
      <c r="M45" s="22">
        <v>2</v>
      </c>
      <c r="N45" s="22">
        <v>12</v>
      </c>
      <c r="O45" s="22">
        <v>16</v>
      </c>
      <c r="P45" s="22"/>
      <c r="Q45" s="22"/>
      <c r="R45" s="34">
        <v>0</v>
      </c>
      <c r="S45" s="34">
        <v>0</v>
      </c>
      <c r="T45" s="36">
        <v>8294400</v>
      </c>
      <c r="U45" s="34">
        <v>60</v>
      </c>
      <c r="V45" s="22" t="s">
        <v>85</v>
      </c>
      <c r="W45" s="22" t="s">
        <v>67</v>
      </c>
      <c r="X45" s="34">
        <v>1</v>
      </c>
      <c r="Y45" s="22">
        <v>0</v>
      </c>
      <c r="Z45" s="42">
        <v>1</v>
      </c>
      <c r="AA45" s="22">
        <v>1</v>
      </c>
      <c r="AB45" s="22">
        <v>3100</v>
      </c>
      <c r="AC45" s="22">
        <v>1</v>
      </c>
      <c r="AD45" s="22" t="s">
        <v>401</v>
      </c>
      <c r="AE45" s="22" t="s">
        <v>425</v>
      </c>
      <c r="AF45" s="22" t="s">
        <v>453</v>
      </c>
      <c r="AG45" s="22" t="s">
        <v>177</v>
      </c>
      <c r="AH45" s="22">
        <v>150</v>
      </c>
      <c r="AI45" s="22">
        <v>1</v>
      </c>
      <c r="AJ45" s="22">
        <v>1</v>
      </c>
      <c r="AK45" s="22">
        <v>1</v>
      </c>
      <c r="AL45" s="22">
        <v>0</v>
      </c>
      <c r="AM45" s="28">
        <v>169090</v>
      </c>
      <c r="AN45" s="28">
        <v>274800</v>
      </c>
      <c r="AO45" s="29">
        <v>221945</v>
      </c>
    </row>
    <row r="46" spans="1:41" ht="28.8" x14ac:dyDescent="0.3">
      <c r="A46" s="18" t="s">
        <v>245</v>
      </c>
      <c r="B46" s="22">
        <v>8</v>
      </c>
      <c r="C46" s="31">
        <v>2.84</v>
      </c>
      <c r="D46" s="22">
        <v>8</v>
      </c>
      <c r="E46" s="22">
        <v>128</v>
      </c>
      <c r="F46" s="22">
        <v>1</v>
      </c>
      <c r="G46" s="22">
        <v>1</v>
      </c>
      <c r="H46" s="22">
        <v>6.7</v>
      </c>
      <c r="I46" s="32">
        <v>2592000</v>
      </c>
      <c r="J46" s="22">
        <v>60</v>
      </c>
      <c r="K46" s="34">
        <v>1</v>
      </c>
      <c r="L46" s="22">
        <v>32</v>
      </c>
      <c r="M46" s="22">
        <v>3</v>
      </c>
      <c r="N46" s="22">
        <v>48</v>
      </c>
      <c r="O46" s="22">
        <v>12</v>
      </c>
      <c r="P46" s="22">
        <v>5</v>
      </c>
      <c r="Q46" s="22"/>
      <c r="R46" s="34">
        <v>0</v>
      </c>
      <c r="S46" s="34">
        <v>0</v>
      </c>
      <c r="T46" s="36">
        <v>8294400</v>
      </c>
      <c r="U46" s="34">
        <v>60</v>
      </c>
      <c r="V46" s="22" t="s">
        <v>85</v>
      </c>
      <c r="W46" s="22" t="s">
        <v>67</v>
      </c>
      <c r="X46" s="34">
        <v>0</v>
      </c>
      <c r="Y46" s="22">
        <v>0</v>
      </c>
      <c r="Z46" s="42">
        <v>1</v>
      </c>
      <c r="AA46" s="22">
        <v>1</v>
      </c>
      <c r="AB46" s="22">
        <v>4500</v>
      </c>
      <c r="AC46" s="22">
        <v>0</v>
      </c>
      <c r="AD46" s="22"/>
      <c r="AE46" s="22" t="s">
        <v>424</v>
      </c>
      <c r="AF46" s="22" t="s">
        <v>441</v>
      </c>
      <c r="AG46" s="22" t="s">
        <v>470</v>
      </c>
      <c r="AH46" s="22">
        <v>186</v>
      </c>
      <c r="AI46" s="22">
        <v>0</v>
      </c>
      <c r="AJ46" s="22">
        <v>0</v>
      </c>
      <c r="AK46" s="22">
        <v>0</v>
      </c>
      <c r="AL46" s="22">
        <v>0</v>
      </c>
      <c r="AM46" s="28">
        <v>179990</v>
      </c>
      <c r="AN46" s="28">
        <v>318989</v>
      </c>
      <c r="AO46" s="29">
        <v>249489.5</v>
      </c>
    </row>
    <row r="47" spans="1:41" ht="28.8" x14ac:dyDescent="0.3">
      <c r="A47" s="18" t="s">
        <v>246</v>
      </c>
      <c r="B47" s="22">
        <v>8</v>
      </c>
      <c r="C47" s="31">
        <v>2.73</v>
      </c>
      <c r="D47" s="22">
        <v>8</v>
      </c>
      <c r="E47" s="22">
        <v>256</v>
      </c>
      <c r="F47" s="22">
        <v>0</v>
      </c>
      <c r="G47" s="22">
        <v>1</v>
      </c>
      <c r="H47" s="22">
        <v>6.3</v>
      </c>
      <c r="I47" s="32">
        <v>2462400</v>
      </c>
      <c r="J47" s="22">
        <v>60</v>
      </c>
      <c r="K47" s="34">
        <v>1</v>
      </c>
      <c r="L47" s="22">
        <v>10</v>
      </c>
      <c r="M47" s="22">
        <v>3</v>
      </c>
      <c r="N47" s="22">
        <v>12</v>
      </c>
      <c r="O47" s="22">
        <v>12</v>
      </c>
      <c r="P47" s="22">
        <v>16</v>
      </c>
      <c r="Q47" s="22"/>
      <c r="R47" s="34">
        <v>0</v>
      </c>
      <c r="S47" s="34">
        <v>0</v>
      </c>
      <c r="T47" s="36">
        <v>8294400</v>
      </c>
      <c r="U47" s="34">
        <v>60</v>
      </c>
      <c r="V47" s="22" t="s">
        <v>85</v>
      </c>
      <c r="W47" s="22" t="s">
        <v>67</v>
      </c>
      <c r="X47" s="34">
        <v>0</v>
      </c>
      <c r="Y47" s="22">
        <v>0</v>
      </c>
      <c r="Z47" s="42">
        <v>1</v>
      </c>
      <c r="AA47" s="22">
        <v>1</v>
      </c>
      <c r="AB47" s="22">
        <v>3500</v>
      </c>
      <c r="AC47" s="22">
        <v>1</v>
      </c>
      <c r="AD47" s="22" t="s">
        <v>402</v>
      </c>
      <c r="AE47" s="22" t="s">
        <v>426</v>
      </c>
      <c r="AF47" s="22" t="s">
        <v>454</v>
      </c>
      <c r="AG47" s="22" t="s">
        <v>177</v>
      </c>
      <c r="AH47" s="22">
        <v>168</v>
      </c>
      <c r="AI47" s="22">
        <v>1</v>
      </c>
      <c r="AJ47" s="22">
        <v>1</v>
      </c>
      <c r="AK47" s="22">
        <v>1</v>
      </c>
      <c r="AL47" s="22">
        <v>0</v>
      </c>
      <c r="AM47" s="28">
        <v>191000</v>
      </c>
      <c r="AN47" s="28">
        <v>355740</v>
      </c>
      <c r="AO47" s="29">
        <v>273370</v>
      </c>
    </row>
    <row r="48" spans="1:41" ht="28.8" x14ac:dyDescent="0.3">
      <c r="A48" s="18" t="s">
        <v>247</v>
      </c>
      <c r="B48" s="22">
        <v>8</v>
      </c>
      <c r="C48" s="31">
        <v>2.73</v>
      </c>
      <c r="D48" s="22">
        <v>8</v>
      </c>
      <c r="E48" s="22">
        <v>256</v>
      </c>
      <c r="F48" s="22">
        <v>1</v>
      </c>
      <c r="G48" s="22">
        <v>1</v>
      </c>
      <c r="H48" s="22">
        <v>6.5</v>
      </c>
      <c r="I48" s="32">
        <v>2592000</v>
      </c>
      <c r="J48" s="22">
        <v>120</v>
      </c>
      <c r="K48" s="34">
        <v>1</v>
      </c>
      <c r="L48" s="22">
        <v>32</v>
      </c>
      <c r="M48" s="22">
        <v>3</v>
      </c>
      <c r="N48" s="22">
        <v>12</v>
      </c>
      <c r="O48" s="22">
        <v>8</v>
      </c>
      <c r="P48" s="22">
        <v>12</v>
      </c>
      <c r="Q48" s="22"/>
      <c r="R48" s="34">
        <v>0</v>
      </c>
      <c r="S48" s="34">
        <v>0</v>
      </c>
      <c r="T48" s="36">
        <v>8294400</v>
      </c>
      <c r="U48" s="34">
        <v>60</v>
      </c>
      <c r="V48" s="22" t="s">
        <v>85</v>
      </c>
      <c r="W48" s="22" t="s">
        <v>67</v>
      </c>
      <c r="X48" s="34">
        <v>0</v>
      </c>
      <c r="Y48" s="22">
        <v>0</v>
      </c>
      <c r="Z48" s="42">
        <v>1</v>
      </c>
      <c r="AA48" s="22">
        <v>1</v>
      </c>
      <c r="AB48" s="22">
        <v>4500</v>
      </c>
      <c r="AC48" s="22">
        <v>1</v>
      </c>
      <c r="AD48" s="22" t="s">
        <v>401</v>
      </c>
      <c r="AE48" s="22" t="s">
        <v>423</v>
      </c>
      <c r="AF48" s="22" t="s">
        <v>452</v>
      </c>
      <c r="AG48" s="22" t="s">
        <v>173</v>
      </c>
      <c r="AH48" s="22">
        <v>190</v>
      </c>
      <c r="AI48" s="22">
        <v>1</v>
      </c>
      <c r="AJ48" s="22">
        <v>1</v>
      </c>
      <c r="AK48" s="22">
        <v>1</v>
      </c>
      <c r="AL48" s="22">
        <v>0</v>
      </c>
      <c r="AM48" s="28">
        <v>181700</v>
      </c>
      <c r="AN48" s="28">
        <v>310590</v>
      </c>
      <c r="AO48" s="29">
        <v>246145</v>
      </c>
    </row>
    <row r="49" spans="1:41" ht="28.8" x14ac:dyDescent="0.3">
      <c r="A49" s="18" t="s">
        <v>248</v>
      </c>
      <c r="B49" s="22">
        <v>8</v>
      </c>
      <c r="C49" s="31">
        <v>2.7</v>
      </c>
      <c r="D49" s="22">
        <v>8</v>
      </c>
      <c r="E49" s="22">
        <v>128</v>
      </c>
      <c r="F49" s="22">
        <v>1</v>
      </c>
      <c r="G49" s="22">
        <v>1</v>
      </c>
      <c r="H49" s="22">
        <v>6.4</v>
      </c>
      <c r="I49" s="32">
        <v>4377600</v>
      </c>
      <c r="J49" s="22">
        <v>60</v>
      </c>
      <c r="K49" s="34">
        <v>1</v>
      </c>
      <c r="L49" s="22">
        <v>10</v>
      </c>
      <c r="M49" s="22">
        <v>3</v>
      </c>
      <c r="N49" s="22">
        <v>12</v>
      </c>
      <c r="O49" s="22">
        <v>12</v>
      </c>
      <c r="P49" s="22">
        <v>16</v>
      </c>
      <c r="Q49" s="22"/>
      <c r="R49" s="34">
        <v>0</v>
      </c>
      <c r="S49" s="34">
        <v>0</v>
      </c>
      <c r="T49" s="36">
        <v>8294400</v>
      </c>
      <c r="U49" s="34">
        <v>60</v>
      </c>
      <c r="V49" s="22" t="s">
        <v>85</v>
      </c>
      <c r="W49" s="22" t="s">
        <v>67</v>
      </c>
      <c r="X49" s="34">
        <v>1</v>
      </c>
      <c r="Y49" s="22">
        <v>0</v>
      </c>
      <c r="Z49" s="42">
        <v>1</v>
      </c>
      <c r="AA49" s="22">
        <v>1</v>
      </c>
      <c r="AB49" s="22">
        <v>4100</v>
      </c>
      <c r="AC49" s="22">
        <v>1</v>
      </c>
      <c r="AD49" s="22" t="s">
        <v>401</v>
      </c>
      <c r="AE49" s="22" t="s">
        <v>427</v>
      </c>
      <c r="AF49" s="22" t="s">
        <v>455</v>
      </c>
      <c r="AG49" s="22" t="s">
        <v>464</v>
      </c>
      <c r="AH49" s="22">
        <v>175</v>
      </c>
      <c r="AI49" s="22">
        <v>1</v>
      </c>
      <c r="AJ49" s="22">
        <v>1</v>
      </c>
      <c r="AK49" s="22">
        <v>1</v>
      </c>
      <c r="AL49" s="22">
        <v>0</v>
      </c>
      <c r="AM49" s="28">
        <v>192000</v>
      </c>
      <c r="AN49" s="28">
        <v>324614</v>
      </c>
      <c r="AO49" s="29">
        <v>258307</v>
      </c>
    </row>
    <row r="50" spans="1:41" ht="28.8" x14ac:dyDescent="0.3">
      <c r="A50" s="18" t="s">
        <v>249</v>
      </c>
      <c r="B50" s="22">
        <v>8</v>
      </c>
      <c r="C50" s="31">
        <v>2.73</v>
      </c>
      <c r="D50" s="22">
        <v>6</v>
      </c>
      <c r="E50" s="22">
        <v>128</v>
      </c>
      <c r="F50" s="22">
        <v>1</v>
      </c>
      <c r="G50" s="22">
        <v>1</v>
      </c>
      <c r="H50" s="22">
        <v>6.5</v>
      </c>
      <c r="I50" s="32">
        <v>2592000</v>
      </c>
      <c r="J50" s="22">
        <v>120</v>
      </c>
      <c r="K50" s="34">
        <v>1</v>
      </c>
      <c r="L50" s="22">
        <v>32</v>
      </c>
      <c r="M50" s="22">
        <v>3</v>
      </c>
      <c r="N50" s="22">
        <v>12</v>
      </c>
      <c r="O50" s="22">
        <v>8</v>
      </c>
      <c r="P50" s="22">
        <v>12</v>
      </c>
      <c r="Q50" s="22"/>
      <c r="R50" s="34">
        <v>0</v>
      </c>
      <c r="S50" s="34">
        <v>0</v>
      </c>
      <c r="T50" s="36">
        <v>8294400</v>
      </c>
      <c r="U50" s="34">
        <v>60</v>
      </c>
      <c r="V50" s="22" t="s">
        <v>85</v>
      </c>
      <c r="W50" s="22" t="s">
        <v>67</v>
      </c>
      <c r="X50" s="34">
        <v>0</v>
      </c>
      <c r="Y50" s="22">
        <v>0</v>
      </c>
      <c r="Z50" s="42">
        <v>1</v>
      </c>
      <c r="AA50" s="22">
        <v>1</v>
      </c>
      <c r="AB50" s="22">
        <v>4500</v>
      </c>
      <c r="AC50" s="22">
        <v>1</v>
      </c>
      <c r="AD50" s="22" t="s">
        <v>401</v>
      </c>
      <c r="AE50" s="22" t="s">
        <v>423</v>
      </c>
      <c r="AF50" s="22" t="s">
        <v>452</v>
      </c>
      <c r="AG50" s="22" t="s">
        <v>173</v>
      </c>
      <c r="AH50" s="22">
        <v>190</v>
      </c>
      <c r="AI50" s="22">
        <v>1</v>
      </c>
      <c r="AJ50" s="22">
        <v>1</v>
      </c>
      <c r="AK50" s="22">
        <v>1</v>
      </c>
      <c r="AL50" s="22">
        <v>0</v>
      </c>
      <c r="AM50" s="28">
        <v>234990</v>
      </c>
      <c r="AN50" s="28">
        <v>234990</v>
      </c>
      <c r="AO50" s="29">
        <v>234990</v>
      </c>
    </row>
    <row r="51" spans="1:41" ht="28.8" x14ac:dyDescent="0.3">
      <c r="A51" s="18" t="s">
        <v>250</v>
      </c>
      <c r="B51" s="22">
        <v>8</v>
      </c>
      <c r="C51" s="31">
        <v>2.7</v>
      </c>
      <c r="D51" s="22">
        <v>8</v>
      </c>
      <c r="E51" s="22">
        <v>128</v>
      </c>
      <c r="F51" s="22">
        <v>1</v>
      </c>
      <c r="G51" s="22">
        <v>1</v>
      </c>
      <c r="H51" s="22">
        <v>6.1</v>
      </c>
      <c r="I51" s="32">
        <v>4377600</v>
      </c>
      <c r="J51" s="22">
        <v>60</v>
      </c>
      <c r="K51" s="34">
        <v>1</v>
      </c>
      <c r="L51" s="22">
        <v>10</v>
      </c>
      <c r="M51" s="22">
        <v>3</v>
      </c>
      <c r="N51" s="22">
        <v>12</v>
      </c>
      <c r="O51" s="22">
        <v>12</v>
      </c>
      <c r="P51" s="22">
        <v>16</v>
      </c>
      <c r="Q51" s="22"/>
      <c r="R51" s="34">
        <v>0</v>
      </c>
      <c r="S51" s="34">
        <v>0</v>
      </c>
      <c r="T51" s="36">
        <v>8294400</v>
      </c>
      <c r="U51" s="34">
        <v>60</v>
      </c>
      <c r="V51" s="22" t="s">
        <v>85</v>
      </c>
      <c r="W51" s="22" t="s">
        <v>67</v>
      </c>
      <c r="X51" s="34">
        <v>1</v>
      </c>
      <c r="Y51" s="22">
        <v>0</v>
      </c>
      <c r="Z51" s="42">
        <v>1</v>
      </c>
      <c r="AA51" s="22">
        <v>1</v>
      </c>
      <c r="AB51" s="22">
        <v>3400</v>
      </c>
      <c r="AC51" s="22">
        <v>1</v>
      </c>
      <c r="AD51" s="22" t="s">
        <v>401</v>
      </c>
      <c r="AE51" s="22" t="s">
        <v>416</v>
      </c>
      <c r="AF51" s="22" t="s">
        <v>456</v>
      </c>
      <c r="AG51" s="22" t="s">
        <v>464</v>
      </c>
      <c r="AH51" s="22">
        <v>157</v>
      </c>
      <c r="AI51" s="22">
        <v>1</v>
      </c>
      <c r="AJ51" s="22">
        <v>1</v>
      </c>
      <c r="AK51" s="22">
        <v>1</v>
      </c>
      <c r="AL51" s="22">
        <v>0</v>
      </c>
      <c r="AM51" s="28">
        <v>237340</v>
      </c>
      <c r="AN51" s="28">
        <v>292000</v>
      </c>
      <c r="AO51" s="29">
        <v>264670</v>
      </c>
    </row>
    <row r="52" spans="1:41" ht="28.8" x14ac:dyDescent="0.3">
      <c r="A52" s="18" t="s">
        <v>251</v>
      </c>
      <c r="B52" s="22">
        <v>8</v>
      </c>
      <c r="C52" s="31">
        <v>2.84</v>
      </c>
      <c r="D52" s="22">
        <v>6</v>
      </c>
      <c r="E52" s="22">
        <v>128</v>
      </c>
      <c r="F52" s="22">
        <v>1</v>
      </c>
      <c r="G52" s="22">
        <v>1</v>
      </c>
      <c r="H52" s="22">
        <v>6.5</v>
      </c>
      <c r="I52" s="32">
        <v>2592000</v>
      </c>
      <c r="J52" s="22">
        <v>120</v>
      </c>
      <c r="K52" s="34">
        <v>1</v>
      </c>
      <c r="L52" s="22">
        <v>32</v>
      </c>
      <c r="M52" s="22">
        <v>3</v>
      </c>
      <c r="N52" s="22">
        <v>12</v>
      </c>
      <c r="O52" s="22">
        <v>8</v>
      </c>
      <c r="P52" s="22">
        <v>12</v>
      </c>
      <c r="Q52" s="22"/>
      <c r="R52" s="34">
        <v>0</v>
      </c>
      <c r="S52" s="34">
        <v>0</v>
      </c>
      <c r="T52" s="36">
        <v>8294400</v>
      </c>
      <c r="U52" s="34">
        <v>60</v>
      </c>
      <c r="V52" s="22" t="s">
        <v>85</v>
      </c>
      <c r="W52" s="22" t="s">
        <v>67</v>
      </c>
      <c r="X52" s="34">
        <v>0</v>
      </c>
      <c r="Y52" s="22">
        <v>1</v>
      </c>
      <c r="Z52" s="42">
        <v>1</v>
      </c>
      <c r="AA52" s="22">
        <v>1</v>
      </c>
      <c r="AB52" s="22">
        <v>4500</v>
      </c>
      <c r="AC52" s="22">
        <v>1</v>
      </c>
      <c r="AD52" s="22" t="s">
        <v>401</v>
      </c>
      <c r="AE52" s="22" t="s">
        <v>423</v>
      </c>
      <c r="AF52" s="22" t="s">
        <v>452</v>
      </c>
      <c r="AG52" s="22" t="s">
        <v>173</v>
      </c>
      <c r="AH52" s="22">
        <v>190</v>
      </c>
      <c r="AI52" s="22">
        <v>1</v>
      </c>
      <c r="AJ52" s="22">
        <v>1</v>
      </c>
      <c r="AK52" s="22">
        <v>1</v>
      </c>
      <c r="AL52" s="22">
        <v>0</v>
      </c>
      <c r="AM52" s="28">
        <v>192200</v>
      </c>
      <c r="AN52" s="28">
        <v>299974</v>
      </c>
      <c r="AO52" s="29">
        <v>246087</v>
      </c>
    </row>
    <row r="53" spans="1:41" ht="28.8" x14ac:dyDescent="0.3">
      <c r="A53" s="18" t="s">
        <v>252</v>
      </c>
      <c r="B53" s="22">
        <v>8</v>
      </c>
      <c r="C53" s="31">
        <v>2.73</v>
      </c>
      <c r="D53" s="22">
        <v>8</v>
      </c>
      <c r="E53" s="22">
        <v>256</v>
      </c>
      <c r="F53" s="22">
        <v>0</v>
      </c>
      <c r="G53" s="22">
        <v>1</v>
      </c>
      <c r="H53" s="22">
        <v>6.7</v>
      </c>
      <c r="I53" s="32">
        <v>2592000</v>
      </c>
      <c r="J53" s="22">
        <v>60</v>
      </c>
      <c r="K53" s="34">
        <v>1</v>
      </c>
      <c r="L53" s="22">
        <v>10</v>
      </c>
      <c r="M53" s="22">
        <v>3</v>
      </c>
      <c r="N53" s="22">
        <v>12</v>
      </c>
      <c r="O53" s="22">
        <v>64</v>
      </c>
      <c r="P53" s="22">
        <v>12</v>
      </c>
      <c r="Q53" s="22"/>
      <c r="R53" s="34">
        <v>0</v>
      </c>
      <c r="S53" s="34">
        <v>0</v>
      </c>
      <c r="T53" s="36">
        <v>33177600</v>
      </c>
      <c r="U53" s="34">
        <v>24</v>
      </c>
      <c r="V53" s="22" t="s">
        <v>85</v>
      </c>
      <c r="W53" s="22" t="s">
        <v>67</v>
      </c>
      <c r="X53" s="34">
        <v>0</v>
      </c>
      <c r="Y53" s="22">
        <v>0</v>
      </c>
      <c r="Z53" s="42">
        <v>1</v>
      </c>
      <c r="AA53" s="22">
        <v>1</v>
      </c>
      <c r="AB53" s="22">
        <v>4300</v>
      </c>
      <c r="AC53" s="22">
        <v>1</v>
      </c>
      <c r="AD53" s="22" t="s">
        <v>401</v>
      </c>
      <c r="AE53" s="22" t="s">
        <v>428</v>
      </c>
      <c r="AF53" s="22" t="s">
        <v>457</v>
      </c>
      <c r="AG53" s="22" t="s">
        <v>463</v>
      </c>
      <c r="AH53" s="22">
        <v>192</v>
      </c>
      <c r="AI53" s="22">
        <v>1</v>
      </c>
      <c r="AJ53" s="22">
        <v>1</v>
      </c>
      <c r="AK53" s="22">
        <v>1</v>
      </c>
      <c r="AL53" s="22">
        <v>0</v>
      </c>
      <c r="AM53" s="28">
        <v>223000</v>
      </c>
      <c r="AN53" s="28">
        <v>385474</v>
      </c>
      <c r="AO53" s="29">
        <v>304237</v>
      </c>
    </row>
    <row r="54" spans="1:41" ht="28.8" x14ac:dyDescent="0.3">
      <c r="A54" s="18" t="s">
        <v>253</v>
      </c>
      <c r="B54" s="22">
        <v>8</v>
      </c>
      <c r="C54" s="31">
        <v>2.73</v>
      </c>
      <c r="D54" s="22">
        <v>8</v>
      </c>
      <c r="E54" s="22">
        <v>128</v>
      </c>
      <c r="F54" s="22">
        <v>1</v>
      </c>
      <c r="G54" s="22">
        <v>1</v>
      </c>
      <c r="H54" s="22">
        <v>6.2</v>
      </c>
      <c r="I54" s="32">
        <v>4608000</v>
      </c>
      <c r="J54" s="22">
        <v>120</v>
      </c>
      <c r="K54" s="34">
        <v>1</v>
      </c>
      <c r="L54" s="22">
        <v>10</v>
      </c>
      <c r="M54" s="22">
        <v>3</v>
      </c>
      <c r="N54" s="22">
        <v>12</v>
      </c>
      <c r="O54" s="22">
        <v>64</v>
      </c>
      <c r="P54" s="22">
        <v>12</v>
      </c>
      <c r="Q54" s="22"/>
      <c r="R54" s="34">
        <v>0</v>
      </c>
      <c r="S54" s="34">
        <v>0</v>
      </c>
      <c r="T54" s="36">
        <v>33177600</v>
      </c>
      <c r="U54" s="34">
        <v>24</v>
      </c>
      <c r="V54" s="22" t="s">
        <v>85</v>
      </c>
      <c r="W54" s="22" t="s">
        <v>67</v>
      </c>
      <c r="X54" s="34">
        <v>0</v>
      </c>
      <c r="Y54" s="22">
        <v>0</v>
      </c>
      <c r="Z54" s="42">
        <v>1</v>
      </c>
      <c r="AA54" s="22">
        <v>1</v>
      </c>
      <c r="AB54" s="22">
        <v>4000</v>
      </c>
      <c r="AC54" s="22">
        <v>1</v>
      </c>
      <c r="AD54" s="22" t="s">
        <v>401</v>
      </c>
      <c r="AE54" s="22" t="s">
        <v>429</v>
      </c>
      <c r="AF54" s="22" t="s">
        <v>458</v>
      </c>
      <c r="AG54" s="22" t="s">
        <v>177</v>
      </c>
      <c r="AH54" s="22">
        <v>163</v>
      </c>
      <c r="AI54" s="22">
        <v>1</v>
      </c>
      <c r="AJ54" s="22">
        <v>1</v>
      </c>
      <c r="AK54" s="22">
        <v>1</v>
      </c>
      <c r="AL54" s="22">
        <v>0</v>
      </c>
      <c r="AM54" s="28">
        <v>227500</v>
      </c>
      <c r="AN54" s="28">
        <v>362700</v>
      </c>
      <c r="AO54" s="29">
        <v>295100</v>
      </c>
    </row>
    <row r="55" spans="1:41" ht="28.8" x14ac:dyDescent="0.3">
      <c r="A55" s="18" t="s">
        <v>254</v>
      </c>
      <c r="B55" s="22">
        <v>8</v>
      </c>
      <c r="C55" s="31">
        <v>2.73</v>
      </c>
      <c r="D55" s="22">
        <v>8</v>
      </c>
      <c r="E55" s="22">
        <v>128</v>
      </c>
      <c r="F55" s="22">
        <v>1</v>
      </c>
      <c r="G55" s="22">
        <v>1</v>
      </c>
      <c r="H55" s="22">
        <v>6.7</v>
      </c>
      <c r="I55" s="32">
        <v>4608000</v>
      </c>
      <c r="J55" s="22">
        <v>120</v>
      </c>
      <c r="K55" s="34">
        <v>1</v>
      </c>
      <c r="L55" s="22">
        <v>10</v>
      </c>
      <c r="M55" s="22">
        <v>4</v>
      </c>
      <c r="N55" s="22">
        <v>12</v>
      </c>
      <c r="O55" s="22">
        <v>64</v>
      </c>
      <c r="P55" s="22">
        <v>12</v>
      </c>
      <c r="Q55" s="22" t="s">
        <v>513</v>
      </c>
      <c r="R55" s="34">
        <v>0</v>
      </c>
      <c r="S55" s="34">
        <v>1</v>
      </c>
      <c r="T55" s="36">
        <v>33177600</v>
      </c>
      <c r="U55" s="34">
        <v>24</v>
      </c>
      <c r="V55" s="22" t="s">
        <v>85</v>
      </c>
      <c r="W55" s="22" t="s">
        <v>67</v>
      </c>
      <c r="X55" s="34">
        <v>0</v>
      </c>
      <c r="Y55" s="22">
        <v>0</v>
      </c>
      <c r="Z55" s="42">
        <v>1</v>
      </c>
      <c r="AA55" s="22">
        <v>1</v>
      </c>
      <c r="AB55" s="22">
        <v>4500</v>
      </c>
      <c r="AC55" s="22">
        <v>1</v>
      </c>
      <c r="AD55" s="22" t="s">
        <v>401</v>
      </c>
      <c r="AE55" s="22" t="s">
        <v>160</v>
      </c>
      <c r="AF55" s="22" t="s">
        <v>459</v>
      </c>
      <c r="AG55" s="22" t="s">
        <v>464</v>
      </c>
      <c r="AH55" s="22">
        <v>186</v>
      </c>
      <c r="AI55" s="22">
        <v>1</v>
      </c>
      <c r="AJ55" s="22">
        <v>1</v>
      </c>
      <c r="AK55" s="22">
        <v>1</v>
      </c>
      <c r="AL55" s="22">
        <v>0</v>
      </c>
      <c r="AM55" s="28">
        <v>238000</v>
      </c>
      <c r="AN55" s="28">
        <v>400408</v>
      </c>
      <c r="AO55" s="29">
        <v>319204</v>
      </c>
    </row>
    <row r="56" spans="1:41" ht="28.8" x14ac:dyDescent="0.3">
      <c r="A56" s="18" t="s">
        <v>255</v>
      </c>
      <c r="B56" s="22">
        <v>8</v>
      </c>
      <c r="C56" s="31">
        <v>2.73</v>
      </c>
      <c r="D56" s="22">
        <v>12</v>
      </c>
      <c r="E56" s="22">
        <v>128</v>
      </c>
      <c r="F56" s="22">
        <v>1</v>
      </c>
      <c r="G56" s="22">
        <v>1</v>
      </c>
      <c r="H56" s="22">
        <v>6.2</v>
      </c>
      <c r="I56" s="32">
        <v>4608000</v>
      </c>
      <c r="J56" s="22">
        <v>120</v>
      </c>
      <c r="K56" s="34">
        <v>1</v>
      </c>
      <c r="L56" s="22">
        <v>10</v>
      </c>
      <c r="M56" s="22">
        <v>3</v>
      </c>
      <c r="N56" s="22">
        <v>12</v>
      </c>
      <c r="O56" s="22">
        <v>64</v>
      </c>
      <c r="P56" s="22">
        <v>12</v>
      </c>
      <c r="Q56" s="22"/>
      <c r="R56" s="34">
        <v>0</v>
      </c>
      <c r="S56" s="34">
        <v>0</v>
      </c>
      <c r="T56" s="36">
        <v>33177600</v>
      </c>
      <c r="U56" s="34">
        <v>24</v>
      </c>
      <c r="V56" s="22" t="s">
        <v>85</v>
      </c>
      <c r="W56" s="22" t="s">
        <v>67</v>
      </c>
      <c r="X56" s="34">
        <v>0</v>
      </c>
      <c r="Y56" s="22">
        <v>1</v>
      </c>
      <c r="Z56" s="42">
        <v>1</v>
      </c>
      <c r="AA56" s="22">
        <v>1</v>
      </c>
      <c r="AB56" s="22">
        <v>4000</v>
      </c>
      <c r="AC56" s="22">
        <v>1</v>
      </c>
      <c r="AD56" s="22" t="s">
        <v>401</v>
      </c>
      <c r="AE56" s="22" t="s">
        <v>429</v>
      </c>
      <c r="AF56" s="22" t="s">
        <v>458</v>
      </c>
      <c r="AG56" s="22" t="s">
        <v>177</v>
      </c>
      <c r="AH56" s="22">
        <v>163</v>
      </c>
      <c r="AI56" s="22">
        <v>1</v>
      </c>
      <c r="AJ56" s="22">
        <v>1</v>
      </c>
      <c r="AK56" s="22">
        <v>1</v>
      </c>
      <c r="AL56" s="22">
        <v>0</v>
      </c>
      <c r="AM56" s="28">
        <v>236000</v>
      </c>
      <c r="AN56" s="28">
        <v>369000</v>
      </c>
      <c r="AO56" s="29">
        <v>302500</v>
      </c>
    </row>
    <row r="57" spans="1:41" ht="28.8" x14ac:dyDescent="0.3">
      <c r="A57" s="18" t="s">
        <v>256</v>
      </c>
      <c r="B57" s="22">
        <v>8</v>
      </c>
      <c r="C57" s="31">
        <v>2.73</v>
      </c>
      <c r="D57" s="22">
        <v>8</v>
      </c>
      <c r="E57" s="22">
        <v>128</v>
      </c>
      <c r="F57" s="22">
        <v>1</v>
      </c>
      <c r="G57" s="22">
        <v>1</v>
      </c>
      <c r="H57" s="22">
        <v>6.2</v>
      </c>
      <c r="I57" s="32">
        <v>4608000</v>
      </c>
      <c r="J57" s="22">
        <v>120</v>
      </c>
      <c r="K57" s="34">
        <v>1</v>
      </c>
      <c r="L57" s="22">
        <v>10</v>
      </c>
      <c r="M57" s="22">
        <v>3</v>
      </c>
      <c r="N57" s="22">
        <v>12</v>
      </c>
      <c r="O57" s="22">
        <v>64</v>
      </c>
      <c r="P57" s="22">
        <v>12</v>
      </c>
      <c r="Q57" s="22"/>
      <c r="R57" s="34">
        <v>0</v>
      </c>
      <c r="S57" s="34">
        <v>0</v>
      </c>
      <c r="T57" s="36">
        <v>33177600</v>
      </c>
      <c r="U57" s="34">
        <v>24</v>
      </c>
      <c r="V57" s="22" t="s">
        <v>85</v>
      </c>
      <c r="W57" s="22" t="s">
        <v>67</v>
      </c>
      <c r="X57" s="34">
        <v>0</v>
      </c>
      <c r="Y57" s="22">
        <v>1</v>
      </c>
      <c r="Z57" s="42">
        <v>1</v>
      </c>
      <c r="AA57" s="22">
        <v>1</v>
      </c>
      <c r="AB57" s="22">
        <v>4000</v>
      </c>
      <c r="AC57" s="22">
        <v>1</v>
      </c>
      <c r="AD57" s="22" t="s">
        <v>401</v>
      </c>
      <c r="AE57" s="22" t="s">
        <v>429</v>
      </c>
      <c r="AF57" s="22" t="s">
        <v>458</v>
      </c>
      <c r="AG57" s="22" t="s">
        <v>177</v>
      </c>
      <c r="AH57" s="22">
        <v>163</v>
      </c>
      <c r="AI57" s="22">
        <v>1</v>
      </c>
      <c r="AJ57" s="22">
        <v>1</v>
      </c>
      <c r="AK57" s="22">
        <v>1</v>
      </c>
      <c r="AL57" s="22">
        <v>0</v>
      </c>
      <c r="AM57" s="28">
        <v>237990</v>
      </c>
      <c r="AN57" s="28">
        <v>259990</v>
      </c>
      <c r="AO57" s="29">
        <v>248990</v>
      </c>
    </row>
    <row r="58" spans="1:41" ht="28.8" x14ac:dyDescent="0.3">
      <c r="A58" s="18" t="s">
        <v>257</v>
      </c>
      <c r="B58" s="22">
        <v>8</v>
      </c>
      <c r="C58" s="31">
        <v>2.73</v>
      </c>
      <c r="D58" s="22">
        <v>8</v>
      </c>
      <c r="E58" s="22">
        <v>256</v>
      </c>
      <c r="F58" s="22">
        <v>0</v>
      </c>
      <c r="G58" s="22">
        <v>1</v>
      </c>
      <c r="H58" s="22">
        <v>6.7</v>
      </c>
      <c r="I58" s="32">
        <v>2592000</v>
      </c>
      <c r="J58" s="22">
        <v>60</v>
      </c>
      <c r="K58" s="34">
        <v>1</v>
      </c>
      <c r="L58" s="22">
        <v>10</v>
      </c>
      <c r="M58" s="22">
        <v>3</v>
      </c>
      <c r="N58" s="22">
        <v>12</v>
      </c>
      <c r="O58" s="22">
        <v>64</v>
      </c>
      <c r="P58" s="22">
        <v>12</v>
      </c>
      <c r="Q58" s="22"/>
      <c r="R58" s="34">
        <v>0</v>
      </c>
      <c r="S58" s="34">
        <v>0</v>
      </c>
      <c r="T58" s="36">
        <v>33177600</v>
      </c>
      <c r="U58" s="34">
        <v>24</v>
      </c>
      <c r="V58" s="22" t="s">
        <v>85</v>
      </c>
      <c r="W58" s="22" t="s">
        <v>67</v>
      </c>
      <c r="X58" s="34">
        <v>0</v>
      </c>
      <c r="Y58" s="22">
        <v>1</v>
      </c>
      <c r="Z58" s="42">
        <v>1</v>
      </c>
      <c r="AA58" s="22">
        <v>1</v>
      </c>
      <c r="AB58" s="22">
        <v>4300</v>
      </c>
      <c r="AC58" s="22">
        <v>1</v>
      </c>
      <c r="AD58" s="22" t="s">
        <v>401</v>
      </c>
      <c r="AE58" s="22" t="s">
        <v>428</v>
      </c>
      <c r="AF58" s="22" t="s">
        <v>457</v>
      </c>
      <c r="AG58" s="22" t="s">
        <v>463</v>
      </c>
      <c r="AH58" s="22">
        <v>192</v>
      </c>
      <c r="AI58" s="22">
        <v>1</v>
      </c>
      <c r="AJ58" s="22">
        <v>1</v>
      </c>
      <c r="AK58" s="22">
        <v>1</v>
      </c>
      <c r="AL58" s="22">
        <v>0</v>
      </c>
      <c r="AM58" s="28">
        <v>237990</v>
      </c>
      <c r="AN58" s="28">
        <v>450989</v>
      </c>
      <c r="AO58" s="29">
        <v>344489.5</v>
      </c>
    </row>
    <row r="59" spans="1:41" ht="28.8" x14ac:dyDescent="0.3">
      <c r="A59" s="18" t="s">
        <v>258</v>
      </c>
      <c r="B59" s="22">
        <v>8</v>
      </c>
      <c r="C59" s="31">
        <v>2.73</v>
      </c>
      <c r="D59" s="22">
        <v>12</v>
      </c>
      <c r="E59" s="22">
        <v>256</v>
      </c>
      <c r="F59" s="22">
        <v>1</v>
      </c>
      <c r="G59" s="22">
        <v>1</v>
      </c>
      <c r="H59" s="22">
        <v>6.8</v>
      </c>
      <c r="I59" s="32">
        <v>4377600</v>
      </c>
      <c r="J59" s="22">
        <v>60</v>
      </c>
      <c r="K59" s="34">
        <v>1</v>
      </c>
      <c r="L59" s="22">
        <v>10</v>
      </c>
      <c r="M59" s="22">
        <v>4</v>
      </c>
      <c r="N59" s="22">
        <v>12</v>
      </c>
      <c r="O59" s="22">
        <v>12</v>
      </c>
      <c r="P59" s="22">
        <v>16</v>
      </c>
      <c r="Q59" s="22" t="s">
        <v>513</v>
      </c>
      <c r="R59" s="34">
        <v>0</v>
      </c>
      <c r="S59" s="34">
        <v>1</v>
      </c>
      <c r="T59" s="36">
        <v>8294400</v>
      </c>
      <c r="U59" s="34">
        <v>60</v>
      </c>
      <c r="V59" s="22" t="s">
        <v>85</v>
      </c>
      <c r="W59" s="22" t="s">
        <v>67</v>
      </c>
      <c r="X59" s="34">
        <v>0</v>
      </c>
      <c r="Y59" s="22">
        <v>0</v>
      </c>
      <c r="Z59" s="42">
        <v>1</v>
      </c>
      <c r="AA59" s="22">
        <v>1</v>
      </c>
      <c r="AB59" s="22">
        <v>4300</v>
      </c>
      <c r="AC59" s="22">
        <v>1</v>
      </c>
      <c r="AD59" s="22" t="s">
        <v>403</v>
      </c>
      <c r="AE59" s="22" t="s">
        <v>159</v>
      </c>
      <c r="AF59" s="22" t="s">
        <v>165</v>
      </c>
      <c r="AG59" s="22" t="s">
        <v>177</v>
      </c>
      <c r="AH59" s="22">
        <v>196</v>
      </c>
      <c r="AI59" s="22">
        <v>1</v>
      </c>
      <c r="AJ59" s="22">
        <v>1</v>
      </c>
      <c r="AK59" s="22">
        <v>1</v>
      </c>
      <c r="AL59" s="22">
        <v>0</v>
      </c>
      <c r="AM59" s="28">
        <v>249890</v>
      </c>
      <c r="AN59" s="28">
        <v>408190</v>
      </c>
      <c r="AO59" s="29">
        <v>329040</v>
      </c>
    </row>
    <row r="60" spans="1:41" ht="28.8" x14ac:dyDescent="0.3">
      <c r="A60" s="18" t="s">
        <v>259</v>
      </c>
      <c r="B60" s="22">
        <v>8</v>
      </c>
      <c r="C60" s="31">
        <v>2.7</v>
      </c>
      <c r="D60" s="22">
        <v>8</v>
      </c>
      <c r="E60" s="22">
        <v>512</v>
      </c>
      <c r="F60" s="22">
        <v>1</v>
      </c>
      <c r="G60" s="22">
        <v>1</v>
      </c>
      <c r="H60" s="22">
        <v>6.1</v>
      </c>
      <c r="I60" s="32">
        <v>4377600</v>
      </c>
      <c r="J60" s="22">
        <v>60</v>
      </c>
      <c r="K60" s="34">
        <v>1</v>
      </c>
      <c r="L60" s="22">
        <v>10</v>
      </c>
      <c r="M60" s="22">
        <v>3</v>
      </c>
      <c r="N60" s="22">
        <v>12</v>
      </c>
      <c r="O60" s="22">
        <v>12</v>
      </c>
      <c r="P60" s="22">
        <v>16</v>
      </c>
      <c r="Q60" s="22"/>
      <c r="R60" s="34">
        <v>0</v>
      </c>
      <c r="S60" s="34">
        <v>0</v>
      </c>
      <c r="T60" s="36">
        <v>8294400</v>
      </c>
      <c r="U60" s="34">
        <v>60</v>
      </c>
      <c r="V60" s="22" t="s">
        <v>85</v>
      </c>
      <c r="W60" s="22" t="s">
        <v>67</v>
      </c>
      <c r="X60" s="34">
        <v>1</v>
      </c>
      <c r="Y60" s="22">
        <v>0</v>
      </c>
      <c r="Z60" s="42">
        <v>1</v>
      </c>
      <c r="AA60" s="22">
        <v>1</v>
      </c>
      <c r="AB60" s="22">
        <v>3400</v>
      </c>
      <c r="AC60" s="22">
        <v>1</v>
      </c>
      <c r="AD60" s="22" t="s">
        <v>401</v>
      </c>
      <c r="AE60" s="22" t="s">
        <v>416</v>
      </c>
      <c r="AF60" s="22" t="s">
        <v>456</v>
      </c>
      <c r="AG60" s="22" t="s">
        <v>464</v>
      </c>
      <c r="AH60" s="22">
        <v>157</v>
      </c>
      <c r="AI60" s="22">
        <v>1</v>
      </c>
      <c r="AJ60" s="22">
        <v>1</v>
      </c>
      <c r="AK60" s="22">
        <v>1</v>
      </c>
      <c r="AL60" s="22">
        <v>0</v>
      </c>
      <c r="AM60" s="28">
        <v>247800</v>
      </c>
      <c r="AN60" s="28">
        <v>425840</v>
      </c>
      <c r="AO60" s="29">
        <v>336820</v>
      </c>
    </row>
    <row r="61" spans="1:41" ht="30" customHeight="1" x14ac:dyDescent="0.3">
      <c r="A61" s="18" t="s">
        <v>260</v>
      </c>
      <c r="B61" s="22">
        <v>8</v>
      </c>
      <c r="C61" s="31">
        <v>2.7</v>
      </c>
      <c r="D61" s="22">
        <v>8</v>
      </c>
      <c r="E61" s="22">
        <v>512</v>
      </c>
      <c r="F61" s="22">
        <v>1</v>
      </c>
      <c r="G61" s="22">
        <v>1</v>
      </c>
      <c r="H61" s="22">
        <v>6.4</v>
      </c>
      <c r="I61" s="32">
        <v>4377600</v>
      </c>
      <c r="J61" s="22">
        <v>60</v>
      </c>
      <c r="K61" s="34">
        <v>1</v>
      </c>
      <c r="L61" s="22">
        <v>10</v>
      </c>
      <c r="M61" s="22">
        <v>3</v>
      </c>
      <c r="N61" s="22">
        <v>12</v>
      </c>
      <c r="O61" s="22">
        <v>12</v>
      </c>
      <c r="P61" s="22">
        <v>16</v>
      </c>
      <c r="Q61" s="22"/>
      <c r="R61" s="34">
        <v>0</v>
      </c>
      <c r="S61" s="34">
        <v>0</v>
      </c>
      <c r="T61" s="36">
        <v>8294400</v>
      </c>
      <c r="U61" s="34">
        <v>60</v>
      </c>
      <c r="V61" s="22" t="s">
        <v>85</v>
      </c>
      <c r="W61" s="22" t="s">
        <v>67</v>
      </c>
      <c r="X61" s="34">
        <v>1</v>
      </c>
      <c r="Y61" s="22">
        <v>0</v>
      </c>
      <c r="Z61" s="42">
        <v>1</v>
      </c>
      <c r="AA61" s="22">
        <v>1</v>
      </c>
      <c r="AB61" s="22">
        <v>4100</v>
      </c>
      <c r="AC61" s="22">
        <v>1</v>
      </c>
      <c r="AD61" s="22" t="s">
        <v>401</v>
      </c>
      <c r="AE61" s="22" t="s">
        <v>427</v>
      </c>
      <c r="AF61" s="22" t="s">
        <v>455</v>
      </c>
      <c r="AG61" s="22" t="s">
        <v>464</v>
      </c>
      <c r="AH61" s="22">
        <v>175</v>
      </c>
      <c r="AI61" s="22">
        <v>1</v>
      </c>
      <c r="AJ61" s="22">
        <v>1</v>
      </c>
      <c r="AK61" s="22">
        <v>1</v>
      </c>
      <c r="AL61" s="22">
        <v>0</v>
      </c>
      <c r="AM61" s="28">
        <v>249990</v>
      </c>
      <c r="AN61" s="28">
        <v>463900</v>
      </c>
      <c r="AO61" s="29">
        <v>356945</v>
      </c>
    </row>
    <row r="62" spans="1:41" ht="28.8" x14ac:dyDescent="0.3">
      <c r="A62" s="18" t="s">
        <v>261</v>
      </c>
      <c r="B62" s="22">
        <v>8</v>
      </c>
      <c r="C62" s="31">
        <v>2.73</v>
      </c>
      <c r="D62" s="22">
        <v>12</v>
      </c>
      <c r="E62" s="22">
        <v>128</v>
      </c>
      <c r="F62" s="22">
        <v>1</v>
      </c>
      <c r="G62" s="22">
        <v>1</v>
      </c>
      <c r="H62" s="22">
        <v>6.7</v>
      </c>
      <c r="I62" s="32">
        <v>4608000</v>
      </c>
      <c r="J62" s="22">
        <v>120</v>
      </c>
      <c r="K62" s="34">
        <v>1</v>
      </c>
      <c r="L62" s="22">
        <v>10</v>
      </c>
      <c r="M62" s="22">
        <v>4</v>
      </c>
      <c r="N62" s="22">
        <v>12</v>
      </c>
      <c r="O62" s="22">
        <v>64</v>
      </c>
      <c r="P62" s="22">
        <v>12</v>
      </c>
      <c r="Q62" s="22" t="s">
        <v>513</v>
      </c>
      <c r="R62" s="34">
        <v>0</v>
      </c>
      <c r="S62" s="34">
        <v>1</v>
      </c>
      <c r="T62" s="36">
        <v>33177600</v>
      </c>
      <c r="U62" s="34">
        <v>24</v>
      </c>
      <c r="V62" s="22" t="s">
        <v>85</v>
      </c>
      <c r="W62" s="22" t="s">
        <v>67</v>
      </c>
      <c r="X62" s="34">
        <v>0</v>
      </c>
      <c r="Y62" s="22">
        <v>1</v>
      </c>
      <c r="Z62" s="42">
        <v>1</v>
      </c>
      <c r="AA62" s="22">
        <v>1</v>
      </c>
      <c r="AB62" s="22">
        <v>4500</v>
      </c>
      <c r="AC62" s="22">
        <v>1</v>
      </c>
      <c r="AD62" s="22" t="s">
        <v>401</v>
      </c>
      <c r="AE62" s="22" t="s">
        <v>160</v>
      </c>
      <c r="AF62" s="22" t="s">
        <v>459</v>
      </c>
      <c r="AG62" s="22" t="s">
        <v>464</v>
      </c>
      <c r="AH62" s="22">
        <v>188</v>
      </c>
      <c r="AI62" s="22">
        <v>1</v>
      </c>
      <c r="AJ62" s="22">
        <v>1</v>
      </c>
      <c r="AK62" s="22">
        <v>1</v>
      </c>
      <c r="AL62" s="22">
        <v>0</v>
      </c>
      <c r="AM62" s="28">
        <v>244400</v>
      </c>
      <c r="AN62" s="28">
        <v>439990</v>
      </c>
      <c r="AO62" s="29">
        <v>342195</v>
      </c>
    </row>
    <row r="63" spans="1:41" ht="28.8" x14ac:dyDescent="0.3">
      <c r="A63" s="18" t="s">
        <v>262</v>
      </c>
      <c r="B63" s="22">
        <v>8</v>
      </c>
      <c r="C63" s="31">
        <v>2.9</v>
      </c>
      <c r="D63" s="22">
        <v>8</v>
      </c>
      <c r="E63" s="22">
        <v>128</v>
      </c>
      <c r="F63" s="22">
        <v>0</v>
      </c>
      <c r="G63" s="22">
        <v>1</v>
      </c>
      <c r="H63" s="22">
        <v>6.2</v>
      </c>
      <c r="I63" s="32">
        <v>2592000</v>
      </c>
      <c r="J63" s="22">
        <v>120</v>
      </c>
      <c r="K63" s="34">
        <v>1</v>
      </c>
      <c r="L63" s="22">
        <v>10</v>
      </c>
      <c r="M63" s="22">
        <v>3</v>
      </c>
      <c r="N63" s="22">
        <v>12</v>
      </c>
      <c r="O63" s="22">
        <v>64</v>
      </c>
      <c r="P63" s="22">
        <v>12</v>
      </c>
      <c r="Q63" s="22"/>
      <c r="R63" s="34">
        <v>0</v>
      </c>
      <c r="S63" s="34">
        <v>0</v>
      </c>
      <c r="T63" s="36">
        <v>33177600</v>
      </c>
      <c r="U63" s="34">
        <v>24</v>
      </c>
      <c r="V63" s="22" t="s">
        <v>85</v>
      </c>
      <c r="W63" s="22" t="s">
        <v>67</v>
      </c>
      <c r="X63" s="34">
        <v>0</v>
      </c>
      <c r="Y63" s="22">
        <v>1</v>
      </c>
      <c r="Z63" s="42">
        <v>1</v>
      </c>
      <c r="AA63" s="22">
        <v>1</v>
      </c>
      <c r="AB63" s="22">
        <v>4000</v>
      </c>
      <c r="AC63" s="22">
        <v>1</v>
      </c>
      <c r="AD63" s="22" t="s">
        <v>401</v>
      </c>
      <c r="AE63" s="22" t="s">
        <v>429</v>
      </c>
      <c r="AF63" s="22" t="s">
        <v>460</v>
      </c>
      <c r="AG63" s="22" t="s">
        <v>177</v>
      </c>
      <c r="AH63" s="22">
        <v>169</v>
      </c>
      <c r="AI63" s="22">
        <v>1</v>
      </c>
      <c r="AJ63" s="22">
        <v>1</v>
      </c>
      <c r="AK63" s="22">
        <v>1</v>
      </c>
      <c r="AL63" s="22">
        <v>0</v>
      </c>
      <c r="AM63" s="28">
        <v>265000</v>
      </c>
      <c r="AN63" s="28">
        <v>479999</v>
      </c>
      <c r="AO63" s="29">
        <v>372499.5</v>
      </c>
    </row>
    <row r="64" spans="1:41" ht="28.8" x14ac:dyDescent="0.3">
      <c r="A64" s="18" t="s">
        <v>263</v>
      </c>
      <c r="B64" s="22">
        <v>8</v>
      </c>
      <c r="C64" s="31">
        <v>2.9</v>
      </c>
      <c r="D64" s="22">
        <v>8</v>
      </c>
      <c r="E64" s="22">
        <v>256</v>
      </c>
      <c r="F64" s="22">
        <v>0</v>
      </c>
      <c r="G64" s="22">
        <v>1</v>
      </c>
      <c r="H64" s="22">
        <v>6.2</v>
      </c>
      <c r="I64" s="32">
        <v>2592000</v>
      </c>
      <c r="J64" s="22">
        <v>120</v>
      </c>
      <c r="K64" s="34">
        <v>1</v>
      </c>
      <c r="L64" s="22">
        <v>10</v>
      </c>
      <c r="M64" s="22">
        <v>3</v>
      </c>
      <c r="N64" s="22">
        <v>12</v>
      </c>
      <c r="O64" s="22">
        <v>64</v>
      </c>
      <c r="P64" s="22">
        <v>12</v>
      </c>
      <c r="Q64" s="22"/>
      <c r="R64" s="34">
        <v>0</v>
      </c>
      <c r="S64" s="34">
        <v>0</v>
      </c>
      <c r="T64" s="36">
        <v>33177600</v>
      </c>
      <c r="U64" s="34">
        <v>24</v>
      </c>
      <c r="V64" s="22" t="s">
        <v>85</v>
      </c>
      <c r="W64" s="22" t="s">
        <v>67</v>
      </c>
      <c r="X64" s="34">
        <v>0</v>
      </c>
      <c r="Y64" s="22">
        <v>1</v>
      </c>
      <c r="Z64" s="42">
        <v>1</v>
      </c>
      <c r="AA64" s="22">
        <v>1</v>
      </c>
      <c r="AB64" s="22">
        <v>4000</v>
      </c>
      <c r="AC64" s="22">
        <v>1</v>
      </c>
      <c r="AD64" s="22" t="s">
        <v>401</v>
      </c>
      <c r="AE64" s="22" t="s">
        <v>429</v>
      </c>
      <c r="AF64" s="22" t="s">
        <v>460</v>
      </c>
      <c r="AG64" s="22" t="s">
        <v>177</v>
      </c>
      <c r="AH64" s="22">
        <v>169</v>
      </c>
      <c r="AI64" s="22">
        <v>1</v>
      </c>
      <c r="AJ64" s="22">
        <v>1</v>
      </c>
      <c r="AK64" s="22">
        <v>1</v>
      </c>
      <c r="AL64" s="22">
        <v>0</v>
      </c>
      <c r="AM64" s="28">
        <v>275000</v>
      </c>
      <c r="AN64" s="28">
        <v>419200</v>
      </c>
      <c r="AO64" s="29">
        <v>347100</v>
      </c>
    </row>
    <row r="65" spans="1:87" ht="28.8" x14ac:dyDescent="0.3">
      <c r="A65" s="18" t="s">
        <v>264</v>
      </c>
      <c r="B65" s="22">
        <v>8</v>
      </c>
      <c r="C65" s="31">
        <v>2.73</v>
      </c>
      <c r="D65" s="22">
        <v>12</v>
      </c>
      <c r="E65" s="22">
        <v>128</v>
      </c>
      <c r="F65" s="22">
        <v>1</v>
      </c>
      <c r="G65" s="22">
        <v>1</v>
      </c>
      <c r="H65" s="22">
        <v>6.9</v>
      </c>
      <c r="I65" s="32">
        <v>4608000</v>
      </c>
      <c r="J65" s="22">
        <v>120</v>
      </c>
      <c r="K65" s="34">
        <v>1</v>
      </c>
      <c r="L65" s="22">
        <v>40</v>
      </c>
      <c r="M65" s="22">
        <v>4</v>
      </c>
      <c r="N65" s="22">
        <v>108</v>
      </c>
      <c r="O65" s="22">
        <v>48</v>
      </c>
      <c r="P65" s="22">
        <v>12</v>
      </c>
      <c r="Q65" s="22" t="s">
        <v>513</v>
      </c>
      <c r="R65" s="34">
        <v>0</v>
      </c>
      <c r="S65" s="34">
        <v>1</v>
      </c>
      <c r="T65" s="36">
        <v>33177600</v>
      </c>
      <c r="U65" s="34">
        <v>24</v>
      </c>
      <c r="V65" s="22" t="s">
        <v>85</v>
      </c>
      <c r="W65" s="22" t="s">
        <v>67</v>
      </c>
      <c r="X65" s="34">
        <v>0</v>
      </c>
      <c r="Y65" s="22">
        <v>1</v>
      </c>
      <c r="Z65" s="42">
        <v>1</v>
      </c>
      <c r="AA65" s="22">
        <v>1</v>
      </c>
      <c r="AB65" s="22">
        <v>5000</v>
      </c>
      <c r="AC65" s="22">
        <v>1</v>
      </c>
      <c r="AD65" s="22" t="s">
        <v>401</v>
      </c>
      <c r="AE65" s="22" t="s">
        <v>430</v>
      </c>
      <c r="AF65" s="22" t="s">
        <v>449</v>
      </c>
      <c r="AG65" s="22" t="s">
        <v>174</v>
      </c>
      <c r="AH65" s="22">
        <v>222</v>
      </c>
      <c r="AI65" s="22">
        <v>1</v>
      </c>
      <c r="AJ65" s="22">
        <v>1</v>
      </c>
      <c r="AK65" s="22">
        <v>1</v>
      </c>
      <c r="AL65" s="22">
        <v>0</v>
      </c>
      <c r="AM65" s="28">
        <v>274490</v>
      </c>
      <c r="AN65" s="28">
        <v>575270</v>
      </c>
      <c r="AO65" s="29">
        <v>424880</v>
      </c>
    </row>
    <row r="66" spans="1:87" ht="28.8" x14ac:dyDescent="0.3">
      <c r="A66" s="18" t="s">
        <v>265</v>
      </c>
      <c r="B66" s="22">
        <v>8</v>
      </c>
      <c r="C66" s="31">
        <v>2.9</v>
      </c>
      <c r="D66" s="22">
        <v>8</v>
      </c>
      <c r="E66" s="22">
        <v>128</v>
      </c>
      <c r="F66" s="22">
        <v>0</v>
      </c>
      <c r="G66" s="22">
        <v>1</v>
      </c>
      <c r="H66" s="22">
        <v>6.7</v>
      </c>
      <c r="I66" s="32">
        <v>2592000</v>
      </c>
      <c r="J66" s="22">
        <v>120</v>
      </c>
      <c r="K66" s="34">
        <v>1</v>
      </c>
      <c r="L66" s="22">
        <v>10</v>
      </c>
      <c r="M66" s="22">
        <v>3</v>
      </c>
      <c r="N66" s="22">
        <v>12</v>
      </c>
      <c r="O66" s="22">
        <v>64</v>
      </c>
      <c r="P66" s="22">
        <v>12</v>
      </c>
      <c r="Q66" s="22"/>
      <c r="R66" s="34">
        <v>0</v>
      </c>
      <c r="S66" s="34">
        <v>0</v>
      </c>
      <c r="T66" s="36">
        <v>33177600</v>
      </c>
      <c r="U66" s="34">
        <v>24</v>
      </c>
      <c r="V66" s="22" t="s">
        <v>85</v>
      </c>
      <c r="W66" s="22" t="s">
        <v>67</v>
      </c>
      <c r="X66" s="34">
        <v>0</v>
      </c>
      <c r="Y66" s="22">
        <v>1</v>
      </c>
      <c r="Z66" s="42">
        <v>1</v>
      </c>
      <c r="AA66" s="22">
        <v>1</v>
      </c>
      <c r="AB66" s="22">
        <v>4800</v>
      </c>
      <c r="AC66" s="22">
        <v>1</v>
      </c>
      <c r="AD66" s="22" t="s">
        <v>401</v>
      </c>
      <c r="AE66" s="22" t="s">
        <v>431</v>
      </c>
      <c r="AF66" s="22" t="s">
        <v>441</v>
      </c>
      <c r="AG66" s="22" t="s">
        <v>464</v>
      </c>
      <c r="AH66" s="22">
        <v>200</v>
      </c>
      <c r="AI66" s="22">
        <v>1</v>
      </c>
      <c r="AJ66" s="22">
        <v>1</v>
      </c>
      <c r="AK66" s="22">
        <v>1</v>
      </c>
      <c r="AL66" s="22">
        <v>0</v>
      </c>
      <c r="AM66" s="28">
        <v>274600</v>
      </c>
      <c r="AN66" s="28">
        <v>427161</v>
      </c>
      <c r="AO66" s="29">
        <v>350880.5</v>
      </c>
    </row>
    <row r="67" spans="1:87" ht="28.8" x14ac:dyDescent="0.3">
      <c r="A67" s="18" t="s">
        <v>266</v>
      </c>
      <c r="B67" s="22">
        <v>8</v>
      </c>
      <c r="C67" s="31">
        <v>2.9</v>
      </c>
      <c r="D67" s="22">
        <v>8</v>
      </c>
      <c r="E67" s="22">
        <v>256</v>
      </c>
      <c r="F67" s="22">
        <v>0</v>
      </c>
      <c r="G67" s="22">
        <v>1</v>
      </c>
      <c r="H67" s="22">
        <v>6.7</v>
      </c>
      <c r="I67" s="32">
        <v>2592000</v>
      </c>
      <c r="J67" s="22">
        <v>120</v>
      </c>
      <c r="K67" s="34">
        <v>1</v>
      </c>
      <c r="L67" s="22">
        <v>10</v>
      </c>
      <c r="M67" s="22">
        <v>3</v>
      </c>
      <c r="N67" s="22">
        <v>12</v>
      </c>
      <c r="O67" s="22">
        <v>64</v>
      </c>
      <c r="P67" s="22">
        <v>12</v>
      </c>
      <c r="Q67" s="22"/>
      <c r="R67" s="34">
        <v>0</v>
      </c>
      <c r="S67" s="34">
        <v>0</v>
      </c>
      <c r="T67" s="36">
        <v>33177600</v>
      </c>
      <c r="U67" s="34">
        <v>24</v>
      </c>
      <c r="V67" s="22" t="s">
        <v>85</v>
      </c>
      <c r="W67" s="22" t="s">
        <v>67</v>
      </c>
      <c r="X67" s="34">
        <v>0</v>
      </c>
      <c r="Y67" s="22">
        <v>1</v>
      </c>
      <c r="Z67" s="42">
        <v>1</v>
      </c>
      <c r="AA67" s="22">
        <v>1</v>
      </c>
      <c r="AB67" s="22">
        <v>4800</v>
      </c>
      <c r="AC67" s="22">
        <v>1</v>
      </c>
      <c r="AD67" s="22" t="s">
        <v>401</v>
      </c>
      <c r="AE67" s="22" t="s">
        <v>431</v>
      </c>
      <c r="AF67" s="22" t="s">
        <v>441</v>
      </c>
      <c r="AG67" s="22" t="s">
        <v>464</v>
      </c>
      <c r="AH67" s="22">
        <v>200</v>
      </c>
      <c r="AI67" s="22">
        <v>1</v>
      </c>
      <c r="AJ67" s="22">
        <v>1</v>
      </c>
      <c r="AK67" s="22">
        <v>1</v>
      </c>
      <c r="AL67" s="22">
        <v>0</v>
      </c>
      <c r="AM67" s="28">
        <v>278700</v>
      </c>
      <c r="AN67" s="28">
        <v>442584</v>
      </c>
      <c r="AO67" s="29">
        <v>360642</v>
      </c>
    </row>
    <row r="68" spans="1:87" ht="30" customHeight="1" x14ac:dyDescent="0.3">
      <c r="A68" s="18" t="s">
        <v>267</v>
      </c>
      <c r="B68" s="22">
        <v>8</v>
      </c>
      <c r="C68" s="31">
        <v>2.7</v>
      </c>
      <c r="D68" s="22">
        <v>6</v>
      </c>
      <c r="E68" s="22">
        <v>128</v>
      </c>
      <c r="F68" s="22">
        <v>1</v>
      </c>
      <c r="G68" s="22">
        <v>1</v>
      </c>
      <c r="H68" s="22">
        <v>6.4</v>
      </c>
      <c r="I68" s="32">
        <v>4262400</v>
      </c>
      <c r="J68" s="22">
        <v>60</v>
      </c>
      <c r="K68" s="34">
        <v>1</v>
      </c>
      <c r="L68" s="22">
        <v>8</v>
      </c>
      <c r="M68" s="22">
        <v>2</v>
      </c>
      <c r="N68" s="22">
        <v>12</v>
      </c>
      <c r="O68" s="22">
        <v>12</v>
      </c>
      <c r="P68" s="22"/>
      <c r="Q68" s="22"/>
      <c r="R68" s="34">
        <v>1</v>
      </c>
      <c r="S68" s="34">
        <v>0</v>
      </c>
      <c r="T68" s="36">
        <v>8294400</v>
      </c>
      <c r="U68" s="34">
        <v>60</v>
      </c>
      <c r="V68" s="22" t="s">
        <v>85</v>
      </c>
      <c r="W68" s="22" t="s">
        <v>67</v>
      </c>
      <c r="X68" s="34">
        <v>1</v>
      </c>
      <c r="Y68" s="22">
        <v>0</v>
      </c>
      <c r="Z68" s="42">
        <v>1</v>
      </c>
      <c r="AA68" s="22">
        <v>1</v>
      </c>
      <c r="AB68" s="22">
        <v>4000</v>
      </c>
      <c r="AC68" s="22">
        <v>1</v>
      </c>
      <c r="AD68" s="22" t="s">
        <v>404</v>
      </c>
      <c r="AE68" s="22" t="s">
        <v>160</v>
      </c>
      <c r="AF68" s="22" t="s">
        <v>168</v>
      </c>
      <c r="AG68" s="22" t="s">
        <v>174</v>
      </c>
      <c r="AH68" s="22">
        <v>201</v>
      </c>
      <c r="AI68" s="22">
        <v>1</v>
      </c>
      <c r="AJ68" s="22">
        <v>1</v>
      </c>
      <c r="AK68" s="22">
        <v>1</v>
      </c>
      <c r="AL68" s="22">
        <v>0</v>
      </c>
      <c r="AM68" s="28">
        <v>210000</v>
      </c>
      <c r="AN68" s="28">
        <v>314000</v>
      </c>
      <c r="AO68" s="29">
        <v>262000</v>
      </c>
    </row>
    <row r="69" spans="1:87" ht="30" customHeight="1" x14ac:dyDescent="0.3">
      <c r="A69" s="18" t="s">
        <v>268</v>
      </c>
      <c r="B69" s="22">
        <v>8</v>
      </c>
      <c r="C69" s="31">
        <v>2.8</v>
      </c>
      <c r="D69" s="22">
        <v>4</v>
      </c>
      <c r="E69" s="22">
        <v>64</v>
      </c>
      <c r="F69" s="22">
        <v>1</v>
      </c>
      <c r="G69" s="22">
        <v>1</v>
      </c>
      <c r="H69" s="22">
        <v>5.8</v>
      </c>
      <c r="I69" s="32">
        <v>4262400</v>
      </c>
      <c r="J69" s="22">
        <v>60</v>
      </c>
      <c r="K69" s="34">
        <v>1</v>
      </c>
      <c r="L69" s="22">
        <v>8</v>
      </c>
      <c r="M69" s="22">
        <v>1</v>
      </c>
      <c r="N69" s="22">
        <v>12</v>
      </c>
      <c r="O69" s="22"/>
      <c r="P69" s="22"/>
      <c r="Q69" s="22"/>
      <c r="R69" s="34">
        <v>1</v>
      </c>
      <c r="S69" s="34">
        <v>0</v>
      </c>
      <c r="T69" s="36">
        <v>8294400</v>
      </c>
      <c r="U69" s="34">
        <v>60</v>
      </c>
      <c r="V69" s="22" t="s">
        <v>85</v>
      </c>
      <c r="W69" s="22" t="s">
        <v>67</v>
      </c>
      <c r="X69" s="34">
        <v>1</v>
      </c>
      <c r="Y69" s="22">
        <v>0</v>
      </c>
      <c r="Z69" s="42">
        <v>1</v>
      </c>
      <c r="AA69" s="22">
        <v>1</v>
      </c>
      <c r="AB69" s="22">
        <v>3000</v>
      </c>
      <c r="AC69" s="22">
        <v>1</v>
      </c>
      <c r="AD69" s="22" t="s">
        <v>401</v>
      </c>
      <c r="AE69" s="22" t="s">
        <v>432</v>
      </c>
      <c r="AF69" s="22" t="s">
        <v>461</v>
      </c>
      <c r="AG69" s="22" t="s">
        <v>471</v>
      </c>
      <c r="AH69" s="22">
        <v>163</v>
      </c>
      <c r="AI69" s="22">
        <v>1</v>
      </c>
      <c r="AJ69" s="22">
        <v>1</v>
      </c>
      <c r="AK69" s="22">
        <v>1</v>
      </c>
      <c r="AL69" s="22">
        <v>0</v>
      </c>
      <c r="AM69" s="28">
        <v>304900</v>
      </c>
      <c r="AN69" s="28">
        <v>304900</v>
      </c>
      <c r="AO69" s="29">
        <v>304900</v>
      </c>
    </row>
    <row r="70" spans="1:87" ht="28.8" x14ac:dyDescent="0.3">
      <c r="A70" s="18" t="s">
        <v>269</v>
      </c>
      <c r="B70" s="22">
        <v>8</v>
      </c>
      <c r="C70" s="31">
        <v>2.73</v>
      </c>
      <c r="D70" s="22">
        <v>12</v>
      </c>
      <c r="E70" s="22">
        <v>128</v>
      </c>
      <c r="F70" s="22">
        <v>1</v>
      </c>
      <c r="G70" s="22">
        <v>1</v>
      </c>
      <c r="H70" s="22">
        <v>6.9</v>
      </c>
      <c r="I70" s="32">
        <v>4608000</v>
      </c>
      <c r="J70" s="22">
        <v>120</v>
      </c>
      <c r="K70" s="34">
        <v>1</v>
      </c>
      <c r="L70" s="22">
        <v>40</v>
      </c>
      <c r="M70" s="22">
        <v>4</v>
      </c>
      <c r="N70" s="22">
        <v>108</v>
      </c>
      <c r="O70" s="22">
        <v>48</v>
      </c>
      <c r="P70" s="22">
        <v>12</v>
      </c>
      <c r="Q70" s="22" t="s">
        <v>513</v>
      </c>
      <c r="R70" s="34">
        <v>0</v>
      </c>
      <c r="S70" s="34">
        <v>1</v>
      </c>
      <c r="T70" s="36">
        <v>33177600</v>
      </c>
      <c r="U70" s="34">
        <v>24</v>
      </c>
      <c r="V70" s="22" t="s">
        <v>85</v>
      </c>
      <c r="W70" s="22" t="s">
        <v>67</v>
      </c>
      <c r="X70" s="34">
        <v>0</v>
      </c>
      <c r="Y70" s="22">
        <v>0</v>
      </c>
      <c r="Z70" s="42">
        <v>1</v>
      </c>
      <c r="AA70" s="22">
        <v>1</v>
      </c>
      <c r="AB70" s="22">
        <v>5000</v>
      </c>
      <c r="AC70" s="22">
        <v>1</v>
      </c>
      <c r="AD70" s="22" t="s">
        <v>401</v>
      </c>
      <c r="AE70" s="22" t="s">
        <v>430</v>
      </c>
      <c r="AF70" s="22" t="s">
        <v>449</v>
      </c>
      <c r="AG70" s="22" t="s">
        <v>174</v>
      </c>
      <c r="AH70" s="22">
        <v>222</v>
      </c>
      <c r="AI70" s="22">
        <v>1</v>
      </c>
      <c r="AJ70" s="22">
        <v>1</v>
      </c>
      <c r="AK70" s="22">
        <v>1</v>
      </c>
      <c r="AL70" s="22">
        <v>0</v>
      </c>
      <c r="AM70" s="28">
        <v>330990</v>
      </c>
      <c r="AN70" s="28">
        <v>521850</v>
      </c>
      <c r="AO70" s="29">
        <v>426420</v>
      </c>
    </row>
    <row r="71" spans="1:87" ht="28.8" x14ac:dyDescent="0.3">
      <c r="A71" s="18" t="s">
        <v>270</v>
      </c>
      <c r="B71" s="22">
        <v>8</v>
      </c>
      <c r="C71" s="31">
        <v>2.73</v>
      </c>
      <c r="D71" s="22">
        <v>12</v>
      </c>
      <c r="E71" s="22">
        <v>512</v>
      </c>
      <c r="F71" s="22">
        <v>1</v>
      </c>
      <c r="G71" s="22">
        <v>1</v>
      </c>
      <c r="H71" s="22">
        <v>6.8</v>
      </c>
      <c r="I71" s="32">
        <v>4377600</v>
      </c>
      <c r="J71" s="22">
        <v>60</v>
      </c>
      <c r="K71" s="34">
        <v>1</v>
      </c>
      <c r="L71" s="22">
        <v>10</v>
      </c>
      <c r="M71" s="22">
        <v>4</v>
      </c>
      <c r="N71" s="22">
        <v>12</v>
      </c>
      <c r="O71" s="22">
        <v>12</v>
      </c>
      <c r="P71" s="22">
        <v>16</v>
      </c>
      <c r="Q71" s="22" t="s">
        <v>513</v>
      </c>
      <c r="R71" s="34">
        <v>0</v>
      </c>
      <c r="S71" s="34">
        <v>1</v>
      </c>
      <c r="T71" s="36">
        <v>8294400</v>
      </c>
      <c r="U71" s="34">
        <v>60</v>
      </c>
      <c r="V71" s="22" t="s">
        <v>85</v>
      </c>
      <c r="W71" s="22" t="s">
        <v>67</v>
      </c>
      <c r="X71" s="34">
        <v>0</v>
      </c>
      <c r="Y71" s="22">
        <v>0</v>
      </c>
      <c r="Z71" s="42">
        <v>1</v>
      </c>
      <c r="AA71" s="22">
        <v>1</v>
      </c>
      <c r="AB71" s="22">
        <v>4300</v>
      </c>
      <c r="AC71" s="22">
        <v>1</v>
      </c>
      <c r="AD71" s="22" t="s">
        <v>401</v>
      </c>
      <c r="AE71" s="22" t="s">
        <v>159</v>
      </c>
      <c r="AF71" s="22" t="s">
        <v>165</v>
      </c>
      <c r="AG71" s="22" t="s">
        <v>177</v>
      </c>
      <c r="AH71" s="22">
        <v>196</v>
      </c>
      <c r="AI71" s="22">
        <v>1</v>
      </c>
      <c r="AJ71" s="22">
        <v>1</v>
      </c>
      <c r="AK71" s="22">
        <v>1</v>
      </c>
      <c r="AL71" s="22">
        <v>0</v>
      </c>
      <c r="AM71" s="28">
        <v>328799</v>
      </c>
      <c r="AN71" s="28">
        <v>449990</v>
      </c>
      <c r="AO71" s="29">
        <v>389394.5</v>
      </c>
    </row>
    <row r="72" spans="1:87" ht="43.2" x14ac:dyDescent="0.3">
      <c r="A72" s="18" t="s">
        <v>271</v>
      </c>
      <c r="B72" s="22">
        <v>8</v>
      </c>
      <c r="C72" s="31">
        <v>2.73</v>
      </c>
      <c r="D72" s="22">
        <v>12</v>
      </c>
      <c r="E72" s="22">
        <v>256</v>
      </c>
      <c r="F72" s="22">
        <v>1</v>
      </c>
      <c r="G72" s="22">
        <v>1</v>
      </c>
      <c r="H72" s="22">
        <v>6.9</v>
      </c>
      <c r="I72" s="32">
        <v>4446720</v>
      </c>
      <c r="J72" s="22">
        <v>120</v>
      </c>
      <c r="K72" s="34">
        <v>1</v>
      </c>
      <c r="L72" s="22">
        <v>10</v>
      </c>
      <c r="M72" s="22">
        <v>3</v>
      </c>
      <c r="N72" s="22">
        <v>108</v>
      </c>
      <c r="O72" s="22">
        <v>12</v>
      </c>
      <c r="P72" s="22">
        <v>12</v>
      </c>
      <c r="Q72" s="22"/>
      <c r="R72" s="34">
        <v>0</v>
      </c>
      <c r="S72" s="34">
        <v>0</v>
      </c>
      <c r="T72" s="36">
        <v>33177600</v>
      </c>
      <c r="U72" s="34">
        <v>24</v>
      </c>
      <c r="V72" s="22" t="s">
        <v>85</v>
      </c>
      <c r="W72" s="22" t="s">
        <v>67</v>
      </c>
      <c r="X72" s="34">
        <v>0</v>
      </c>
      <c r="Y72" s="22">
        <v>1</v>
      </c>
      <c r="Z72" s="42">
        <v>1</v>
      </c>
      <c r="AA72" s="22">
        <v>1</v>
      </c>
      <c r="AB72" s="22">
        <v>4500</v>
      </c>
      <c r="AC72" s="22">
        <v>1</v>
      </c>
      <c r="AD72" s="22" t="s">
        <v>401</v>
      </c>
      <c r="AE72" s="22" t="s">
        <v>433</v>
      </c>
      <c r="AF72" s="22" t="s">
        <v>165</v>
      </c>
      <c r="AG72" s="22" t="s">
        <v>470</v>
      </c>
      <c r="AH72" s="22">
        <v>208</v>
      </c>
      <c r="AI72" s="22">
        <v>1</v>
      </c>
      <c r="AJ72" s="22">
        <v>1</v>
      </c>
      <c r="AK72" s="22">
        <v>1</v>
      </c>
      <c r="AL72" s="22">
        <v>0</v>
      </c>
      <c r="AM72" s="28">
        <v>327500</v>
      </c>
      <c r="AN72" s="28">
        <v>550900</v>
      </c>
      <c r="AO72" s="29">
        <v>439200</v>
      </c>
    </row>
    <row r="73" spans="1:87" ht="28.8" x14ac:dyDescent="0.3">
      <c r="A73" s="18" t="s">
        <v>272</v>
      </c>
      <c r="B73" s="22">
        <v>8</v>
      </c>
      <c r="C73" s="31">
        <v>2.9</v>
      </c>
      <c r="D73" s="22">
        <v>12</v>
      </c>
      <c r="E73" s="22">
        <v>128</v>
      </c>
      <c r="F73" s="22">
        <v>0</v>
      </c>
      <c r="G73" s="22">
        <v>1</v>
      </c>
      <c r="H73" s="22">
        <v>6.8</v>
      </c>
      <c r="I73" s="32">
        <v>4608000</v>
      </c>
      <c r="J73" s="22">
        <v>120</v>
      </c>
      <c r="K73" s="34">
        <v>1</v>
      </c>
      <c r="L73" s="22">
        <v>40</v>
      </c>
      <c r="M73" s="22">
        <v>4</v>
      </c>
      <c r="N73" s="22">
        <v>108</v>
      </c>
      <c r="O73" s="22">
        <v>10</v>
      </c>
      <c r="P73" s="22">
        <v>10</v>
      </c>
      <c r="Q73" s="22">
        <v>12</v>
      </c>
      <c r="R73" s="34">
        <v>0</v>
      </c>
      <c r="S73" s="34">
        <v>0</v>
      </c>
      <c r="T73" s="36">
        <v>33177600</v>
      </c>
      <c r="U73" s="34">
        <v>24</v>
      </c>
      <c r="V73" s="22" t="s">
        <v>85</v>
      </c>
      <c r="W73" s="22" t="s">
        <v>67</v>
      </c>
      <c r="X73" s="34">
        <v>0</v>
      </c>
      <c r="Y73" s="22">
        <v>1</v>
      </c>
      <c r="Z73" s="42">
        <v>1</v>
      </c>
      <c r="AA73" s="22">
        <v>1</v>
      </c>
      <c r="AB73" s="22">
        <v>5000</v>
      </c>
      <c r="AC73" s="22">
        <v>1</v>
      </c>
      <c r="AD73" s="22" t="s">
        <v>401</v>
      </c>
      <c r="AE73" s="22" t="s">
        <v>162</v>
      </c>
      <c r="AF73" s="22" t="s">
        <v>441</v>
      </c>
      <c r="AG73" s="22" t="s">
        <v>172</v>
      </c>
      <c r="AH73" s="22">
        <v>227</v>
      </c>
      <c r="AI73" s="22">
        <v>1</v>
      </c>
      <c r="AJ73" s="22">
        <v>1</v>
      </c>
      <c r="AK73" s="22">
        <v>1</v>
      </c>
      <c r="AL73" s="22">
        <v>0</v>
      </c>
      <c r="AM73" s="28">
        <v>367700</v>
      </c>
      <c r="AN73" s="28">
        <v>566800</v>
      </c>
      <c r="AO73" s="29">
        <v>467250</v>
      </c>
    </row>
    <row r="74" spans="1:87" ht="28.8" x14ac:dyDescent="0.3">
      <c r="A74" s="18" t="s">
        <v>273</v>
      </c>
      <c r="B74" s="22">
        <v>8</v>
      </c>
      <c r="C74" s="31">
        <v>2.73</v>
      </c>
      <c r="D74" s="22">
        <v>8</v>
      </c>
      <c r="E74" s="22">
        <v>256</v>
      </c>
      <c r="F74" s="22">
        <v>1</v>
      </c>
      <c r="G74" s="22">
        <v>1</v>
      </c>
      <c r="H74" s="22">
        <v>6.9</v>
      </c>
      <c r="I74" s="32">
        <v>4446720</v>
      </c>
      <c r="J74" s="22">
        <v>120</v>
      </c>
      <c r="K74" s="34">
        <v>1</v>
      </c>
      <c r="L74" s="22">
        <v>10</v>
      </c>
      <c r="M74" s="22">
        <v>3</v>
      </c>
      <c r="N74" s="22">
        <v>108</v>
      </c>
      <c r="O74" s="22">
        <v>12</v>
      </c>
      <c r="P74" s="22">
        <v>12</v>
      </c>
      <c r="Q74" s="22"/>
      <c r="R74" s="34">
        <v>0</v>
      </c>
      <c r="S74" s="34">
        <v>0</v>
      </c>
      <c r="T74" s="36">
        <v>33177600</v>
      </c>
      <c r="U74" s="34">
        <v>24</v>
      </c>
      <c r="V74" s="22" t="s">
        <v>85</v>
      </c>
      <c r="W74" s="22" t="s">
        <v>67</v>
      </c>
      <c r="X74" s="34">
        <v>0</v>
      </c>
      <c r="Y74" s="22">
        <v>0</v>
      </c>
      <c r="Z74" s="42">
        <v>1</v>
      </c>
      <c r="AA74" s="22">
        <v>1</v>
      </c>
      <c r="AB74" s="22">
        <v>4500</v>
      </c>
      <c r="AC74" s="22">
        <v>1</v>
      </c>
      <c r="AD74" s="22" t="s">
        <v>401</v>
      </c>
      <c r="AE74" s="22" t="s">
        <v>433</v>
      </c>
      <c r="AF74" s="22" t="s">
        <v>165</v>
      </c>
      <c r="AG74" s="22" t="s">
        <v>470</v>
      </c>
      <c r="AH74" s="22">
        <v>208</v>
      </c>
      <c r="AI74" s="22">
        <v>1</v>
      </c>
      <c r="AJ74" s="22">
        <v>1</v>
      </c>
      <c r="AK74" s="22">
        <v>1</v>
      </c>
      <c r="AL74" s="22">
        <v>0</v>
      </c>
      <c r="AM74" s="28">
        <v>379989</v>
      </c>
      <c r="AN74" s="28">
        <v>412900</v>
      </c>
      <c r="AO74" s="29">
        <v>396444.5</v>
      </c>
    </row>
    <row r="75" spans="1:87" ht="28.8" x14ac:dyDescent="0.3">
      <c r="A75" s="18" t="s">
        <v>274</v>
      </c>
      <c r="B75" s="22">
        <v>8</v>
      </c>
      <c r="C75" s="31">
        <v>2.9</v>
      </c>
      <c r="D75" s="22">
        <v>12</v>
      </c>
      <c r="E75" s="22">
        <v>256</v>
      </c>
      <c r="F75" s="22">
        <v>0</v>
      </c>
      <c r="G75" s="22">
        <v>1</v>
      </c>
      <c r="H75" s="22">
        <v>6.8</v>
      </c>
      <c r="I75" s="32">
        <v>4608000</v>
      </c>
      <c r="J75" s="22">
        <v>120</v>
      </c>
      <c r="K75" s="34">
        <v>1</v>
      </c>
      <c r="L75" s="22">
        <v>40</v>
      </c>
      <c r="M75" s="22">
        <v>4</v>
      </c>
      <c r="N75" s="22">
        <v>108</v>
      </c>
      <c r="O75" s="22">
        <v>10</v>
      </c>
      <c r="P75" s="22">
        <v>10</v>
      </c>
      <c r="Q75" s="22">
        <v>12</v>
      </c>
      <c r="R75" s="34">
        <v>0</v>
      </c>
      <c r="S75" s="34">
        <v>0</v>
      </c>
      <c r="T75" s="36">
        <v>33177600</v>
      </c>
      <c r="U75" s="34">
        <v>24</v>
      </c>
      <c r="V75" s="22" t="s">
        <v>85</v>
      </c>
      <c r="W75" s="22" t="s">
        <v>67</v>
      </c>
      <c r="X75" s="34">
        <v>0</v>
      </c>
      <c r="Y75" s="22">
        <v>1</v>
      </c>
      <c r="Z75" s="42">
        <v>1</v>
      </c>
      <c r="AA75" s="22">
        <v>1</v>
      </c>
      <c r="AB75" s="22">
        <v>5000</v>
      </c>
      <c r="AC75" s="22">
        <v>1</v>
      </c>
      <c r="AD75" s="22" t="s">
        <v>401</v>
      </c>
      <c r="AE75" s="22" t="s">
        <v>162</v>
      </c>
      <c r="AF75" s="22" t="s">
        <v>441</v>
      </c>
      <c r="AG75" s="22" t="s">
        <v>172</v>
      </c>
      <c r="AH75" s="22">
        <v>227</v>
      </c>
      <c r="AI75" s="22">
        <v>1</v>
      </c>
      <c r="AJ75" s="22">
        <v>1</v>
      </c>
      <c r="AK75" s="22">
        <v>1</v>
      </c>
      <c r="AL75" s="22">
        <v>0</v>
      </c>
      <c r="AM75" s="28">
        <v>418990</v>
      </c>
      <c r="AN75" s="28">
        <v>645300</v>
      </c>
      <c r="AO75" s="29">
        <v>532145</v>
      </c>
    </row>
    <row r="76" spans="1:87" ht="28.8" x14ac:dyDescent="0.3">
      <c r="A76" s="18" t="s">
        <v>275</v>
      </c>
      <c r="B76" s="22">
        <v>8</v>
      </c>
      <c r="C76" s="31">
        <v>3.09</v>
      </c>
      <c r="D76" s="22">
        <v>12</v>
      </c>
      <c r="E76" s="22">
        <v>256</v>
      </c>
      <c r="F76" s="22">
        <v>0</v>
      </c>
      <c r="G76" s="22">
        <v>2</v>
      </c>
      <c r="H76" s="22">
        <v>6.23</v>
      </c>
      <c r="I76" s="32">
        <v>1844160</v>
      </c>
      <c r="J76" s="22">
        <v>120</v>
      </c>
      <c r="K76" s="34">
        <v>1</v>
      </c>
      <c r="L76" s="22">
        <v>10</v>
      </c>
      <c r="M76" s="22">
        <v>3</v>
      </c>
      <c r="N76" s="22">
        <v>12</v>
      </c>
      <c r="O76" s="22">
        <v>12</v>
      </c>
      <c r="P76" s="22">
        <v>12</v>
      </c>
      <c r="Q76" s="22"/>
      <c r="R76" s="34">
        <v>0</v>
      </c>
      <c r="S76" s="34">
        <v>0</v>
      </c>
      <c r="T76" s="36">
        <v>8294400</v>
      </c>
      <c r="U76" s="34">
        <v>60</v>
      </c>
      <c r="V76" s="22" t="s">
        <v>85</v>
      </c>
      <c r="W76" s="22" t="s">
        <v>67</v>
      </c>
      <c r="X76" s="34">
        <v>0</v>
      </c>
      <c r="Y76" s="22">
        <v>1</v>
      </c>
      <c r="Z76" s="42">
        <v>1</v>
      </c>
      <c r="AA76" s="22">
        <v>1</v>
      </c>
      <c r="AB76" s="22">
        <v>4500</v>
      </c>
      <c r="AC76" s="22">
        <v>1</v>
      </c>
      <c r="AD76" s="22" t="s">
        <v>405</v>
      </c>
      <c r="AE76" s="22" t="s">
        <v>419</v>
      </c>
      <c r="AF76" s="22" t="s">
        <v>462</v>
      </c>
      <c r="AG76" s="22" t="s">
        <v>472</v>
      </c>
      <c r="AH76" s="22">
        <v>279</v>
      </c>
      <c r="AI76" s="22">
        <v>0</v>
      </c>
      <c r="AJ76" s="22">
        <v>0</v>
      </c>
      <c r="AK76" s="22">
        <v>0</v>
      </c>
      <c r="AL76" s="22">
        <v>0</v>
      </c>
      <c r="AM76" s="28">
        <v>424000</v>
      </c>
      <c r="AN76" s="28">
        <v>792950</v>
      </c>
      <c r="AO76" s="29">
        <v>608475</v>
      </c>
    </row>
    <row r="77" spans="1:87" ht="28.8" x14ac:dyDescent="0.3">
      <c r="A77" s="18" t="s">
        <v>276</v>
      </c>
      <c r="B77" s="22">
        <v>8</v>
      </c>
      <c r="C77" s="31">
        <v>2.9</v>
      </c>
      <c r="D77" s="22">
        <v>16</v>
      </c>
      <c r="E77" s="22">
        <v>512</v>
      </c>
      <c r="F77" s="22">
        <v>0</v>
      </c>
      <c r="G77" s="22">
        <v>1</v>
      </c>
      <c r="H77" s="22">
        <v>6.8</v>
      </c>
      <c r="I77" s="32">
        <v>4608000</v>
      </c>
      <c r="J77" s="22">
        <v>120</v>
      </c>
      <c r="K77" s="34">
        <v>1</v>
      </c>
      <c r="L77" s="22">
        <v>40</v>
      </c>
      <c r="M77" s="22">
        <v>4</v>
      </c>
      <c r="N77" s="22">
        <v>108</v>
      </c>
      <c r="O77" s="22">
        <v>10</v>
      </c>
      <c r="P77" s="22">
        <v>10</v>
      </c>
      <c r="Q77" s="22">
        <v>12</v>
      </c>
      <c r="R77" s="34">
        <v>0</v>
      </c>
      <c r="S77" s="34">
        <v>0</v>
      </c>
      <c r="T77" s="36">
        <v>33177600</v>
      </c>
      <c r="U77" s="34">
        <v>24</v>
      </c>
      <c r="V77" s="22" t="s">
        <v>85</v>
      </c>
      <c r="W77" s="22" t="s">
        <v>67</v>
      </c>
      <c r="X77" s="34">
        <v>0</v>
      </c>
      <c r="Y77" s="22">
        <v>1</v>
      </c>
      <c r="Z77" s="42">
        <v>1</v>
      </c>
      <c r="AA77" s="22">
        <v>1</v>
      </c>
      <c r="AB77" s="22">
        <v>5000</v>
      </c>
      <c r="AC77" s="22">
        <v>1</v>
      </c>
      <c r="AD77" s="22" t="s">
        <v>401</v>
      </c>
      <c r="AE77" s="22" t="s">
        <v>162</v>
      </c>
      <c r="AF77" s="22" t="s">
        <v>441</v>
      </c>
      <c r="AG77" s="22" t="s">
        <v>172</v>
      </c>
      <c r="AH77" s="22">
        <v>227</v>
      </c>
      <c r="AI77" s="22">
        <v>1</v>
      </c>
      <c r="AJ77" s="22">
        <v>1</v>
      </c>
      <c r="AK77" s="22">
        <v>1</v>
      </c>
      <c r="AL77" s="22">
        <v>0</v>
      </c>
      <c r="AM77" s="28">
        <v>478000</v>
      </c>
      <c r="AN77" s="28">
        <v>728500</v>
      </c>
      <c r="AO77" s="29">
        <v>603250</v>
      </c>
    </row>
    <row r="78" spans="1:87" ht="28.8" x14ac:dyDescent="0.3">
      <c r="A78" s="18" t="s">
        <v>277</v>
      </c>
      <c r="B78" s="22">
        <v>8</v>
      </c>
      <c r="C78" s="31">
        <v>2.7</v>
      </c>
      <c r="D78" s="22">
        <v>12</v>
      </c>
      <c r="E78" s="22">
        <v>1000</v>
      </c>
      <c r="F78" s="22">
        <v>1</v>
      </c>
      <c r="G78" s="22">
        <v>1</v>
      </c>
      <c r="H78" s="22">
        <v>6.4</v>
      </c>
      <c r="I78" s="32">
        <v>4377600</v>
      </c>
      <c r="J78" s="22">
        <v>60</v>
      </c>
      <c r="K78" s="34">
        <v>1</v>
      </c>
      <c r="L78" s="22">
        <v>10</v>
      </c>
      <c r="M78" s="22">
        <v>3</v>
      </c>
      <c r="N78" s="22">
        <v>12</v>
      </c>
      <c r="O78" s="22">
        <v>12</v>
      </c>
      <c r="P78" s="22">
        <v>16</v>
      </c>
      <c r="Q78" s="22"/>
      <c r="R78" s="34">
        <v>0</v>
      </c>
      <c r="S78" s="34">
        <v>0</v>
      </c>
      <c r="T78" s="36">
        <v>8294400</v>
      </c>
      <c r="U78" s="34">
        <v>60</v>
      </c>
      <c r="V78" s="22" t="s">
        <v>85</v>
      </c>
      <c r="W78" s="22" t="s">
        <v>67</v>
      </c>
      <c r="X78" s="34">
        <v>1</v>
      </c>
      <c r="Y78" s="22">
        <v>0</v>
      </c>
      <c r="Z78" s="42">
        <v>1</v>
      </c>
      <c r="AA78" s="22">
        <v>1</v>
      </c>
      <c r="AB78" s="22">
        <v>4100</v>
      </c>
      <c r="AC78" s="22">
        <v>1</v>
      </c>
      <c r="AD78" s="22" t="s">
        <v>401</v>
      </c>
      <c r="AE78" s="22" t="s">
        <v>427</v>
      </c>
      <c r="AF78" s="22" t="s">
        <v>455</v>
      </c>
      <c r="AG78" s="22" t="s">
        <v>464</v>
      </c>
      <c r="AH78" s="22">
        <v>175</v>
      </c>
      <c r="AI78" s="22">
        <v>1</v>
      </c>
      <c r="AJ78" s="22">
        <v>1</v>
      </c>
      <c r="AK78" s="22">
        <v>1</v>
      </c>
      <c r="AL78" s="22">
        <v>0</v>
      </c>
      <c r="AM78" s="28">
        <v>499990</v>
      </c>
      <c r="AN78" s="28">
        <v>593070</v>
      </c>
      <c r="AO78" s="29">
        <v>546530</v>
      </c>
    </row>
    <row r="79" spans="1:87" x14ac:dyDescent="0.3"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</row>
    <row r="80" spans="1:87" s="65" customFormat="1" x14ac:dyDescent="0.3">
      <c r="A80" s="65" t="s">
        <v>536</v>
      </c>
      <c r="C80" s="66"/>
      <c r="F80" s="70">
        <v>1</v>
      </c>
      <c r="K80" s="74">
        <v>1</v>
      </c>
      <c r="R80" s="68"/>
      <c r="S80" s="68"/>
      <c r="T80" s="68"/>
      <c r="U80" s="68"/>
      <c r="X80" s="68"/>
      <c r="Z80" s="77">
        <v>1</v>
      </c>
      <c r="AA80" s="77">
        <v>1</v>
      </c>
      <c r="AM80" s="69"/>
      <c r="AN80" s="69"/>
      <c r="BB80" s="66"/>
      <c r="BN80" s="68"/>
      <c r="BO80" s="68"/>
      <c r="BP80" s="68"/>
      <c r="BQ80" s="68"/>
      <c r="BT80" s="68"/>
      <c r="CG80" s="69"/>
      <c r="CH80" s="69"/>
    </row>
    <row r="81" spans="1:87" ht="92.4" x14ac:dyDescent="0.3">
      <c r="A81" s="38" t="s">
        <v>0</v>
      </c>
      <c r="B81" s="35" t="s">
        <v>18</v>
      </c>
      <c r="C81" s="40" t="s">
        <v>503</v>
      </c>
      <c r="D81" s="35" t="s">
        <v>504</v>
      </c>
      <c r="E81" s="35" t="s">
        <v>505</v>
      </c>
      <c r="F81" s="71" t="s">
        <v>37</v>
      </c>
      <c r="G81" s="35" t="s">
        <v>48</v>
      </c>
      <c r="H81" s="35" t="s">
        <v>506</v>
      </c>
      <c r="I81" s="35" t="s">
        <v>507</v>
      </c>
      <c r="J81" s="35" t="s">
        <v>508</v>
      </c>
      <c r="K81" s="71" t="s">
        <v>69</v>
      </c>
      <c r="L81" s="35" t="s">
        <v>509</v>
      </c>
      <c r="M81" s="35" t="s">
        <v>76</v>
      </c>
      <c r="N81" s="35" t="s">
        <v>510</v>
      </c>
      <c r="O81" s="35" t="s">
        <v>93</v>
      </c>
      <c r="P81" s="35" t="s">
        <v>95</v>
      </c>
      <c r="Q81" s="35" t="s">
        <v>96</v>
      </c>
      <c r="R81" s="35" t="s">
        <v>84</v>
      </c>
      <c r="S81" s="35" t="s">
        <v>87</v>
      </c>
      <c r="T81" s="35" t="s">
        <v>511</v>
      </c>
      <c r="U81" s="35" t="s">
        <v>512</v>
      </c>
      <c r="V81" s="39" t="s">
        <v>113</v>
      </c>
      <c r="W81" s="39" t="s">
        <v>114</v>
      </c>
      <c r="X81" s="35" t="s">
        <v>118</v>
      </c>
      <c r="Y81" s="35" t="s">
        <v>128</v>
      </c>
      <c r="Z81" s="71" t="s">
        <v>136</v>
      </c>
      <c r="AA81" s="71" t="s">
        <v>140</v>
      </c>
      <c r="AB81" s="35" t="s">
        <v>514</v>
      </c>
      <c r="AC81" s="35" t="s">
        <v>151</v>
      </c>
      <c r="AD81" s="35" t="s">
        <v>152</v>
      </c>
      <c r="AE81" s="39" t="s">
        <v>157</v>
      </c>
      <c r="AF81" s="39" t="s">
        <v>164</v>
      </c>
      <c r="AG81" s="39" t="s">
        <v>169</v>
      </c>
      <c r="AH81" s="35" t="s">
        <v>515</v>
      </c>
      <c r="AI81" s="35" t="s">
        <v>192</v>
      </c>
      <c r="AJ81" s="35" t="s">
        <v>193</v>
      </c>
      <c r="AK81" s="35" t="s">
        <v>194</v>
      </c>
      <c r="AL81" s="35" t="s">
        <v>195</v>
      </c>
      <c r="AM81" s="41" t="s">
        <v>500</v>
      </c>
      <c r="AN81" s="41" t="s">
        <v>501</v>
      </c>
      <c r="AO81" s="43" t="s">
        <v>502</v>
      </c>
      <c r="BA81" s="38" t="s">
        <v>0</v>
      </c>
      <c r="BB81" s="40" t="s">
        <v>503</v>
      </c>
      <c r="BC81" s="35" t="s">
        <v>504</v>
      </c>
      <c r="BD81" s="35" t="s">
        <v>505</v>
      </c>
      <c r="BE81" s="35" t="s">
        <v>506</v>
      </c>
      <c r="BF81" s="35" t="s">
        <v>507</v>
      </c>
      <c r="BG81" s="35" t="s">
        <v>508</v>
      </c>
      <c r="BH81" s="35" t="s">
        <v>509</v>
      </c>
      <c r="BI81" s="35" t="s">
        <v>76</v>
      </c>
      <c r="BJ81" s="35" t="s">
        <v>510</v>
      </c>
      <c r="BK81" s="35" t="s">
        <v>93</v>
      </c>
      <c r="BL81" s="35" t="s">
        <v>95</v>
      </c>
      <c r="BM81" s="35" t="s">
        <v>96</v>
      </c>
      <c r="BN81" s="35" t="s">
        <v>84</v>
      </c>
      <c r="BO81" s="35" t="s">
        <v>87</v>
      </c>
      <c r="BP81" s="35" t="s">
        <v>511</v>
      </c>
      <c r="BQ81" s="35" t="s">
        <v>512</v>
      </c>
      <c r="BR81" s="39" t="s">
        <v>113</v>
      </c>
      <c r="BS81" s="39" t="s">
        <v>114</v>
      </c>
      <c r="BT81" s="35" t="s">
        <v>118</v>
      </c>
      <c r="BU81" s="35" t="s">
        <v>128</v>
      </c>
      <c r="BV81" s="35" t="s">
        <v>514</v>
      </c>
      <c r="BW81" s="35" t="s">
        <v>151</v>
      </c>
      <c r="BX81" s="35" t="s">
        <v>152</v>
      </c>
      <c r="BY81" s="39" t="s">
        <v>157</v>
      </c>
      <c r="BZ81" s="39" t="s">
        <v>164</v>
      </c>
      <c r="CA81" s="39" t="s">
        <v>169</v>
      </c>
      <c r="CB81" s="35" t="s">
        <v>515</v>
      </c>
      <c r="CC81" s="35" t="s">
        <v>192</v>
      </c>
      <c r="CD81" s="35" t="s">
        <v>193</v>
      </c>
      <c r="CE81" s="35" t="s">
        <v>194</v>
      </c>
      <c r="CF81" s="35" t="s">
        <v>195</v>
      </c>
      <c r="CG81" s="41" t="s">
        <v>500</v>
      </c>
      <c r="CH81" s="41" t="s">
        <v>501</v>
      </c>
      <c r="CI81" s="43" t="s">
        <v>502</v>
      </c>
    </row>
    <row r="82" spans="1:87" ht="86.4" x14ac:dyDescent="0.3">
      <c r="A82" s="18" t="s">
        <v>206</v>
      </c>
      <c r="B82" s="22">
        <v>8</v>
      </c>
      <c r="C82" s="31">
        <v>1.6</v>
      </c>
      <c r="D82" s="22">
        <v>3</v>
      </c>
      <c r="E82" s="22">
        <v>32</v>
      </c>
      <c r="F82" s="72">
        <v>1</v>
      </c>
      <c r="G82" s="22">
        <v>1</v>
      </c>
      <c r="H82" s="22">
        <v>5.8</v>
      </c>
      <c r="I82" s="32">
        <v>1123200</v>
      </c>
      <c r="J82" s="22">
        <v>60</v>
      </c>
      <c r="K82" s="75">
        <v>1</v>
      </c>
      <c r="L82" s="22">
        <v>8</v>
      </c>
      <c r="M82" s="22">
        <v>2</v>
      </c>
      <c r="N82" s="22">
        <v>13</v>
      </c>
      <c r="O82" s="22">
        <v>5</v>
      </c>
      <c r="P82" s="22"/>
      <c r="Q82" s="22"/>
      <c r="R82" s="34">
        <v>0</v>
      </c>
      <c r="S82" s="34">
        <v>0</v>
      </c>
      <c r="T82" s="36">
        <v>2073600</v>
      </c>
      <c r="U82" s="34">
        <v>30</v>
      </c>
      <c r="V82" s="22" t="s">
        <v>85</v>
      </c>
      <c r="W82" s="22" t="s">
        <v>67</v>
      </c>
      <c r="X82" s="34">
        <v>1</v>
      </c>
      <c r="Y82" s="22">
        <v>0</v>
      </c>
      <c r="Z82" s="78">
        <v>1</v>
      </c>
      <c r="AA82" s="72">
        <v>1</v>
      </c>
      <c r="AB82" s="22">
        <v>3000</v>
      </c>
      <c r="AC82" s="22">
        <v>0</v>
      </c>
      <c r="AD82" s="22"/>
      <c r="AE82" s="22" t="s">
        <v>409</v>
      </c>
      <c r="AF82" s="22" t="s">
        <v>437</v>
      </c>
      <c r="AG82" s="22" t="s">
        <v>173</v>
      </c>
      <c r="AH82" s="22">
        <v>141</v>
      </c>
      <c r="AI82" s="22">
        <v>0</v>
      </c>
      <c r="AJ82" s="22">
        <v>0</v>
      </c>
      <c r="AK82" s="22">
        <v>0</v>
      </c>
      <c r="AL82" s="22">
        <v>0</v>
      </c>
      <c r="AM82" s="28">
        <v>45000</v>
      </c>
      <c r="AN82" s="28">
        <v>73731</v>
      </c>
      <c r="AO82" s="29">
        <v>59365.5</v>
      </c>
      <c r="BA82" s="18" t="s">
        <v>206</v>
      </c>
      <c r="BB82" s="31">
        <v>1.6</v>
      </c>
      <c r="BC82" s="22">
        <v>3</v>
      </c>
      <c r="BD82" s="22">
        <v>32</v>
      </c>
      <c r="BE82" s="22">
        <v>5.8</v>
      </c>
      <c r="BF82" s="32">
        <v>1123200</v>
      </c>
      <c r="BG82" s="22">
        <v>60</v>
      </c>
      <c r="BH82" s="22">
        <v>8</v>
      </c>
      <c r="BI82" s="22">
        <v>2</v>
      </c>
      <c r="BJ82" s="22">
        <v>13</v>
      </c>
      <c r="BK82" s="22">
        <v>5</v>
      </c>
      <c r="BL82" s="22"/>
      <c r="BM82" s="22"/>
      <c r="BN82" s="34">
        <v>0</v>
      </c>
      <c r="BO82" s="34">
        <v>0</v>
      </c>
      <c r="BP82" s="36">
        <v>2073600</v>
      </c>
      <c r="BQ82" s="34">
        <v>30</v>
      </c>
      <c r="BR82" s="22" t="s">
        <v>85</v>
      </c>
      <c r="BS82" s="22" t="s">
        <v>67</v>
      </c>
      <c r="BT82" s="34">
        <v>1</v>
      </c>
      <c r="BU82" s="22">
        <v>0</v>
      </c>
      <c r="BV82" s="22">
        <v>3000</v>
      </c>
      <c r="BW82" s="22">
        <v>0</v>
      </c>
      <c r="BX82" s="22"/>
      <c r="BY82" s="22" t="s">
        <v>409</v>
      </c>
      <c r="BZ82" s="22" t="s">
        <v>437</v>
      </c>
      <c r="CA82" s="22" t="s">
        <v>173</v>
      </c>
      <c r="CB82" s="22">
        <v>141</v>
      </c>
      <c r="CC82" s="22">
        <v>0</v>
      </c>
      <c r="CD82" s="22">
        <v>0</v>
      </c>
      <c r="CE82" s="22">
        <v>0</v>
      </c>
      <c r="CF82" s="22">
        <v>0</v>
      </c>
      <c r="CG82" s="28">
        <v>45000</v>
      </c>
      <c r="CH82" s="28">
        <v>73731</v>
      </c>
      <c r="CI82" s="29">
        <v>59365.5</v>
      </c>
    </row>
    <row r="83" spans="1:87" ht="72" x14ac:dyDescent="0.3">
      <c r="A83" s="18" t="s">
        <v>212</v>
      </c>
      <c r="B83" s="22">
        <v>8</v>
      </c>
      <c r="C83" s="31">
        <v>1.6</v>
      </c>
      <c r="D83" s="22">
        <v>3</v>
      </c>
      <c r="E83" s="22">
        <v>32</v>
      </c>
      <c r="F83" s="72">
        <v>1</v>
      </c>
      <c r="G83" s="22">
        <v>1</v>
      </c>
      <c r="H83" s="22">
        <v>5.8</v>
      </c>
      <c r="I83" s="32">
        <v>1123200</v>
      </c>
      <c r="J83" s="22">
        <v>60</v>
      </c>
      <c r="K83" s="75">
        <v>1</v>
      </c>
      <c r="L83" s="22">
        <v>8</v>
      </c>
      <c r="M83" s="22">
        <v>2</v>
      </c>
      <c r="N83" s="22">
        <v>13</v>
      </c>
      <c r="O83" s="22">
        <v>5</v>
      </c>
      <c r="P83" s="22"/>
      <c r="Q83" s="22"/>
      <c r="R83" s="34">
        <v>0</v>
      </c>
      <c r="S83" s="34">
        <v>0</v>
      </c>
      <c r="T83" s="36">
        <v>2073600</v>
      </c>
      <c r="U83" s="34">
        <v>30</v>
      </c>
      <c r="V83" s="22" t="s">
        <v>85</v>
      </c>
      <c r="W83" s="22" t="s">
        <v>67</v>
      </c>
      <c r="X83" s="34">
        <v>1</v>
      </c>
      <c r="Y83" s="22">
        <v>0</v>
      </c>
      <c r="Z83" s="78">
        <v>1</v>
      </c>
      <c r="AA83" s="72">
        <v>1</v>
      </c>
      <c r="AB83" s="22">
        <v>3000</v>
      </c>
      <c r="AC83" s="22">
        <v>0</v>
      </c>
      <c r="AD83" s="22"/>
      <c r="AE83" s="22" t="s">
        <v>409</v>
      </c>
      <c r="AF83" s="22" t="s">
        <v>437</v>
      </c>
      <c r="AG83" s="22" t="s">
        <v>173</v>
      </c>
      <c r="AH83" s="22">
        <v>141</v>
      </c>
      <c r="AI83" s="22">
        <v>0</v>
      </c>
      <c r="AJ83" s="22">
        <v>0</v>
      </c>
      <c r="AK83" s="22">
        <v>0</v>
      </c>
      <c r="AL83" s="22">
        <v>0</v>
      </c>
      <c r="AM83"/>
      <c r="AN83"/>
      <c r="BA83" s="18" t="s">
        <v>212</v>
      </c>
      <c r="BB83" s="31">
        <v>1.6</v>
      </c>
      <c r="BC83" s="22">
        <v>3</v>
      </c>
      <c r="BD83" s="22">
        <v>32</v>
      </c>
      <c r="BE83" s="22">
        <v>5.8</v>
      </c>
      <c r="BF83" s="32">
        <v>1123200</v>
      </c>
      <c r="BG83" s="22">
        <v>60</v>
      </c>
      <c r="BH83" s="22">
        <v>8</v>
      </c>
      <c r="BI83" s="22">
        <v>2</v>
      </c>
      <c r="BJ83" s="22">
        <v>13</v>
      </c>
      <c r="BK83" s="22">
        <v>5</v>
      </c>
      <c r="BL83" s="22"/>
      <c r="BM83" s="22"/>
      <c r="BN83" s="34">
        <v>0</v>
      </c>
      <c r="BO83" s="34">
        <v>0</v>
      </c>
      <c r="BP83" s="36">
        <v>2073600</v>
      </c>
      <c r="BQ83" s="34">
        <v>30</v>
      </c>
      <c r="BR83" s="22" t="s">
        <v>85</v>
      </c>
      <c r="BS83" s="22" t="s">
        <v>67</v>
      </c>
      <c r="BT83" s="34">
        <v>1</v>
      </c>
      <c r="BU83" s="22">
        <v>0</v>
      </c>
      <c r="BV83" s="22">
        <v>3000</v>
      </c>
      <c r="BW83" s="22">
        <v>0</v>
      </c>
      <c r="BX83" s="22"/>
      <c r="BY83" s="22" t="s">
        <v>409</v>
      </c>
      <c r="BZ83" s="22" t="s">
        <v>437</v>
      </c>
      <c r="CA83" s="22" t="s">
        <v>173</v>
      </c>
      <c r="CB83" s="22">
        <v>141</v>
      </c>
      <c r="CC83" s="22">
        <v>0</v>
      </c>
      <c r="CD83" s="22">
        <v>0</v>
      </c>
      <c r="CE83" s="22">
        <v>0</v>
      </c>
      <c r="CF83" s="22">
        <v>0</v>
      </c>
    </row>
    <row r="84" spans="1:87" ht="100.8" x14ac:dyDescent="0.3">
      <c r="A84" s="18" t="s">
        <v>213</v>
      </c>
      <c r="B84" s="22">
        <v>8</v>
      </c>
      <c r="C84" s="31">
        <v>1.8</v>
      </c>
      <c r="D84" s="22">
        <v>3</v>
      </c>
      <c r="E84" s="22">
        <v>32</v>
      </c>
      <c r="F84" s="72">
        <v>1</v>
      </c>
      <c r="G84" s="22">
        <v>1</v>
      </c>
      <c r="H84" s="22">
        <v>6.5</v>
      </c>
      <c r="I84" s="32">
        <v>1123200</v>
      </c>
      <c r="J84" s="22">
        <v>60</v>
      </c>
      <c r="K84" s="75">
        <v>1</v>
      </c>
      <c r="L84" s="22">
        <v>8</v>
      </c>
      <c r="M84" s="22">
        <v>3</v>
      </c>
      <c r="N84" s="22">
        <v>13</v>
      </c>
      <c r="O84" s="22">
        <v>8</v>
      </c>
      <c r="P84" s="22">
        <v>5</v>
      </c>
      <c r="Q84" s="22"/>
      <c r="R84" s="34">
        <v>0</v>
      </c>
      <c r="S84" s="34">
        <v>0</v>
      </c>
      <c r="T84" s="36">
        <v>2073600</v>
      </c>
      <c r="U84" s="34">
        <v>30</v>
      </c>
      <c r="V84" s="22" t="s">
        <v>85</v>
      </c>
      <c r="W84" s="22" t="s">
        <v>67</v>
      </c>
      <c r="X84" s="34">
        <v>1</v>
      </c>
      <c r="Y84" s="22">
        <v>0</v>
      </c>
      <c r="Z84" s="78">
        <v>1</v>
      </c>
      <c r="AA84" s="72">
        <v>1</v>
      </c>
      <c r="AB84" s="22">
        <v>4000</v>
      </c>
      <c r="AC84" s="22">
        <v>0</v>
      </c>
      <c r="AD84" s="22"/>
      <c r="AE84" s="22" t="s">
        <v>158</v>
      </c>
      <c r="AF84" s="22" t="s">
        <v>440</v>
      </c>
      <c r="AG84" s="22" t="s">
        <v>465</v>
      </c>
      <c r="AH84" s="22">
        <v>183</v>
      </c>
      <c r="AI84" s="22">
        <v>0</v>
      </c>
      <c r="AJ84" s="22">
        <v>0</v>
      </c>
      <c r="AK84" s="22">
        <v>0</v>
      </c>
      <c r="AL84" s="22">
        <v>0</v>
      </c>
      <c r="AM84" s="28">
        <v>51880</v>
      </c>
      <c r="AN84" s="28">
        <v>88796</v>
      </c>
      <c r="AO84" s="29">
        <v>70338</v>
      </c>
      <c r="BA84" s="18" t="s">
        <v>213</v>
      </c>
      <c r="BB84" s="31">
        <v>1.8</v>
      </c>
      <c r="BC84" s="22">
        <v>3</v>
      </c>
      <c r="BD84" s="22">
        <v>32</v>
      </c>
      <c r="BE84" s="22">
        <v>6.5</v>
      </c>
      <c r="BF84" s="32">
        <v>1123200</v>
      </c>
      <c r="BG84" s="22">
        <v>60</v>
      </c>
      <c r="BH84" s="22">
        <v>8</v>
      </c>
      <c r="BI84" s="22">
        <v>3</v>
      </c>
      <c r="BJ84" s="22">
        <v>13</v>
      </c>
      <c r="BK84" s="22">
        <v>8</v>
      </c>
      <c r="BL84" s="22">
        <v>5</v>
      </c>
      <c r="BM84" s="22"/>
      <c r="BN84" s="34">
        <v>0</v>
      </c>
      <c r="BO84" s="34">
        <v>0</v>
      </c>
      <c r="BP84" s="36">
        <v>2073600</v>
      </c>
      <c r="BQ84" s="34">
        <v>30</v>
      </c>
      <c r="BR84" s="22" t="s">
        <v>85</v>
      </c>
      <c r="BS84" s="22" t="s">
        <v>67</v>
      </c>
      <c r="BT84" s="34">
        <v>1</v>
      </c>
      <c r="BU84" s="22">
        <v>0</v>
      </c>
      <c r="BV84" s="22">
        <v>4000</v>
      </c>
      <c r="BW84" s="22">
        <v>0</v>
      </c>
      <c r="BX84" s="22"/>
      <c r="BY84" s="22" t="s">
        <v>158</v>
      </c>
      <c r="BZ84" s="22" t="s">
        <v>440</v>
      </c>
      <c r="CA84" s="22" t="s">
        <v>465</v>
      </c>
      <c r="CB84" s="22">
        <v>183</v>
      </c>
      <c r="CC84" s="22">
        <v>0</v>
      </c>
      <c r="CD84" s="22">
        <v>0</v>
      </c>
      <c r="CE84" s="22">
        <v>0</v>
      </c>
      <c r="CF84" s="22">
        <v>0</v>
      </c>
      <c r="CG84" s="28">
        <v>51880</v>
      </c>
      <c r="CH84" s="28">
        <v>88796</v>
      </c>
      <c r="CI84" s="29">
        <v>70338</v>
      </c>
    </row>
    <row r="85" spans="1:87" ht="72" x14ac:dyDescent="0.3">
      <c r="A85" s="18" t="s">
        <v>215</v>
      </c>
      <c r="B85" s="22">
        <v>8</v>
      </c>
      <c r="C85" s="31">
        <v>2.2999999999999998</v>
      </c>
      <c r="D85" s="22">
        <v>4</v>
      </c>
      <c r="E85" s="22">
        <v>64</v>
      </c>
      <c r="F85" s="72">
        <v>1</v>
      </c>
      <c r="G85" s="22">
        <v>1</v>
      </c>
      <c r="H85" s="22">
        <v>6.5</v>
      </c>
      <c r="I85" s="32">
        <v>1123200</v>
      </c>
      <c r="J85" s="22">
        <v>60</v>
      </c>
      <c r="K85" s="75">
        <v>1</v>
      </c>
      <c r="L85" s="22">
        <v>8</v>
      </c>
      <c r="M85" s="22">
        <v>4</v>
      </c>
      <c r="N85" s="22">
        <v>48</v>
      </c>
      <c r="O85" s="22">
        <v>5</v>
      </c>
      <c r="P85" s="22">
        <v>2</v>
      </c>
      <c r="Q85" s="22">
        <v>2</v>
      </c>
      <c r="R85" s="34">
        <v>0</v>
      </c>
      <c r="S85" s="34">
        <v>0</v>
      </c>
      <c r="T85" s="36">
        <v>2073600</v>
      </c>
      <c r="U85" s="34">
        <v>30</v>
      </c>
      <c r="V85" s="22" t="s">
        <v>85</v>
      </c>
      <c r="W85" s="22" t="s">
        <v>67</v>
      </c>
      <c r="X85" s="34">
        <v>1</v>
      </c>
      <c r="Y85" s="22">
        <v>0</v>
      </c>
      <c r="Z85" s="78">
        <v>1</v>
      </c>
      <c r="AA85" s="72">
        <v>1</v>
      </c>
      <c r="AB85" s="22">
        <v>5000</v>
      </c>
      <c r="AC85" s="22">
        <v>0</v>
      </c>
      <c r="AD85" s="22"/>
      <c r="AE85" s="22" t="s">
        <v>410</v>
      </c>
      <c r="AF85" s="22" t="s">
        <v>436</v>
      </c>
      <c r="AG85" s="22" t="s">
        <v>172</v>
      </c>
      <c r="AH85" s="22">
        <v>205</v>
      </c>
      <c r="AI85" s="22">
        <v>0</v>
      </c>
      <c r="AJ85" s="22">
        <v>0</v>
      </c>
      <c r="AK85" s="22">
        <v>0</v>
      </c>
      <c r="AL85" s="22">
        <v>0</v>
      </c>
      <c r="AM85" s="28">
        <v>54000</v>
      </c>
      <c r="AN85" s="28">
        <v>83200</v>
      </c>
      <c r="AO85" s="29">
        <v>68600</v>
      </c>
      <c r="BA85" s="18" t="s">
        <v>215</v>
      </c>
      <c r="BB85" s="31">
        <v>2.2999999999999998</v>
      </c>
      <c r="BC85" s="22">
        <v>4</v>
      </c>
      <c r="BD85" s="22">
        <v>64</v>
      </c>
      <c r="BE85" s="22">
        <v>6.5</v>
      </c>
      <c r="BF85" s="32">
        <v>1123200</v>
      </c>
      <c r="BG85" s="22">
        <v>60</v>
      </c>
      <c r="BH85" s="22">
        <v>8</v>
      </c>
      <c r="BI85" s="22">
        <v>4</v>
      </c>
      <c r="BJ85" s="22">
        <v>48</v>
      </c>
      <c r="BK85" s="22">
        <v>5</v>
      </c>
      <c r="BL85" s="22">
        <v>2</v>
      </c>
      <c r="BM85" s="22">
        <v>2</v>
      </c>
      <c r="BN85" s="34">
        <v>0</v>
      </c>
      <c r="BO85" s="34">
        <v>0</v>
      </c>
      <c r="BP85" s="36">
        <v>2073600</v>
      </c>
      <c r="BQ85" s="34">
        <v>30</v>
      </c>
      <c r="BR85" s="22" t="s">
        <v>85</v>
      </c>
      <c r="BS85" s="22" t="s">
        <v>67</v>
      </c>
      <c r="BT85" s="34">
        <v>1</v>
      </c>
      <c r="BU85" s="22">
        <v>0</v>
      </c>
      <c r="BV85" s="22">
        <v>5000</v>
      </c>
      <c r="BW85" s="22">
        <v>0</v>
      </c>
      <c r="BX85" s="22"/>
      <c r="BY85" s="22" t="s">
        <v>410</v>
      </c>
      <c r="BZ85" s="22" t="s">
        <v>436</v>
      </c>
      <c r="CA85" s="22" t="s">
        <v>172</v>
      </c>
      <c r="CB85" s="22">
        <v>205</v>
      </c>
      <c r="CC85" s="22">
        <v>0</v>
      </c>
      <c r="CD85" s="22">
        <v>0</v>
      </c>
      <c r="CE85" s="22">
        <v>0</v>
      </c>
      <c r="CF85" s="22">
        <v>0</v>
      </c>
      <c r="CG85" s="28">
        <v>54000</v>
      </c>
      <c r="CH85" s="28">
        <v>83200</v>
      </c>
      <c r="CI85" s="29">
        <v>68600</v>
      </c>
    </row>
    <row r="86" spans="1:87" ht="100.8" x14ac:dyDescent="0.3">
      <c r="A86" s="18" t="s">
        <v>217</v>
      </c>
      <c r="B86" s="22">
        <v>8</v>
      </c>
      <c r="C86" s="31">
        <v>2</v>
      </c>
      <c r="D86" s="22">
        <v>3</v>
      </c>
      <c r="E86" s="22">
        <v>32</v>
      </c>
      <c r="F86" s="72">
        <v>1</v>
      </c>
      <c r="G86" s="22">
        <v>1</v>
      </c>
      <c r="H86" s="22">
        <v>6.5</v>
      </c>
      <c r="I86" s="32">
        <v>1152000</v>
      </c>
      <c r="J86" s="22">
        <v>60</v>
      </c>
      <c r="K86" s="75">
        <v>1</v>
      </c>
      <c r="L86" s="22">
        <v>13</v>
      </c>
      <c r="M86" s="22">
        <v>4</v>
      </c>
      <c r="N86" s="22">
        <v>48</v>
      </c>
      <c r="O86" s="22">
        <v>8</v>
      </c>
      <c r="P86" s="22">
        <v>2</v>
      </c>
      <c r="Q86" s="22">
        <v>2</v>
      </c>
      <c r="R86" s="34">
        <v>0</v>
      </c>
      <c r="S86" s="34">
        <v>0</v>
      </c>
      <c r="T86" s="36">
        <v>2073600</v>
      </c>
      <c r="U86" s="34">
        <v>30</v>
      </c>
      <c r="V86" s="22" t="s">
        <v>85</v>
      </c>
      <c r="W86" s="22" t="s">
        <v>67</v>
      </c>
      <c r="X86" s="34">
        <v>1</v>
      </c>
      <c r="Y86" s="22">
        <v>0</v>
      </c>
      <c r="Z86" s="78">
        <v>1</v>
      </c>
      <c r="AA86" s="72">
        <v>1</v>
      </c>
      <c r="AB86" s="22">
        <v>5000</v>
      </c>
      <c r="AC86" s="22">
        <v>0</v>
      </c>
      <c r="AD86" s="22"/>
      <c r="AE86" s="22" t="s">
        <v>161</v>
      </c>
      <c r="AF86" s="22" t="s">
        <v>166</v>
      </c>
      <c r="AG86" s="22" t="s">
        <v>172</v>
      </c>
      <c r="AH86" s="22">
        <v>192</v>
      </c>
      <c r="AI86" s="22">
        <v>0</v>
      </c>
      <c r="AJ86" s="22">
        <v>0</v>
      </c>
      <c r="AK86" s="22">
        <v>0</v>
      </c>
      <c r="AL86" s="22">
        <v>0</v>
      </c>
      <c r="AM86" s="28">
        <v>55500</v>
      </c>
      <c r="AN86" s="28">
        <v>86400</v>
      </c>
      <c r="AO86" s="29">
        <v>70950</v>
      </c>
      <c r="BA86" s="18" t="s">
        <v>217</v>
      </c>
      <c r="BB86" s="31">
        <v>2</v>
      </c>
      <c r="BC86" s="22">
        <v>3</v>
      </c>
      <c r="BD86" s="22">
        <v>32</v>
      </c>
      <c r="BE86" s="22">
        <v>6.5</v>
      </c>
      <c r="BF86" s="32">
        <v>1152000</v>
      </c>
      <c r="BG86" s="22">
        <v>60</v>
      </c>
      <c r="BH86" s="22">
        <v>13</v>
      </c>
      <c r="BI86" s="22">
        <v>4</v>
      </c>
      <c r="BJ86" s="22">
        <v>48</v>
      </c>
      <c r="BK86" s="22">
        <v>8</v>
      </c>
      <c r="BL86" s="22">
        <v>2</v>
      </c>
      <c r="BM86" s="22">
        <v>2</v>
      </c>
      <c r="BN86" s="34">
        <v>0</v>
      </c>
      <c r="BO86" s="34">
        <v>0</v>
      </c>
      <c r="BP86" s="36">
        <v>2073600</v>
      </c>
      <c r="BQ86" s="34">
        <v>30</v>
      </c>
      <c r="BR86" s="22" t="s">
        <v>85</v>
      </c>
      <c r="BS86" s="22" t="s">
        <v>67</v>
      </c>
      <c r="BT86" s="34">
        <v>1</v>
      </c>
      <c r="BU86" s="22">
        <v>0</v>
      </c>
      <c r="BV86" s="22">
        <v>5000</v>
      </c>
      <c r="BW86" s="22">
        <v>0</v>
      </c>
      <c r="BX86" s="22"/>
      <c r="BY86" s="22" t="s">
        <v>161</v>
      </c>
      <c r="BZ86" s="22" t="s">
        <v>166</v>
      </c>
      <c r="CA86" s="22" t="s">
        <v>172</v>
      </c>
      <c r="CB86" s="22">
        <v>192</v>
      </c>
      <c r="CC86" s="22">
        <v>0</v>
      </c>
      <c r="CD86" s="22">
        <v>0</v>
      </c>
      <c r="CE86" s="22">
        <v>0</v>
      </c>
      <c r="CF86" s="22">
        <v>0</v>
      </c>
      <c r="CG86" s="28">
        <v>55500</v>
      </c>
      <c r="CH86" s="28">
        <v>86400</v>
      </c>
      <c r="CI86" s="29">
        <v>70950</v>
      </c>
    </row>
    <row r="87" spans="1:87" ht="86.4" x14ac:dyDescent="0.3">
      <c r="A87" s="18" t="s">
        <v>218</v>
      </c>
      <c r="B87" s="22">
        <v>8</v>
      </c>
      <c r="C87" s="31">
        <v>2</v>
      </c>
      <c r="D87" s="22">
        <v>3</v>
      </c>
      <c r="E87" s="22">
        <v>32</v>
      </c>
      <c r="F87" s="72">
        <v>1</v>
      </c>
      <c r="G87" s="22">
        <v>1</v>
      </c>
      <c r="H87" s="22">
        <v>6.5</v>
      </c>
      <c r="I87" s="32">
        <v>1152000</v>
      </c>
      <c r="J87" s="22">
        <v>60</v>
      </c>
      <c r="K87" s="75">
        <v>1</v>
      </c>
      <c r="L87" s="22">
        <v>13</v>
      </c>
      <c r="M87" s="22">
        <v>4</v>
      </c>
      <c r="N87" s="22">
        <v>48</v>
      </c>
      <c r="O87" s="22">
        <v>8</v>
      </c>
      <c r="P87" s="22">
        <v>2</v>
      </c>
      <c r="Q87" s="22">
        <v>2</v>
      </c>
      <c r="R87" s="34">
        <v>0</v>
      </c>
      <c r="S87" s="34">
        <v>0</v>
      </c>
      <c r="T87" s="36">
        <v>2073600</v>
      </c>
      <c r="U87" s="34">
        <v>30</v>
      </c>
      <c r="V87" s="22" t="s">
        <v>85</v>
      </c>
      <c r="W87" s="22" t="s">
        <v>67</v>
      </c>
      <c r="X87" s="34">
        <v>1</v>
      </c>
      <c r="Y87" s="22">
        <v>0</v>
      </c>
      <c r="Z87" s="78">
        <v>1</v>
      </c>
      <c r="AA87" s="72">
        <v>1</v>
      </c>
      <c r="AB87" s="22">
        <v>5000</v>
      </c>
      <c r="AC87" s="22">
        <v>0</v>
      </c>
      <c r="AD87" s="22"/>
      <c r="AE87" s="22" t="s">
        <v>161</v>
      </c>
      <c r="AF87" s="22" t="s">
        <v>166</v>
      </c>
      <c r="AG87" s="22" t="s">
        <v>172</v>
      </c>
      <c r="AH87" s="22">
        <v>192</v>
      </c>
      <c r="AI87" s="22">
        <v>0</v>
      </c>
      <c r="AJ87" s="22">
        <v>0</v>
      </c>
      <c r="AK87" s="22">
        <v>0</v>
      </c>
      <c r="AL87" s="22">
        <v>0</v>
      </c>
      <c r="AM87" s="28">
        <v>59900</v>
      </c>
      <c r="AN87" s="28">
        <v>59900</v>
      </c>
      <c r="AO87" s="29">
        <v>59900</v>
      </c>
      <c r="BA87" s="18" t="s">
        <v>218</v>
      </c>
      <c r="BB87" s="31">
        <v>2</v>
      </c>
      <c r="BC87" s="22">
        <v>3</v>
      </c>
      <c r="BD87" s="22">
        <v>32</v>
      </c>
      <c r="BE87" s="22">
        <v>6.5</v>
      </c>
      <c r="BF87" s="32">
        <v>1152000</v>
      </c>
      <c r="BG87" s="22">
        <v>60</v>
      </c>
      <c r="BH87" s="22">
        <v>13</v>
      </c>
      <c r="BI87" s="22">
        <v>4</v>
      </c>
      <c r="BJ87" s="22">
        <v>48</v>
      </c>
      <c r="BK87" s="22">
        <v>8</v>
      </c>
      <c r="BL87" s="22">
        <v>2</v>
      </c>
      <c r="BM87" s="22">
        <v>2</v>
      </c>
      <c r="BN87" s="34">
        <v>0</v>
      </c>
      <c r="BO87" s="34">
        <v>0</v>
      </c>
      <c r="BP87" s="36">
        <v>2073600</v>
      </c>
      <c r="BQ87" s="34">
        <v>30</v>
      </c>
      <c r="BR87" s="22" t="s">
        <v>85</v>
      </c>
      <c r="BS87" s="22" t="s">
        <v>67</v>
      </c>
      <c r="BT87" s="34">
        <v>1</v>
      </c>
      <c r="BU87" s="22">
        <v>0</v>
      </c>
      <c r="BV87" s="22">
        <v>5000</v>
      </c>
      <c r="BW87" s="22">
        <v>0</v>
      </c>
      <c r="BX87" s="22"/>
      <c r="BY87" s="22" t="s">
        <v>161</v>
      </c>
      <c r="BZ87" s="22" t="s">
        <v>166</v>
      </c>
      <c r="CA87" s="22" t="s">
        <v>172</v>
      </c>
      <c r="CB87" s="22">
        <v>192</v>
      </c>
      <c r="CC87" s="22">
        <v>0</v>
      </c>
      <c r="CD87" s="22">
        <v>0</v>
      </c>
      <c r="CE87" s="22">
        <v>0</v>
      </c>
      <c r="CF87" s="22">
        <v>0</v>
      </c>
      <c r="CG87" s="28">
        <v>59900</v>
      </c>
      <c r="CH87" s="28">
        <v>59900</v>
      </c>
      <c r="CI87" s="29">
        <v>59900</v>
      </c>
    </row>
    <row r="88" spans="1:87" ht="100.8" x14ac:dyDescent="0.3">
      <c r="A88" s="18" t="s">
        <v>220</v>
      </c>
      <c r="B88" s="22">
        <v>8</v>
      </c>
      <c r="C88" s="31">
        <v>2.2999999999999998</v>
      </c>
      <c r="D88" s="22">
        <v>4</v>
      </c>
      <c r="E88" s="22">
        <v>64</v>
      </c>
      <c r="F88" s="72">
        <v>1</v>
      </c>
      <c r="G88" s="22">
        <v>1</v>
      </c>
      <c r="H88" s="22">
        <v>6.4</v>
      </c>
      <c r="I88" s="32">
        <v>2527200</v>
      </c>
      <c r="J88" s="22">
        <v>60</v>
      </c>
      <c r="K88" s="75">
        <v>1</v>
      </c>
      <c r="L88" s="22">
        <v>20</v>
      </c>
      <c r="M88" s="22">
        <v>3</v>
      </c>
      <c r="N88" s="22">
        <v>48</v>
      </c>
      <c r="O88" s="22">
        <v>8</v>
      </c>
      <c r="P88" s="22">
        <v>5</v>
      </c>
      <c r="Q88" s="22"/>
      <c r="R88" s="34">
        <v>0</v>
      </c>
      <c r="S88" s="34">
        <v>0</v>
      </c>
      <c r="T88" s="36">
        <v>8294400</v>
      </c>
      <c r="U88" s="34">
        <v>30</v>
      </c>
      <c r="V88" s="22" t="s">
        <v>85</v>
      </c>
      <c r="W88" s="22" t="s">
        <v>67</v>
      </c>
      <c r="X88" s="34">
        <v>1</v>
      </c>
      <c r="Y88" s="22">
        <v>0</v>
      </c>
      <c r="Z88" s="78">
        <v>1</v>
      </c>
      <c r="AA88" s="72">
        <v>1</v>
      </c>
      <c r="AB88" s="22">
        <v>6000</v>
      </c>
      <c r="AC88" s="22">
        <v>0</v>
      </c>
      <c r="AD88" s="22"/>
      <c r="AE88" s="22" t="s">
        <v>414</v>
      </c>
      <c r="AF88" s="22" t="s">
        <v>442</v>
      </c>
      <c r="AG88" s="22" t="s">
        <v>172</v>
      </c>
      <c r="AH88" s="22">
        <v>188</v>
      </c>
      <c r="AI88" s="22">
        <v>0</v>
      </c>
      <c r="AJ88" s="22">
        <v>0</v>
      </c>
      <c r="AK88" s="22">
        <v>0</v>
      </c>
      <c r="AL88" s="22">
        <v>0</v>
      </c>
      <c r="AM88" s="28">
        <v>70000</v>
      </c>
      <c r="AN88" s="28">
        <v>103600</v>
      </c>
      <c r="AO88" s="29">
        <v>86800</v>
      </c>
      <c r="BA88" s="18" t="s">
        <v>220</v>
      </c>
      <c r="BB88" s="31">
        <v>2.2999999999999998</v>
      </c>
      <c r="BC88" s="22">
        <v>4</v>
      </c>
      <c r="BD88" s="22">
        <v>64</v>
      </c>
      <c r="BE88" s="22">
        <v>6.4</v>
      </c>
      <c r="BF88" s="32">
        <v>2527200</v>
      </c>
      <c r="BG88" s="22">
        <v>60</v>
      </c>
      <c r="BH88" s="22">
        <v>20</v>
      </c>
      <c r="BI88" s="22">
        <v>3</v>
      </c>
      <c r="BJ88" s="22">
        <v>48</v>
      </c>
      <c r="BK88" s="22">
        <v>8</v>
      </c>
      <c r="BL88" s="22">
        <v>5</v>
      </c>
      <c r="BM88" s="22"/>
      <c r="BN88" s="34">
        <v>0</v>
      </c>
      <c r="BO88" s="34">
        <v>0</v>
      </c>
      <c r="BP88" s="36">
        <v>8294400</v>
      </c>
      <c r="BQ88" s="34">
        <v>30</v>
      </c>
      <c r="BR88" s="22" t="s">
        <v>85</v>
      </c>
      <c r="BS88" s="22" t="s">
        <v>67</v>
      </c>
      <c r="BT88" s="34">
        <v>1</v>
      </c>
      <c r="BU88" s="22">
        <v>0</v>
      </c>
      <c r="BV88" s="22">
        <v>6000</v>
      </c>
      <c r="BW88" s="22">
        <v>0</v>
      </c>
      <c r="BX88" s="22"/>
      <c r="BY88" s="22" t="s">
        <v>414</v>
      </c>
      <c r="BZ88" s="22" t="s">
        <v>442</v>
      </c>
      <c r="CA88" s="22" t="s">
        <v>172</v>
      </c>
      <c r="CB88" s="22">
        <v>188</v>
      </c>
      <c r="CC88" s="22">
        <v>0</v>
      </c>
      <c r="CD88" s="22">
        <v>0</v>
      </c>
      <c r="CE88" s="22">
        <v>0</v>
      </c>
      <c r="CF88" s="22">
        <v>0</v>
      </c>
      <c r="CG88" s="28">
        <v>70000</v>
      </c>
      <c r="CH88" s="28">
        <v>103600</v>
      </c>
      <c r="CI88" s="29">
        <v>86800</v>
      </c>
    </row>
    <row r="89" spans="1:87" ht="86.4" x14ac:dyDescent="0.3">
      <c r="A89" s="18" t="s">
        <v>221</v>
      </c>
      <c r="B89" s="22">
        <v>8</v>
      </c>
      <c r="C89" s="31">
        <v>2</v>
      </c>
      <c r="D89" s="22">
        <v>4</v>
      </c>
      <c r="E89" s="22">
        <v>128</v>
      </c>
      <c r="F89" s="72">
        <v>1</v>
      </c>
      <c r="G89" s="22">
        <v>1</v>
      </c>
      <c r="H89" s="22">
        <v>6.5</v>
      </c>
      <c r="I89" s="32">
        <v>1152000</v>
      </c>
      <c r="J89" s="22">
        <v>60</v>
      </c>
      <c r="K89" s="75">
        <v>1</v>
      </c>
      <c r="L89" s="22">
        <v>13</v>
      </c>
      <c r="M89" s="22">
        <v>4</v>
      </c>
      <c r="N89" s="22">
        <v>48</v>
      </c>
      <c r="O89" s="22">
        <v>8</v>
      </c>
      <c r="P89" s="22">
        <v>2</v>
      </c>
      <c r="Q89" s="22">
        <v>2</v>
      </c>
      <c r="R89" s="34">
        <v>0</v>
      </c>
      <c r="S89" s="34">
        <v>0</v>
      </c>
      <c r="T89" s="36">
        <v>2073600</v>
      </c>
      <c r="U89" s="34">
        <v>30</v>
      </c>
      <c r="V89" s="22" t="s">
        <v>85</v>
      </c>
      <c r="W89" s="22" t="s">
        <v>67</v>
      </c>
      <c r="X89" s="34">
        <v>1</v>
      </c>
      <c r="Y89" s="22">
        <v>0</v>
      </c>
      <c r="Z89" s="78">
        <v>1</v>
      </c>
      <c r="AA89" s="72">
        <v>1</v>
      </c>
      <c r="AB89" s="22">
        <v>5000</v>
      </c>
      <c r="AC89" s="22">
        <v>0</v>
      </c>
      <c r="AD89" s="22"/>
      <c r="AE89" s="22" t="s">
        <v>161</v>
      </c>
      <c r="AF89" s="22" t="s">
        <v>166</v>
      </c>
      <c r="AG89" s="22" t="s">
        <v>172</v>
      </c>
      <c r="AH89" s="22">
        <v>192</v>
      </c>
      <c r="AI89" s="22">
        <v>0</v>
      </c>
      <c r="AJ89" s="22">
        <v>0</v>
      </c>
      <c r="AK89" s="22">
        <v>0</v>
      </c>
      <c r="AL89" s="22">
        <v>0</v>
      </c>
      <c r="AM89" s="28">
        <v>69880</v>
      </c>
      <c r="AN89" s="28">
        <v>119229</v>
      </c>
      <c r="AO89" s="29">
        <v>94554.5</v>
      </c>
      <c r="BA89" s="18" t="s">
        <v>221</v>
      </c>
      <c r="BB89" s="31">
        <v>2</v>
      </c>
      <c r="BC89" s="22">
        <v>4</v>
      </c>
      <c r="BD89" s="22">
        <v>128</v>
      </c>
      <c r="BE89" s="22">
        <v>6.5</v>
      </c>
      <c r="BF89" s="32">
        <v>1152000</v>
      </c>
      <c r="BG89" s="22">
        <v>60</v>
      </c>
      <c r="BH89" s="22">
        <v>13</v>
      </c>
      <c r="BI89" s="22">
        <v>4</v>
      </c>
      <c r="BJ89" s="22">
        <v>48</v>
      </c>
      <c r="BK89" s="22">
        <v>8</v>
      </c>
      <c r="BL89" s="22">
        <v>2</v>
      </c>
      <c r="BM89" s="22">
        <v>2</v>
      </c>
      <c r="BN89" s="34">
        <v>0</v>
      </c>
      <c r="BO89" s="34">
        <v>0</v>
      </c>
      <c r="BP89" s="36">
        <v>2073600</v>
      </c>
      <c r="BQ89" s="34">
        <v>30</v>
      </c>
      <c r="BR89" s="22" t="s">
        <v>85</v>
      </c>
      <c r="BS89" s="22" t="s">
        <v>67</v>
      </c>
      <c r="BT89" s="34">
        <v>1</v>
      </c>
      <c r="BU89" s="22">
        <v>0</v>
      </c>
      <c r="BV89" s="22">
        <v>5000</v>
      </c>
      <c r="BW89" s="22">
        <v>0</v>
      </c>
      <c r="BX89" s="22"/>
      <c r="BY89" s="22" t="s">
        <v>161</v>
      </c>
      <c r="BZ89" s="22" t="s">
        <v>166</v>
      </c>
      <c r="CA89" s="22" t="s">
        <v>172</v>
      </c>
      <c r="CB89" s="22">
        <v>192</v>
      </c>
      <c r="CC89" s="22">
        <v>0</v>
      </c>
      <c r="CD89" s="22">
        <v>0</v>
      </c>
      <c r="CE89" s="22">
        <v>0</v>
      </c>
      <c r="CF89" s="22">
        <v>0</v>
      </c>
      <c r="CG89" s="28">
        <v>69880</v>
      </c>
      <c r="CH89" s="28">
        <v>119229</v>
      </c>
      <c r="CI89" s="29">
        <v>94554.5</v>
      </c>
    </row>
    <row r="90" spans="1:87" ht="86.4" x14ac:dyDescent="0.3">
      <c r="A90" s="18" t="s">
        <v>222</v>
      </c>
      <c r="B90" s="22">
        <v>8</v>
      </c>
      <c r="C90" s="31">
        <v>2</v>
      </c>
      <c r="D90" s="22">
        <v>3</v>
      </c>
      <c r="E90" s="22">
        <v>128</v>
      </c>
      <c r="F90" s="72">
        <v>1</v>
      </c>
      <c r="G90" s="22">
        <v>1</v>
      </c>
      <c r="H90" s="22">
        <v>6.5</v>
      </c>
      <c r="I90" s="32">
        <v>1152000</v>
      </c>
      <c r="J90" s="22">
        <v>60</v>
      </c>
      <c r="K90" s="75">
        <v>1</v>
      </c>
      <c r="L90" s="22">
        <v>13</v>
      </c>
      <c r="M90" s="22">
        <v>4</v>
      </c>
      <c r="N90" s="22">
        <v>48</v>
      </c>
      <c r="O90" s="22">
        <v>8</v>
      </c>
      <c r="P90" s="22">
        <v>2</v>
      </c>
      <c r="Q90" s="22">
        <v>2</v>
      </c>
      <c r="R90" s="34">
        <v>0</v>
      </c>
      <c r="S90" s="34">
        <v>0</v>
      </c>
      <c r="T90" s="36">
        <v>2073600</v>
      </c>
      <c r="U90" s="34">
        <v>30</v>
      </c>
      <c r="V90" s="22" t="s">
        <v>85</v>
      </c>
      <c r="W90" s="22" t="s">
        <v>67</v>
      </c>
      <c r="X90" s="34">
        <v>1</v>
      </c>
      <c r="Y90" s="22">
        <v>0</v>
      </c>
      <c r="Z90" s="78">
        <v>1</v>
      </c>
      <c r="AA90" s="72">
        <v>1</v>
      </c>
      <c r="AB90" s="22">
        <v>5000</v>
      </c>
      <c r="AC90" s="22">
        <v>0</v>
      </c>
      <c r="AD90" s="22"/>
      <c r="AE90" s="22" t="s">
        <v>161</v>
      </c>
      <c r="AF90" s="22" t="s">
        <v>166</v>
      </c>
      <c r="AG90" s="22" t="s">
        <v>172</v>
      </c>
      <c r="AH90" s="22">
        <v>192</v>
      </c>
      <c r="AI90" s="22">
        <v>0</v>
      </c>
      <c r="AJ90" s="22">
        <v>0</v>
      </c>
      <c r="AK90" s="22">
        <v>0</v>
      </c>
      <c r="AL90" s="22">
        <v>0</v>
      </c>
      <c r="AM90" s="28">
        <v>69990</v>
      </c>
      <c r="AN90" s="28">
        <v>88999</v>
      </c>
      <c r="AO90" s="29">
        <v>79494.5</v>
      </c>
      <c r="BA90" s="18" t="s">
        <v>222</v>
      </c>
      <c r="BB90" s="31">
        <v>2</v>
      </c>
      <c r="BC90" s="22">
        <v>3</v>
      </c>
      <c r="BD90" s="22">
        <v>128</v>
      </c>
      <c r="BE90" s="22">
        <v>6.5</v>
      </c>
      <c r="BF90" s="32">
        <v>1152000</v>
      </c>
      <c r="BG90" s="22">
        <v>60</v>
      </c>
      <c r="BH90" s="22">
        <v>13</v>
      </c>
      <c r="BI90" s="22">
        <v>4</v>
      </c>
      <c r="BJ90" s="22">
        <v>48</v>
      </c>
      <c r="BK90" s="22">
        <v>8</v>
      </c>
      <c r="BL90" s="22">
        <v>2</v>
      </c>
      <c r="BM90" s="22">
        <v>2</v>
      </c>
      <c r="BN90" s="34">
        <v>0</v>
      </c>
      <c r="BO90" s="34">
        <v>0</v>
      </c>
      <c r="BP90" s="36">
        <v>2073600</v>
      </c>
      <c r="BQ90" s="34">
        <v>30</v>
      </c>
      <c r="BR90" s="22" t="s">
        <v>85</v>
      </c>
      <c r="BS90" s="22" t="s">
        <v>67</v>
      </c>
      <c r="BT90" s="34">
        <v>1</v>
      </c>
      <c r="BU90" s="22">
        <v>0</v>
      </c>
      <c r="BV90" s="22">
        <v>5000</v>
      </c>
      <c r="BW90" s="22">
        <v>0</v>
      </c>
      <c r="BX90" s="22"/>
      <c r="BY90" s="22" t="s">
        <v>161</v>
      </c>
      <c r="BZ90" s="22" t="s">
        <v>166</v>
      </c>
      <c r="CA90" s="22" t="s">
        <v>172</v>
      </c>
      <c r="CB90" s="22">
        <v>192</v>
      </c>
      <c r="CC90" s="22">
        <v>0</v>
      </c>
      <c r="CD90" s="22">
        <v>0</v>
      </c>
      <c r="CE90" s="22">
        <v>0</v>
      </c>
      <c r="CF90" s="22">
        <v>0</v>
      </c>
      <c r="CG90" s="28">
        <v>69990</v>
      </c>
      <c r="CH90" s="28">
        <v>88999</v>
      </c>
      <c r="CI90" s="29">
        <v>79494.5</v>
      </c>
    </row>
    <row r="91" spans="1:87" ht="72" x14ac:dyDescent="0.3">
      <c r="A91" s="18" t="s">
        <v>223</v>
      </c>
      <c r="B91" s="22">
        <v>8</v>
      </c>
      <c r="C91" s="31">
        <v>2</v>
      </c>
      <c r="D91" s="22">
        <v>4</v>
      </c>
      <c r="E91" s="22">
        <v>64</v>
      </c>
      <c r="F91" s="72">
        <v>1</v>
      </c>
      <c r="G91" s="22">
        <v>1</v>
      </c>
      <c r="H91" s="22">
        <v>6.4</v>
      </c>
      <c r="I91" s="32">
        <v>2592000</v>
      </c>
      <c r="J91" s="22">
        <v>60</v>
      </c>
      <c r="K91" s="75">
        <v>1</v>
      </c>
      <c r="L91" s="22">
        <v>20</v>
      </c>
      <c r="M91" s="22">
        <v>4</v>
      </c>
      <c r="N91" s="22">
        <v>48</v>
      </c>
      <c r="O91" s="22">
        <v>8</v>
      </c>
      <c r="P91" s="22">
        <v>5</v>
      </c>
      <c r="Q91" s="22">
        <v>5</v>
      </c>
      <c r="R91" s="34">
        <v>0</v>
      </c>
      <c r="S91" s="34">
        <v>0</v>
      </c>
      <c r="T91" s="36">
        <v>2073600</v>
      </c>
      <c r="U91" s="34">
        <v>30</v>
      </c>
      <c r="V91" s="22" t="s">
        <v>85</v>
      </c>
      <c r="W91" s="22" t="s">
        <v>67</v>
      </c>
      <c r="X91" s="34">
        <v>1</v>
      </c>
      <c r="Y91" s="22">
        <v>0</v>
      </c>
      <c r="Z91" s="78">
        <v>1</v>
      </c>
      <c r="AA91" s="72">
        <v>1</v>
      </c>
      <c r="AB91" s="22">
        <v>5000</v>
      </c>
      <c r="AC91" s="22">
        <v>0</v>
      </c>
      <c r="AD91" s="22"/>
      <c r="AE91" s="22" t="s">
        <v>415</v>
      </c>
      <c r="AF91" s="22" t="s">
        <v>443</v>
      </c>
      <c r="AG91" s="22" t="s">
        <v>175</v>
      </c>
      <c r="AH91" s="22">
        <v>185</v>
      </c>
      <c r="AI91" s="22">
        <v>0</v>
      </c>
      <c r="AJ91" s="22">
        <v>0</v>
      </c>
      <c r="AK91" s="22">
        <v>0</v>
      </c>
      <c r="AL91" s="22">
        <v>0</v>
      </c>
      <c r="AM91" s="28">
        <v>66800</v>
      </c>
      <c r="AN91" s="28">
        <v>106800</v>
      </c>
      <c r="AO91" s="29">
        <v>86800</v>
      </c>
      <c r="BA91" s="18" t="s">
        <v>223</v>
      </c>
      <c r="BB91" s="31">
        <v>2</v>
      </c>
      <c r="BC91" s="22">
        <v>4</v>
      </c>
      <c r="BD91" s="22">
        <v>64</v>
      </c>
      <c r="BE91" s="22">
        <v>6.4</v>
      </c>
      <c r="BF91" s="32">
        <v>2592000</v>
      </c>
      <c r="BG91" s="22">
        <v>60</v>
      </c>
      <c r="BH91" s="22">
        <v>20</v>
      </c>
      <c r="BI91" s="22">
        <v>4</v>
      </c>
      <c r="BJ91" s="22">
        <v>48</v>
      </c>
      <c r="BK91" s="22">
        <v>8</v>
      </c>
      <c r="BL91" s="22">
        <v>5</v>
      </c>
      <c r="BM91" s="22">
        <v>5</v>
      </c>
      <c r="BN91" s="34">
        <v>0</v>
      </c>
      <c r="BO91" s="34">
        <v>0</v>
      </c>
      <c r="BP91" s="36">
        <v>2073600</v>
      </c>
      <c r="BQ91" s="34">
        <v>30</v>
      </c>
      <c r="BR91" s="22" t="s">
        <v>85</v>
      </c>
      <c r="BS91" s="22" t="s">
        <v>67</v>
      </c>
      <c r="BT91" s="34">
        <v>1</v>
      </c>
      <c r="BU91" s="22">
        <v>0</v>
      </c>
      <c r="BV91" s="22">
        <v>5000</v>
      </c>
      <c r="BW91" s="22">
        <v>0</v>
      </c>
      <c r="BX91" s="22"/>
      <c r="BY91" s="22" t="s">
        <v>415</v>
      </c>
      <c r="BZ91" s="22" t="s">
        <v>443</v>
      </c>
      <c r="CA91" s="22" t="s">
        <v>175</v>
      </c>
      <c r="CB91" s="22">
        <v>185</v>
      </c>
      <c r="CC91" s="22">
        <v>0</v>
      </c>
      <c r="CD91" s="22">
        <v>0</v>
      </c>
      <c r="CE91" s="22">
        <v>0</v>
      </c>
      <c r="CF91" s="22">
        <v>0</v>
      </c>
      <c r="CG91" s="28">
        <v>66800</v>
      </c>
      <c r="CH91" s="28">
        <v>106800</v>
      </c>
      <c r="CI91" s="29">
        <v>86800</v>
      </c>
    </row>
    <row r="92" spans="1:87" ht="72" x14ac:dyDescent="0.3">
      <c r="A92" s="18" t="s">
        <v>224</v>
      </c>
      <c r="B92" s="22">
        <v>8</v>
      </c>
      <c r="C92" s="31">
        <v>2</v>
      </c>
      <c r="D92" s="22">
        <v>4</v>
      </c>
      <c r="E92" s="22">
        <v>64</v>
      </c>
      <c r="F92" s="72">
        <v>1</v>
      </c>
      <c r="G92" s="22">
        <v>1</v>
      </c>
      <c r="H92" s="22">
        <v>6.1</v>
      </c>
      <c r="I92" s="32">
        <v>2592000</v>
      </c>
      <c r="J92" s="22">
        <v>60</v>
      </c>
      <c r="K92" s="75">
        <v>1</v>
      </c>
      <c r="L92" s="22">
        <v>25</v>
      </c>
      <c r="M92" s="22">
        <v>3</v>
      </c>
      <c r="N92" s="22">
        <v>48</v>
      </c>
      <c r="O92" s="22">
        <v>8</v>
      </c>
      <c r="P92" s="22">
        <v>5</v>
      </c>
      <c r="Q92" s="22"/>
      <c r="R92" s="34">
        <v>0</v>
      </c>
      <c r="S92" s="34">
        <v>0</v>
      </c>
      <c r="T92" s="36">
        <v>2073600</v>
      </c>
      <c r="U92" s="34">
        <v>30</v>
      </c>
      <c r="V92" s="22" t="s">
        <v>85</v>
      </c>
      <c r="W92" s="22" t="s">
        <v>67</v>
      </c>
      <c r="X92" s="34">
        <v>1</v>
      </c>
      <c r="Y92" s="22">
        <v>0</v>
      </c>
      <c r="Z92" s="78">
        <v>1</v>
      </c>
      <c r="AA92" s="72">
        <v>1</v>
      </c>
      <c r="AB92" s="22">
        <v>3500</v>
      </c>
      <c r="AC92" s="22">
        <v>0</v>
      </c>
      <c r="AD92" s="22"/>
      <c r="AE92" s="22" t="s">
        <v>416</v>
      </c>
      <c r="AF92" s="22" t="s">
        <v>444</v>
      </c>
      <c r="AG92" s="22" t="s">
        <v>177</v>
      </c>
      <c r="AH92" s="22">
        <v>152</v>
      </c>
      <c r="AI92" s="22">
        <v>0</v>
      </c>
      <c r="AJ92" s="22">
        <v>0</v>
      </c>
      <c r="AK92" s="22">
        <v>0</v>
      </c>
      <c r="AL92" s="22">
        <v>0</v>
      </c>
      <c r="AM92" s="28">
        <v>68000</v>
      </c>
      <c r="AN92" s="28">
        <v>104999</v>
      </c>
      <c r="AO92" s="29">
        <v>86499.5</v>
      </c>
      <c r="BA92" s="18" t="s">
        <v>224</v>
      </c>
      <c r="BB92" s="31">
        <v>2</v>
      </c>
      <c r="BC92" s="22">
        <v>4</v>
      </c>
      <c r="BD92" s="22">
        <v>64</v>
      </c>
      <c r="BE92" s="22">
        <v>6.1</v>
      </c>
      <c r="BF92" s="32">
        <v>2592000</v>
      </c>
      <c r="BG92" s="22">
        <v>60</v>
      </c>
      <c r="BH92" s="22">
        <v>25</v>
      </c>
      <c r="BI92" s="22">
        <v>3</v>
      </c>
      <c r="BJ92" s="22">
        <v>48</v>
      </c>
      <c r="BK92" s="22">
        <v>8</v>
      </c>
      <c r="BL92" s="22">
        <v>5</v>
      </c>
      <c r="BM92" s="22"/>
      <c r="BN92" s="34">
        <v>0</v>
      </c>
      <c r="BO92" s="34">
        <v>0</v>
      </c>
      <c r="BP92" s="36">
        <v>2073600</v>
      </c>
      <c r="BQ92" s="34">
        <v>30</v>
      </c>
      <c r="BR92" s="22" t="s">
        <v>85</v>
      </c>
      <c r="BS92" s="22" t="s">
        <v>67</v>
      </c>
      <c r="BT92" s="34">
        <v>1</v>
      </c>
      <c r="BU92" s="22">
        <v>0</v>
      </c>
      <c r="BV92" s="22">
        <v>3500</v>
      </c>
      <c r="BW92" s="22">
        <v>0</v>
      </c>
      <c r="BX92" s="22"/>
      <c r="BY92" s="22" t="s">
        <v>416</v>
      </c>
      <c r="BZ92" s="22" t="s">
        <v>444</v>
      </c>
      <c r="CA92" s="22" t="s">
        <v>177</v>
      </c>
      <c r="CB92" s="22">
        <v>152</v>
      </c>
      <c r="CC92" s="22">
        <v>0</v>
      </c>
      <c r="CD92" s="22">
        <v>0</v>
      </c>
      <c r="CE92" s="22">
        <v>0</v>
      </c>
      <c r="CF92" s="22">
        <v>0</v>
      </c>
      <c r="CG92" s="28">
        <v>68000</v>
      </c>
      <c r="CH92" s="28">
        <v>104999</v>
      </c>
      <c r="CI92" s="29">
        <v>86499.5</v>
      </c>
    </row>
    <row r="93" spans="1:87" ht="86.4" x14ac:dyDescent="0.3">
      <c r="A93" s="18" t="s">
        <v>226</v>
      </c>
      <c r="B93" s="22">
        <v>8</v>
      </c>
      <c r="C93" s="31">
        <v>2</v>
      </c>
      <c r="D93" s="22">
        <v>4</v>
      </c>
      <c r="E93" s="22">
        <v>128</v>
      </c>
      <c r="F93" s="72">
        <v>1</v>
      </c>
      <c r="G93" s="22">
        <v>1</v>
      </c>
      <c r="H93" s="22">
        <v>6.4</v>
      </c>
      <c r="I93" s="32">
        <v>2592000</v>
      </c>
      <c r="J93" s="22">
        <v>60</v>
      </c>
      <c r="K93" s="75">
        <v>1</v>
      </c>
      <c r="L93" s="22">
        <v>20</v>
      </c>
      <c r="M93" s="22">
        <v>4</v>
      </c>
      <c r="N93" s="22">
        <v>48</v>
      </c>
      <c r="O93" s="22">
        <v>8</v>
      </c>
      <c r="P93" s="22">
        <v>5</v>
      </c>
      <c r="Q93" s="22">
        <v>5</v>
      </c>
      <c r="R93" s="34">
        <v>0</v>
      </c>
      <c r="S93" s="34">
        <v>0</v>
      </c>
      <c r="T93" s="36">
        <v>2073600</v>
      </c>
      <c r="U93" s="34">
        <v>30</v>
      </c>
      <c r="V93" s="22" t="s">
        <v>85</v>
      </c>
      <c r="W93" s="22" t="s">
        <v>67</v>
      </c>
      <c r="X93" s="34">
        <v>1</v>
      </c>
      <c r="Y93" s="22">
        <v>0</v>
      </c>
      <c r="Z93" s="78">
        <v>1</v>
      </c>
      <c r="AA93" s="72">
        <v>1</v>
      </c>
      <c r="AB93" s="22">
        <v>5000</v>
      </c>
      <c r="AC93" s="22">
        <v>0</v>
      </c>
      <c r="AD93" s="22"/>
      <c r="AE93" s="22" t="s">
        <v>415</v>
      </c>
      <c r="AF93" s="22" t="s">
        <v>443</v>
      </c>
      <c r="AG93" s="22" t="s">
        <v>175</v>
      </c>
      <c r="AH93" s="22">
        <v>185</v>
      </c>
      <c r="AI93" s="22">
        <v>0</v>
      </c>
      <c r="AJ93" s="22">
        <v>0</v>
      </c>
      <c r="AK93" s="22">
        <v>0</v>
      </c>
      <c r="AL93" s="22">
        <v>0</v>
      </c>
      <c r="AM93" s="28">
        <v>67800</v>
      </c>
      <c r="AN93" s="28">
        <v>108300</v>
      </c>
      <c r="AO93" s="29">
        <v>88050</v>
      </c>
      <c r="BA93" s="18" t="s">
        <v>226</v>
      </c>
      <c r="BB93" s="31">
        <v>2</v>
      </c>
      <c r="BC93" s="22">
        <v>4</v>
      </c>
      <c r="BD93" s="22">
        <v>128</v>
      </c>
      <c r="BE93" s="22">
        <v>6.4</v>
      </c>
      <c r="BF93" s="32">
        <v>2592000</v>
      </c>
      <c r="BG93" s="22">
        <v>60</v>
      </c>
      <c r="BH93" s="22">
        <v>20</v>
      </c>
      <c r="BI93" s="22">
        <v>4</v>
      </c>
      <c r="BJ93" s="22">
        <v>48</v>
      </c>
      <c r="BK93" s="22">
        <v>8</v>
      </c>
      <c r="BL93" s="22">
        <v>5</v>
      </c>
      <c r="BM93" s="22">
        <v>5</v>
      </c>
      <c r="BN93" s="34">
        <v>0</v>
      </c>
      <c r="BO93" s="34">
        <v>0</v>
      </c>
      <c r="BP93" s="36">
        <v>2073600</v>
      </c>
      <c r="BQ93" s="34">
        <v>30</v>
      </c>
      <c r="BR93" s="22" t="s">
        <v>85</v>
      </c>
      <c r="BS93" s="22" t="s">
        <v>67</v>
      </c>
      <c r="BT93" s="34">
        <v>1</v>
      </c>
      <c r="BU93" s="22">
        <v>0</v>
      </c>
      <c r="BV93" s="22">
        <v>5000</v>
      </c>
      <c r="BW93" s="22">
        <v>0</v>
      </c>
      <c r="BX93" s="22"/>
      <c r="BY93" s="22" t="s">
        <v>415</v>
      </c>
      <c r="BZ93" s="22" t="s">
        <v>443</v>
      </c>
      <c r="CA93" s="22" t="s">
        <v>175</v>
      </c>
      <c r="CB93" s="22">
        <v>185</v>
      </c>
      <c r="CC93" s="22">
        <v>0</v>
      </c>
      <c r="CD93" s="22">
        <v>0</v>
      </c>
      <c r="CE93" s="22">
        <v>0</v>
      </c>
      <c r="CF93" s="22">
        <v>0</v>
      </c>
      <c r="CG93" s="28">
        <v>67800</v>
      </c>
      <c r="CH93" s="28">
        <v>108300</v>
      </c>
      <c r="CI93" s="29">
        <v>88050</v>
      </c>
    </row>
    <row r="94" spans="1:87" ht="100.8" x14ac:dyDescent="0.3">
      <c r="A94" s="18" t="s">
        <v>228</v>
      </c>
      <c r="B94" s="22">
        <v>8</v>
      </c>
      <c r="C94" s="31">
        <v>2.2999999999999998</v>
      </c>
      <c r="D94" s="22">
        <v>4</v>
      </c>
      <c r="E94" s="22">
        <v>128</v>
      </c>
      <c r="F94" s="72">
        <v>1</v>
      </c>
      <c r="G94" s="22">
        <v>1</v>
      </c>
      <c r="H94" s="22">
        <v>6.5</v>
      </c>
      <c r="I94" s="32">
        <v>2592000</v>
      </c>
      <c r="J94" s="22">
        <v>60</v>
      </c>
      <c r="K94" s="75">
        <v>1</v>
      </c>
      <c r="L94" s="22">
        <v>32</v>
      </c>
      <c r="M94" s="22">
        <v>4</v>
      </c>
      <c r="N94" s="22">
        <v>48</v>
      </c>
      <c r="O94" s="22">
        <v>12</v>
      </c>
      <c r="P94" s="22">
        <v>5</v>
      </c>
      <c r="Q94" s="22">
        <v>5</v>
      </c>
      <c r="R94" s="34">
        <v>0</v>
      </c>
      <c r="S94" s="34">
        <v>0</v>
      </c>
      <c r="T94" s="36">
        <v>8294400</v>
      </c>
      <c r="U94" s="34">
        <v>30</v>
      </c>
      <c r="V94" s="22" t="s">
        <v>85</v>
      </c>
      <c r="W94" s="22" t="s">
        <v>67</v>
      </c>
      <c r="X94" s="34">
        <v>1</v>
      </c>
      <c r="Y94" s="22">
        <v>0</v>
      </c>
      <c r="Z94" s="78">
        <v>1</v>
      </c>
      <c r="AA94" s="72">
        <v>1</v>
      </c>
      <c r="AB94" s="22">
        <v>4000</v>
      </c>
      <c r="AC94" s="22">
        <v>0</v>
      </c>
      <c r="AD94" s="22"/>
      <c r="AE94" s="22" t="s">
        <v>417</v>
      </c>
      <c r="AF94" s="22" t="s">
        <v>446</v>
      </c>
      <c r="AG94" s="22" t="s">
        <v>177</v>
      </c>
      <c r="AH94" s="22">
        <v>172</v>
      </c>
      <c r="AI94" s="22">
        <v>0</v>
      </c>
      <c r="AJ94" s="22">
        <v>0</v>
      </c>
      <c r="AK94" s="22">
        <v>0</v>
      </c>
      <c r="AL94" s="22">
        <v>0</v>
      </c>
      <c r="AM94" s="28">
        <v>82000</v>
      </c>
      <c r="AN94" s="28">
        <v>150590</v>
      </c>
      <c r="AO94" s="29">
        <v>116295</v>
      </c>
      <c r="BA94" s="18" t="s">
        <v>228</v>
      </c>
      <c r="BB94" s="31">
        <v>2.2999999999999998</v>
      </c>
      <c r="BC94" s="22">
        <v>4</v>
      </c>
      <c r="BD94" s="22">
        <v>128</v>
      </c>
      <c r="BE94" s="22">
        <v>6.5</v>
      </c>
      <c r="BF94" s="32">
        <v>2592000</v>
      </c>
      <c r="BG94" s="22">
        <v>60</v>
      </c>
      <c r="BH94" s="22">
        <v>32</v>
      </c>
      <c r="BI94" s="22">
        <v>4</v>
      </c>
      <c r="BJ94" s="22">
        <v>48</v>
      </c>
      <c r="BK94" s="22">
        <v>12</v>
      </c>
      <c r="BL94" s="22">
        <v>5</v>
      </c>
      <c r="BM94" s="22">
        <v>5</v>
      </c>
      <c r="BN94" s="34">
        <v>0</v>
      </c>
      <c r="BO94" s="34">
        <v>0</v>
      </c>
      <c r="BP94" s="36">
        <v>8294400</v>
      </c>
      <c r="BQ94" s="34">
        <v>30</v>
      </c>
      <c r="BR94" s="22" t="s">
        <v>85</v>
      </c>
      <c r="BS94" s="22" t="s">
        <v>67</v>
      </c>
      <c r="BT94" s="34">
        <v>1</v>
      </c>
      <c r="BU94" s="22">
        <v>0</v>
      </c>
      <c r="BV94" s="22">
        <v>4000</v>
      </c>
      <c r="BW94" s="22">
        <v>0</v>
      </c>
      <c r="BX94" s="22"/>
      <c r="BY94" s="22" t="s">
        <v>417</v>
      </c>
      <c r="BZ94" s="22" t="s">
        <v>446</v>
      </c>
      <c r="CA94" s="22" t="s">
        <v>177</v>
      </c>
      <c r="CB94" s="22">
        <v>172</v>
      </c>
      <c r="CC94" s="22">
        <v>0</v>
      </c>
      <c r="CD94" s="22">
        <v>0</v>
      </c>
      <c r="CE94" s="22">
        <v>0</v>
      </c>
      <c r="CF94" s="22">
        <v>0</v>
      </c>
      <c r="CG94" s="28">
        <v>82000</v>
      </c>
      <c r="CH94" s="28">
        <v>150590</v>
      </c>
      <c r="CI94" s="29">
        <v>116295</v>
      </c>
    </row>
    <row r="95" spans="1:87" ht="100.8" x14ac:dyDescent="0.3">
      <c r="A95" s="18" t="s">
        <v>229</v>
      </c>
      <c r="B95" s="22">
        <v>8</v>
      </c>
      <c r="C95" s="31">
        <v>2.2999999999999998</v>
      </c>
      <c r="D95" s="22">
        <v>4</v>
      </c>
      <c r="E95" s="22">
        <v>128</v>
      </c>
      <c r="F95" s="72">
        <v>1</v>
      </c>
      <c r="G95" s="22">
        <v>1</v>
      </c>
      <c r="H95" s="22">
        <v>6.4</v>
      </c>
      <c r="I95" s="32">
        <v>2527200</v>
      </c>
      <c r="J95" s="22">
        <v>60</v>
      </c>
      <c r="K95" s="75">
        <v>1</v>
      </c>
      <c r="L95" s="22">
        <v>25</v>
      </c>
      <c r="M95" s="22">
        <v>3</v>
      </c>
      <c r="N95" s="22">
        <v>25</v>
      </c>
      <c r="O95" s="22">
        <v>8</v>
      </c>
      <c r="P95" s="22">
        <v>5</v>
      </c>
      <c r="Q95" s="22"/>
      <c r="R95" s="34">
        <v>0</v>
      </c>
      <c r="S95" s="34">
        <v>0</v>
      </c>
      <c r="T95" s="36">
        <v>2073600</v>
      </c>
      <c r="U95" s="34">
        <v>30</v>
      </c>
      <c r="V95" s="22" t="s">
        <v>85</v>
      </c>
      <c r="W95" s="22" t="s">
        <v>67</v>
      </c>
      <c r="X95" s="34">
        <v>1</v>
      </c>
      <c r="Y95" s="22">
        <v>0</v>
      </c>
      <c r="Z95" s="78">
        <v>1</v>
      </c>
      <c r="AA95" s="72">
        <v>1</v>
      </c>
      <c r="AB95" s="22">
        <v>4000</v>
      </c>
      <c r="AC95" s="22">
        <v>0</v>
      </c>
      <c r="AD95" s="22"/>
      <c r="AE95" s="22" t="s">
        <v>417</v>
      </c>
      <c r="AF95" s="22" t="s">
        <v>447</v>
      </c>
      <c r="AG95" s="22" t="s">
        <v>466</v>
      </c>
      <c r="AH95" s="22">
        <v>166</v>
      </c>
      <c r="AI95" s="22">
        <v>0</v>
      </c>
      <c r="AJ95" s="22">
        <v>0</v>
      </c>
      <c r="AK95" s="22">
        <v>0</v>
      </c>
      <c r="AL95" s="22">
        <v>0</v>
      </c>
      <c r="AM95" s="28">
        <v>88900</v>
      </c>
      <c r="AN95" s="28">
        <v>137630</v>
      </c>
      <c r="AO95" s="29">
        <v>113265</v>
      </c>
      <c r="BA95" s="18" t="s">
        <v>229</v>
      </c>
      <c r="BB95" s="31">
        <v>2.2999999999999998</v>
      </c>
      <c r="BC95" s="22">
        <v>4</v>
      </c>
      <c r="BD95" s="22">
        <v>128</v>
      </c>
      <c r="BE95" s="22">
        <v>6.4</v>
      </c>
      <c r="BF95" s="32">
        <v>2527200</v>
      </c>
      <c r="BG95" s="22">
        <v>60</v>
      </c>
      <c r="BH95" s="22">
        <v>25</v>
      </c>
      <c r="BI95" s="22">
        <v>3</v>
      </c>
      <c r="BJ95" s="22">
        <v>25</v>
      </c>
      <c r="BK95" s="22">
        <v>8</v>
      </c>
      <c r="BL95" s="22">
        <v>5</v>
      </c>
      <c r="BM95" s="22"/>
      <c r="BN95" s="34">
        <v>0</v>
      </c>
      <c r="BO95" s="34">
        <v>0</v>
      </c>
      <c r="BP95" s="36">
        <v>2073600</v>
      </c>
      <c r="BQ95" s="34">
        <v>30</v>
      </c>
      <c r="BR95" s="22" t="s">
        <v>85</v>
      </c>
      <c r="BS95" s="22" t="s">
        <v>67</v>
      </c>
      <c r="BT95" s="34">
        <v>1</v>
      </c>
      <c r="BU95" s="22">
        <v>0</v>
      </c>
      <c r="BV95" s="22">
        <v>4000</v>
      </c>
      <c r="BW95" s="22">
        <v>0</v>
      </c>
      <c r="BX95" s="22"/>
      <c r="BY95" s="22" t="s">
        <v>417</v>
      </c>
      <c r="BZ95" s="22" t="s">
        <v>447</v>
      </c>
      <c r="CA95" s="22" t="s">
        <v>466</v>
      </c>
      <c r="CB95" s="22">
        <v>166</v>
      </c>
      <c r="CC95" s="22">
        <v>0</v>
      </c>
      <c r="CD95" s="22">
        <v>0</v>
      </c>
      <c r="CE95" s="22">
        <v>0</v>
      </c>
      <c r="CF95" s="22">
        <v>0</v>
      </c>
      <c r="CG95" s="28">
        <v>88900</v>
      </c>
      <c r="CH95" s="28">
        <v>137630</v>
      </c>
      <c r="CI95" s="29">
        <v>113265</v>
      </c>
    </row>
    <row r="96" spans="1:87" ht="100.8" x14ac:dyDescent="0.3">
      <c r="A96" s="18" t="s">
        <v>230</v>
      </c>
      <c r="B96" s="22">
        <v>8</v>
      </c>
      <c r="C96" s="31">
        <v>2.2000000000000002</v>
      </c>
      <c r="D96" s="22">
        <v>4</v>
      </c>
      <c r="E96" s="22">
        <v>128</v>
      </c>
      <c r="F96" s="72">
        <v>1</v>
      </c>
      <c r="G96" s="22">
        <v>1</v>
      </c>
      <c r="H96" s="22">
        <v>6.6</v>
      </c>
      <c r="I96" s="32">
        <v>1152000</v>
      </c>
      <c r="J96" s="22">
        <v>60</v>
      </c>
      <c r="K96" s="75">
        <v>1</v>
      </c>
      <c r="L96" s="22">
        <v>20</v>
      </c>
      <c r="M96" s="22">
        <v>4</v>
      </c>
      <c r="N96" s="22">
        <v>48</v>
      </c>
      <c r="O96" s="22">
        <v>8</v>
      </c>
      <c r="P96" s="22">
        <v>5</v>
      </c>
      <c r="Q96" s="22">
        <v>5</v>
      </c>
      <c r="R96" s="34">
        <v>0</v>
      </c>
      <c r="S96" s="34">
        <v>0</v>
      </c>
      <c r="T96" s="36">
        <v>8294400</v>
      </c>
      <c r="U96" s="34">
        <v>30</v>
      </c>
      <c r="V96" s="22" t="s">
        <v>85</v>
      </c>
      <c r="W96" s="22" t="s">
        <v>67</v>
      </c>
      <c r="X96" s="34">
        <v>1</v>
      </c>
      <c r="Y96" s="22">
        <v>1</v>
      </c>
      <c r="Z96" s="78">
        <v>1</v>
      </c>
      <c r="AA96" s="72">
        <v>1</v>
      </c>
      <c r="AB96" s="22">
        <v>5000</v>
      </c>
      <c r="AC96" s="22">
        <v>0</v>
      </c>
      <c r="AD96" s="22"/>
      <c r="AE96" s="22" t="s">
        <v>418</v>
      </c>
      <c r="AF96" s="22" t="s">
        <v>438</v>
      </c>
      <c r="AG96" s="22" t="s">
        <v>175</v>
      </c>
      <c r="AH96" s="22">
        <v>193</v>
      </c>
      <c r="AI96" s="22">
        <v>0</v>
      </c>
      <c r="AJ96" s="22">
        <v>0</v>
      </c>
      <c r="AK96" s="22">
        <v>0</v>
      </c>
      <c r="AL96" s="22">
        <v>0</v>
      </c>
      <c r="AM96" s="28">
        <v>94000</v>
      </c>
      <c r="AN96" s="28">
        <v>128790</v>
      </c>
      <c r="AO96" s="29">
        <v>111395</v>
      </c>
      <c r="BA96" s="18" t="s">
        <v>230</v>
      </c>
      <c r="BB96" s="31">
        <v>2.2000000000000002</v>
      </c>
      <c r="BC96" s="22">
        <v>4</v>
      </c>
      <c r="BD96" s="22">
        <v>128</v>
      </c>
      <c r="BE96" s="22">
        <v>6.6</v>
      </c>
      <c r="BF96" s="32">
        <v>1152000</v>
      </c>
      <c r="BG96" s="22">
        <v>60</v>
      </c>
      <c r="BH96" s="22">
        <v>20</v>
      </c>
      <c r="BI96" s="22">
        <v>4</v>
      </c>
      <c r="BJ96" s="22">
        <v>48</v>
      </c>
      <c r="BK96" s="22">
        <v>8</v>
      </c>
      <c r="BL96" s="22">
        <v>5</v>
      </c>
      <c r="BM96" s="22">
        <v>5</v>
      </c>
      <c r="BN96" s="34">
        <v>0</v>
      </c>
      <c r="BO96" s="34">
        <v>0</v>
      </c>
      <c r="BP96" s="36">
        <v>8294400</v>
      </c>
      <c r="BQ96" s="34">
        <v>30</v>
      </c>
      <c r="BR96" s="22" t="s">
        <v>85</v>
      </c>
      <c r="BS96" s="22" t="s">
        <v>67</v>
      </c>
      <c r="BT96" s="34">
        <v>1</v>
      </c>
      <c r="BU96" s="22">
        <v>1</v>
      </c>
      <c r="BV96" s="22">
        <v>5000</v>
      </c>
      <c r="BW96" s="22">
        <v>0</v>
      </c>
      <c r="BX96" s="22"/>
      <c r="BY96" s="22" t="s">
        <v>418</v>
      </c>
      <c r="BZ96" s="22" t="s">
        <v>438</v>
      </c>
      <c r="CA96" s="22" t="s">
        <v>175</v>
      </c>
      <c r="CB96" s="22">
        <v>193</v>
      </c>
      <c r="CC96" s="22">
        <v>0</v>
      </c>
      <c r="CD96" s="22">
        <v>0</v>
      </c>
      <c r="CE96" s="22">
        <v>0</v>
      </c>
      <c r="CF96" s="22">
        <v>0</v>
      </c>
      <c r="CG96" s="28">
        <v>94000</v>
      </c>
      <c r="CH96" s="28">
        <v>128790</v>
      </c>
      <c r="CI96" s="29">
        <v>111395</v>
      </c>
    </row>
    <row r="97" spans="1:87" ht="86.4" x14ac:dyDescent="0.3">
      <c r="A97" s="18" t="s">
        <v>231</v>
      </c>
      <c r="B97" s="22">
        <v>8</v>
      </c>
      <c r="C97" s="31">
        <v>2.2999999999999998</v>
      </c>
      <c r="D97" s="22">
        <v>6</v>
      </c>
      <c r="E97" s="22">
        <v>128</v>
      </c>
      <c r="F97" s="72">
        <v>1</v>
      </c>
      <c r="G97" s="22">
        <v>1</v>
      </c>
      <c r="H97" s="22">
        <v>6.5</v>
      </c>
      <c r="I97" s="32">
        <v>2592000</v>
      </c>
      <c r="J97" s="22">
        <v>60</v>
      </c>
      <c r="K97" s="75">
        <v>1</v>
      </c>
      <c r="L97" s="22">
        <v>32</v>
      </c>
      <c r="M97" s="22">
        <v>4</v>
      </c>
      <c r="N97" s="22">
        <v>48</v>
      </c>
      <c r="O97" s="22">
        <v>12</v>
      </c>
      <c r="P97" s="22">
        <v>5</v>
      </c>
      <c r="Q97" s="22">
        <v>5</v>
      </c>
      <c r="R97" s="34">
        <v>0</v>
      </c>
      <c r="S97" s="34">
        <v>0</v>
      </c>
      <c r="T97" s="36">
        <v>8294400</v>
      </c>
      <c r="U97" s="34">
        <v>30</v>
      </c>
      <c r="V97" s="22" t="s">
        <v>85</v>
      </c>
      <c r="W97" s="22" t="s">
        <v>67</v>
      </c>
      <c r="X97" s="34">
        <v>1</v>
      </c>
      <c r="Y97" s="22">
        <v>0</v>
      </c>
      <c r="Z97" s="78">
        <v>1</v>
      </c>
      <c r="AA97" s="72">
        <v>1</v>
      </c>
      <c r="AB97" s="22">
        <v>4000</v>
      </c>
      <c r="AC97" s="22">
        <v>0</v>
      </c>
      <c r="AD97" s="22"/>
      <c r="AE97" s="22" t="s">
        <v>417</v>
      </c>
      <c r="AF97" s="22" t="s">
        <v>446</v>
      </c>
      <c r="AG97" s="22" t="s">
        <v>177</v>
      </c>
      <c r="AH97" s="22">
        <v>172</v>
      </c>
      <c r="AI97" s="22">
        <v>0</v>
      </c>
      <c r="AJ97" s="22">
        <v>0</v>
      </c>
      <c r="AK97" s="22">
        <v>0</v>
      </c>
      <c r="AL97" s="22">
        <v>0</v>
      </c>
      <c r="AM97" s="28">
        <v>97000</v>
      </c>
      <c r="AN97" s="28">
        <v>136600</v>
      </c>
      <c r="AO97" s="29">
        <v>116800</v>
      </c>
      <c r="BA97" s="18" t="s">
        <v>231</v>
      </c>
      <c r="BB97" s="31">
        <v>2.2999999999999998</v>
      </c>
      <c r="BC97" s="22">
        <v>6</v>
      </c>
      <c r="BD97" s="22">
        <v>128</v>
      </c>
      <c r="BE97" s="22">
        <v>6.5</v>
      </c>
      <c r="BF97" s="32">
        <v>2592000</v>
      </c>
      <c r="BG97" s="22">
        <v>60</v>
      </c>
      <c r="BH97" s="22">
        <v>32</v>
      </c>
      <c r="BI97" s="22">
        <v>4</v>
      </c>
      <c r="BJ97" s="22">
        <v>48</v>
      </c>
      <c r="BK97" s="22">
        <v>12</v>
      </c>
      <c r="BL97" s="22">
        <v>5</v>
      </c>
      <c r="BM97" s="22">
        <v>5</v>
      </c>
      <c r="BN97" s="34">
        <v>0</v>
      </c>
      <c r="BO97" s="34">
        <v>0</v>
      </c>
      <c r="BP97" s="36">
        <v>8294400</v>
      </c>
      <c r="BQ97" s="34">
        <v>30</v>
      </c>
      <c r="BR97" s="22" t="s">
        <v>85</v>
      </c>
      <c r="BS97" s="22" t="s">
        <v>67</v>
      </c>
      <c r="BT97" s="34">
        <v>1</v>
      </c>
      <c r="BU97" s="22">
        <v>0</v>
      </c>
      <c r="BV97" s="22">
        <v>4000</v>
      </c>
      <c r="BW97" s="22">
        <v>0</v>
      </c>
      <c r="BX97" s="22"/>
      <c r="BY97" s="22" t="s">
        <v>417</v>
      </c>
      <c r="BZ97" s="22" t="s">
        <v>446</v>
      </c>
      <c r="CA97" s="22" t="s">
        <v>177</v>
      </c>
      <c r="CB97" s="22">
        <v>172</v>
      </c>
      <c r="CC97" s="22">
        <v>0</v>
      </c>
      <c r="CD97" s="22">
        <v>0</v>
      </c>
      <c r="CE97" s="22">
        <v>0</v>
      </c>
      <c r="CF97" s="22">
        <v>0</v>
      </c>
      <c r="CG97" s="28">
        <v>97000</v>
      </c>
      <c r="CH97" s="28">
        <v>136600</v>
      </c>
      <c r="CI97" s="29">
        <v>116800</v>
      </c>
    </row>
    <row r="98" spans="1:87" ht="100.8" x14ac:dyDescent="0.3">
      <c r="A98" s="18" t="s">
        <v>232</v>
      </c>
      <c r="B98" s="22">
        <v>8</v>
      </c>
      <c r="C98" s="31">
        <v>2.2999999999999998</v>
      </c>
      <c r="D98" s="22">
        <v>6</v>
      </c>
      <c r="E98" s="22">
        <v>64</v>
      </c>
      <c r="F98" s="72">
        <v>1</v>
      </c>
      <c r="G98" s="22">
        <v>1</v>
      </c>
      <c r="H98" s="22">
        <v>6.4</v>
      </c>
      <c r="I98" s="32">
        <v>2527200</v>
      </c>
      <c r="J98" s="22">
        <v>60</v>
      </c>
      <c r="K98" s="75">
        <v>1</v>
      </c>
      <c r="L98" s="22">
        <v>32</v>
      </c>
      <c r="M98" s="22">
        <v>4</v>
      </c>
      <c r="N98" s="22">
        <v>64</v>
      </c>
      <c r="O98" s="22">
        <v>8</v>
      </c>
      <c r="P98" s="22">
        <v>5</v>
      </c>
      <c r="Q98" s="22">
        <v>5</v>
      </c>
      <c r="R98" s="34">
        <v>0</v>
      </c>
      <c r="S98" s="34">
        <v>0</v>
      </c>
      <c r="T98" s="36">
        <v>8294400</v>
      </c>
      <c r="U98" s="34">
        <v>30</v>
      </c>
      <c r="V98" s="22" t="s">
        <v>85</v>
      </c>
      <c r="W98" s="22" t="s">
        <v>67</v>
      </c>
      <c r="X98" s="34">
        <v>1</v>
      </c>
      <c r="Y98" s="22">
        <v>0</v>
      </c>
      <c r="Z98" s="78">
        <v>1</v>
      </c>
      <c r="AA98" s="72">
        <v>1</v>
      </c>
      <c r="AB98" s="22">
        <v>6000</v>
      </c>
      <c r="AC98" s="22">
        <v>0</v>
      </c>
      <c r="AD98" s="22"/>
      <c r="AE98" s="22" t="s">
        <v>419</v>
      </c>
      <c r="AF98" s="22" t="s">
        <v>442</v>
      </c>
      <c r="AG98" s="22" t="s">
        <v>172</v>
      </c>
      <c r="AH98" s="22">
        <v>191</v>
      </c>
      <c r="AI98" s="22">
        <v>0</v>
      </c>
      <c r="AJ98" s="22">
        <v>0</v>
      </c>
      <c r="AK98" s="22">
        <v>0</v>
      </c>
      <c r="AL98" s="22">
        <v>0</v>
      </c>
      <c r="AM98" s="28">
        <v>93300</v>
      </c>
      <c r="AN98" s="28">
        <v>138200</v>
      </c>
      <c r="AO98" s="29">
        <v>115750</v>
      </c>
      <c r="BA98" s="18" t="s">
        <v>232</v>
      </c>
      <c r="BB98" s="31">
        <v>2.2999999999999998</v>
      </c>
      <c r="BC98" s="22">
        <v>6</v>
      </c>
      <c r="BD98" s="22">
        <v>64</v>
      </c>
      <c r="BE98" s="22">
        <v>6.4</v>
      </c>
      <c r="BF98" s="32">
        <v>2527200</v>
      </c>
      <c r="BG98" s="22">
        <v>60</v>
      </c>
      <c r="BH98" s="22">
        <v>32</v>
      </c>
      <c r="BI98" s="22">
        <v>4</v>
      </c>
      <c r="BJ98" s="22">
        <v>64</v>
      </c>
      <c r="BK98" s="22">
        <v>8</v>
      </c>
      <c r="BL98" s="22">
        <v>5</v>
      </c>
      <c r="BM98" s="22">
        <v>5</v>
      </c>
      <c r="BN98" s="34">
        <v>0</v>
      </c>
      <c r="BO98" s="34">
        <v>0</v>
      </c>
      <c r="BP98" s="36">
        <v>8294400</v>
      </c>
      <c r="BQ98" s="34">
        <v>30</v>
      </c>
      <c r="BR98" s="22" t="s">
        <v>85</v>
      </c>
      <c r="BS98" s="22" t="s">
        <v>67</v>
      </c>
      <c r="BT98" s="34">
        <v>1</v>
      </c>
      <c r="BU98" s="22">
        <v>0</v>
      </c>
      <c r="BV98" s="22">
        <v>6000</v>
      </c>
      <c r="BW98" s="22">
        <v>0</v>
      </c>
      <c r="BX98" s="22"/>
      <c r="BY98" s="22" t="s">
        <v>419</v>
      </c>
      <c r="BZ98" s="22" t="s">
        <v>442</v>
      </c>
      <c r="CA98" s="22" t="s">
        <v>172</v>
      </c>
      <c r="CB98" s="22">
        <v>191</v>
      </c>
      <c r="CC98" s="22">
        <v>0</v>
      </c>
      <c r="CD98" s="22">
        <v>0</v>
      </c>
      <c r="CE98" s="22">
        <v>0</v>
      </c>
      <c r="CF98" s="22">
        <v>0</v>
      </c>
      <c r="CG98" s="28">
        <v>93300</v>
      </c>
      <c r="CH98" s="28">
        <v>138200</v>
      </c>
      <c r="CI98" s="29">
        <v>115750</v>
      </c>
    </row>
    <row r="99" spans="1:87" ht="100.8" x14ac:dyDescent="0.3">
      <c r="A99" s="18" t="s">
        <v>233</v>
      </c>
      <c r="B99" s="22">
        <v>8</v>
      </c>
      <c r="C99" s="31">
        <v>2</v>
      </c>
      <c r="D99" s="22">
        <v>4</v>
      </c>
      <c r="E99" s="22">
        <v>64</v>
      </c>
      <c r="F99" s="72">
        <v>1</v>
      </c>
      <c r="G99" s="22">
        <v>1</v>
      </c>
      <c r="H99" s="22">
        <v>6.5</v>
      </c>
      <c r="I99" s="32">
        <v>1152000</v>
      </c>
      <c r="J99" s="22">
        <v>60</v>
      </c>
      <c r="K99" s="75">
        <v>1</v>
      </c>
      <c r="L99" s="22">
        <v>13</v>
      </c>
      <c r="M99" s="22">
        <v>4</v>
      </c>
      <c r="N99" s="22">
        <v>48</v>
      </c>
      <c r="O99" s="22">
        <v>8</v>
      </c>
      <c r="P99" s="22">
        <v>5</v>
      </c>
      <c r="Q99" s="22">
        <v>2</v>
      </c>
      <c r="R99" s="34">
        <v>0</v>
      </c>
      <c r="S99" s="34">
        <v>0</v>
      </c>
      <c r="T99" s="36">
        <v>8294400</v>
      </c>
      <c r="U99" s="34">
        <v>30</v>
      </c>
      <c r="V99" s="22" t="s">
        <v>85</v>
      </c>
      <c r="W99" s="22" t="s">
        <v>67</v>
      </c>
      <c r="X99" s="34">
        <v>1</v>
      </c>
      <c r="Y99" s="22">
        <v>1</v>
      </c>
      <c r="Z99" s="78">
        <v>1</v>
      </c>
      <c r="AA99" s="72">
        <v>1</v>
      </c>
      <c r="AB99" s="22">
        <v>5000</v>
      </c>
      <c r="AC99" s="22">
        <v>0</v>
      </c>
      <c r="AD99" s="22"/>
      <c r="AE99" s="22" t="s">
        <v>411</v>
      </c>
      <c r="AF99" s="22" t="s">
        <v>448</v>
      </c>
      <c r="AG99" s="22" t="s">
        <v>171</v>
      </c>
      <c r="AH99" s="22">
        <v>205</v>
      </c>
      <c r="AI99" s="22">
        <v>0</v>
      </c>
      <c r="AJ99" s="22">
        <v>0</v>
      </c>
      <c r="AK99" s="22">
        <v>0</v>
      </c>
      <c r="AL99" s="22">
        <v>0</v>
      </c>
      <c r="AM99" s="28">
        <v>101240</v>
      </c>
      <c r="AN99" s="28">
        <v>119980</v>
      </c>
      <c r="AO99" s="29">
        <v>110610</v>
      </c>
      <c r="BA99" s="18" t="s">
        <v>233</v>
      </c>
      <c r="BB99" s="31">
        <v>2</v>
      </c>
      <c r="BC99" s="22">
        <v>4</v>
      </c>
      <c r="BD99" s="22">
        <v>64</v>
      </c>
      <c r="BE99" s="22">
        <v>6.5</v>
      </c>
      <c r="BF99" s="32">
        <v>1152000</v>
      </c>
      <c r="BG99" s="22">
        <v>60</v>
      </c>
      <c r="BH99" s="22">
        <v>13</v>
      </c>
      <c r="BI99" s="22">
        <v>4</v>
      </c>
      <c r="BJ99" s="22">
        <v>48</v>
      </c>
      <c r="BK99" s="22">
        <v>8</v>
      </c>
      <c r="BL99" s="22">
        <v>5</v>
      </c>
      <c r="BM99" s="22">
        <v>2</v>
      </c>
      <c r="BN99" s="34">
        <v>0</v>
      </c>
      <c r="BO99" s="34">
        <v>0</v>
      </c>
      <c r="BP99" s="36">
        <v>8294400</v>
      </c>
      <c r="BQ99" s="34">
        <v>30</v>
      </c>
      <c r="BR99" s="22" t="s">
        <v>85</v>
      </c>
      <c r="BS99" s="22" t="s">
        <v>67</v>
      </c>
      <c r="BT99" s="34">
        <v>1</v>
      </c>
      <c r="BU99" s="22">
        <v>1</v>
      </c>
      <c r="BV99" s="22">
        <v>5000</v>
      </c>
      <c r="BW99" s="22">
        <v>0</v>
      </c>
      <c r="BX99" s="22"/>
      <c r="BY99" s="22" t="s">
        <v>411</v>
      </c>
      <c r="BZ99" s="22" t="s">
        <v>448</v>
      </c>
      <c r="CA99" s="22" t="s">
        <v>171</v>
      </c>
      <c r="CB99" s="22">
        <v>205</v>
      </c>
      <c r="CC99" s="22">
        <v>0</v>
      </c>
      <c r="CD99" s="22">
        <v>0</v>
      </c>
      <c r="CE99" s="22">
        <v>0</v>
      </c>
      <c r="CF99" s="22">
        <v>0</v>
      </c>
      <c r="CG99" s="28">
        <v>101240</v>
      </c>
      <c r="CH99" s="28">
        <v>119980</v>
      </c>
      <c r="CI99" s="29">
        <v>110610</v>
      </c>
    </row>
    <row r="100" spans="1:87" ht="100.8" x14ac:dyDescent="0.3">
      <c r="A100" s="18" t="s">
        <v>234</v>
      </c>
      <c r="B100" s="22">
        <v>8</v>
      </c>
      <c r="C100" s="31">
        <v>2.2000000000000002</v>
      </c>
      <c r="D100" s="22">
        <v>6</v>
      </c>
      <c r="E100" s="22">
        <v>128</v>
      </c>
      <c r="F100" s="72">
        <v>1</v>
      </c>
      <c r="G100" s="22">
        <v>1</v>
      </c>
      <c r="H100" s="22">
        <v>6.7</v>
      </c>
      <c r="I100" s="32">
        <v>2592000</v>
      </c>
      <c r="J100" s="22">
        <v>60</v>
      </c>
      <c r="K100" s="75">
        <v>1</v>
      </c>
      <c r="L100" s="22">
        <v>32</v>
      </c>
      <c r="M100" s="22">
        <v>4</v>
      </c>
      <c r="N100" s="22">
        <v>64</v>
      </c>
      <c r="O100" s="22">
        <v>12</v>
      </c>
      <c r="P100" s="22">
        <v>5</v>
      </c>
      <c r="Q100" s="22">
        <v>5</v>
      </c>
      <c r="R100" s="34">
        <v>0</v>
      </c>
      <c r="S100" s="34">
        <v>0</v>
      </c>
      <c r="T100" s="36">
        <v>8294400</v>
      </c>
      <c r="U100" s="34">
        <v>30</v>
      </c>
      <c r="V100" s="22" t="s">
        <v>85</v>
      </c>
      <c r="W100" s="22" t="s">
        <v>67</v>
      </c>
      <c r="X100" s="34">
        <v>1</v>
      </c>
      <c r="Y100" s="22">
        <v>0</v>
      </c>
      <c r="Z100" s="78">
        <v>1</v>
      </c>
      <c r="AA100" s="72">
        <v>1</v>
      </c>
      <c r="AB100" s="22">
        <v>4500</v>
      </c>
      <c r="AC100" s="22">
        <v>0</v>
      </c>
      <c r="AD100" s="22"/>
      <c r="AE100" s="22" t="s">
        <v>163</v>
      </c>
      <c r="AF100" s="22" t="s">
        <v>449</v>
      </c>
      <c r="AG100" s="22" t="s">
        <v>466</v>
      </c>
      <c r="AH100" s="22">
        <v>179</v>
      </c>
      <c r="AI100" s="22">
        <v>0</v>
      </c>
      <c r="AJ100" s="22">
        <v>0</v>
      </c>
      <c r="AK100" s="22">
        <v>0</v>
      </c>
      <c r="AL100" s="22">
        <v>0</v>
      </c>
      <c r="AM100" s="28">
        <v>106990</v>
      </c>
      <c r="AN100" s="28">
        <v>187733</v>
      </c>
      <c r="AO100" s="29">
        <v>147361.5</v>
      </c>
      <c r="BA100" s="18" t="s">
        <v>234</v>
      </c>
      <c r="BB100" s="31">
        <v>2.2000000000000002</v>
      </c>
      <c r="BC100" s="22">
        <v>6</v>
      </c>
      <c r="BD100" s="22">
        <v>128</v>
      </c>
      <c r="BE100" s="22">
        <v>6.7</v>
      </c>
      <c r="BF100" s="32">
        <v>2592000</v>
      </c>
      <c r="BG100" s="22">
        <v>60</v>
      </c>
      <c r="BH100" s="22">
        <v>32</v>
      </c>
      <c r="BI100" s="22">
        <v>4</v>
      </c>
      <c r="BJ100" s="22">
        <v>64</v>
      </c>
      <c r="BK100" s="22">
        <v>12</v>
      </c>
      <c r="BL100" s="22">
        <v>5</v>
      </c>
      <c r="BM100" s="22">
        <v>5</v>
      </c>
      <c r="BN100" s="34">
        <v>0</v>
      </c>
      <c r="BO100" s="34">
        <v>0</v>
      </c>
      <c r="BP100" s="36">
        <v>8294400</v>
      </c>
      <c r="BQ100" s="34">
        <v>30</v>
      </c>
      <c r="BR100" s="22" t="s">
        <v>85</v>
      </c>
      <c r="BS100" s="22" t="s">
        <v>67</v>
      </c>
      <c r="BT100" s="34">
        <v>1</v>
      </c>
      <c r="BU100" s="22">
        <v>0</v>
      </c>
      <c r="BV100" s="22">
        <v>4500</v>
      </c>
      <c r="BW100" s="22">
        <v>0</v>
      </c>
      <c r="BX100" s="22"/>
      <c r="BY100" s="22" t="s">
        <v>163</v>
      </c>
      <c r="BZ100" s="22" t="s">
        <v>449</v>
      </c>
      <c r="CA100" s="22" t="s">
        <v>466</v>
      </c>
      <c r="CB100" s="22">
        <v>179</v>
      </c>
      <c r="CC100" s="22">
        <v>0</v>
      </c>
      <c r="CD100" s="22">
        <v>0</v>
      </c>
      <c r="CE100" s="22">
        <v>0</v>
      </c>
      <c r="CF100" s="22">
        <v>0</v>
      </c>
      <c r="CG100" s="28">
        <v>106990</v>
      </c>
      <c r="CH100" s="28">
        <v>187733</v>
      </c>
      <c r="CI100" s="29">
        <v>147361.5</v>
      </c>
    </row>
    <row r="101" spans="1:87" ht="100.8" x14ac:dyDescent="0.3">
      <c r="A101" s="18" t="s">
        <v>235</v>
      </c>
      <c r="B101" s="22">
        <v>8</v>
      </c>
      <c r="C101" s="31">
        <v>2</v>
      </c>
      <c r="D101" s="22">
        <v>4</v>
      </c>
      <c r="E101" s="22">
        <v>128</v>
      </c>
      <c r="F101" s="72">
        <v>1</v>
      </c>
      <c r="G101" s="22">
        <v>1</v>
      </c>
      <c r="H101" s="22">
        <v>6.5</v>
      </c>
      <c r="I101" s="32">
        <v>1152000</v>
      </c>
      <c r="J101" s="22">
        <v>60</v>
      </c>
      <c r="K101" s="75">
        <v>1</v>
      </c>
      <c r="L101" s="22">
        <v>13</v>
      </c>
      <c r="M101" s="22">
        <v>4</v>
      </c>
      <c r="N101" s="22">
        <v>48</v>
      </c>
      <c r="O101" s="22">
        <v>8</v>
      </c>
      <c r="P101" s="22">
        <v>5</v>
      </c>
      <c r="Q101" s="22">
        <v>2</v>
      </c>
      <c r="R101" s="34">
        <v>0</v>
      </c>
      <c r="S101" s="34">
        <v>0</v>
      </c>
      <c r="T101" s="36">
        <v>8294400</v>
      </c>
      <c r="U101" s="34">
        <v>30</v>
      </c>
      <c r="V101" s="22" t="s">
        <v>85</v>
      </c>
      <c r="W101" s="22" t="s">
        <v>67</v>
      </c>
      <c r="X101" s="34">
        <v>1</v>
      </c>
      <c r="Y101" s="22">
        <v>1</v>
      </c>
      <c r="Z101" s="78">
        <v>1</v>
      </c>
      <c r="AA101" s="72">
        <v>1</v>
      </c>
      <c r="AB101" s="22">
        <v>5000</v>
      </c>
      <c r="AC101" s="22">
        <v>0</v>
      </c>
      <c r="AD101" s="22"/>
      <c r="AE101" s="22" t="s">
        <v>411</v>
      </c>
      <c r="AF101" s="22" t="s">
        <v>448</v>
      </c>
      <c r="AG101" s="22" t="s">
        <v>171</v>
      </c>
      <c r="AH101" s="22">
        <v>205</v>
      </c>
      <c r="AI101" s="22">
        <v>0</v>
      </c>
      <c r="AJ101" s="22">
        <v>0</v>
      </c>
      <c r="AK101" s="22">
        <v>0</v>
      </c>
      <c r="AL101" s="22">
        <v>0</v>
      </c>
      <c r="AM101" s="28">
        <v>92200</v>
      </c>
      <c r="AN101" s="28">
        <v>209900</v>
      </c>
      <c r="AO101" s="29">
        <v>151050</v>
      </c>
      <c r="BA101" s="18" t="s">
        <v>235</v>
      </c>
      <c r="BB101" s="31">
        <v>2</v>
      </c>
      <c r="BC101" s="22">
        <v>4</v>
      </c>
      <c r="BD101" s="22">
        <v>128</v>
      </c>
      <c r="BE101" s="22">
        <v>6.5</v>
      </c>
      <c r="BF101" s="32">
        <v>1152000</v>
      </c>
      <c r="BG101" s="22">
        <v>60</v>
      </c>
      <c r="BH101" s="22">
        <v>13</v>
      </c>
      <c r="BI101" s="22">
        <v>4</v>
      </c>
      <c r="BJ101" s="22">
        <v>48</v>
      </c>
      <c r="BK101" s="22">
        <v>8</v>
      </c>
      <c r="BL101" s="22">
        <v>5</v>
      </c>
      <c r="BM101" s="22">
        <v>2</v>
      </c>
      <c r="BN101" s="34">
        <v>0</v>
      </c>
      <c r="BO101" s="34">
        <v>0</v>
      </c>
      <c r="BP101" s="36">
        <v>8294400</v>
      </c>
      <c r="BQ101" s="34">
        <v>30</v>
      </c>
      <c r="BR101" s="22" t="s">
        <v>85</v>
      </c>
      <c r="BS101" s="22" t="s">
        <v>67</v>
      </c>
      <c r="BT101" s="34">
        <v>1</v>
      </c>
      <c r="BU101" s="22">
        <v>1</v>
      </c>
      <c r="BV101" s="22">
        <v>5000</v>
      </c>
      <c r="BW101" s="22">
        <v>0</v>
      </c>
      <c r="BX101" s="22"/>
      <c r="BY101" s="22" t="s">
        <v>411</v>
      </c>
      <c r="BZ101" s="22" t="s">
        <v>448</v>
      </c>
      <c r="CA101" s="22" t="s">
        <v>171</v>
      </c>
      <c r="CB101" s="22">
        <v>205</v>
      </c>
      <c r="CC101" s="22">
        <v>0</v>
      </c>
      <c r="CD101" s="22">
        <v>0</v>
      </c>
      <c r="CE101" s="22">
        <v>0</v>
      </c>
      <c r="CF101" s="22">
        <v>0</v>
      </c>
      <c r="CG101" s="28">
        <v>92200</v>
      </c>
      <c r="CH101" s="28">
        <v>209900</v>
      </c>
      <c r="CI101" s="29">
        <v>151050</v>
      </c>
    </row>
    <row r="102" spans="1:87" ht="86.4" x14ac:dyDescent="0.3">
      <c r="A102" s="18" t="s">
        <v>236</v>
      </c>
      <c r="B102" s="22">
        <v>8</v>
      </c>
      <c r="C102" s="31">
        <v>2.2999999999999998</v>
      </c>
      <c r="D102" s="22">
        <v>6</v>
      </c>
      <c r="E102" s="22">
        <v>128</v>
      </c>
      <c r="F102" s="72">
        <v>1</v>
      </c>
      <c r="G102" s="22">
        <v>1</v>
      </c>
      <c r="H102" s="22">
        <v>6.5</v>
      </c>
      <c r="I102" s="32">
        <v>2592000</v>
      </c>
      <c r="J102" s="22">
        <v>60</v>
      </c>
      <c r="K102" s="75">
        <v>1</v>
      </c>
      <c r="L102" s="22">
        <v>32</v>
      </c>
      <c r="M102" s="22">
        <v>4</v>
      </c>
      <c r="N102" s="22">
        <v>64</v>
      </c>
      <c r="O102" s="22">
        <v>12</v>
      </c>
      <c r="P102" s="22">
        <v>5</v>
      </c>
      <c r="Q102" s="22">
        <v>5</v>
      </c>
      <c r="R102" s="34">
        <v>0</v>
      </c>
      <c r="S102" s="34">
        <v>0</v>
      </c>
      <c r="T102" s="36">
        <v>8294400</v>
      </c>
      <c r="U102" s="34">
        <v>30</v>
      </c>
      <c r="V102" s="22" t="s">
        <v>85</v>
      </c>
      <c r="W102" s="22" t="s">
        <v>67</v>
      </c>
      <c r="X102" s="34">
        <v>1</v>
      </c>
      <c r="Y102" s="22">
        <v>0</v>
      </c>
      <c r="Z102" s="78">
        <v>1</v>
      </c>
      <c r="AA102" s="72">
        <v>1</v>
      </c>
      <c r="AB102" s="22">
        <v>6000</v>
      </c>
      <c r="AC102" s="22">
        <v>0</v>
      </c>
      <c r="AD102" s="22"/>
      <c r="AE102" s="22" t="s">
        <v>415</v>
      </c>
      <c r="AF102" s="22" t="s">
        <v>450</v>
      </c>
      <c r="AG102" s="22" t="s">
        <v>178</v>
      </c>
      <c r="AH102" s="22">
        <v>203</v>
      </c>
      <c r="AI102" s="22">
        <v>0</v>
      </c>
      <c r="AJ102" s="22">
        <v>0</v>
      </c>
      <c r="AK102" s="22">
        <v>0</v>
      </c>
      <c r="AL102" s="22">
        <v>0</v>
      </c>
      <c r="AM102" s="28">
        <v>108900</v>
      </c>
      <c r="AN102" s="28">
        <v>127039</v>
      </c>
      <c r="AO102" s="29">
        <v>117969.5</v>
      </c>
      <c r="BA102" s="18" t="s">
        <v>236</v>
      </c>
      <c r="BB102" s="31">
        <v>2.2999999999999998</v>
      </c>
      <c r="BC102" s="22">
        <v>6</v>
      </c>
      <c r="BD102" s="22">
        <v>128</v>
      </c>
      <c r="BE102" s="22">
        <v>6.5</v>
      </c>
      <c r="BF102" s="32">
        <v>2592000</v>
      </c>
      <c r="BG102" s="22">
        <v>60</v>
      </c>
      <c r="BH102" s="22">
        <v>32</v>
      </c>
      <c r="BI102" s="22">
        <v>4</v>
      </c>
      <c r="BJ102" s="22">
        <v>64</v>
      </c>
      <c r="BK102" s="22">
        <v>12</v>
      </c>
      <c r="BL102" s="22">
        <v>5</v>
      </c>
      <c r="BM102" s="22">
        <v>5</v>
      </c>
      <c r="BN102" s="34">
        <v>0</v>
      </c>
      <c r="BO102" s="34">
        <v>0</v>
      </c>
      <c r="BP102" s="36">
        <v>8294400</v>
      </c>
      <c r="BQ102" s="34">
        <v>30</v>
      </c>
      <c r="BR102" s="22" t="s">
        <v>85</v>
      </c>
      <c r="BS102" s="22" t="s">
        <v>67</v>
      </c>
      <c r="BT102" s="34">
        <v>1</v>
      </c>
      <c r="BU102" s="22">
        <v>0</v>
      </c>
      <c r="BV102" s="22">
        <v>6000</v>
      </c>
      <c r="BW102" s="22">
        <v>0</v>
      </c>
      <c r="BX102" s="22"/>
      <c r="BY102" s="22" t="s">
        <v>415</v>
      </c>
      <c r="BZ102" s="22" t="s">
        <v>450</v>
      </c>
      <c r="CA102" s="22" t="s">
        <v>178</v>
      </c>
      <c r="CB102" s="22">
        <v>203</v>
      </c>
      <c r="CC102" s="22">
        <v>0</v>
      </c>
      <c r="CD102" s="22">
        <v>0</v>
      </c>
      <c r="CE102" s="22">
        <v>0</v>
      </c>
      <c r="CF102" s="22">
        <v>0</v>
      </c>
      <c r="CG102" s="28">
        <v>108900</v>
      </c>
      <c r="CH102" s="28">
        <v>127039</v>
      </c>
      <c r="CI102" s="29">
        <v>117969.5</v>
      </c>
    </row>
    <row r="103" spans="1:87" ht="86.4" x14ac:dyDescent="0.3">
      <c r="A103" s="18" t="s">
        <v>237</v>
      </c>
      <c r="B103" s="22">
        <v>8</v>
      </c>
      <c r="C103" s="31">
        <v>2.2000000000000002</v>
      </c>
      <c r="D103" s="22">
        <v>6</v>
      </c>
      <c r="E103" s="22">
        <v>128</v>
      </c>
      <c r="F103" s="72">
        <v>1</v>
      </c>
      <c r="G103" s="22">
        <v>1</v>
      </c>
      <c r="H103" s="22">
        <v>6.7</v>
      </c>
      <c r="I103" s="32">
        <v>2527200</v>
      </c>
      <c r="J103" s="22">
        <v>60</v>
      </c>
      <c r="K103" s="75">
        <v>1</v>
      </c>
      <c r="L103" s="22">
        <v>32</v>
      </c>
      <c r="M103" s="22">
        <v>4</v>
      </c>
      <c r="N103" s="22">
        <v>64</v>
      </c>
      <c r="O103" s="22">
        <v>12</v>
      </c>
      <c r="P103" s="22">
        <v>5</v>
      </c>
      <c r="Q103" s="22">
        <v>5</v>
      </c>
      <c r="R103" s="34">
        <v>0</v>
      </c>
      <c r="S103" s="34">
        <v>0</v>
      </c>
      <c r="T103" s="36">
        <v>8294400</v>
      </c>
      <c r="U103" s="34">
        <v>30</v>
      </c>
      <c r="V103" s="22" t="s">
        <v>85</v>
      </c>
      <c r="W103" s="22" t="s">
        <v>67</v>
      </c>
      <c r="X103" s="34">
        <v>1</v>
      </c>
      <c r="Y103" s="22">
        <v>0</v>
      </c>
      <c r="Z103" s="78">
        <v>1</v>
      </c>
      <c r="AA103" s="72">
        <v>1</v>
      </c>
      <c r="AB103" s="22">
        <v>7000</v>
      </c>
      <c r="AC103" s="22">
        <v>0</v>
      </c>
      <c r="AD103" s="22"/>
      <c r="AE103" s="22" t="s">
        <v>420</v>
      </c>
      <c r="AF103" s="22" t="s">
        <v>439</v>
      </c>
      <c r="AG103" s="22" t="s">
        <v>467</v>
      </c>
      <c r="AH103" s="22">
        <v>213</v>
      </c>
      <c r="AI103" s="22">
        <v>0</v>
      </c>
      <c r="AJ103" s="22">
        <v>0</v>
      </c>
      <c r="AK103" s="22">
        <v>0</v>
      </c>
      <c r="AL103" s="22">
        <v>0</v>
      </c>
      <c r="AM103" s="28">
        <v>109000</v>
      </c>
      <c r="AN103" s="28">
        <v>197800</v>
      </c>
      <c r="AO103" s="29">
        <v>153400</v>
      </c>
      <c r="BA103" s="18" t="s">
        <v>237</v>
      </c>
      <c r="BB103" s="31">
        <v>2.2000000000000002</v>
      </c>
      <c r="BC103" s="22">
        <v>6</v>
      </c>
      <c r="BD103" s="22">
        <v>128</v>
      </c>
      <c r="BE103" s="22">
        <v>6.7</v>
      </c>
      <c r="BF103" s="32">
        <v>2527200</v>
      </c>
      <c r="BG103" s="22">
        <v>60</v>
      </c>
      <c r="BH103" s="22">
        <v>32</v>
      </c>
      <c r="BI103" s="22">
        <v>4</v>
      </c>
      <c r="BJ103" s="22">
        <v>64</v>
      </c>
      <c r="BK103" s="22">
        <v>12</v>
      </c>
      <c r="BL103" s="22">
        <v>5</v>
      </c>
      <c r="BM103" s="22">
        <v>5</v>
      </c>
      <c r="BN103" s="34">
        <v>0</v>
      </c>
      <c r="BO103" s="34">
        <v>0</v>
      </c>
      <c r="BP103" s="36">
        <v>8294400</v>
      </c>
      <c r="BQ103" s="34">
        <v>30</v>
      </c>
      <c r="BR103" s="22" t="s">
        <v>85</v>
      </c>
      <c r="BS103" s="22" t="s">
        <v>67</v>
      </c>
      <c r="BT103" s="34">
        <v>1</v>
      </c>
      <c r="BU103" s="22">
        <v>0</v>
      </c>
      <c r="BV103" s="22">
        <v>7000</v>
      </c>
      <c r="BW103" s="22">
        <v>0</v>
      </c>
      <c r="BX103" s="22"/>
      <c r="BY103" s="22" t="s">
        <v>420</v>
      </c>
      <c r="BZ103" s="22" t="s">
        <v>439</v>
      </c>
      <c r="CA103" s="22" t="s">
        <v>467</v>
      </c>
      <c r="CB103" s="22">
        <v>213</v>
      </c>
      <c r="CC103" s="22">
        <v>0</v>
      </c>
      <c r="CD103" s="22">
        <v>0</v>
      </c>
      <c r="CE103" s="22">
        <v>0</v>
      </c>
      <c r="CF103" s="22">
        <v>0</v>
      </c>
      <c r="CG103" s="28">
        <v>109000</v>
      </c>
      <c r="CH103" s="28">
        <v>197800</v>
      </c>
      <c r="CI103" s="29">
        <v>153400</v>
      </c>
    </row>
    <row r="104" spans="1:87" ht="72" x14ac:dyDescent="0.3">
      <c r="A104" s="18" t="s">
        <v>239</v>
      </c>
      <c r="B104" s="22">
        <v>8</v>
      </c>
      <c r="C104" s="31">
        <v>2.2999999999999998</v>
      </c>
      <c r="D104" s="22">
        <v>4</v>
      </c>
      <c r="E104" s="22">
        <v>64</v>
      </c>
      <c r="F104" s="72">
        <v>1</v>
      </c>
      <c r="G104" s="22">
        <v>1</v>
      </c>
      <c r="H104" s="22">
        <v>6.3</v>
      </c>
      <c r="I104" s="32">
        <v>2527200</v>
      </c>
      <c r="J104" s="22">
        <v>60</v>
      </c>
      <c r="K104" s="75">
        <v>1</v>
      </c>
      <c r="L104" s="22">
        <v>13</v>
      </c>
      <c r="M104" s="22">
        <v>2</v>
      </c>
      <c r="N104" s="22">
        <v>25</v>
      </c>
      <c r="O104" s="22">
        <v>8</v>
      </c>
      <c r="P104" s="22"/>
      <c r="Q104" s="22"/>
      <c r="R104" s="34">
        <v>0</v>
      </c>
      <c r="S104" s="34">
        <v>0</v>
      </c>
      <c r="T104" s="36">
        <v>2073600</v>
      </c>
      <c r="U104" s="34">
        <v>30</v>
      </c>
      <c r="V104" s="22" t="s">
        <v>85</v>
      </c>
      <c r="W104" s="22" t="s">
        <v>67</v>
      </c>
      <c r="X104" s="34">
        <v>1</v>
      </c>
      <c r="Y104" s="22">
        <v>0</v>
      </c>
      <c r="Z104" s="78">
        <v>1</v>
      </c>
      <c r="AA104" s="72">
        <v>1</v>
      </c>
      <c r="AB104" s="22">
        <v>4050</v>
      </c>
      <c r="AC104" s="22">
        <v>0</v>
      </c>
      <c r="AD104" s="22"/>
      <c r="AE104" s="22" t="s">
        <v>422</v>
      </c>
      <c r="AF104" s="22" t="s">
        <v>167</v>
      </c>
      <c r="AG104" s="22" t="s">
        <v>468</v>
      </c>
      <c r="AH104" s="22">
        <v>218</v>
      </c>
      <c r="AI104" s="22">
        <v>1</v>
      </c>
      <c r="AJ104" s="22">
        <v>1</v>
      </c>
      <c r="AK104" s="22">
        <v>1</v>
      </c>
      <c r="AL104" s="22">
        <v>1</v>
      </c>
      <c r="AM104" s="28">
        <v>138000</v>
      </c>
      <c r="AN104" s="28">
        <v>201987</v>
      </c>
      <c r="AO104" s="29">
        <v>169993.5</v>
      </c>
      <c r="BA104" s="18" t="s">
        <v>239</v>
      </c>
      <c r="BB104" s="31">
        <v>2.2999999999999998</v>
      </c>
      <c r="BC104" s="22">
        <v>4</v>
      </c>
      <c r="BD104" s="22">
        <v>64</v>
      </c>
      <c r="BE104" s="22">
        <v>6.3</v>
      </c>
      <c r="BF104" s="32">
        <v>2527200</v>
      </c>
      <c r="BG104" s="22">
        <v>60</v>
      </c>
      <c r="BH104" s="22">
        <v>13</v>
      </c>
      <c r="BI104" s="22">
        <v>2</v>
      </c>
      <c r="BJ104" s="22">
        <v>25</v>
      </c>
      <c r="BK104" s="22">
        <v>8</v>
      </c>
      <c r="BL104" s="22"/>
      <c r="BM104" s="22"/>
      <c r="BN104" s="34">
        <v>0</v>
      </c>
      <c r="BO104" s="34">
        <v>0</v>
      </c>
      <c r="BP104" s="36">
        <v>2073600</v>
      </c>
      <c r="BQ104" s="34">
        <v>30</v>
      </c>
      <c r="BR104" s="22" t="s">
        <v>85</v>
      </c>
      <c r="BS104" s="22" t="s">
        <v>67</v>
      </c>
      <c r="BT104" s="34">
        <v>1</v>
      </c>
      <c r="BU104" s="22">
        <v>0</v>
      </c>
      <c r="BV104" s="22">
        <v>4050</v>
      </c>
      <c r="BW104" s="22">
        <v>0</v>
      </c>
      <c r="BX104" s="22"/>
      <c r="BY104" s="22" t="s">
        <v>422</v>
      </c>
      <c r="BZ104" s="22" t="s">
        <v>167</v>
      </c>
      <c r="CA104" s="22" t="s">
        <v>468</v>
      </c>
      <c r="CB104" s="22">
        <v>218</v>
      </c>
      <c r="CC104" s="22">
        <v>1</v>
      </c>
      <c r="CD104" s="22">
        <v>1</v>
      </c>
      <c r="CE104" s="22">
        <v>1</v>
      </c>
      <c r="CF104" s="22">
        <v>1</v>
      </c>
      <c r="CG104" s="28">
        <v>138000</v>
      </c>
      <c r="CH104" s="28">
        <v>201987</v>
      </c>
      <c r="CI104" s="29">
        <v>169993.5</v>
      </c>
    </row>
    <row r="105" spans="1:87" ht="86.4" x14ac:dyDescent="0.3">
      <c r="A105" s="18" t="s">
        <v>240</v>
      </c>
      <c r="B105" s="22">
        <v>8</v>
      </c>
      <c r="C105" s="31">
        <v>2.2999999999999998</v>
      </c>
      <c r="D105" s="22">
        <v>4</v>
      </c>
      <c r="E105" s="22">
        <v>128</v>
      </c>
      <c r="F105" s="72">
        <v>1</v>
      </c>
      <c r="G105" s="22">
        <v>1</v>
      </c>
      <c r="H105" s="22">
        <v>6.4</v>
      </c>
      <c r="I105" s="32">
        <v>2527200</v>
      </c>
      <c r="J105" s="22">
        <v>60</v>
      </c>
      <c r="K105" s="75">
        <v>1</v>
      </c>
      <c r="L105" s="22">
        <v>25</v>
      </c>
      <c r="M105" s="22">
        <v>3</v>
      </c>
      <c r="N105" s="22">
        <v>25</v>
      </c>
      <c r="O105" s="22">
        <v>8</v>
      </c>
      <c r="P105" s="22">
        <v>5</v>
      </c>
      <c r="Q105" s="22"/>
      <c r="R105" s="34">
        <v>0</v>
      </c>
      <c r="S105" s="34">
        <v>0</v>
      </c>
      <c r="T105" s="36">
        <v>2073600</v>
      </c>
      <c r="U105" s="34">
        <v>30</v>
      </c>
      <c r="V105" s="22" t="s">
        <v>85</v>
      </c>
      <c r="W105" s="22" t="s">
        <v>67</v>
      </c>
      <c r="X105" s="34">
        <v>1</v>
      </c>
      <c r="Y105" s="22">
        <v>0</v>
      </c>
      <c r="Z105" s="78">
        <v>1</v>
      </c>
      <c r="AA105" s="72">
        <v>1</v>
      </c>
      <c r="AB105" s="22">
        <v>4000</v>
      </c>
      <c r="AC105" s="22">
        <v>0</v>
      </c>
      <c r="AD105" s="22"/>
      <c r="AE105" s="22" t="s">
        <v>417</v>
      </c>
      <c r="AF105" s="22" t="s">
        <v>447</v>
      </c>
      <c r="AG105" s="22" t="s">
        <v>466</v>
      </c>
      <c r="AH105" s="22">
        <v>166</v>
      </c>
      <c r="AI105" s="22">
        <v>0</v>
      </c>
      <c r="AJ105" s="22">
        <v>0</v>
      </c>
      <c r="AK105" s="22">
        <v>0</v>
      </c>
      <c r="AL105" s="22">
        <v>0</v>
      </c>
      <c r="AM105" s="28">
        <v>146790</v>
      </c>
      <c r="AN105" s="28">
        <v>146790</v>
      </c>
      <c r="AO105" s="29">
        <v>146790</v>
      </c>
      <c r="BA105" s="18" t="s">
        <v>240</v>
      </c>
      <c r="BB105" s="31">
        <v>2.2999999999999998</v>
      </c>
      <c r="BC105" s="22">
        <v>4</v>
      </c>
      <c r="BD105" s="22">
        <v>128</v>
      </c>
      <c r="BE105" s="22">
        <v>6.4</v>
      </c>
      <c r="BF105" s="32">
        <v>2527200</v>
      </c>
      <c r="BG105" s="22">
        <v>60</v>
      </c>
      <c r="BH105" s="22">
        <v>25</v>
      </c>
      <c r="BI105" s="22">
        <v>3</v>
      </c>
      <c r="BJ105" s="22">
        <v>25</v>
      </c>
      <c r="BK105" s="22">
        <v>8</v>
      </c>
      <c r="BL105" s="22">
        <v>5</v>
      </c>
      <c r="BM105" s="22"/>
      <c r="BN105" s="34">
        <v>0</v>
      </c>
      <c r="BO105" s="34">
        <v>0</v>
      </c>
      <c r="BP105" s="36">
        <v>2073600</v>
      </c>
      <c r="BQ105" s="34">
        <v>30</v>
      </c>
      <c r="BR105" s="22" t="s">
        <v>85</v>
      </c>
      <c r="BS105" s="22" t="s">
        <v>67</v>
      </c>
      <c r="BT105" s="34">
        <v>1</v>
      </c>
      <c r="BU105" s="22">
        <v>0</v>
      </c>
      <c r="BV105" s="22">
        <v>4000</v>
      </c>
      <c r="BW105" s="22">
        <v>0</v>
      </c>
      <c r="BX105" s="22"/>
      <c r="BY105" s="22" t="s">
        <v>417</v>
      </c>
      <c r="BZ105" s="22" t="s">
        <v>447</v>
      </c>
      <c r="CA105" s="22" t="s">
        <v>466</v>
      </c>
      <c r="CB105" s="22">
        <v>166</v>
      </c>
      <c r="CC105" s="22">
        <v>0</v>
      </c>
      <c r="CD105" s="22">
        <v>0</v>
      </c>
      <c r="CE105" s="22">
        <v>0</v>
      </c>
      <c r="CF105" s="22">
        <v>0</v>
      </c>
      <c r="CG105" s="28">
        <v>146790</v>
      </c>
      <c r="CH105" s="28">
        <v>146790</v>
      </c>
      <c r="CI105" s="29">
        <v>146790</v>
      </c>
    </row>
    <row r="106" spans="1:87" ht="115.2" x14ac:dyDescent="0.3">
      <c r="A106" s="18" t="s">
        <v>241</v>
      </c>
      <c r="B106" s="22">
        <v>8</v>
      </c>
      <c r="C106" s="31">
        <v>2.7</v>
      </c>
      <c r="D106" s="22">
        <v>6</v>
      </c>
      <c r="E106" s="22">
        <v>128</v>
      </c>
      <c r="F106" s="72">
        <v>1</v>
      </c>
      <c r="G106" s="22">
        <v>1</v>
      </c>
      <c r="H106" s="22">
        <v>6.7</v>
      </c>
      <c r="I106" s="32">
        <v>2592000</v>
      </c>
      <c r="J106" s="22">
        <v>60</v>
      </c>
      <c r="K106" s="75">
        <v>1</v>
      </c>
      <c r="L106" s="22">
        <v>32</v>
      </c>
      <c r="M106" s="22">
        <v>3</v>
      </c>
      <c r="N106" s="22">
        <v>12</v>
      </c>
      <c r="O106" s="22">
        <v>12</v>
      </c>
      <c r="P106" s="22">
        <v>12</v>
      </c>
      <c r="Q106" s="22"/>
      <c r="R106" s="34">
        <v>0</v>
      </c>
      <c r="S106" s="34">
        <v>0</v>
      </c>
      <c r="T106" s="36">
        <v>8294400</v>
      </c>
      <c r="U106" s="34">
        <v>30</v>
      </c>
      <c r="V106" s="22" t="s">
        <v>85</v>
      </c>
      <c r="W106" s="22" t="s">
        <v>67</v>
      </c>
      <c r="X106" s="34">
        <v>1</v>
      </c>
      <c r="Y106" s="22">
        <v>0</v>
      </c>
      <c r="Z106" s="78">
        <v>1</v>
      </c>
      <c r="AA106" s="72">
        <v>1</v>
      </c>
      <c r="AB106" s="22">
        <v>4500</v>
      </c>
      <c r="AC106" s="22">
        <v>0</v>
      </c>
      <c r="AD106" s="22"/>
      <c r="AE106" s="22" t="s">
        <v>161</v>
      </c>
      <c r="AF106" s="22" t="s">
        <v>448</v>
      </c>
      <c r="AG106" s="22" t="s">
        <v>469</v>
      </c>
      <c r="AH106" s="22">
        <v>199</v>
      </c>
      <c r="AI106" s="22">
        <v>0</v>
      </c>
      <c r="AJ106" s="22">
        <v>0</v>
      </c>
      <c r="AK106" s="22">
        <v>0</v>
      </c>
      <c r="AL106" s="22">
        <v>0</v>
      </c>
      <c r="AM106" s="28">
        <v>148890</v>
      </c>
      <c r="AN106" s="28">
        <v>229990</v>
      </c>
      <c r="AO106" s="29">
        <v>189440</v>
      </c>
      <c r="BA106" s="18" t="s">
        <v>241</v>
      </c>
      <c r="BB106" s="31">
        <v>2.7</v>
      </c>
      <c r="BC106" s="22">
        <v>6</v>
      </c>
      <c r="BD106" s="22">
        <v>128</v>
      </c>
      <c r="BE106" s="22">
        <v>6.7</v>
      </c>
      <c r="BF106" s="32">
        <v>2592000</v>
      </c>
      <c r="BG106" s="22">
        <v>60</v>
      </c>
      <c r="BH106" s="22">
        <v>32</v>
      </c>
      <c r="BI106" s="22">
        <v>3</v>
      </c>
      <c r="BJ106" s="22">
        <v>12</v>
      </c>
      <c r="BK106" s="22">
        <v>12</v>
      </c>
      <c r="BL106" s="22">
        <v>12</v>
      </c>
      <c r="BM106" s="22"/>
      <c r="BN106" s="34">
        <v>0</v>
      </c>
      <c r="BO106" s="34">
        <v>0</v>
      </c>
      <c r="BP106" s="36">
        <v>8294400</v>
      </c>
      <c r="BQ106" s="34">
        <v>30</v>
      </c>
      <c r="BR106" s="22" t="s">
        <v>85</v>
      </c>
      <c r="BS106" s="22" t="s">
        <v>67</v>
      </c>
      <c r="BT106" s="34">
        <v>1</v>
      </c>
      <c r="BU106" s="22">
        <v>0</v>
      </c>
      <c r="BV106" s="22">
        <v>4500</v>
      </c>
      <c r="BW106" s="22">
        <v>0</v>
      </c>
      <c r="BX106" s="22"/>
      <c r="BY106" s="22" t="s">
        <v>161</v>
      </c>
      <c r="BZ106" s="22" t="s">
        <v>448</v>
      </c>
      <c r="CA106" s="22" t="s">
        <v>469</v>
      </c>
      <c r="CB106" s="22">
        <v>199</v>
      </c>
      <c r="CC106" s="22">
        <v>0</v>
      </c>
      <c r="CD106" s="22">
        <v>0</v>
      </c>
      <c r="CE106" s="22">
        <v>0</v>
      </c>
      <c r="CF106" s="22">
        <v>0</v>
      </c>
      <c r="CG106" s="28">
        <v>148890</v>
      </c>
      <c r="CH106" s="28">
        <v>229990</v>
      </c>
      <c r="CI106" s="29">
        <v>189440</v>
      </c>
    </row>
    <row r="107" spans="1:87" ht="100.8" x14ac:dyDescent="0.3">
      <c r="A107" s="18" t="s">
        <v>242</v>
      </c>
      <c r="B107" s="22">
        <v>8</v>
      </c>
      <c r="C107" s="31">
        <v>2.73</v>
      </c>
      <c r="D107" s="22">
        <v>6</v>
      </c>
      <c r="E107" s="22">
        <v>128</v>
      </c>
      <c r="F107" s="72">
        <v>1</v>
      </c>
      <c r="G107" s="22">
        <v>1</v>
      </c>
      <c r="H107" s="22">
        <v>6.5</v>
      </c>
      <c r="I107" s="32">
        <v>2592000</v>
      </c>
      <c r="J107" s="22">
        <v>120</v>
      </c>
      <c r="K107" s="75">
        <v>1</v>
      </c>
      <c r="L107" s="22">
        <v>32</v>
      </c>
      <c r="M107" s="22">
        <v>3</v>
      </c>
      <c r="N107" s="22">
        <v>12</v>
      </c>
      <c r="O107" s="22">
        <v>8</v>
      </c>
      <c r="P107" s="22">
        <v>12</v>
      </c>
      <c r="Q107" s="22"/>
      <c r="R107" s="34">
        <v>0</v>
      </c>
      <c r="S107" s="34">
        <v>0</v>
      </c>
      <c r="T107" s="36">
        <v>8294400</v>
      </c>
      <c r="U107" s="34">
        <v>60</v>
      </c>
      <c r="V107" s="22" t="s">
        <v>85</v>
      </c>
      <c r="W107" s="22" t="s">
        <v>67</v>
      </c>
      <c r="X107" s="34">
        <v>0</v>
      </c>
      <c r="Y107" s="22">
        <v>0</v>
      </c>
      <c r="Z107" s="78">
        <v>1</v>
      </c>
      <c r="AA107" s="72">
        <v>1</v>
      </c>
      <c r="AB107" s="22">
        <v>4500</v>
      </c>
      <c r="AC107" s="22">
        <v>1</v>
      </c>
      <c r="AD107" s="22" t="s">
        <v>401</v>
      </c>
      <c r="AE107" s="22" t="s">
        <v>423</v>
      </c>
      <c r="AF107" s="22" t="s">
        <v>452</v>
      </c>
      <c r="AG107" s="22" t="s">
        <v>173</v>
      </c>
      <c r="AH107" s="22">
        <v>190</v>
      </c>
      <c r="AI107" s="22">
        <v>1</v>
      </c>
      <c r="AJ107" s="22">
        <v>1</v>
      </c>
      <c r="AK107" s="22">
        <v>1</v>
      </c>
      <c r="AL107" s="22">
        <v>0</v>
      </c>
      <c r="AM107" s="28">
        <v>157500</v>
      </c>
      <c r="AN107" s="28">
        <v>280350</v>
      </c>
      <c r="AO107" s="29">
        <v>218925</v>
      </c>
      <c r="BA107" s="18" t="s">
        <v>242</v>
      </c>
      <c r="BB107" s="31">
        <v>2.73</v>
      </c>
      <c r="BC107" s="22">
        <v>6</v>
      </c>
      <c r="BD107" s="22">
        <v>128</v>
      </c>
      <c r="BE107" s="22">
        <v>6.5</v>
      </c>
      <c r="BF107" s="32">
        <v>2592000</v>
      </c>
      <c r="BG107" s="22">
        <v>120</v>
      </c>
      <c r="BH107" s="22">
        <v>32</v>
      </c>
      <c r="BI107" s="22">
        <v>3</v>
      </c>
      <c r="BJ107" s="22">
        <v>12</v>
      </c>
      <c r="BK107" s="22">
        <v>8</v>
      </c>
      <c r="BL107" s="22">
        <v>12</v>
      </c>
      <c r="BM107" s="22"/>
      <c r="BN107" s="34">
        <v>0</v>
      </c>
      <c r="BO107" s="34">
        <v>0</v>
      </c>
      <c r="BP107" s="36">
        <v>8294400</v>
      </c>
      <c r="BQ107" s="34">
        <v>60</v>
      </c>
      <c r="BR107" s="22" t="s">
        <v>85</v>
      </c>
      <c r="BS107" s="22" t="s">
        <v>67</v>
      </c>
      <c r="BT107" s="34">
        <v>0</v>
      </c>
      <c r="BU107" s="22">
        <v>0</v>
      </c>
      <c r="BV107" s="22">
        <v>4500</v>
      </c>
      <c r="BW107" s="22">
        <v>1</v>
      </c>
      <c r="BX107" s="22">
        <v>15</v>
      </c>
      <c r="BY107" s="22" t="s">
        <v>423</v>
      </c>
      <c r="BZ107" s="22" t="s">
        <v>452</v>
      </c>
      <c r="CA107" s="22" t="s">
        <v>173</v>
      </c>
      <c r="CB107" s="22">
        <v>190</v>
      </c>
      <c r="CC107" s="22">
        <v>1</v>
      </c>
      <c r="CD107" s="22">
        <v>1</v>
      </c>
      <c r="CE107" s="22">
        <v>1</v>
      </c>
      <c r="CF107" s="22">
        <v>0</v>
      </c>
      <c r="CG107" s="28">
        <v>157500</v>
      </c>
      <c r="CH107" s="28">
        <v>280350</v>
      </c>
      <c r="CI107" s="29">
        <v>218925</v>
      </c>
    </row>
    <row r="108" spans="1:87" ht="100.8" x14ac:dyDescent="0.3">
      <c r="A108" s="18" t="s">
        <v>243</v>
      </c>
      <c r="B108" s="22">
        <v>8</v>
      </c>
      <c r="C108" s="31">
        <v>2.84</v>
      </c>
      <c r="D108" s="22">
        <v>6</v>
      </c>
      <c r="E108" s="22">
        <v>128</v>
      </c>
      <c r="F108" s="72">
        <v>1</v>
      </c>
      <c r="G108" s="22">
        <v>1</v>
      </c>
      <c r="H108" s="22">
        <v>6.7</v>
      </c>
      <c r="I108" s="32">
        <v>2592000</v>
      </c>
      <c r="J108" s="22">
        <v>60</v>
      </c>
      <c r="K108" s="75">
        <v>1</v>
      </c>
      <c r="L108" s="22">
        <v>32</v>
      </c>
      <c r="M108" s="22">
        <v>3</v>
      </c>
      <c r="N108" s="22">
        <v>48</v>
      </c>
      <c r="O108" s="22">
        <v>12</v>
      </c>
      <c r="P108" s="22">
        <v>5</v>
      </c>
      <c r="Q108" s="22"/>
      <c r="R108" s="34">
        <v>0</v>
      </c>
      <c r="S108" s="34">
        <v>0</v>
      </c>
      <c r="T108" s="36">
        <v>8294400</v>
      </c>
      <c r="U108" s="34">
        <v>60</v>
      </c>
      <c r="V108" s="22" t="s">
        <v>85</v>
      </c>
      <c r="W108" s="22" t="s">
        <v>67</v>
      </c>
      <c r="X108" s="34">
        <v>0</v>
      </c>
      <c r="Y108" s="22">
        <v>0</v>
      </c>
      <c r="Z108" s="78">
        <v>1</v>
      </c>
      <c r="AA108" s="72">
        <v>1</v>
      </c>
      <c r="AB108" s="22">
        <v>4500</v>
      </c>
      <c r="AC108" s="22">
        <v>0</v>
      </c>
      <c r="AD108" s="22"/>
      <c r="AE108" s="22" t="s">
        <v>424</v>
      </c>
      <c r="AF108" s="22" t="s">
        <v>441</v>
      </c>
      <c r="AG108" s="22" t="s">
        <v>470</v>
      </c>
      <c r="AH108" s="22">
        <v>186</v>
      </c>
      <c r="AI108" s="22">
        <v>0</v>
      </c>
      <c r="AJ108" s="22">
        <v>0</v>
      </c>
      <c r="AK108" s="22">
        <v>0</v>
      </c>
      <c r="AL108" s="22">
        <v>0</v>
      </c>
      <c r="AM108" s="28">
        <v>163900</v>
      </c>
      <c r="AN108" s="28">
        <v>252800</v>
      </c>
      <c r="AO108" s="29">
        <v>208350</v>
      </c>
      <c r="BA108" s="18" t="s">
        <v>243</v>
      </c>
      <c r="BB108" s="31">
        <v>2.84</v>
      </c>
      <c r="BC108" s="22">
        <v>6</v>
      </c>
      <c r="BD108" s="22">
        <v>128</v>
      </c>
      <c r="BE108" s="22">
        <v>6.7</v>
      </c>
      <c r="BF108" s="32">
        <v>2592000</v>
      </c>
      <c r="BG108" s="22">
        <v>60</v>
      </c>
      <c r="BH108" s="22">
        <v>32</v>
      </c>
      <c r="BI108" s="22">
        <v>3</v>
      </c>
      <c r="BJ108" s="22">
        <v>48</v>
      </c>
      <c r="BK108" s="22">
        <v>12</v>
      </c>
      <c r="BL108" s="22">
        <v>5</v>
      </c>
      <c r="BM108" s="22"/>
      <c r="BN108" s="34">
        <v>0</v>
      </c>
      <c r="BO108" s="34">
        <v>0</v>
      </c>
      <c r="BP108" s="36">
        <v>8294400</v>
      </c>
      <c r="BQ108" s="34">
        <v>60</v>
      </c>
      <c r="BR108" s="22" t="s">
        <v>85</v>
      </c>
      <c r="BS108" s="22" t="s">
        <v>67</v>
      </c>
      <c r="BT108" s="34">
        <v>0</v>
      </c>
      <c r="BU108" s="22">
        <v>0</v>
      </c>
      <c r="BV108" s="22">
        <v>4500</v>
      </c>
      <c r="BW108" s="22">
        <v>0</v>
      </c>
      <c r="BX108" s="22"/>
      <c r="BY108" s="22" t="s">
        <v>424</v>
      </c>
      <c r="BZ108" s="22" t="s">
        <v>441</v>
      </c>
      <c r="CA108" s="22" t="s">
        <v>470</v>
      </c>
      <c r="CB108" s="22">
        <v>186</v>
      </c>
      <c r="CC108" s="22">
        <v>0</v>
      </c>
      <c r="CD108" s="22">
        <v>0</v>
      </c>
      <c r="CE108" s="22">
        <v>0</v>
      </c>
      <c r="CF108" s="22">
        <v>0</v>
      </c>
      <c r="CG108" s="28">
        <v>163900</v>
      </c>
      <c r="CH108" s="28">
        <v>252800</v>
      </c>
      <c r="CI108" s="29">
        <v>208350</v>
      </c>
    </row>
    <row r="109" spans="1:87" ht="86.4" x14ac:dyDescent="0.3">
      <c r="A109" s="18" t="s">
        <v>244</v>
      </c>
      <c r="B109" s="22">
        <v>8</v>
      </c>
      <c r="C109" s="31">
        <v>2.7</v>
      </c>
      <c r="D109" s="22">
        <v>6</v>
      </c>
      <c r="E109" s="22">
        <v>128</v>
      </c>
      <c r="F109" s="72">
        <v>1</v>
      </c>
      <c r="G109" s="22">
        <v>1</v>
      </c>
      <c r="H109" s="22">
        <v>5.8</v>
      </c>
      <c r="I109" s="32">
        <v>2462400</v>
      </c>
      <c r="J109" s="22">
        <v>60</v>
      </c>
      <c r="K109" s="75">
        <v>1</v>
      </c>
      <c r="L109" s="22">
        <v>10</v>
      </c>
      <c r="M109" s="22">
        <v>2</v>
      </c>
      <c r="N109" s="22">
        <v>12</v>
      </c>
      <c r="O109" s="22">
        <v>16</v>
      </c>
      <c r="P109" s="22"/>
      <c r="Q109" s="22"/>
      <c r="R109" s="34">
        <v>0</v>
      </c>
      <c r="S109" s="34">
        <v>0</v>
      </c>
      <c r="T109" s="36">
        <v>8294400</v>
      </c>
      <c r="U109" s="34">
        <v>60</v>
      </c>
      <c r="V109" s="22" t="s">
        <v>85</v>
      </c>
      <c r="W109" s="22" t="s">
        <v>67</v>
      </c>
      <c r="X109" s="34">
        <v>1</v>
      </c>
      <c r="Y109" s="22">
        <v>0</v>
      </c>
      <c r="Z109" s="78">
        <v>1</v>
      </c>
      <c r="AA109" s="72">
        <v>1</v>
      </c>
      <c r="AB109" s="22">
        <v>3100</v>
      </c>
      <c r="AC109" s="22">
        <v>1</v>
      </c>
      <c r="AD109" s="22" t="s">
        <v>401</v>
      </c>
      <c r="AE109" s="22" t="s">
        <v>425</v>
      </c>
      <c r="AF109" s="22" t="s">
        <v>453</v>
      </c>
      <c r="AG109" s="22" t="s">
        <v>177</v>
      </c>
      <c r="AH109" s="22">
        <v>150</v>
      </c>
      <c r="AI109" s="22">
        <v>1</v>
      </c>
      <c r="AJ109" s="22">
        <v>1</v>
      </c>
      <c r="AK109" s="22">
        <v>1</v>
      </c>
      <c r="AL109" s="22">
        <v>0</v>
      </c>
      <c r="AM109" s="28">
        <v>169090</v>
      </c>
      <c r="AN109" s="28">
        <v>274800</v>
      </c>
      <c r="AO109" s="29">
        <v>221945</v>
      </c>
      <c r="BA109" s="18" t="s">
        <v>244</v>
      </c>
      <c r="BB109" s="31">
        <v>2.7</v>
      </c>
      <c r="BC109" s="22">
        <v>6</v>
      </c>
      <c r="BD109" s="22">
        <v>128</v>
      </c>
      <c r="BE109" s="22">
        <v>5.8</v>
      </c>
      <c r="BF109" s="32">
        <v>2462400</v>
      </c>
      <c r="BG109" s="22">
        <v>60</v>
      </c>
      <c r="BH109" s="22">
        <v>10</v>
      </c>
      <c r="BI109" s="22">
        <v>2</v>
      </c>
      <c r="BJ109" s="22">
        <v>12</v>
      </c>
      <c r="BK109" s="22">
        <v>16</v>
      </c>
      <c r="BL109" s="22"/>
      <c r="BM109" s="22"/>
      <c r="BN109" s="34">
        <v>0</v>
      </c>
      <c r="BO109" s="34">
        <v>0</v>
      </c>
      <c r="BP109" s="36">
        <v>8294400</v>
      </c>
      <c r="BQ109" s="34">
        <v>60</v>
      </c>
      <c r="BR109" s="22" t="s">
        <v>85</v>
      </c>
      <c r="BS109" s="22" t="s">
        <v>67</v>
      </c>
      <c r="BT109" s="34">
        <v>1</v>
      </c>
      <c r="BU109" s="22">
        <v>0</v>
      </c>
      <c r="BV109" s="22">
        <v>3100</v>
      </c>
      <c r="BW109" s="22">
        <v>1</v>
      </c>
      <c r="BX109" s="22">
        <v>15</v>
      </c>
      <c r="BY109" s="22" t="s">
        <v>425</v>
      </c>
      <c r="BZ109" s="22" t="s">
        <v>453</v>
      </c>
      <c r="CA109" s="22" t="s">
        <v>177</v>
      </c>
      <c r="CB109" s="22">
        <v>150</v>
      </c>
      <c r="CC109" s="22">
        <v>1</v>
      </c>
      <c r="CD109" s="22">
        <v>1</v>
      </c>
      <c r="CE109" s="22">
        <v>1</v>
      </c>
      <c r="CF109" s="22">
        <v>0</v>
      </c>
      <c r="CG109" s="28">
        <v>169090</v>
      </c>
      <c r="CH109" s="28">
        <v>274800</v>
      </c>
      <c r="CI109" s="29">
        <v>221945</v>
      </c>
    </row>
    <row r="110" spans="1:87" ht="100.8" x14ac:dyDescent="0.3">
      <c r="A110" s="18" t="s">
        <v>245</v>
      </c>
      <c r="B110" s="22">
        <v>8</v>
      </c>
      <c r="C110" s="31">
        <v>2.84</v>
      </c>
      <c r="D110" s="22">
        <v>8</v>
      </c>
      <c r="E110" s="22">
        <v>128</v>
      </c>
      <c r="F110" s="72">
        <v>1</v>
      </c>
      <c r="G110" s="22">
        <v>1</v>
      </c>
      <c r="H110" s="22">
        <v>6.7</v>
      </c>
      <c r="I110" s="32">
        <v>2592000</v>
      </c>
      <c r="J110" s="22">
        <v>60</v>
      </c>
      <c r="K110" s="75">
        <v>1</v>
      </c>
      <c r="L110" s="22">
        <v>32</v>
      </c>
      <c r="M110" s="22">
        <v>3</v>
      </c>
      <c r="N110" s="22">
        <v>48</v>
      </c>
      <c r="O110" s="22">
        <v>12</v>
      </c>
      <c r="P110" s="22">
        <v>5</v>
      </c>
      <c r="Q110" s="22"/>
      <c r="R110" s="34">
        <v>0</v>
      </c>
      <c r="S110" s="34">
        <v>0</v>
      </c>
      <c r="T110" s="36">
        <v>8294400</v>
      </c>
      <c r="U110" s="34">
        <v>60</v>
      </c>
      <c r="V110" s="22" t="s">
        <v>85</v>
      </c>
      <c r="W110" s="22" t="s">
        <v>67</v>
      </c>
      <c r="X110" s="34">
        <v>0</v>
      </c>
      <c r="Y110" s="22">
        <v>0</v>
      </c>
      <c r="Z110" s="78">
        <v>1</v>
      </c>
      <c r="AA110" s="72">
        <v>1</v>
      </c>
      <c r="AB110" s="22">
        <v>4500</v>
      </c>
      <c r="AC110" s="22">
        <v>0</v>
      </c>
      <c r="AD110" s="22"/>
      <c r="AE110" s="22" t="s">
        <v>424</v>
      </c>
      <c r="AF110" s="22" t="s">
        <v>441</v>
      </c>
      <c r="AG110" s="22" t="s">
        <v>470</v>
      </c>
      <c r="AH110" s="22">
        <v>186</v>
      </c>
      <c r="AI110" s="22">
        <v>0</v>
      </c>
      <c r="AJ110" s="22">
        <v>0</v>
      </c>
      <c r="AK110" s="22">
        <v>0</v>
      </c>
      <c r="AL110" s="22">
        <v>0</v>
      </c>
      <c r="AM110" s="28">
        <v>179990</v>
      </c>
      <c r="AN110" s="28">
        <v>318989</v>
      </c>
      <c r="AO110" s="29">
        <v>249489.5</v>
      </c>
      <c r="BA110" s="18" t="s">
        <v>245</v>
      </c>
      <c r="BB110" s="31">
        <v>2.84</v>
      </c>
      <c r="BC110" s="22">
        <v>8</v>
      </c>
      <c r="BD110" s="22">
        <v>128</v>
      </c>
      <c r="BE110" s="22">
        <v>6.7</v>
      </c>
      <c r="BF110" s="32">
        <v>2592000</v>
      </c>
      <c r="BG110" s="22">
        <v>60</v>
      </c>
      <c r="BH110" s="22">
        <v>32</v>
      </c>
      <c r="BI110" s="22">
        <v>3</v>
      </c>
      <c r="BJ110" s="22">
        <v>48</v>
      </c>
      <c r="BK110" s="22">
        <v>12</v>
      </c>
      <c r="BL110" s="22">
        <v>5</v>
      </c>
      <c r="BM110" s="22"/>
      <c r="BN110" s="34">
        <v>0</v>
      </c>
      <c r="BO110" s="34">
        <v>0</v>
      </c>
      <c r="BP110" s="36">
        <v>8294400</v>
      </c>
      <c r="BQ110" s="34">
        <v>60</v>
      </c>
      <c r="BR110" s="22" t="s">
        <v>85</v>
      </c>
      <c r="BS110" s="22" t="s">
        <v>67</v>
      </c>
      <c r="BT110" s="34">
        <v>0</v>
      </c>
      <c r="BU110" s="22">
        <v>0</v>
      </c>
      <c r="BV110" s="22">
        <v>4500</v>
      </c>
      <c r="BW110" s="22">
        <v>0</v>
      </c>
      <c r="BX110" s="22"/>
      <c r="BY110" s="22" t="s">
        <v>424</v>
      </c>
      <c r="BZ110" s="22" t="s">
        <v>441</v>
      </c>
      <c r="CA110" s="22" t="s">
        <v>470</v>
      </c>
      <c r="CB110" s="22">
        <v>186</v>
      </c>
      <c r="CC110" s="22">
        <v>0</v>
      </c>
      <c r="CD110" s="22">
        <v>0</v>
      </c>
      <c r="CE110" s="22">
        <v>0</v>
      </c>
      <c r="CF110" s="22">
        <v>0</v>
      </c>
      <c r="CG110" s="28">
        <v>179990</v>
      </c>
      <c r="CH110" s="28">
        <v>318989</v>
      </c>
      <c r="CI110" s="29">
        <v>249489.5</v>
      </c>
    </row>
    <row r="111" spans="1:87" ht="100.8" x14ac:dyDescent="0.3">
      <c r="A111" s="18" t="s">
        <v>247</v>
      </c>
      <c r="B111" s="22">
        <v>8</v>
      </c>
      <c r="C111" s="31">
        <v>2.73</v>
      </c>
      <c r="D111" s="22">
        <v>8</v>
      </c>
      <c r="E111" s="22">
        <v>256</v>
      </c>
      <c r="F111" s="72">
        <v>1</v>
      </c>
      <c r="G111" s="22">
        <v>1</v>
      </c>
      <c r="H111" s="22">
        <v>6.5</v>
      </c>
      <c r="I111" s="32">
        <v>2592000</v>
      </c>
      <c r="J111" s="22">
        <v>120</v>
      </c>
      <c r="K111" s="75">
        <v>1</v>
      </c>
      <c r="L111" s="22">
        <v>32</v>
      </c>
      <c r="M111" s="22">
        <v>3</v>
      </c>
      <c r="N111" s="22">
        <v>12</v>
      </c>
      <c r="O111" s="22">
        <v>8</v>
      </c>
      <c r="P111" s="22">
        <v>12</v>
      </c>
      <c r="Q111" s="22"/>
      <c r="R111" s="34">
        <v>0</v>
      </c>
      <c r="S111" s="34">
        <v>0</v>
      </c>
      <c r="T111" s="36">
        <v>8294400</v>
      </c>
      <c r="U111" s="34">
        <v>60</v>
      </c>
      <c r="V111" s="22" t="s">
        <v>85</v>
      </c>
      <c r="W111" s="22" t="s">
        <v>67</v>
      </c>
      <c r="X111" s="34">
        <v>0</v>
      </c>
      <c r="Y111" s="22">
        <v>0</v>
      </c>
      <c r="Z111" s="78">
        <v>1</v>
      </c>
      <c r="AA111" s="72">
        <v>1</v>
      </c>
      <c r="AB111" s="22">
        <v>4500</v>
      </c>
      <c r="AC111" s="22">
        <v>1</v>
      </c>
      <c r="AD111" s="22" t="s">
        <v>401</v>
      </c>
      <c r="AE111" s="22" t="s">
        <v>423</v>
      </c>
      <c r="AF111" s="22" t="s">
        <v>452</v>
      </c>
      <c r="AG111" s="22" t="s">
        <v>173</v>
      </c>
      <c r="AH111" s="22">
        <v>190</v>
      </c>
      <c r="AI111" s="22">
        <v>1</v>
      </c>
      <c r="AJ111" s="22">
        <v>1</v>
      </c>
      <c r="AK111" s="22">
        <v>1</v>
      </c>
      <c r="AL111" s="22">
        <v>0</v>
      </c>
      <c r="AM111" s="28">
        <v>181700</v>
      </c>
      <c r="AN111" s="28">
        <v>310590</v>
      </c>
      <c r="AO111" s="29">
        <v>246145</v>
      </c>
      <c r="BA111" s="18" t="s">
        <v>247</v>
      </c>
      <c r="BB111" s="31">
        <v>2.73</v>
      </c>
      <c r="BC111" s="22">
        <v>8</v>
      </c>
      <c r="BD111" s="22">
        <v>256</v>
      </c>
      <c r="BE111" s="22">
        <v>6.5</v>
      </c>
      <c r="BF111" s="32">
        <v>2592000</v>
      </c>
      <c r="BG111" s="22">
        <v>120</v>
      </c>
      <c r="BH111" s="22">
        <v>32</v>
      </c>
      <c r="BI111" s="22">
        <v>3</v>
      </c>
      <c r="BJ111" s="22">
        <v>12</v>
      </c>
      <c r="BK111" s="22">
        <v>8</v>
      </c>
      <c r="BL111" s="22">
        <v>12</v>
      </c>
      <c r="BM111" s="22"/>
      <c r="BN111" s="34">
        <v>0</v>
      </c>
      <c r="BO111" s="34">
        <v>0</v>
      </c>
      <c r="BP111" s="36">
        <v>8294400</v>
      </c>
      <c r="BQ111" s="34">
        <v>60</v>
      </c>
      <c r="BR111" s="22" t="s">
        <v>85</v>
      </c>
      <c r="BS111" s="22" t="s">
        <v>67</v>
      </c>
      <c r="BT111" s="34">
        <v>0</v>
      </c>
      <c r="BU111" s="22">
        <v>0</v>
      </c>
      <c r="BV111" s="22">
        <v>4500</v>
      </c>
      <c r="BW111" s="22">
        <v>1</v>
      </c>
      <c r="BX111" s="22">
        <v>15</v>
      </c>
      <c r="BY111" s="22" t="s">
        <v>423</v>
      </c>
      <c r="BZ111" s="22" t="s">
        <v>452</v>
      </c>
      <c r="CA111" s="22" t="s">
        <v>173</v>
      </c>
      <c r="CB111" s="22">
        <v>190</v>
      </c>
      <c r="CC111" s="22">
        <v>1</v>
      </c>
      <c r="CD111" s="22">
        <v>1</v>
      </c>
      <c r="CE111" s="22">
        <v>1</v>
      </c>
      <c r="CF111" s="22">
        <v>0</v>
      </c>
      <c r="CG111" s="28">
        <v>181700</v>
      </c>
      <c r="CH111" s="28">
        <v>310590</v>
      </c>
      <c r="CI111" s="29">
        <v>246145</v>
      </c>
    </row>
    <row r="112" spans="1:87" ht="86.4" x14ac:dyDescent="0.3">
      <c r="A112" s="18" t="s">
        <v>248</v>
      </c>
      <c r="B112" s="22">
        <v>8</v>
      </c>
      <c r="C112" s="31">
        <v>2.7</v>
      </c>
      <c r="D112" s="22">
        <v>8</v>
      </c>
      <c r="E112" s="22">
        <v>128</v>
      </c>
      <c r="F112" s="72">
        <v>1</v>
      </c>
      <c r="G112" s="22">
        <v>1</v>
      </c>
      <c r="H112" s="22">
        <v>6.4</v>
      </c>
      <c r="I112" s="32">
        <v>4377600</v>
      </c>
      <c r="J112" s="22">
        <v>60</v>
      </c>
      <c r="K112" s="75">
        <v>1</v>
      </c>
      <c r="L112" s="22">
        <v>10</v>
      </c>
      <c r="M112" s="22">
        <v>3</v>
      </c>
      <c r="N112" s="22">
        <v>12</v>
      </c>
      <c r="O112" s="22">
        <v>12</v>
      </c>
      <c r="P112" s="22">
        <v>16</v>
      </c>
      <c r="Q112" s="22"/>
      <c r="R112" s="34">
        <v>0</v>
      </c>
      <c r="S112" s="34">
        <v>0</v>
      </c>
      <c r="T112" s="36">
        <v>8294400</v>
      </c>
      <c r="U112" s="34">
        <v>60</v>
      </c>
      <c r="V112" s="22" t="s">
        <v>85</v>
      </c>
      <c r="W112" s="22" t="s">
        <v>67</v>
      </c>
      <c r="X112" s="34">
        <v>1</v>
      </c>
      <c r="Y112" s="22">
        <v>0</v>
      </c>
      <c r="Z112" s="78">
        <v>1</v>
      </c>
      <c r="AA112" s="72">
        <v>1</v>
      </c>
      <c r="AB112" s="22">
        <v>4100</v>
      </c>
      <c r="AC112" s="22">
        <v>1</v>
      </c>
      <c r="AD112" s="22" t="s">
        <v>401</v>
      </c>
      <c r="AE112" s="22" t="s">
        <v>427</v>
      </c>
      <c r="AF112" s="22" t="s">
        <v>455</v>
      </c>
      <c r="AG112" s="22" t="s">
        <v>464</v>
      </c>
      <c r="AH112" s="22">
        <v>175</v>
      </c>
      <c r="AI112" s="22">
        <v>1</v>
      </c>
      <c r="AJ112" s="22">
        <v>1</v>
      </c>
      <c r="AK112" s="22">
        <v>1</v>
      </c>
      <c r="AL112" s="22">
        <v>0</v>
      </c>
      <c r="AM112" s="28">
        <v>192000</v>
      </c>
      <c r="AN112" s="28">
        <v>324614</v>
      </c>
      <c r="AO112" s="29">
        <v>258307</v>
      </c>
      <c r="BA112" s="18" t="s">
        <v>248</v>
      </c>
      <c r="BB112" s="31">
        <v>2.7</v>
      </c>
      <c r="BC112" s="22">
        <v>8</v>
      </c>
      <c r="BD112" s="22">
        <v>128</v>
      </c>
      <c r="BE112" s="22">
        <v>6.4</v>
      </c>
      <c r="BF112" s="32">
        <v>4377600</v>
      </c>
      <c r="BG112" s="22">
        <v>60</v>
      </c>
      <c r="BH112" s="22">
        <v>10</v>
      </c>
      <c r="BI112" s="22">
        <v>3</v>
      </c>
      <c r="BJ112" s="22">
        <v>12</v>
      </c>
      <c r="BK112" s="22">
        <v>12</v>
      </c>
      <c r="BL112" s="22">
        <v>16</v>
      </c>
      <c r="BM112" s="22"/>
      <c r="BN112" s="34">
        <v>0</v>
      </c>
      <c r="BO112" s="34">
        <v>0</v>
      </c>
      <c r="BP112" s="36">
        <v>8294400</v>
      </c>
      <c r="BQ112" s="34">
        <v>60</v>
      </c>
      <c r="BR112" s="22" t="s">
        <v>85</v>
      </c>
      <c r="BS112" s="22" t="s">
        <v>67</v>
      </c>
      <c r="BT112" s="34">
        <v>1</v>
      </c>
      <c r="BU112" s="22">
        <v>0</v>
      </c>
      <c r="BV112" s="22">
        <v>4100</v>
      </c>
      <c r="BW112" s="22">
        <v>1</v>
      </c>
      <c r="BX112" s="22">
        <v>15</v>
      </c>
      <c r="BY112" s="22" t="s">
        <v>427</v>
      </c>
      <c r="BZ112" s="22" t="s">
        <v>455</v>
      </c>
      <c r="CA112" s="22" t="s">
        <v>464</v>
      </c>
      <c r="CB112" s="22">
        <v>175</v>
      </c>
      <c r="CC112" s="22">
        <v>1</v>
      </c>
      <c r="CD112" s="22">
        <v>1</v>
      </c>
      <c r="CE112" s="22">
        <v>1</v>
      </c>
      <c r="CF112" s="22">
        <v>0</v>
      </c>
      <c r="CG112" s="28">
        <v>192000</v>
      </c>
      <c r="CH112" s="28">
        <v>324614</v>
      </c>
      <c r="CI112" s="29">
        <v>258307</v>
      </c>
    </row>
    <row r="113" spans="1:87" ht="86.4" x14ac:dyDescent="0.3">
      <c r="A113" s="18" t="s">
        <v>249</v>
      </c>
      <c r="B113" s="22">
        <v>8</v>
      </c>
      <c r="C113" s="31">
        <v>2.73</v>
      </c>
      <c r="D113" s="22">
        <v>6</v>
      </c>
      <c r="E113" s="22">
        <v>128</v>
      </c>
      <c r="F113" s="72">
        <v>1</v>
      </c>
      <c r="G113" s="22">
        <v>1</v>
      </c>
      <c r="H113" s="22">
        <v>6.5</v>
      </c>
      <c r="I113" s="32">
        <v>2592000</v>
      </c>
      <c r="J113" s="22">
        <v>120</v>
      </c>
      <c r="K113" s="75">
        <v>1</v>
      </c>
      <c r="L113" s="22">
        <v>32</v>
      </c>
      <c r="M113" s="22">
        <v>3</v>
      </c>
      <c r="N113" s="22">
        <v>12</v>
      </c>
      <c r="O113" s="22">
        <v>8</v>
      </c>
      <c r="P113" s="22">
        <v>12</v>
      </c>
      <c r="Q113" s="22"/>
      <c r="R113" s="34">
        <v>0</v>
      </c>
      <c r="S113" s="34">
        <v>0</v>
      </c>
      <c r="T113" s="36">
        <v>8294400</v>
      </c>
      <c r="U113" s="34">
        <v>60</v>
      </c>
      <c r="V113" s="22" t="s">
        <v>85</v>
      </c>
      <c r="W113" s="22" t="s">
        <v>67</v>
      </c>
      <c r="X113" s="34">
        <v>0</v>
      </c>
      <c r="Y113" s="22">
        <v>0</v>
      </c>
      <c r="Z113" s="78">
        <v>1</v>
      </c>
      <c r="AA113" s="72">
        <v>1</v>
      </c>
      <c r="AB113" s="22">
        <v>4500</v>
      </c>
      <c r="AC113" s="22">
        <v>1</v>
      </c>
      <c r="AD113" s="22" t="s">
        <v>401</v>
      </c>
      <c r="AE113" s="22" t="s">
        <v>423</v>
      </c>
      <c r="AF113" s="22" t="s">
        <v>452</v>
      </c>
      <c r="AG113" s="22" t="s">
        <v>173</v>
      </c>
      <c r="AH113" s="22">
        <v>190</v>
      </c>
      <c r="AI113" s="22">
        <v>1</v>
      </c>
      <c r="AJ113" s="22">
        <v>1</v>
      </c>
      <c r="AK113" s="22">
        <v>1</v>
      </c>
      <c r="AL113" s="22">
        <v>0</v>
      </c>
      <c r="AM113" s="28">
        <v>234990</v>
      </c>
      <c r="AN113" s="28">
        <v>234990</v>
      </c>
      <c r="AO113" s="29">
        <v>234990</v>
      </c>
      <c r="BA113" s="18" t="s">
        <v>249</v>
      </c>
      <c r="BB113" s="31">
        <v>2.73</v>
      </c>
      <c r="BC113" s="22">
        <v>6</v>
      </c>
      <c r="BD113" s="22">
        <v>128</v>
      </c>
      <c r="BE113" s="22">
        <v>6.5</v>
      </c>
      <c r="BF113" s="32">
        <v>2592000</v>
      </c>
      <c r="BG113" s="22">
        <v>120</v>
      </c>
      <c r="BH113" s="22">
        <v>32</v>
      </c>
      <c r="BI113" s="22">
        <v>3</v>
      </c>
      <c r="BJ113" s="22">
        <v>12</v>
      </c>
      <c r="BK113" s="22">
        <v>8</v>
      </c>
      <c r="BL113" s="22">
        <v>12</v>
      </c>
      <c r="BM113" s="22"/>
      <c r="BN113" s="34">
        <v>0</v>
      </c>
      <c r="BO113" s="34">
        <v>0</v>
      </c>
      <c r="BP113" s="36">
        <v>8294400</v>
      </c>
      <c r="BQ113" s="34">
        <v>60</v>
      </c>
      <c r="BR113" s="22" t="s">
        <v>85</v>
      </c>
      <c r="BS113" s="22" t="s">
        <v>67</v>
      </c>
      <c r="BT113" s="34">
        <v>0</v>
      </c>
      <c r="BU113" s="22">
        <v>0</v>
      </c>
      <c r="BV113" s="22">
        <v>4500</v>
      </c>
      <c r="BW113" s="22">
        <v>1</v>
      </c>
      <c r="BX113" s="22">
        <v>15</v>
      </c>
      <c r="BY113" s="22" t="s">
        <v>423</v>
      </c>
      <c r="BZ113" s="22" t="s">
        <v>452</v>
      </c>
      <c r="CA113" s="22" t="s">
        <v>173</v>
      </c>
      <c r="CB113" s="22">
        <v>190</v>
      </c>
      <c r="CC113" s="22">
        <v>1</v>
      </c>
      <c r="CD113" s="22">
        <v>1</v>
      </c>
      <c r="CE113" s="22">
        <v>1</v>
      </c>
      <c r="CF113" s="22">
        <v>0</v>
      </c>
      <c r="CG113" s="28">
        <v>234990</v>
      </c>
      <c r="CH113" s="28">
        <v>234990</v>
      </c>
      <c r="CI113" s="29">
        <v>234990</v>
      </c>
    </row>
    <row r="114" spans="1:87" ht="86.4" x14ac:dyDescent="0.3">
      <c r="A114" s="18" t="s">
        <v>250</v>
      </c>
      <c r="B114" s="22">
        <v>8</v>
      </c>
      <c r="C114" s="31">
        <v>2.7</v>
      </c>
      <c r="D114" s="22">
        <v>8</v>
      </c>
      <c r="E114" s="22">
        <v>128</v>
      </c>
      <c r="F114" s="72">
        <v>1</v>
      </c>
      <c r="G114" s="22">
        <v>1</v>
      </c>
      <c r="H114" s="22">
        <v>6.1</v>
      </c>
      <c r="I114" s="32">
        <v>4377600</v>
      </c>
      <c r="J114" s="22">
        <v>60</v>
      </c>
      <c r="K114" s="75">
        <v>1</v>
      </c>
      <c r="L114" s="22">
        <v>10</v>
      </c>
      <c r="M114" s="22">
        <v>3</v>
      </c>
      <c r="N114" s="22">
        <v>12</v>
      </c>
      <c r="O114" s="22">
        <v>12</v>
      </c>
      <c r="P114" s="22">
        <v>16</v>
      </c>
      <c r="Q114" s="22"/>
      <c r="R114" s="34">
        <v>0</v>
      </c>
      <c r="S114" s="34">
        <v>0</v>
      </c>
      <c r="T114" s="36">
        <v>8294400</v>
      </c>
      <c r="U114" s="34">
        <v>60</v>
      </c>
      <c r="V114" s="22" t="s">
        <v>85</v>
      </c>
      <c r="W114" s="22" t="s">
        <v>67</v>
      </c>
      <c r="X114" s="34">
        <v>1</v>
      </c>
      <c r="Y114" s="22">
        <v>0</v>
      </c>
      <c r="Z114" s="78">
        <v>1</v>
      </c>
      <c r="AA114" s="72">
        <v>1</v>
      </c>
      <c r="AB114" s="22">
        <v>3400</v>
      </c>
      <c r="AC114" s="22">
        <v>1</v>
      </c>
      <c r="AD114" s="22" t="s">
        <v>401</v>
      </c>
      <c r="AE114" s="22" t="s">
        <v>416</v>
      </c>
      <c r="AF114" s="22" t="s">
        <v>456</v>
      </c>
      <c r="AG114" s="22" t="s">
        <v>464</v>
      </c>
      <c r="AH114" s="22">
        <v>157</v>
      </c>
      <c r="AI114" s="22">
        <v>1</v>
      </c>
      <c r="AJ114" s="22">
        <v>1</v>
      </c>
      <c r="AK114" s="22">
        <v>1</v>
      </c>
      <c r="AL114" s="22">
        <v>0</v>
      </c>
      <c r="AM114" s="28">
        <v>237340</v>
      </c>
      <c r="AN114" s="28">
        <v>292000</v>
      </c>
      <c r="AO114" s="29">
        <v>264670</v>
      </c>
      <c r="BA114" s="18" t="s">
        <v>250</v>
      </c>
      <c r="BB114" s="31">
        <v>2.7</v>
      </c>
      <c r="BC114" s="22">
        <v>8</v>
      </c>
      <c r="BD114" s="22">
        <v>128</v>
      </c>
      <c r="BE114" s="22">
        <v>6.1</v>
      </c>
      <c r="BF114" s="32">
        <v>4377600</v>
      </c>
      <c r="BG114" s="22">
        <v>60</v>
      </c>
      <c r="BH114" s="22">
        <v>10</v>
      </c>
      <c r="BI114" s="22">
        <v>3</v>
      </c>
      <c r="BJ114" s="22">
        <v>12</v>
      </c>
      <c r="BK114" s="22">
        <v>12</v>
      </c>
      <c r="BL114" s="22">
        <v>16</v>
      </c>
      <c r="BM114" s="22"/>
      <c r="BN114" s="34">
        <v>0</v>
      </c>
      <c r="BO114" s="34">
        <v>0</v>
      </c>
      <c r="BP114" s="36">
        <v>8294400</v>
      </c>
      <c r="BQ114" s="34">
        <v>60</v>
      </c>
      <c r="BR114" s="22" t="s">
        <v>85</v>
      </c>
      <c r="BS114" s="22" t="s">
        <v>67</v>
      </c>
      <c r="BT114" s="34">
        <v>1</v>
      </c>
      <c r="BU114" s="22">
        <v>0</v>
      </c>
      <c r="BV114" s="22">
        <v>3400</v>
      </c>
      <c r="BW114" s="22">
        <v>1</v>
      </c>
      <c r="BX114" s="22">
        <v>15</v>
      </c>
      <c r="BY114" s="22" t="s">
        <v>416</v>
      </c>
      <c r="BZ114" s="22" t="s">
        <v>456</v>
      </c>
      <c r="CA114" s="22" t="s">
        <v>464</v>
      </c>
      <c r="CB114" s="22">
        <v>157</v>
      </c>
      <c r="CC114" s="22">
        <v>1</v>
      </c>
      <c r="CD114" s="22">
        <v>1</v>
      </c>
      <c r="CE114" s="22">
        <v>1</v>
      </c>
      <c r="CF114" s="22">
        <v>0</v>
      </c>
      <c r="CG114" s="28">
        <v>237340</v>
      </c>
      <c r="CH114" s="28">
        <v>292000</v>
      </c>
      <c r="CI114" s="29">
        <v>264670</v>
      </c>
    </row>
    <row r="115" spans="1:87" ht="100.8" x14ac:dyDescent="0.3">
      <c r="A115" s="18" t="s">
        <v>251</v>
      </c>
      <c r="B115" s="22">
        <v>8</v>
      </c>
      <c r="C115" s="31">
        <v>2.84</v>
      </c>
      <c r="D115" s="22">
        <v>6</v>
      </c>
      <c r="E115" s="22">
        <v>128</v>
      </c>
      <c r="F115" s="72">
        <v>1</v>
      </c>
      <c r="G115" s="22">
        <v>1</v>
      </c>
      <c r="H115" s="22">
        <v>6.5</v>
      </c>
      <c r="I115" s="32">
        <v>2592000</v>
      </c>
      <c r="J115" s="22">
        <v>120</v>
      </c>
      <c r="K115" s="75">
        <v>1</v>
      </c>
      <c r="L115" s="22">
        <v>32</v>
      </c>
      <c r="M115" s="22">
        <v>3</v>
      </c>
      <c r="N115" s="22">
        <v>12</v>
      </c>
      <c r="O115" s="22">
        <v>8</v>
      </c>
      <c r="P115" s="22">
        <v>12</v>
      </c>
      <c r="Q115" s="22"/>
      <c r="R115" s="34">
        <v>0</v>
      </c>
      <c r="S115" s="34">
        <v>0</v>
      </c>
      <c r="T115" s="36">
        <v>8294400</v>
      </c>
      <c r="U115" s="34">
        <v>60</v>
      </c>
      <c r="V115" s="22" t="s">
        <v>85</v>
      </c>
      <c r="W115" s="22" t="s">
        <v>67</v>
      </c>
      <c r="X115" s="34">
        <v>0</v>
      </c>
      <c r="Y115" s="22">
        <v>1</v>
      </c>
      <c r="Z115" s="78">
        <v>1</v>
      </c>
      <c r="AA115" s="72">
        <v>1</v>
      </c>
      <c r="AB115" s="22">
        <v>4500</v>
      </c>
      <c r="AC115" s="22">
        <v>1</v>
      </c>
      <c r="AD115" s="22" t="s">
        <v>401</v>
      </c>
      <c r="AE115" s="22" t="s">
        <v>423</v>
      </c>
      <c r="AF115" s="22" t="s">
        <v>452</v>
      </c>
      <c r="AG115" s="22" t="s">
        <v>173</v>
      </c>
      <c r="AH115" s="22">
        <v>190</v>
      </c>
      <c r="AI115" s="22">
        <v>1</v>
      </c>
      <c r="AJ115" s="22">
        <v>1</v>
      </c>
      <c r="AK115" s="22">
        <v>1</v>
      </c>
      <c r="AL115" s="22">
        <v>0</v>
      </c>
      <c r="AM115" s="28">
        <v>192200</v>
      </c>
      <c r="AN115" s="28">
        <v>299974</v>
      </c>
      <c r="AO115" s="29">
        <v>246087</v>
      </c>
      <c r="BA115" s="18" t="s">
        <v>251</v>
      </c>
      <c r="BB115" s="31">
        <v>2.84</v>
      </c>
      <c r="BC115" s="22">
        <v>6</v>
      </c>
      <c r="BD115" s="22">
        <v>128</v>
      </c>
      <c r="BE115" s="22">
        <v>6.5</v>
      </c>
      <c r="BF115" s="32">
        <v>2592000</v>
      </c>
      <c r="BG115" s="22">
        <v>120</v>
      </c>
      <c r="BH115" s="22">
        <v>32</v>
      </c>
      <c r="BI115" s="22">
        <v>3</v>
      </c>
      <c r="BJ115" s="22">
        <v>12</v>
      </c>
      <c r="BK115" s="22">
        <v>8</v>
      </c>
      <c r="BL115" s="22">
        <v>12</v>
      </c>
      <c r="BM115" s="22"/>
      <c r="BN115" s="34">
        <v>0</v>
      </c>
      <c r="BO115" s="34">
        <v>0</v>
      </c>
      <c r="BP115" s="36">
        <v>8294400</v>
      </c>
      <c r="BQ115" s="34">
        <v>60</v>
      </c>
      <c r="BR115" s="22" t="s">
        <v>85</v>
      </c>
      <c r="BS115" s="22" t="s">
        <v>67</v>
      </c>
      <c r="BT115" s="34">
        <v>0</v>
      </c>
      <c r="BU115" s="22">
        <v>1</v>
      </c>
      <c r="BV115" s="22">
        <v>4500</v>
      </c>
      <c r="BW115" s="22">
        <v>1</v>
      </c>
      <c r="BX115" s="22">
        <v>15</v>
      </c>
      <c r="BY115" s="22" t="s">
        <v>423</v>
      </c>
      <c r="BZ115" s="22" t="s">
        <v>452</v>
      </c>
      <c r="CA115" s="22" t="s">
        <v>173</v>
      </c>
      <c r="CB115" s="22">
        <v>190</v>
      </c>
      <c r="CC115" s="22">
        <v>1</v>
      </c>
      <c r="CD115" s="22">
        <v>1</v>
      </c>
      <c r="CE115" s="22">
        <v>1</v>
      </c>
      <c r="CF115" s="22">
        <v>0</v>
      </c>
      <c r="CG115" s="28">
        <v>192200</v>
      </c>
      <c r="CH115" s="28">
        <v>299974</v>
      </c>
      <c r="CI115" s="29">
        <v>246087</v>
      </c>
    </row>
    <row r="116" spans="1:87" ht="100.8" x14ac:dyDescent="0.3">
      <c r="A116" s="18" t="s">
        <v>253</v>
      </c>
      <c r="B116" s="22">
        <v>8</v>
      </c>
      <c r="C116" s="31">
        <v>2.73</v>
      </c>
      <c r="D116" s="22">
        <v>8</v>
      </c>
      <c r="E116" s="22">
        <v>128</v>
      </c>
      <c r="F116" s="72">
        <v>1</v>
      </c>
      <c r="G116" s="22">
        <v>1</v>
      </c>
      <c r="H116" s="22">
        <v>6.2</v>
      </c>
      <c r="I116" s="32">
        <v>4608000</v>
      </c>
      <c r="J116" s="22">
        <v>120</v>
      </c>
      <c r="K116" s="75">
        <v>1</v>
      </c>
      <c r="L116" s="22">
        <v>10</v>
      </c>
      <c r="M116" s="22">
        <v>3</v>
      </c>
      <c r="N116" s="22">
        <v>12</v>
      </c>
      <c r="O116" s="22">
        <v>64</v>
      </c>
      <c r="P116" s="22">
        <v>12</v>
      </c>
      <c r="Q116" s="22"/>
      <c r="R116" s="34">
        <v>0</v>
      </c>
      <c r="S116" s="34">
        <v>0</v>
      </c>
      <c r="T116" s="36">
        <v>33177600</v>
      </c>
      <c r="U116" s="34">
        <v>24</v>
      </c>
      <c r="V116" s="22" t="s">
        <v>85</v>
      </c>
      <c r="W116" s="22" t="s">
        <v>67</v>
      </c>
      <c r="X116" s="34">
        <v>0</v>
      </c>
      <c r="Y116" s="22">
        <v>0</v>
      </c>
      <c r="Z116" s="78">
        <v>1</v>
      </c>
      <c r="AA116" s="72">
        <v>1</v>
      </c>
      <c r="AB116" s="22">
        <v>4000</v>
      </c>
      <c r="AC116" s="22">
        <v>1</v>
      </c>
      <c r="AD116" s="22" t="s">
        <v>401</v>
      </c>
      <c r="AE116" s="22" t="s">
        <v>429</v>
      </c>
      <c r="AF116" s="22" t="s">
        <v>458</v>
      </c>
      <c r="AG116" s="22" t="s">
        <v>177</v>
      </c>
      <c r="AH116" s="22">
        <v>163</v>
      </c>
      <c r="AI116" s="22">
        <v>1</v>
      </c>
      <c r="AJ116" s="22">
        <v>1</v>
      </c>
      <c r="AK116" s="22">
        <v>1</v>
      </c>
      <c r="AL116" s="22">
        <v>0</v>
      </c>
      <c r="AM116" s="28">
        <v>227500</v>
      </c>
      <c r="AN116" s="28">
        <v>362700</v>
      </c>
      <c r="AO116" s="29">
        <v>295100</v>
      </c>
      <c r="BA116" s="18" t="s">
        <v>253</v>
      </c>
      <c r="BB116" s="31">
        <v>2.73</v>
      </c>
      <c r="BC116" s="22">
        <v>8</v>
      </c>
      <c r="BD116" s="22">
        <v>128</v>
      </c>
      <c r="BE116" s="22">
        <v>6.2</v>
      </c>
      <c r="BF116" s="32">
        <v>4608000</v>
      </c>
      <c r="BG116" s="22">
        <v>120</v>
      </c>
      <c r="BH116" s="22">
        <v>10</v>
      </c>
      <c r="BI116" s="22">
        <v>3</v>
      </c>
      <c r="BJ116" s="22">
        <v>12</v>
      </c>
      <c r="BK116" s="22">
        <v>64</v>
      </c>
      <c r="BL116" s="22">
        <v>12</v>
      </c>
      <c r="BM116" s="22"/>
      <c r="BN116" s="34">
        <v>0</v>
      </c>
      <c r="BO116" s="34">
        <v>0</v>
      </c>
      <c r="BP116" s="36">
        <v>33177600</v>
      </c>
      <c r="BQ116" s="34">
        <v>24</v>
      </c>
      <c r="BR116" s="22" t="s">
        <v>85</v>
      </c>
      <c r="BS116" s="22" t="s">
        <v>67</v>
      </c>
      <c r="BT116" s="34">
        <v>0</v>
      </c>
      <c r="BU116" s="22">
        <v>0</v>
      </c>
      <c r="BV116" s="22">
        <v>4000</v>
      </c>
      <c r="BW116" s="22">
        <v>1</v>
      </c>
      <c r="BX116" s="22">
        <v>15</v>
      </c>
      <c r="BY116" s="22" t="s">
        <v>429</v>
      </c>
      <c r="BZ116" s="22" t="s">
        <v>458</v>
      </c>
      <c r="CA116" s="22" t="s">
        <v>177</v>
      </c>
      <c r="CB116" s="22">
        <v>163</v>
      </c>
      <c r="CC116" s="22">
        <v>1</v>
      </c>
      <c r="CD116" s="22">
        <v>1</v>
      </c>
      <c r="CE116" s="22">
        <v>1</v>
      </c>
      <c r="CF116" s="22">
        <v>0</v>
      </c>
      <c r="CG116" s="28">
        <v>227500</v>
      </c>
      <c r="CH116" s="28">
        <v>362700</v>
      </c>
      <c r="CI116" s="29">
        <v>295100</v>
      </c>
    </row>
    <row r="117" spans="1:87" ht="100.8" x14ac:dyDescent="0.3">
      <c r="A117" s="18" t="s">
        <v>254</v>
      </c>
      <c r="B117" s="22">
        <v>8</v>
      </c>
      <c r="C117" s="31">
        <v>2.73</v>
      </c>
      <c r="D117" s="22">
        <v>8</v>
      </c>
      <c r="E117" s="22">
        <v>128</v>
      </c>
      <c r="F117" s="72">
        <v>1</v>
      </c>
      <c r="G117" s="22">
        <v>1</v>
      </c>
      <c r="H117" s="22">
        <v>6.7</v>
      </c>
      <c r="I117" s="32">
        <v>4608000</v>
      </c>
      <c r="J117" s="22">
        <v>120</v>
      </c>
      <c r="K117" s="75">
        <v>1</v>
      </c>
      <c r="L117" s="22">
        <v>10</v>
      </c>
      <c r="M117" s="22">
        <v>4</v>
      </c>
      <c r="N117" s="22">
        <v>12</v>
      </c>
      <c r="O117" s="22">
        <v>64</v>
      </c>
      <c r="P117" s="22">
        <v>12</v>
      </c>
      <c r="Q117" s="22" t="s">
        <v>513</v>
      </c>
      <c r="R117" s="34">
        <v>0</v>
      </c>
      <c r="S117" s="34">
        <v>1</v>
      </c>
      <c r="T117" s="36">
        <v>33177600</v>
      </c>
      <c r="U117" s="34">
        <v>24</v>
      </c>
      <c r="V117" s="22" t="s">
        <v>85</v>
      </c>
      <c r="W117" s="22" t="s">
        <v>67</v>
      </c>
      <c r="X117" s="34">
        <v>0</v>
      </c>
      <c r="Y117" s="22">
        <v>0</v>
      </c>
      <c r="Z117" s="78">
        <v>1</v>
      </c>
      <c r="AA117" s="72">
        <v>1</v>
      </c>
      <c r="AB117" s="22">
        <v>4500</v>
      </c>
      <c r="AC117" s="22">
        <v>1</v>
      </c>
      <c r="AD117" s="22" t="s">
        <v>401</v>
      </c>
      <c r="AE117" s="22" t="s">
        <v>160</v>
      </c>
      <c r="AF117" s="22" t="s">
        <v>459</v>
      </c>
      <c r="AG117" s="22" t="s">
        <v>464</v>
      </c>
      <c r="AH117" s="22">
        <v>186</v>
      </c>
      <c r="AI117" s="22">
        <v>1</v>
      </c>
      <c r="AJ117" s="22">
        <v>1</v>
      </c>
      <c r="AK117" s="22">
        <v>1</v>
      </c>
      <c r="AL117" s="22">
        <v>0</v>
      </c>
      <c r="AM117" s="28">
        <v>238000</v>
      </c>
      <c r="AN117" s="28">
        <v>400408</v>
      </c>
      <c r="AO117" s="29">
        <v>319204</v>
      </c>
      <c r="BA117" s="18" t="s">
        <v>254</v>
      </c>
      <c r="BB117" s="31">
        <v>2.73</v>
      </c>
      <c r="BC117" s="22">
        <v>8</v>
      </c>
      <c r="BD117" s="22">
        <v>128</v>
      </c>
      <c r="BE117" s="22">
        <v>6.7</v>
      </c>
      <c r="BF117" s="32">
        <v>4608000</v>
      </c>
      <c r="BG117" s="22">
        <v>120</v>
      </c>
      <c r="BH117" s="22">
        <v>10</v>
      </c>
      <c r="BI117" s="22">
        <v>4</v>
      </c>
      <c r="BJ117" s="22">
        <v>12</v>
      </c>
      <c r="BK117" s="22">
        <v>64</v>
      </c>
      <c r="BL117" s="22">
        <v>12</v>
      </c>
      <c r="BM117" s="22">
        <v>0.3</v>
      </c>
      <c r="BN117" s="34">
        <v>0</v>
      </c>
      <c r="BO117" s="34">
        <v>1</v>
      </c>
      <c r="BP117" s="36">
        <v>33177600</v>
      </c>
      <c r="BQ117" s="34">
        <v>24</v>
      </c>
      <c r="BR117" s="22" t="s">
        <v>85</v>
      </c>
      <c r="BS117" s="22" t="s">
        <v>67</v>
      </c>
      <c r="BT117" s="34">
        <v>0</v>
      </c>
      <c r="BU117" s="22">
        <v>0</v>
      </c>
      <c r="BV117" s="22">
        <v>4500</v>
      </c>
      <c r="BW117" s="22">
        <v>1</v>
      </c>
      <c r="BX117" s="22">
        <v>15</v>
      </c>
      <c r="BY117" s="22" t="s">
        <v>160</v>
      </c>
      <c r="BZ117" s="22" t="s">
        <v>459</v>
      </c>
      <c r="CA117" s="22" t="s">
        <v>464</v>
      </c>
      <c r="CB117" s="22">
        <v>186</v>
      </c>
      <c r="CC117" s="22">
        <v>1</v>
      </c>
      <c r="CD117" s="22">
        <v>1</v>
      </c>
      <c r="CE117" s="22">
        <v>1</v>
      </c>
      <c r="CF117" s="22">
        <v>0</v>
      </c>
      <c r="CG117" s="28">
        <v>238000</v>
      </c>
      <c r="CH117" s="28">
        <v>400408</v>
      </c>
      <c r="CI117" s="29">
        <v>319204</v>
      </c>
    </row>
    <row r="118" spans="1:87" ht="100.8" x14ac:dyDescent="0.3">
      <c r="A118" s="18" t="s">
        <v>255</v>
      </c>
      <c r="B118" s="22">
        <v>8</v>
      </c>
      <c r="C118" s="31">
        <v>2.73</v>
      </c>
      <c r="D118" s="22">
        <v>12</v>
      </c>
      <c r="E118" s="22">
        <v>128</v>
      </c>
      <c r="F118" s="72">
        <v>1</v>
      </c>
      <c r="G118" s="22">
        <v>1</v>
      </c>
      <c r="H118" s="22">
        <v>6.2</v>
      </c>
      <c r="I118" s="32">
        <v>4608000</v>
      </c>
      <c r="J118" s="22">
        <v>120</v>
      </c>
      <c r="K118" s="75">
        <v>1</v>
      </c>
      <c r="L118" s="22">
        <v>10</v>
      </c>
      <c r="M118" s="22">
        <v>3</v>
      </c>
      <c r="N118" s="22">
        <v>12</v>
      </c>
      <c r="O118" s="22">
        <v>64</v>
      </c>
      <c r="P118" s="22">
        <v>12</v>
      </c>
      <c r="Q118" s="22"/>
      <c r="R118" s="34">
        <v>0</v>
      </c>
      <c r="S118" s="34">
        <v>0</v>
      </c>
      <c r="T118" s="36">
        <v>33177600</v>
      </c>
      <c r="U118" s="34">
        <v>24</v>
      </c>
      <c r="V118" s="22" t="s">
        <v>85</v>
      </c>
      <c r="W118" s="22" t="s">
        <v>67</v>
      </c>
      <c r="X118" s="34">
        <v>0</v>
      </c>
      <c r="Y118" s="22">
        <v>1</v>
      </c>
      <c r="Z118" s="78">
        <v>1</v>
      </c>
      <c r="AA118" s="72">
        <v>1</v>
      </c>
      <c r="AB118" s="22">
        <v>4000</v>
      </c>
      <c r="AC118" s="22">
        <v>1</v>
      </c>
      <c r="AD118" s="22" t="s">
        <v>401</v>
      </c>
      <c r="AE118" s="22" t="s">
        <v>429</v>
      </c>
      <c r="AF118" s="22" t="s">
        <v>458</v>
      </c>
      <c r="AG118" s="22" t="s">
        <v>177</v>
      </c>
      <c r="AH118" s="22">
        <v>163</v>
      </c>
      <c r="AI118" s="22">
        <v>1</v>
      </c>
      <c r="AJ118" s="22">
        <v>1</v>
      </c>
      <c r="AK118" s="22">
        <v>1</v>
      </c>
      <c r="AL118" s="22">
        <v>0</v>
      </c>
      <c r="AM118" s="28">
        <v>236000</v>
      </c>
      <c r="AN118" s="28">
        <v>369000</v>
      </c>
      <c r="AO118" s="29">
        <v>302500</v>
      </c>
      <c r="BA118" s="18" t="s">
        <v>255</v>
      </c>
      <c r="BB118" s="31">
        <v>2.73</v>
      </c>
      <c r="BC118" s="22">
        <v>12</v>
      </c>
      <c r="BD118" s="22">
        <v>128</v>
      </c>
      <c r="BE118" s="22">
        <v>6.2</v>
      </c>
      <c r="BF118" s="32">
        <v>4608000</v>
      </c>
      <c r="BG118" s="22">
        <v>120</v>
      </c>
      <c r="BH118" s="22">
        <v>10</v>
      </c>
      <c r="BI118" s="22">
        <v>3</v>
      </c>
      <c r="BJ118" s="22">
        <v>12</v>
      </c>
      <c r="BK118" s="22">
        <v>64</v>
      </c>
      <c r="BL118" s="22">
        <v>12</v>
      </c>
      <c r="BM118" s="22"/>
      <c r="BN118" s="34">
        <v>0</v>
      </c>
      <c r="BO118" s="34">
        <v>0</v>
      </c>
      <c r="BP118" s="36">
        <v>33177600</v>
      </c>
      <c r="BQ118" s="34">
        <v>24</v>
      </c>
      <c r="BR118" s="22" t="s">
        <v>85</v>
      </c>
      <c r="BS118" s="22" t="s">
        <v>67</v>
      </c>
      <c r="BT118" s="34">
        <v>0</v>
      </c>
      <c r="BU118" s="22">
        <v>1</v>
      </c>
      <c r="BV118" s="22">
        <v>4000</v>
      </c>
      <c r="BW118" s="22">
        <v>1</v>
      </c>
      <c r="BX118" s="22">
        <v>15</v>
      </c>
      <c r="BY118" s="22" t="s">
        <v>429</v>
      </c>
      <c r="BZ118" s="22" t="s">
        <v>458</v>
      </c>
      <c r="CA118" s="22" t="s">
        <v>177</v>
      </c>
      <c r="CB118" s="22">
        <v>163</v>
      </c>
      <c r="CC118" s="22">
        <v>1</v>
      </c>
      <c r="CD118" s="22">
        <v>1</v>
      </c>
      <c r="CE118" s="22">
        <v>1</v>
      </c>
      <c r="CF118" s="22">
        <v>0</v>
      </c>
      <c r="CG118" s="28">
        <v>236000</v>
      </c>
      <c r="CH118" s="28">
        <v>369000</v>
      </c>
      <c r="CI118" s="29">
        <v>302500</v>
      </c>
    </row>
    <row r="119" spans="1:87" ht="86.4" x14ac:dyDescent="0.3">
      <c r="A119" s="18" t="s">
        <v>256</v>
      </c>
      <c r="B119" s="22">
        <v>8</v>
      </c>
      <c r="C119" s="31">
        <v>2.73</v>
      </c>
      <c r="D119" s="22">
        <v>8</v>
      </c>
      <c r="E119" s="22">
        <v>128</v>
      </c>
      <c r="F119" s="72">
        <v>1</v>
      </c>
      <c r="G119" s="22">
        <v>1</v>
      </c>
      <c r="H119" s="22">
        <v>6.2</v>
      </c>
      <c r="I119" s="32">
        <v>4608000</v>
      </c>
      <c r="J119" s="22">
        <v>120</v>
      </c>
      <c r="K119" s="75">
        <v>1</v>
      </c>
      <c r="L119" s="22">
        <v>10</v>
      </c>
      <c r="M119" s="22">
        <v>3</v>
      </c>
      <c r="N119" s="22">
        <v>12</v>
      </c>
      <c r="O119" s="22">
        <v>64</v>
      </c>
      <c r="P119" s="22">
        <v>12</v>
      </c>
      <c r="Q119" s="22"/>
      <c r="R119" s="34">
        <v>0</v>
      </c>
      <c r="S119" s="34">
        <v>0</v>
      </c>
      <c r="T119" s="36">
        <v>33177600</v>
      </c>
      <c r="U119" s="34">
        <v>24</v>
      </c>
      <c r="V119" s="22" t="s">
        <v>85</v>
      </c>
      <c r="W119" s="22" t="s">
        <v>67</v>
      </c>
      <c r="X119" s="34">
        <v>0</v>
      </c>
      <c r="Y119" s="22">
        <v>1</v>
      </c>
      <c r="Z119" s="78">
        <v>1</v>
      </c>
      <c r="AA119" s="72">
        <v>1</v>
      </c>
      <c r="AB119" s="22">
        <v>4000</v>
      </c>
      <c r="AC119" s="22">
        <v>1</v>
      </c>
      <c r="AD119" s="22" t="s">
        <v>401</v>
      </c>
      <c r="AE119" s="22" t="s">
        <v>429</v>
      </c>
      <c r="AF119" s="22" t="s">
        <v>458</v>
      </c>
      <c r="AG119" s="22" t="s">
        <v>177</v>
      </c>
      <c r="AH119" s="22">
        <v>163</v>
      </c>
      <c r="AI119" s="22">
        <v>1</v>
      </c>
      <c r="AJ119" s="22">
        <v>1</v>
      </c>
      <c r="AK119" s="22">
        <v>1</v>
      </c>
      <c r="AL119" s="22">
        <v>0</v>
      </c>
      <c r="AM119" s="28">
        <v>237990</v>
      </c>
      <c r="AN119" s="28">
        <v>259990</v>
      </c>
      <c r="AO119" s="29">
        <v>248990</v>
      </c>
      <c r="BA119" s="18" t="s">
        <v>256</v>
      </c>
      <c r="BB119" s="31">
        <v>2.73</v>
      </c>
      <c r="BC119" s="22">
        <v>8</v>
      </c>
      <c r="BD119" s="22">
        <v>128</v>
      </c>
      <c r="BE119" s="22">
        <v>6.2</v>
      </c>
      <c r="BF119" s="32">
        <v>4608000</v>
      </c>
      <c r="BG119" s="22">
        <v>120</v>
      </c>
      <c r="BH119" s="22">
        <v>10</v>
      </c>
      <c r="BI119" s="22">
        <v>3</v>
      </c>
      <c r="BJ119" s="22">
        <v>12</v>
      </c>
      <c r="BK119" s="22">
        <v>64</v>
      </c>
      <c r="BL119" s="22">
        <v>12</v>
      </c>
      <c r="BM119" s="22"/>
      <c r="BN119" s="34">
        <v>0</v>
      </c>
      <c r="BO119" s="34">
        <v>0</v>
      </c>
      <c r="BP119" s="36">
        <v>33177600</v>
      </c>
      <c r="BQ119" s="34">
        <v>24</v>
      </c>
      <c r="BR119" s="22" t="s">
        <v>85</v>
      </c>
      <c r="BS119" s="22" t="s">
        <v>67</v>
      </c>
      <c r="BT119" s="34">
        <v>0</v>
      </c>
      <c r="BU119" s="22">
        <v>1</v>
      </c>
      <c r="BV119" s="22">
        <v>4000</v>
      </c>
      <c r="BW119" s="22">
        <v>1</v>
      </c>
      <c r="BX119" s="22">
        <v>15</v>
      </c>
      <c r="BY119" s="22" t="s">
        <v>429</v>
      </c>
      <c r="BZ119" s="22" t="s">
        <v>458</v>
      </c>
      <c r="CA119" s="22" t="s">
        <v>177</v>
      </c>
      <c r="CB119" s="22">
        <v>163</v>
      </c>
      <c r="CC119" s="22">
        <v>1</v>
      </c>
      <c r="CD119" s="22">
        <v>1</v>
      </c>
      <c r="CE119" s="22">
        <v>1</v>
      </c>
      <c r="CF119" s="22">
        <v>0</v>
      </c>
      <c r="CG119" s="28">
        <v>237990</v>
      </c>
      <c r="CH119" s="28">
        <v>259990</v>
      </c>
      <c r="CI119" s="29">
        <v>248990</v>
      </c>
    </row>
    <row r="120" spans="1:87" ht="86.4" x14ac:dyDescent="0.3">
      <c r="A120" s="18" t="s">
        <v>258</v>
      </c>
      <c r="B120" s="22">
        <v>8</v>
      </c>
      <c r="C120" s="31">
        <v>2.73</v>
      </c>
      <c r="D120" s="22">
        <v>12</v>
      </c>
      <c r="E120" s="22">
        <v>256</v>
      </c>
      <c r="F120" s="72">
        <v>1</v>
      </c>
      <c r="G120" s="22">
        <v>1</v>
      </c>
      <c r="H120" s="22">
        <v>6.8</v>
      </c>
      <c r="I120" s="32">
        <v>4377600</v>
      </c>
      <c r="J120" s="22">
        <v>60</v>
      </c>
      <c r="K120" s="75">
        <v>1</v>
      </c>
      <c r="L120" s="22">
        <v>10</v>
      </c>
      <c r="M120" s="22">
        <v>4</v>
      </c>
      <c r="N120" s="22">
        <v>12</v>
      </c>
      <c r="O120" s="22">
        <v>12</v>
      </c>
      <c r="P120" s="22">
        <v>16</v>
      </c>
      <c r="Q120" s="22" t="s">
        <v>513</v>
      </c>
      <c r="R120" s="34">
        <v>0</v>
      </c>
      <c r="S120" s="34">
        <v>1</v>
      </c>
      <c r="T120" s="36">
        <v>8294400</v>
      </c>
      <c r="U120" s="34">
        <v>60</v>
      </c>
      <c r="V120" s="22" t="s">
        <v>85</v>
      </c>
      <c r="W120" s="22" t="s">
        <v>67</v>
      </c>
      <c r="X120" s="34">
        <v>0</v>
      </c>
      <c r="Y120" s="22">
        <v>0</v>
      </c>
      <c r="Z120" s="78">
        <v>1</v>
      </c>
      <c r="AA120" s="72">
        <v>1</v>
      </c>
      <c r="AB120" s="22">
        <v>4300</v>
      </c>
      <c r="AC120" s="22">
        <v>1</v>
      </c>
      <c r="AD120" s="22" t="s">
        <v>403</v>
      </c>
      <c r="AE120" s="22" t="s">
        <v>159</v>
      </c>
      <c r="AF120" s="22" t="s">
        <v>165</v>
      </c>
      <c r="AG120" s="22" t="s">
        <v>177</v>
      </c>
      <c r="AH120" s="22">
        <v>196</v>
      </c>
      <c r="AI120" s="22">
        <v>1</v>
      </c>
      <c r="AJ120" s="22">
        <v>1</v>
      </c>
      <c r="AK120" s="22">
        <v>1</v>
      </c>
      <c r="AL120" s="22">
        <v>0</v>
      </c>
      <c r="AM120" s="28">
        <v>249890</v>
      </c>
      <c r="AN120" s="28">
        <v>408190</v>
      </c>
      <c r="AO120" s="29">
        <v>329040</v>
      </c>
      <c r="BA120" s="18" t="s">
        <v>258</v>
      </c>
      <c r="BB120" s="31">
        <v>2.73</v>
      </c>
      <c r="BC120" s="22">
        <v>12</v>
      </c>
      <c r="BD120" s="22">
        <v>256</v>
      </c>
      <c r="BE120" s="22">
        <v>6.8</v>
      </c>
      <c r="BF120" s="32">
        <v>4377600</v>
      </c>
      <c r="BG120" s="22">
        <v>60</v>
      </c>
      <c r="BH120" s="22">
        <v>10</v>
      </c>
      <c r="BI120" s="22">
        <v>4</v>
      </c>
      <c r="BJ120" s="22">
        <v>12</v>
      </c>
      <c r="BK120" s="22">
        <v>12</v>
      </c>
      <c r="BL120" s="22">
        <v>16</v>
      </c>
      <c r="BM120" s="22">
        <v>0.3</v>
      </c>
      <c r="BN120" s="34">
        <v>0</v>
      </c>
      <c r="BO120" s="34">
        <v>1</v>
      </c>
      <c r="BP120" s="36">
        <v>8294400</v>
      </c>
      <c r="BQ120" s="34">
        <v>60</v>
      </c>
      <c r="BR120" s="22" t="s">
        <v>85</v>
      </c>
      <c r="BS120" s="22" t="s">
        <v>67</v>
      </c>
      <c r="BT120" s="34">
        <v>0</v>
      </c>
      <c r="BU120" s="22">
        <v>0</v>
      </c>
      <c r="BV120" s="22">
        <v>4300</v>
      </c>
      <c r="BW120" s="22">
        <v>1</v>
      </c>
      <c r="BX120" s="22">
        <v>20</v>
      </c>
      <c r="BY120" s="22" t="s">
        <v>159</v>
      </c>
      <c r="BZ120" s="22" t="s">
        <v>165</v>
      </c>
      <c r="CA120" s="22" t="s">
        <v>177</v>
      </c>
      <c r="CB120" s="22">
        <v>196</v>
      </c>
      <c r="CC120" s="22">
        <v>1</v>
      </c>
      <c r="CD120" s="22">
        <v>1</v>
      </c>
      <c r="CE120" s="22">
        <v>1</v>
      </c>
      <c r="CF120" s="22">
        <v>0</v>
      </c>
      <c r="CG120" s="28">
        <v>249890</v>
      </c>
      <c r="CH120" s="28">
        <v>408190</v>
      </c>
      <c r="CI120" s="29">
        <v>329040</v>
      </c>
    </row>
    <row r="121" spans="1:87" ht="86.4" x14ac:dyDescent="0.3">
      <c r="A121" s="18" t="s">
        <v>259</v>
      </c>
      <c r="B121" s="22">
        <v>8</v>
      </c>
      <c r="C121" s="31">
        <v>2.7</v>
      </c>
      <c r="D121" s="22">
        <v>8</v>
      </c>
      <c r="E121" s="22">
        <v>512</v>
      </c>
      <c r="F121" s="72">
        <v>1</v>
      </c>
      <c r="G121" s="22">
        <v>1</v>
      </c>
      <c r="H121" s="22">
        <v>6.1</v>
      </c>
      <c r="I121" s="32">
        <v>4377600</v>
      </c>
      <c r="J121" s="22">
        <v>60</v>
      </c>
      <c r="K121" s="75">
        <v>1</v>
      </c>
      <c r="L121" s="22">
        <v>10</v>
      </c>
      <c r="M121" s="22">
        <v>3</v>
      </c>
      <c r="N121" s="22">
        <v>12</v>
      </c>
      <c r="O121" s="22">
        <v>12</v>
      </c>
      <c r="P121" s="22">
        <v>16</v>
      </c>
      <c r="Q121" s="22"/>
      <c r="R121" s="34">
        <v>0</v>
      </c>
      <c r="S121" s="34">
        <v>0</v>
      </c>
      <c r="T121" s="36">
        <v>8294400</v>
      </c>
      <c r="U121" s="34">
        <v>60</v>
      </c>
      <c r="V121" s="22" t="s">
        <v>85</v>
      </c>
      <c r="W121" s="22" t="s">
        <v>67</v>
      </c>
      <c r="X121" s="34">
        <v>1</v>
      </c>
      <c r="Y121" s="22">
        <v>0</v>
      </c>
      <c r="Z121" s="78">
        <v>1</v>
      </c>
      <c r="AA121" s="72">
        <v>1</v>
      </c>
      <c r="AB121" s="22">
        <v>3400</v>
      </c>
      <c r="AC121" s="22">
        <v>1</v>
      </c>
      <c r="AD121" s="22" t="s">
        <v>401</v>
      </c>
      <c r="AE121" s="22" t="s">
        <v>416</v>
      </c>
      <c r="AF121" s="22" t="s">
        <v>456</v>
      </c>
      <c r="AG121" s="22" t="s">
        <v>464</v>
      </c>
      <c r="AH121" s="22">
        <v>157</v>
      </c>
      <c r="AI121" s="22">
        <v>1</v>
      </c>
      <c r="AJ121" s="22">
        <v>1</v>
      </c>
      <c r="AK121" s="22">
        <v>1</v>
      </c>
      <c r="AL121" s="22">
        <v>0</v>
      </c>
      <c r="AM121" s="28">
        <v>247800</v>
      </c>
      <c r="AN121" s="28">
        <v>425840</v>
      </c>
      <c r="AO121" s="29">
        <v>336820</v>
      </c>
      <c r="BA121" s="18" t="s">
        <v>259</v>
      </c>
      <c r="BB121" s="31">
        <v>2.7</v>
      </c>
      <c r="BC121" s="22">
        <v>8</v>
      </c>
      <c r="BD121" s="22">
        <v>512</v>
      </c>
      <c r="BE121" s="22">
        <v>6.1</v>
      </c>
      <c r="BF121" s="32">
        <v>4377600</v>
      </c>
      <c r="BG121" s="22">
        <v>60</v>
      </c>
      <c r="BH121" s="22">
        <v>10</v>
      </c>
      <c r="BI121" s="22">
        <v>3</v>
      </c>
      <c r="BJ121" s="22">
        <v>12</v>
      </c>
      <c r="BK121" s="22">
        <v>12</v>
      </c>
      <c r="BL121" s="22">
        <v>16</v>
      </c>
      <c r="BM121" s="22"/>
      <c r="BN121" s="34">
        <v>0</v>
      </c>
      <c r="BO121" s="34">
        <v>0</v>
      </c>
      <c r="BP121" s="36">
        <v>8294400</v>
      </c>
      <c r="BQ121" s="34">
        <v>60</v>
      </c>
      <c r="BR121" s="22" t="s">
        <v>85</v>
      </c>
      <c r="BS121" s="22" t="s">
        <v>67</v>
      </c>
      <c r="BT121" s="34">
        <v>1</v>
      </c>
      <c r="BU121" s="22">
        <v>0</v>
      </c>
      <c r="BV121" s="22">
        <v>3400</v>
      </c>
      <c r="BW121" s="22">
        <v>1</v>
      </c>
      <c r="BX121" s="22">
        <v>15</v>
      </c>
      <c r="BY121" s="22" t="s">
        <v>416</v>
      </c>
      <c r="BZ121" s="22" t="s">
        <v>456</v>
      </c>
      <c r="CA121" s="22" t="s">
        <v>464</v>
      </c>
      <c r="CB121" s="22">
        <v>157</v>
      </c>
      <c r="CC121" s="22">
        <v>1</v>
      </c>
      <c r="CD121" s="22">
        <v>1</v>
      </c>
      <c r="CE121" s="22">
        <v>1</v>
      </c>
      <c r="CF121" s="22">
        <v>0</v>
      </c>
      <c r="CG121" s="28">
        <v>247800</v>
      </c>
      <c r="CH121" s="28">
        <v>425840</v>
      </c>
      <c r="CI121" s="29">
        <v>336820</v>
      </c>
    </row>
    <row r="122" spans="1:87" ht="86.4" x14ac:dyDescent="0.3">
      <c r="A122" s="18" t="s">
        <v>260</v>
      </c>
      <c r="B122" s="22">
        <v>8</v>
      </c>
      <c r="C122" s="31">
        <v>2.7</v>
      </c>
      <c r="D122" s="22">
        <v>8</v>
      </c>
      <c r="E122" s="22">
        <v>512</v>
      </c>
      <c r="F122" s="72">
        <v>1</v>
      </c>
      <c r="G122" s="22">
        <v>1</v>
      </c>
      <c r="H122" s="22">
        <v>6.4</v>
      </c>
      <c r="I122" s="32">
        <v>4377600</v>
      </c>
      <c r="J122" s="22">
        <v>60</v>
      </c>
      <c r="K122" s="75">
        <v>1</v>
      </c>
      <c r="L122" s="22">
        <v>10</v>
      </c>
      <c r="M122" s="22">
        <v>3</v>
      </c>
      <c r="N122" s="22">
        <v>12</v>
      </c>
      <c r="O122" s="22">
        <v>12</v>
      </c>
      <c r="P122" s="22">
        <v>16</v>
      </c>
      <c r="Q122" s="22"/>
      <c r="R122" s="34">
        <v>0</v>
      </c>
      <c r="S122" s="34">
        <v>0</v>
      </c>
      <c r="T122" s="36">
        <v>8294400</v>
      </c>
      <c r="U122" s="34">
        <v>60</v>
      </c>
      <c r="V122" s="22" t="s">
        <v>85</v>
      </c>
      <c r="W122" s="22" t="s">
        <v>67</v>
      </c>
      <c r="X122" s="34">
        <v>1</v>
      </c>
      <c r="Y122" s="22">
        <v>0</v>
      </c>
      <c r="Z122" s="78">
        <v>1</v>
      </c>
      <c r="AA122" s="72">
        <v>1</v>
      </c>
      <c r="AB122" s="22">
        <v>4100</v>
      </c>
      <c r="AC122" s="22">
        <v>1</v>
      </c>
      <c r="AD122" s="22" t="s">
        <v>401</v>
      </c>
      <c r="AE122" s="22" t="s">
        <v>427</v>
      </c>
      <c r="AF122" s="22" t="s">
        <v>455</v>
      </c>
      <c r="AG122" s="22" t="s">
        <v>464</v>
      </c>
      <c r="AH122" s="22">
        <v>175</v>
      </c>
      <c r="AI122" s="22">
        <v>1</v>
      </c>
      <c r="AJ122" s="22">
        <v>1</v>
      </c>
      <c r="AK122" s="22">
        <v>1</v>
      </c>
      <c r="AL122" s="22">
        <v>0</v>
      </c>
      <c r="AM122" s="28">
        <v>249990</v>
      </c>
      <c r="AN122" s="28">
        <v>463900</v>
      </c>
      <c r="AO122" s="29">
        <v>356945</v>
      </c>
      <c r="BA122" s="18" t="s">
        <v>260</v>
      </c>
      <c r="BB122" s="31">
        <v>2.7</v>
      </c>
      <c r="BC122" s="22">
        <v>8</v>
      </c>
      <c r="BD122" s="22">
        <v>512</v>
      </c>
      <c r="BE122" s="22">
        <v>6.4</v>
      </c>
      <c r="BF122" s="32">
        <v>4377600</v>
      </c>
      <c r="BG122" s="22">
        <v>60</v>
      </c>
      <c r="BH122" s="22">
        <v>10</v>
      </c>
      <c r="BI122" s="22">
        <v>3</v>
      </c>
      <c r="BJ122" s="22">
        <v>12</v>
      </c>
      <c r="BK122" s="22">
        <v>12</v>
      </c>
      <c r="BL122" s="22">
        <v>16</v>
      </c>
      <c r="BM122" s="22"/>
      <c r="BN122" s="34">
        <v>0</v>
      </c>
      <c r="BO122" s="34">
        <v>0</v>
      </c>
      <c r="BP122" s="36">
        <v>8294400</v>
      </c>
      <c r="BQ122" s="34">
        <v>60</v>
      </c>
      <c r="BR122" s="22" t="s">
        <v>85</v>
      </c>
      <c r="BS122" s="22" t="s">
        <v>67</v>
      </c>
      <c r="BT122" s="34">
        <v>1</v>
      </c>
      <c r="BU122" s="22">
        <v>0</v>
      </c>
      <c r="BV122" s="22">
        <v>4100</v>
      </c>
      <c r="BW122" s="22">
        <v>1</v>
      </c>
      <c r="BX122" s="22">
        <v>15</v>
      </c>
      <c r="BY122" s="22" t="s">
        <v>427</v>
      </c>
      <c r="BZ122" s="22" t="s">
        <v>455</v>
      </c>
      <c r="CA122" s="22" t="s">
        <v>464</v>
      </c>
      <c r="CB122" s="22">
        <v>175</v>
      </c>
      <c r="CC122" s="22">
        <v>1</v>
      </c>
      <c r="CD122" s="22">
        <v>1</v>
      </c>
      <c r="CE122" s="22">
        <v>1</v>
      </c>
      <c r="CF122" s="22">
        <v>0</v>
      </c>
      <c r="CG122" s="28">
        <v>249990</v>
      </c>
      <c r="CH122" s="28">
        <v>463900</v>
      </c>
      <c r="CI122" s="29">
        <v>356945</v>
      </c>
    </row>
    <row r="123" spans="1:87" ht="115.2" x14ac:dyDescent="0.3">
      <c r="A123" s="18" t="s">
        <v>261</v>
      </c>
      <c r="B123" s="22">
        <v>8</v>
      </c>
      <c r="C123" s="31">
        <v>2.73</v>
      </c>
      <c r="D123" s="22">
        <v>12</v>
      </c>
      <c r="E123" s="22">
        <v>128</v>
      </c>
      <c r="F123" s="72">
        <v>1</v>
      </c>
      <c r="G123" s="22">
        <v>1</v>
      </c>
      <c r="H123" s="22">
        <v>6.7</v>
      </c>
      <c r="I123" s="32">
        <v>4608000</v>
      </c>
      <c r="J123" s="22">
        <v>120</v>
      </c>
      <c r="K123" s="75">
        <v>1</v>
      </c>
      <c r="L123" s="22">
        <v>10</v>
      </c>
      <c r="M123" s="22">
        <v>4</v>
      </c>
      <c r="N123" s="22">
        <v>12</v>
      </c>
      <c r="O123" s="22">
        <v>64</v>
      </c>
      <c r="P123" s="22">
        <v>12</v>
      </c>
      <c r="Q123" s="22" t="s">
        <v>513</v>
      </c>
      <c r="R123" s="34">
        <v>0</v>
      </c>
      <c r="S123" s="34">
        <v>1</v>
      </c>
      <c r="T123" s="36">
        <v>33177600</v>
      </c>
      <c r="U123" s="34">
        <v>24</v>
      </c>
      <c r="V123" s="22" t="s">
        <v>85</v>
      </c>
      <c r="W123" s="22" t="s">
        <v>67</v>
      </c>
      <c r="X123" s="34">
        <v>0</v>
      </c>
      <c r="Y123" s="22">
        <v>1</v>
      </c>
      <c r="Z123" s="78">
        <v>1</v>
      </c>
      <c r="AA123" s="72">
        <v>1</v>
      </c>
      <c r="AB123" s="22">
        <v>4500</v>
      </c>
      <c r="AC123" s="22">
        <v>1</v>
      </c>
      <c r="AD123" s="22" t="s">
        <v>401</v>
      </c>
      <c r="AE123" s="22" t="s">
        <v>160</v>
      </c>
      <c r="AF123" s="22" t="s">
        <v>459</v>
      </c>
      <c r="AG123" s="22" t="s">
        <v>464</v>
      </c>
      <c r="AH123" s="22">
        <v>188</v>
      </c>
      <c r="AI123" s="22">
        <v>1</v>
      </c>
      <c r="AJ123" s="22">
        <v>1</v>
      </c>
      <c r="AK123" s="22">
        <v>1</v>
      </c>
      <c r="AL123" s="22">
        <v>0</v>
      </c>
      <c r="AM123" s="28">
        <v>244400</v>
      </c>
      <c r="AN123" s="28">
        <v>439990</v>
      </c>
      <c r="AO123" s="29">
        <v>342195</v>
      </c>
      <c r="BA123" s="18" t="s">
        <v>261</v>
      </c>
      <c r="BB123" s="31">
        <v>2.73</v>
      </c>
      <c r="BC123" s="22">
        <v>12</v>
      </c>
      <c r="BD123" s="22">
        <v>128</v>
      </c>
      <c r="BE123" s="22">
        <v>6.7</v>
      </c>
      <c r="BF123" s="32">
        <v>4608000</v>
      </c>
      <c r="BG123" s="22">
        <v>120</v>
      </c>
      <c r="BH123" s="22">
        <v>10</v>
      </c>
      <c r="BI123" s="22">
        <v>4</v>
      </c>
      <c r="BJ123" s="22">
        <v>12</v>
      </c>
      <c r="BK123" s="22">
        <v>64</v>
      </c>
      <c r="BL123" s="22">
        <v>12</v>
      </c>
      <c r="BM123" s="22">
        <v>0.3</v>
      </c>
      <c r="BN123" s="34">
        <v>0</v>
      </c>
      <c r="BO123" s="34">
        <v>1</v>
      </c>
      <c r="BP123" s="36">
        <v>33177600</v>
      </c>
      <c r="BQ123" s="34">
        <v>24</v>
      </c>
      <c r="BR123" s="22" t="s">
        <v>85</v>
      </c>
      <c r="BS123" s="22" t="s">
        <v>67</v>
      </c>
      <c r="BT123" s="34">
        <v>0</v>
      </c>
      <c r="BU123" s="22">
        <v>1</v>
      </c>
      <c r="BV123" s="22">
        <v>4500</v>
      </c>
      <c r="BW123" s="22">
        <v>1</v>
      </c>
      <c r="BX123" s="22">
        <v>15</v>
      </c>
      <c r="BY123" s="22" t="s">
        <v>160</v>
      </c>
      <c r="BZ123" s="22" t="s">
        <v>459</v>
      </c>
      <c r="CA123" s="22" t="s">
        <v>464</v>
      </c>
      <c r="CB123" s="22">
        <v>188</v>
      </c>
      <c r="CC123" s="22">
        <v>1</v>
      </c>
      <c r="CD123" s="22">
        <v>1</v>
      </c>
      <c r="CE123" s="22">
        <v>1</v>
      </c>
      <c r="CF123" s="22">
        <v>0</v>
      </c>
      <c r="CG123" s="28">
        <v>244400</v>
      </c>
      <c r="CH123" s="28">
        <v>439990</v>
      </c>
      <c r="CI123" s="29">
        <v>342195</v>
      </c>
    </row>
    <row r="124" spans="1:87" ht="115.2" x14ac:dyDescent="0.3">
      <c r="A124" s="18" t="s">
        <v>264</v>
      </c>
      <c r="B124" s="22">
        <v>8</v>
      </c>
      <c r="C124" s="31">
        <v>2.73</v>
      </c>
      <c r="D124" s="22">
        <v>12</v>
      </c>
      <c r="E124" s="22">
        <v>128</v>
      </c>
      <c r="F124" s="72">
        <v>1</v>
      </c>
      <c r="G124" s="22">
        <v>1</v>
      </c>
      <c r="H124" s="22">
        <v>6.9</v>
      </c>
      <c r="I124" s="32">
        <v>4608000</v>
      </c>
      <c r="J124" s="22">
        <v>120</v>
      </c>
      <c r="K124" s="75">
        <v>1</v>
      </c>
      <c r="L124" s="22">
        <v>40</v>
      </c>
      <c r="M124" s="22">
        <v>4</v>
      </c>
      <c r="N124" s="22">
        <v>108</v>
      </c>
      <c r="O124" s="22">
        <v>48</v>
      </c>
      <c r="P124" s="22">
        <v>12</v>
      </c>
      <c r="Q124" s="22" t="s">
        <v>513</v>
      </c>
      <c r="R124" s="34">
        <v>0</v>
      </c>
      <c r="S124" s="34">
        <v>1</v>
      </c>
      <c r="T124" s="36">
        <v>33177600</v>
      </c>
      <c r="U124" s="34">
        <v>24</v>
      </c>
      <c r="V124" s="22" t="s">
        <v>85</v>
      </c>
      <c r="W124" s="22" t="s">
        <v>67</v>
      </c>
      <c r="X124" s="34">
        <v>0</v>
      </c>
      <c r="Y124" s="22">
        <v>1</v>
      </c>
      <c r="Z124" s="78">
        <v>1</v>
      </c>
      <c r="AA124" s="72">
        <v>1</v>
      </c>
      <c r="AB124" s="22">
        <v>5000</v>
      </c>
      <c r="AC124" s="22">
        <v>1</v>
      </c>
      <c r="AD124" s="22" t="s">
        <v>401</v>
      </c>
      <c r="AE124" s="22" t="s">
        <v>430</v>
      </c>
      <c r="AF124" s="22" t="s">
        <v>449</v>
      </c>
      <c r="AG124" s="22" t="s">
        <v>174</v>
      </c>
      <c r="AH124" s="22">
        <v>222</v>
      </c>
      <c r="AI124" s="22">
        <v>1</v>
      </c>
      <c r="AJ124" s="22">
        <v>1</v>
      </c>
      <c r="AK124" s="22">
        <v>1</v>
      </c>
      <c r="AL124" s="22">
        <v>0</v>
      </c>
      <c r="AM124" s="28">
        <v>274490</v>
      </c>
      <c r="AN124" s="28">
        <v>575270</v>
      </c>
      <c r="AO124" s="29">
        <v>424880</v>
      </c>
      <c r="BA124" s="18" t="s">
        <v>264</v>
      </c>
      <c r="BB124" s="31">
        <v>2.73</v>
      </c>
      <c r="BC124" s="22">
        <v>12</v>
      </c>
      <c r="BD124" s="22">
        <v>128</v>
      </c>
      <c r="BE124" s="22">
        <v>6.9</v>
      </c>
      <c r="BF124" s="32">
        <v>4608000</v>
      </c>
      <c r="BG124" s="22">
        <v>120</v>
      </c>
      <c r="BH124" s="22">
        <v>40</v>
      </c>
      <c r="BI124" s="22">
        <v>4</v>
      </c>
      <c r="BJ124" s="22">
        <v>108</v>
      </c>
      <c r="BK124" s="22">
        <v>48</v>
      </c>
      <c r="BL124" s="22">
        <v>12</v>
      </c>
      <c r="BM124" s="22">
        <v>0.3</v>
      </c>
      <c r="BN124" s="34">
        <v>0</v>
      </c>
      <c r="BO124" s="34">
        <v>1</v>
      </c>
      <c r="BP124" s="36">
        <v>33177600</v>
      </c>
      <c r="BQ124" s="34">
        <v>24</v>
      </c>
      <c r="BR124" s="22" t="s">
        <v>85</v>
      </c>
      <c r="BS124" s="22" t="s">
        <v>67</v>
      </c>
      <c r="BT124" s="34">
        <v>0</v>
      </c>
      <c r="BU124" s="22">
        <v>1</v>
      </c>
      <c r="BV124" s="22">
        <v>5000</v>
      </c>
      <c r="BW124" s="22">
        <v>1</v>
      </c>
      <c r="BX124" s="22">
        <v>15</v>
      </c>
      <c r="BY124" s="22" t="s">
        <v>430</v>
      </c>
      <c r="BZ124" s="22" t="s">
        <v>449</v>
      </c>
      <c r="CA124" s="22" t="s">
        <v>174</v>
      </c>
      <c r="CB124" s="22">
        <v>222</v>
      </c>
      <c r="CC124" s="22">
        <v>1</v>
      </c>
      <c r="CD124" s="22">
        <v>1</v>
      </c>
      <c r="CE124" s="22">
        <v>1</v>
      </c>
      <c r="CF124" s="22">
        <v>0</v>
      </c>
      <c r="CG124" s="28">
        <v>274490</v>
      </c>
      <c r="CH124" s="28">
        <v>575270</v>
      </c>
      <c r="CI124" s="29">
        <v>424880</v>
      </c>
    </row>
    <row r="125" spans="1:87" ht="86.4" x14ac:dyDescent="0.3">
      <c r="A125" s="18" t="s">
        <v>267</v>
      </c>
      <c r="B125" s="22">
        <v>8</v>
      </c>
      <c r="C125" s="31">
        <v>2.7</v>
      </c>
      <c r="D125" s="22">
        <v>6</v>
      </c>
      <c r="E125" s="22">
        <v>128</v>
      </c>
      <c r="F125" s="72">
        <v>1</v>
      </c>
      <c r="G125" s="22">
        <v>1</v>
      </c>
      <c r="H125" s="22">
        <v>6.4</v>
      </c>
      <c r="I125" s="32">
        <v>4262400</v>
      </c>
      <c r="J125" s="22">
        <v>60</v>
      </c>
      <c r="K125" s="75">
        <v>1</v>
      </c>
      <c r="L125" s="22">
        <v>8</v>
      </c>
      <c r="M125" s="22">
        <v>2</v>
      </c>
      <c r="N125" s="22">
        <v>12</v>
      </c>
      <c r="O125" s="22">
        <v>12</v>
      </c>
      <c r="P125" s="22"/>
      <c r="Q125" s="22"/>
      <c r="R125" s="34">
        <v>1</v>
      </c>
      <c r="S125" s="34">
        <v>0</v>
      </c>
      <c r="T125" s="36">
        <v>8294400</v>
      </c>
      <c r="U125" s="34">
        <v>60</v>
      </c>
      <c r="V125" s="22" t="s">
        <v>85</v>
      </c>
      <c r="W125" s="22" t="s">
        <v>67</v>
      </c>
      <c r="X125" s="34">
        <v>1</v>
      </c>
      <c r="Y125" s="22">
        <v>0</v>
      </c>
      <c r="Z125" s="78">
        <v>1</v>
      </c>
      <c r="AA125" s="72">
        <v>1</v>
      </c>
      <c r="AB125" s="22">
        <v>4000</v>
      </c>
      <c r="AC125" s="22">
        <v>1</v>
      </c>
      <c r="AD125" s="22" t="s">
        <v>404</v>
      </c>
      <c r="AE125" s="22" t="s">
        <v>160</v>
      </c>
      <c r="AF125" s="22" t="s">
        <v>168</v>
      </c>
      <c r="AG125" s="22" t="s">
        <v>174</v>
      </c>
      <c r="AH125" s="22">
        <v>201</v>
      </c>
      <c r="AI125" s="22">
        <v>1</v>
      </c>
      <c r="AJ125" s="22">
        <v>1</v>
      </c>
      <c r="AK125" s="22">
        <v>1</v>
      </c>
      <c r="AL125" s="22">
        <v>0</v>
      </c>
      <c r="AM125" s="28">
        <v>210000</v>
      </c>
      <c r="AN125" s="28">
        <v>314000</v>
      </c>
      <c r="AO125" s="29">
        <v>262000</v>
      </c>
      <c r="BA125" s="18" t="s">
        <v>267</v>
      </c>
      <c r="BB125" s="31">
        <v>2.7</v>
      </c>
      <c r="BC125" s="22">
        <v>6</v>
      </c>
      <c r="BD125" s="22">
        <v>128</v>
      </c>
      <c r="BE125" s="22">
        <v>6.4</v>
      </c>
      <c r="BF125" s="32">
        <v>4262400</v>
      </c>
      <c r="BG125" s="22">
        <v>60</v>
      </c>
      <c r="BH125" s="22">
        <v>8</v>
      </c>
      <c r="BI125" s="22">
        <v>2</v>
      </c>
      <c r="BJ125" s="22">
        <v>12</v>
      </c>
      <c r="BK125" s="22">
        <v>12</v>
      </c>
      <c r="BL125" s="22"/>
      <c r="BM125" s="22"/>
      <c r="BN125" s="34">
        <v>1</v>
      </c>
      <c r="BO125" s="34">
        <v>0</v>
      </c>
      <c r="BP125" s="36">
        <v>8294400</v>
      </c>
      <c r="BQ125" s="34">
        <v>60</v>
      </c>
      <c r="BR125" s="22" t="s">
        <v>85</v>
      </c>
      <c r="BS125" s="22" t="s">
        <v>67</v>
      </c>
      <c r="BT125" s="34">
        <v>1</v>
      </c>
      <c r="BU125" s="22">
        <v>0</v>
      </c>
      <c r="BV125" s="22">
        <v>4000</v>
      </c>
      <c r="BW125" s="22">
        <v>1</v>
      </c>
      <c r="BX125" s="22">
        <v>10</v>
      </c>
      <c r="BY125" s="22" t="s">
        <v>160</v>
      </c>
      <c r="BZ125" s="22" t="s">
        <v>168</v>
      </c>
      <c r="CA125" s="22" t="s">
        <v>174</v>
      </c>
      <c r="CB125" s="22">
        <v>201</v>
      </c>
      <c r="CC125" s="22">
        <v>1</v>
      </c>
      <c r="CD125" s="22">
        <v>1</v>
      </c>
      <c r="CE125" s="22">
        <v>1</v>
      </c>
      <c r="CF125" s="22">
        <v>0</v>
      </c>
      <c r="CG125" s="28">
        <v>210000</v>
      </c>
      <c r="CH125" s="28">
        <v>314000</v>
      </c>
      <c r="CI125" s="29">
        <v>262000</v>
      </c>
    </row>
    <row r="126" spans="1:87" ht="72" x14ac:dyDescent="0.3">
      <c r="A126" s="18" t="s">
        <v>268</v>
      </c>
      <c r="B126" s="22">
        <v>8</v>
      </c>
      <c r="C126" s="31">
        <v>2.8</v>
      </c>
      <c r="D126" s="22">
        <v>4</v>
      </c>
      <c r="E126" s="22">
        <v>64</v>
      </c>
      <c r="F126" s="72">
        <v>1</v>
      </c>
      <c r="G126" s="22">
        <v>1</v>
      </c>
      <c r="H126" s="22">
        <v>5.8</v>
      </c>
      <c r="I126" s="32">
        <v>4262400</v>
      </c>
      <c r="J126" s="22">
        <v>60</v>
      </c>
      <c r="K126" s="75">
        <v>1</v>
      </c>
      <c r="L126" s="22">
        <v>8</v>
      </c>
      <c r="M126" s="22">
        <v>1</v>
      </c>
      <c r="N126" s="22">
        <v>12</v>
      </c>
      <c r="O126" s="22"/>
      <c r="P126" s="22"/>
      <c r="Q126" s="22"/>
      <c r="R126" s="34">
        <v>1</v>
      </c>
      <c r="S126" s="34">
        <v>0</v>
      </c>
      <c r="T126" s="36">
        <v>8294400</v>
      </c>
      <c r="U126" s="34">
        <v>60</v>
      </c>
      <c r="V126" s="22" t="s">
        <v>85</v>
      </c>
      <c r="W126" s="22" t="s">
        <v>67</v>
      </c>
      <c r="X126" s="34">
        <v>1</v>
      </c>
      <c r="Y126" s="22">
        <v>0</v>
      </c>
      <c r="Z126" s="78">
        <v>1</v>
      </c>
      <c r="AA126" s="72">
        <v>1</v>
      </c>
      <c r="AB126" s="22">
        <v>3000</v>
      </c>
      <c r="AC126" s="22">
        <v>1</v>
      </c>
      <c r="AD126" s="22" t="s">
        <v>401</v>
      </c>
      <c r="AE126" s="22" t="s">
        <v>432</v>
      </c>
      <c r="AF126" s="22" t="s">
        <v>461</v>
      </c>
      <c r="AG126" s="22" t="s">
        <v>471</v>
      </c>
      <c r="AH126" s="22">
        <v>163</v>
      </c>
      <c r="AI126" s="22">
        <v>1</v>
      </c>
      <c r="AJ126" s="22">
        <v>1</v>
      </c>
      <c r="AK126" s="22">
        <v>1</v>
      </c>
      <c r="AL126" s="22">
        <v>0</v>
      </c>
      <c r="AM126" s="28">
        <v>304900</v>
      </c>
      <c r="AN126" s="28">
        <v>304900</v>
      </c>
      <c r="AO126" s="29">
        <v>304900</v>
      </c>
      <c r="BA126" s="18" t="s">
        <v>268</v>
      </c>
      <c r="BB126" s="31">
        <v>2.8</v>
      </c>
      <c r="BC126" s="22">
        <v>4</v>
      </c>
      <c r="BD126" s="22">
        <v>64</v>
      </c>
      <c r="BE126" s="22">
        <v>5.8</v>
      </c>
      <c r="BF126" s="32">
        <v>4262400</v>
      </c>
      <c r="BG126" s="22">
        <v>60</v>
      </c>
      <c r="BH126" s="22">
        <v>8</v>
      </c>
      <c r="BI126" s="22">
        <v>1</v>
      </c>
      <c r="BJ126" s="22">
        <v>12</v>
      </c>
      <c r="BK126" s="22"/>
      <c r="BL126" s="22"/>
      <c r="BM126" s="22"/>
      <c r="BN126" s="34">
        <v>1</v>
      </c>
      <c r="BO126" s="34">
        <v>0</v>
      </c>
      <c r="BP126" s="36">
        <v>8294400</v>
      </c>
      <c r="BQ126" s="34">
        <v>60</v>
      </c>
      <c r="BR126" s="22" t="s">
        <v>85</v>
      </c>
      <c r="BS126" s="22" t="s">
        <v>67</v>
      </c>
      <c r="BT126" s="34">
        <v>1</v>
      </c>
      <c r="BU126" s="22">
        <v>0</v>
      </c>
      <c r="BV126" s="22">
        <v>3000</v>
      </c>
      <c r="BW126" s="22">
        <v>1</v>
      </c>
      <c r="BX126" s="22">
        <v>15</v>
      </c>
      <c r="BY126" s="22" t="s">
        <v>432</v>
      </c>
      <c r="BZ126" s="22" t="s">
        <v>461</v>
      </c>
      <c r="CA126" s="22" t="s">
        <v>471</v>
      </c>
      <c r="CB126" s="22">
        <v>163</v>
      </c>
      <c r="CC126" s="22">
        <v>1</v>
      </c>
      <c r="CD126" s="22">
        <v>1</v>
      </c>
      <c r="CE126" s="22">
        <v>1</v>
      </c>
      <c r="CF126" s="22">
        <v>0</v>
      </c>
      <c r="CG126" s="28">
        <v>304900</v>
      </c>
      <c r="CH126" s="28">
        <v>304900</v>
      </c>
      <c r="CI126" s="29">
        <v>304900</v>
      </c>
    </row>
    <row r="127" spans="1:87" ht="100.8" x14ac:dyDescent="0.3">
      <c r="A127" s="18" t="s">
        <v>269</v>
      </c>
      <c r="B127" s="22">
        <v>8</v>
      </c>
      <c r="C127" s="31">
        <v>2.73</v>
      </c>
      <c r="D127" s="22">
        <v>12</v>
      </c>
      <c r="E127" s="22">
        <v>128</v>
      </c>
      <c r="F127" s="72">
        <v>1</v>
      </c>
      <c r="G127" s="22">
        <v>1</v>
      </c>
      <c r="H127" s="22">
        <v>6.9</v>
      </c>
      <c r="I127" s="32">
        <v>4608000</v>
      </c>
      <c r="J127" s="22">
        <v>120</v>
      </c>
      <c r="K127" s="75">
        <v>1</v>
      </c>
      <c r="L127" s="22">
        <v>40</v>
      </c>
      <c r="M127" s="22">
        <v>4</v>
      </c>
      <c r="N127" s="22">
        <v>108</v>
      </c>
      <c r="O127" s="22">
        <v>48</v>
      </c>
      <c r="P127" s="22">
        <v>12</v>
      </c>
      <c r="Q127" s="22" t="s">
        <v>513</v>
      </c>
      <c r="R127" s="34">
        <v>0</v>
      </c>
      <c r="S127" s="34">
        <v>1</v>
      </c>
      <c r="T127" s="36">
        <v>33177600</v>
      </c>
      <c r="U127" s="34">
        <v>24</v>
      </c>
      <c r="V127" s="22" t="s">
        <v>85</v>
      </c>
      <c r="W127" s="22" t="s">
        <v>67</v>
      </c>
      <c r="X127" s="34">
        <v>0</v>
      </c>
      <c r="Y127" s="22">
        <v>0</v>
      </c>
      <c r="Z127" s="78">
        <v>1</v>
      </c>
      <c r="AA127" s="72">
        <v>1</v>
      </c>
      <c r="AB127" s="22">
        <v>5000</v>
      </c>
      <c r="AC127" s="22">
        <v>1</v>
      </c>
      <c r="AD127" s="22" t="s">
        <v>401</v>
      </c>
      <c r="AE127" s="22" t="s">
        <v>430</v>
      </c>
      <c r="AF127" s="22" t="s">
        <v>449</v>
      </c>
      <c r="AG127" s="22" t="s">
        <v>174</v>
      </c>
      <c r="AH127" s="22">
        <v>222</v>
      </c>
      <c r="AI127" s="22">
        <v>1</v>
      </c>
      <c r="AJ127" s="22">
        <v>1</v>
      </c>
      <c r="AK127" s="22">
        <v>1</v>
      </c>
      <c r="AL127" s="22">
        <v>0</v>
      </c>
      <c r="AM127" s="28">
        <v>330990</v>
      </c>
      <c r="AN127" s="28">
        <v>521850</v>
      </c>
      <c r="AO127" s="29">
        <v>426420</v>
      </c>
      <c r="BA127" s="18" t="s">
        <v>269</v>
      </c>
      <c r="BB127" s="31">
        <v>2.73</v>
      </c>
      <c r="BC127" s="22">
        <v>12</v>
      </c>
      <c r="BD127" s="22">
        <v>128</v>
      </c>
      <c r="BE127" s="22">
        <v>6.9</v>
      </c>
      <c r="BF127" s="32">
        <v>4608000</v>
      </c>
      <c r="BG127" s="22">
        <v>120</v>
      </c>
      <c r="BH127" s="22">
        <v>40</v>
      </c>
      <c r="BI127" s="22">
        <v>4</v>
      </c>
      <c r="BJ127" s="22">
        <v>108</v>
      </c>
      <c r="BK127" s="22">
        <v>48</v>
      </c>
      <c r="BL127" s="22">
        <v>12</v>
      </c>
      <c r="BM127" s="22">
        <v>0.3</v>
      </c>
      <c r="BN127" s="34">
        <v>0</v>
      </c>
      <c r="BO127" s="34">
        <v>1</v>
      </c>
      <c r="BP127" s="36">
        <v>33177600</v>
      </c>
      <c r="BQ127" s="34">
        <v>24</v>
      </c>
      <c r="BR127" s="22" t="s">
        <v>85</v>
      </c>
      <c r="BS127" s="22" t="s">
        <v>67</v>
      </c>
      <c r="BT127" s="34">
        <v>0</v>
      </c>
      <c r="BU127" s="22">
        <v>0</v>
      </c>
      <c r="BV127" s="22">
        <v>5000</v>
      </c>
      <c r="BW127" s="22">
        <v>1</v>
      </c>
      <c r="BX127" s="22">
        <v>15</v>
      </c>
      <c r="BY127" s="22" t="s">
        <v>430</v>
      </c>
      <c r="BZ127" s="22" t="s">
        <v>449</v>
      </c>
      <c r="CA127" s="22" t="s">
        <v>174</v>
      </c>
      <c r="CB127" s="22">
        <v>222</v>
      </c>
      <c r="CC127" s="22">
        <v>1</v>
      </c>
      <c r="CD127" s="22">
        <v>1</v>
      </c>
      <c r="CE127" s="22">
        <v>1</v>
      </c>
      <c r="CF127" s="22">
        <v>0</v>
      </c>
      <c r="CG127" s="28">
        <v>330990</v>
      </c>
      <c r="CH127" s="28">
        <v>521850</v>
      </c>
      <c r="CI127" s="29">
        <v>426420</v>
      </c>
    </row>
    <row r="128" spans="1:87" ht="86.4" x14ac:dyDescent="0.3">
      <c r="A128" s="18" t="s">
        <v>270</v>
      </c>
      <c r="B128" s="22">
        <v>8</v>
      </c>
      <c r="C128" s="31">
        <v>2.73</v>
      </c>
      <c r="D128" s="22">
        <v>12</v>
      </c>
      <c r="E128" s="22">
        <v>512</v>
      </c>
      <c r="F128" s="72">
        <v>1</v>
      </c>
      <c r="G128" s="22">
        <v>1</v>
      </c>
      <c r="H128" s="22">
        <v>6.8</v>
      </c>
      <c r="I128" s="32">
        <v>4377600</v>
      </c>
      <c r="J128" s="22">
        <v>60</v>
      </c>
      <c r="K128" s="75">
        <v>1</v>
      </c>
      <c r="L128" s="22">
        <v>10</v>
      </c>
      <c r="M128" s="22">
        <v>4</v>
      </c>
      <c r="N128" s="22">
        <v>12</v>
      </c>
      <c r="O128" s="22">
        <v>12</v>
      </c>
      <c r="P128" s="22">
        <v>16</v>
      </c>
      <c r="Q128" s="22" t="s">
        <v>513</v>
      </c>
      <c r="R128" s="34">
        <v>0</v>
      </c>
      <c r="S128" s="34">
        <v>1</v>
      </c>
      <c r="T128" s="36">
        <v>8294400</v>
      </c>
      <c r="U128" s="34">
        <v>60</v>
      </c>
      <c r="V128" s="22" t="s">
        <v>85</v>
      </c>
      <c r="W128" s="22" t="s">
        <v>67</v>
      </c>
      <c r="X128" s="34">
        <v>0</v>
      </c>
      <c r="Y128" s="22">
        <v>0</v>
      </c>
      <c r="Z128" s="78">
        <v>1</v>
      </c>
      <c r="AA128" s="72">
        <v>1</v>
      </c>
      <c r="AB128" s="22">
        <v>4300</v>
      </c>
      <c r="AC128" s="22">
        <v>1</v>
      </c>
      <c r="AD128" s="22" t="s">
        <v>401</v>
      </c>
      <c r="AE128" s="22" t="s">
        <v>159</v>
      </c>
      <c r="AF128" s="22" t="s">
        <v>165</v>
      </c>
      <c r="AG128" s="22" t="s">
        <v>177</v>
      </c>
      <c r="AH128" s="22">
        <v>196</v>
      </c>
      <c r="AI128" s="22">
        <v>1</v>
      </c>
      <c r="AJ128" s="22">
        <v>1</v>
      </c>
      <c r="AK128" s="22">
        <v>1</v>
      </c>
      <c r="AL128" s="22">
        <v>0</v>
      </c>
      <c r="AM128" s="28">
        <v>328799</v>
      </c>
      <c r="AN128" s="28">
        <v>449990</v>
      </c>
      <c r="AO128" s="29">
        <v>389394.5</v>
      </c>
      <c r="BA128" s="18" t="s">
        <v>270</v>
      </c>
      <c r="BB128" s="31">
        <v>2.73</v>
      </c>
      <c r="BC128" s="22">
        <v>12</v>
      </c>
      <c r="BD128" s="22">
        <v>512</v>
      </c>
      <c r="BE128" s="22">
        <v>6.8</v>
      </c>
      <c r="BF128" s="32">
        <v>4377600</v>
      </c>
      <c r="BG128" s="22">
        <v>60</v>
      </c>
      <c r="BH128" s="22">
        <v>10</v>
      </c>
      <c r="BI128" s="22">
        <v>4</v>
      </c>
      <c r="BJ128" s="22">
        <v>12</v>
      </c>
      <c r="BK128" s="22">
        <v>12</v>
      </c>
      <c r="BL128" s="22">
        <v>16</v>
      </c>
      <c r="BM128" s="22">
        <v>0.3</v>
      </c>
      <c r="BN128" s="34">
        <v>0</v>
      </c>
      <c r="BO128" s="34">
        <v>1</v>
      </c>
      <c r="BP128" s="36">
        <v>8294400</v>
      </c>
      <c r="BQ128" s="34">
        <v>60</v>
      </c>
      <c r="BR128" s="22" t="s">
        <v>85</v>
      </c>
      <c r="BS128" s="22" t="s">
        <v>67</v>
      </c>
      <c r="BT128" s="34">
        <v>0</v>
      </c>
      <c r="BU128" s="22">
        <v>0</v>
      </c>
      <c r="BV128" s="22">
        <v>4300</v>
      </c>
      <c r="BW128" s="22">
        <v>1</v>
      </c>
      <c r="BX128" s="22">
        <v>15</v>
      </c>
      <c r="BY128" s="22" t="s">
        <v>159</v>
      </c>
      <c r="BZ128" s="22" t="s">
        <v>165</v>
      </c>
      <c r="CA128" s="22" t="s">
        <v>177</v>
      </c>
      <c r="CB128" s="22">
        <v>196</v>
      </c>
      <c r="CC128" s="22">
        <v>1</v>
      </c>
      <c r="CD128" s="22">
        <v>1</v>
      </c>
      <c r="CE128" s="22">
        <v>1</v>
      </c>
      <c r="CF128" s="22">
        <v>0</v>
      </c>
      <c r="CG128" s="28">
        <v>328799</v>
      </c>
      <c r="CH128" s="28">
        <v>449990</v>
      </c>
      <c r="CI128" s="29">
        <v>389394.5</v>
      </c>
    </row>
    <row r="129" spans="1:88" ht="129.6" x14ac:dyDescent="0.3">
      <c r="A129" s="18" t="s">
        <v>271</v>
      </c>
      <c r="B129" s="22">
        <v>8</v>
      </c>
      <c r="C129" s="31">
        <v>2.73</v>
      </c>
      <c r="D129" s="22">
        <v>12</v>
      </c>
      <c r="E129" s="22">
        <v>256</v>
      </c>
      <c r="F129" s="72">
        <v>1</v>
      </c>
      <c r="G129" s="22">
        <v>1</v>
      </c>
      <c r="H129" s="22">
        <v>6.9</v>
      </c>
      <c r="I129" s="32">
        <v>4446720</v>
      </c>
      <c r="J129" s="22">
        <v>120</v>
      </c>
      <c r="K129" s="75">
        <v>1</v>
      </c>
      <c r="L129" s="22">
        <v>10</v>
      </c>
      <c r="M129" s="22">
        <v>3</v>
      </c>
      <c r="N129" s="22">
        <v>108</v>
      </c>
      <c r="O129" s="22">
        <v>12</v>
      </c>
      <c r="P129" s="22">
        <v>12</v>
      </c>
      <c r="Q129" s="22"/>
      <c r="R129" s="34">
        <v>0</v>
      </c>
      <c r="S129" s="34">
        <v>0</v>
      </c>
      <c r="T129" s="36">
        <v>33177600</v>
      </c>
      <c r="U129" s="34">
        <v>24</v>
      </c>
      <c r="V129" s="22" t="s">
        <v>85</v>
      </c>
      <c r="W129" s="22" t="s">
        <v>67</v>
      </c>
      <c r="X129" s="34">
        <v>0</v>
      </c>
      <c r="Y129" s="22">
        <v>1</v>
      </c>
      <c r="Z129" s="78">
        <v>1</v>
      </c>
      <c r="AA129" s="72">
        <v>1</v>
      </c>
      <c r="AB129" s="22">
        <v>4500</v>
      </c>
      <c r="AC129" s="22">
        <v>1</v>
      </c>
      <c r="AD129" s="22" t="s">
        <v>401</v>
      </c>
      <c r="AE129" s="22" t="s">
        <v>433</v>
      </c>
      <c r="AF129" s="22" t="s">
        <v>165</v>
      </c>
      <c r="AG129" s="22" t="s">
        <v>470</v>
      </c>
      <c r="AH129" s="22">
        <v>208</v>
      </c>
      <c r="AI129" s="22">
        <v>1</v>
      </c>
      <c r="AJ129" s="22">
        <v>1</v>
      </c>
      <c r="AK129" s="22">
        <v>1</v>
      </c>
      <c r="AL129" s="22">
        <v>0</v>
      </c>
      <c r="AM129" s="28">
        <v>327500</v>
      </c>
      <c r="AN129" s="28">
        <v>550900</v>
      </c>
      <c r="AO129" s="29">
        <v>439200</v>
      </c>
      <c r="BA129" s="18" t="s">
        <v>271</v>
      </c>
      <c r="BB129" s="31">
        <v>2.73</v>
      </c>
      <c r="BC129" s="22">
        <v>12</v>
      </c>
      <c r="BD129" s="22">
        <v>256</v>
      </c>
      <c r="BE129" s="22">
        <v>6.9</v>
      </c>
      <c r="BF129" s="32">
        <v>4446720</v>
      </c>
      <c r="BG129" s="22">
        <v>120</v>
      </c>
      <c r="BH129" s="22">
        <v>10</v>
      </c>
      <c r="BI129" s="22">
        <v>3</v>
      </c>
      <c r="BJ129" s="22">
        <v>108</v>
      </c>
      <c r="BK129" s="22">
        <v>12</v>
      </c>
      <c r="BL129" s="22">
        <v>12</v>
      </c>
      <c r="BM129" s="22"/>
      <c r="BN129" s="34">
        <v>0</v>
      </c>
      <c r="BO129" s="34">
        <v>0</v>
      </c>
      <c r="BP129" s="36">
        <v>33177600</v>
      </c>
      <c r="BQ129" s="34">
        <v>24</v>
      </c>
      <c r="BR129" s="22" t="s">
        <v>85</v>
      </c>
      <c r="BS129" s="22" t="s">
        <v>67</v>
      </c>
      <c r="BT129" s="34">
        <v>0</v>
      </c>
      <c r="BU129" s="22">
        <v>1</v>
      </c>
      <c r="BV129" s="22">
        <v>4500</v>
      </c>
      <c r="BW129" s="22">
        <v>1</v>
      </c>
      <c r="BX129" s="22">
        <v>15</v>
      </c>
      <c r="BY129" s="22" t="s">
        <v>433</v>
      </c>
      <c r="BZ129" s="22" t="s">
        <v>165</v>
      </c>
      <c r="CA129" s="22" t="s">
        <v>470</v>
      </c>
      <c r="CB129" s="22">
        <v>208</v>
      </c>
      <c r="CC129" s="22">
        <v>1</v>
      </c>
      <c r="CD129" s="22">
        <v>1</v>
      </c>
      <c r="CE129" s="22">
        <v>1</v>
      </c>
      <c r="CF129" s="22">
        <v>0</v>
      </c>
      <c r="CG129" s="28">
        <v>327500</v>
      </c>
      <c r="CH129" s="28">
        <v>550900</v>
      </c>
      <c r="CI129" s="29">
        <v>439200</v>
      </c>
    </row>
    <row r="130" spans="1:88" ht="100.8" x14ac:dyDescent="0.3">
      <c r="A130" s="18" t="s">
        <v>273</v>
      </c>
      <c r="B130" s="22">
        <v>8</v>
      </c>
      <c r="C130" s="31">
        <v>2.73</v>
      </c>
      <c r="D130" s="22">
        <v>8</v>
      </c>
      <c r="E130" s="22">
        <v>256</v>
      </c>
      <c r="F130" s="72">
        <v>1</v>
      </c>
      <c r="G130" s="22">
        <v>1</v>
      </c>
      <c r="H130" s="22">
        <v>6.9</v>
      </c>
      <c r="I130" s="32">
        <v>4446720</v>
      </c>
      <c r="J130" s="22">
        <v>120</v>
      </c>
      <c r="K130" s="75">
        <v>1</v>
      </c>
      <c r="L130" s="22">
        <v>10</v>
      </c>
      <c r="M130" s="22">
        <v>3</v>
      </c>
      <c r="N130" s="22">
        <v>108</v>
      </c>
      <c r="O130" s="22">
        <v>12</v>
      </c>
      <c r="P130" s="22">
        <v>12</v>
      </c>
      <c r="Q130" s="22"/>
      <c r="R130" s="34">
        <v>0</v>
      </c>
      <c r="S130" s="34">
        <v>0</v>
      </c>
      <c r="T130" s="36">
        <v>33177600</v>
      </c>
      <c r="U130" s="34">
        <v>24</v>
      </c>
      <c r="V130" s="22" t="s">
        <v>85</v>
      </c>
      <c r="W130" s="22" t="s">
        <v>67</v>
      </c>
      <c r="X130" s="34">
        <v>0</v>
      </c>
      <c r="Y130" s="22">
        <v>0</v>
      </c>
      <c r="Z130" s="78">
        <v>1</v>
      </c>
      <c r="AA130" s="72">
        <v>1</v>
      </c>
      <c r="AB130" s="22">
        <v>4500</v>
      </c>
      <c r="AC130" s="22">
        <v>1</v>
      </c>
      <c r="AD130" s="22" t="s">
        <v>401</v>
      </c>
      <c r="AE130" s="22" t="s">
        <v>433</v>
      </c>
      <c r="AF130" s="22" t="s">
        <v>165</v>
      </c>
      <c r="AG130" s="22" t="s">
        <v>470</v>
      </c>
      <c r="AH130" s="22">
        <v>208</v>
      </c>
      <c r="AI130" s="22">
        <v>1</v>
      </c>
      <c r="AJ130" s="22">
        <v>1</v>
      </c>
      <c r="AK130" s="22">
        <v>1</v>
      </c>
      <c r="AL130" s="22">
        <v>0</v>
      </c>
      <c r="AM130" s="28">
        <v>379989</v>
      </c>
      <c r="AN130" s="28">
        <v>412900</v>
      </c>
      <c r="AO130" s="29">
        <v>396444.5</v>
      </c>
      <c r="BA130" s="18" t="s">
        <v>273</v>
      </c>
      <c r="BB130" s="31">
        <v>2.73</v>
      </c>
      <c r="BC130" s="22">
        <v>8</v>
      </c>
      <c r="BD130" s="22">
        <v>256</v>
      </c>
      <c r="BE130" s="22">
        <v>6.9</v>
      </c>
      <c r="BF130" s="32">
        <v>4446720</v>
      </c>
      <c r="BG130" s="22">
        <v>120</v>
      </c>
      <c r="BH130" s="22">
        <v>10</v>
      </c>
      <c r="BI130" s="22">
        <v>3</v>
      </c>
      <c r="BJ130" s="22">
        <v>108</v>
      </c>
      <c r="BK130" s="22">
        <v>12</v>
      </c>
      <c r="BL130" s="22">
        <v>12</v>
      </c>
      <c r="BM130" s="22"/>
      <c r="BN130" s="34">
        <v>0</v>
      </c>
      <c r="BO130" s="34">
        <v>0</v>
      </c>
      <c r="BP130" s="36">
        <v>33177600</v>
      </c>
      <c r="BQ130" s="34">
        <v>24</v>
      </c>
      <c r="BR130" s="22" t="s">
        <v>85</v>
      </c>
      <c r="BS130" s="22" t="s">
        <v>67</v>
      </c>
      <c r="BT130" s="34">
        <v>0</v>
      </c>
      <c r="BU130" s="22">
        <v>0</v>
      </c>
      <c r="BV130" s="22">
        <v>4500</v>
      </c>
      <c r="BW130" s="22">
        <v>1</v>
      </c>
      <c r="BX130" s="22">
        <v>15</v>
      </c>
      <c r="BY130" s="22" t="s">
        <v>433</v>
      </c>
      <c r="BZ130" s="22" t="s">
        <v>165</v>
      </c>
      <c r="CA130" s="22" t="s">
        <v>470</v>
      </c>
      <c r="CB130" s="22">
        <v>208</v>
      </c>
      <c r="CC130" s="22">
        <v>1</v>
      </c>
      <c r="CD130" s="22">
        <v>1</v>
      </c>
      <c r="CE130" s="22">
        <v>1</v>
      </c>
      <c r="CF130" s="22">
        <v>0</v>
      </c>
      <c r="CG130" s="28">
        <v>379989</v>
      </c>
      <c r="CH130" s="28">
        <v>412900</v>
      </c>
      <c r="CI130" s="29">
        <v>396444.5</v>
      </c>
    </row>
    <row r="131" spans="1:88" ht="72" x14ac:dyDescent="0.3">
      <c r="A131" s="18" t="s">
        <v>277</v>
      </c>
      <c r="B131" s="22">
        <v>8</v>
      </c>
      <c r="C131" s="31">
        <v>2.7</v>
      </c>
      <c r="D131" s="22">
        <v>12</v>
      </c>
      <c r="E131" s="22">
        <v>1000</v>
      </c>
      <c r="F131" s="73">
        <v>1</v>
      </c>
      <c r="G131" s="22">
        <v>1</v>
      </c>
      <c r="H131" s="22">
        <v>6.4</v>
      </c>
      <c r="I131" s="32">
        <v>4377600</v>
      </c>
      <c r="J131" s="22">
        <v>60</v>
      </c>
      <c r="K131" s="76">
        <v>1</v>
      </c>
      <c r="L131" s="22">
        <v>10</v>
      </c>
      <c r="M131" s="22">
        <v>3</v>
      </c>
      <c r="N131" s="22">
        <v>12</v>
      </c>
      <c r="O131" s="22">
        <v>12</v>
      </c>
      <c r="P131" s="22">
        <v>16</v>
      </c>
      <c r="Q131" s="22"/>
      <c r="R131" s="34">
        <v>0</v>
      </c>
      <c r="S131" s="34">
        <v>0</v>
      </c>
      <c r="T131" s="36">
        <v>8294400</v>
      </c>
      <c r="U131" s="34">
        <v>60</v>
      </c>
      <c r="V131" s="22" t="s">
        <v>85</v>
      </c>
      <c r="W131" s="22" t="s">
        <v>67</v>
      </c>
      <c r="X131" s="34">
        <v>1</v>
      </c>
      <c r="Y131" s="22">
        <v>0</v>
      </c>
      <c r="Z131" s="79">
        <v>1</v>
      </c>
      <c r="AA131" s="73">
        <v>1</v>
      </c>
      <c r="AB131" s="22">
        <v>4100</v>
      </c>
      <c r="AC131" s="22">
        <v>1</v>
      </c>
      <c r="AD131" s="22" t="s">
        <v>401</v>
      </c>
      <c r="AE131" s="22" t="s">
        <v>427</v>
      </c>
      <c r="AF131" s="22" t="s">
        <v>455</v>
      </c>
      <c r="AG131" s="22" t="s">
        <v>464</v>
      </c>
      <c r="AH131" s="22">
        <v>175</v>
      </c>
      <c r="AI131" s="22">
        <v>1</v>
      </c>
      <c r="AJ131" s="22">
        <v>1</v>
      </c>
      <c r="AK131" s="22">
        <v>1</v>
      </c>
      <c r="AL131" s="22">
        <v>0</v>
      </c>
      <c r="AM131" s="28">
        <v>499990</v>
      </c>
      <c r="AN131" s="28">
        <v>593070</v>
      </c>
      <c r="AO131" s="29">
        <v>546530</v>
      </c>
      <c r="BA131" s="18" t="s">
        <v>277</v>
      </c>
      <c r="BB131" s="31">
        <v>2.7</v>
      </c>
      <c r="BC131" s="22">
        <v>12</v>
      </c>
      <c r="BD131" s="22">
        <v>1000</v>
      </c>
      <c r="BE131" s="22">
        <v>6.4</v>
      </c>
      <c r="BF131" s="32">
        <v>4377600</v>
      </c>
      <c r="BG131" s="22">
        <v>60</v>
      </c>
      <c r="BH131" s="22">
        <v>10</v>
      </c>
      <c r="BI131" s="22">
        <v>3</v>
      </c>
      <c r="BJ131" s="22">
        <v>12</v>
      </c>
      <c r="BK131" s="22">
        <v>12</v>
      </c>
      <c r="BL131" s="22">
        <v>16</v>
      </c>
      <c r="BM131" s="22"/>
      <c r="BN131" s="34">
        <v>0</v>
      </c>
      <c r="BO131" s="34">
        <v>0</v>
      </c>
      <c r="BP131" s="36">
        <v>8294400</v>
      </c>
      <c r="BQ131" s="34">
        <v>60</v>
      </c>
      <c r="BR131" s="22" t="s">
        <v>85</v>
      </c>
      <c r="BS131" s="22" t="s">
        <v>67</v>
      </c>
      <c r="BT131" s="34">
        <v>1</v>
      </c>
      <c r="BU131" s="22">
        <v>0</v>
      </c>
      <c r="BV131" s="22">
        <v>4100</v>
      </c>
      <c r="BW131" s="22">
        <v>1</v>
      </c>
      <c r="BX131" s="22">
        <v>15</v>
      </c>
      <c r="BY131" s="22" t="s">
        <v>427</v>
      </c>
      <c r="BZ131" s="22" t="s">
        <v>455</v>
      </c>
      <c r="CA131" s="22" t="s">
        <v>464</v>
      </c>
      <c r="CB131" s="22">
        <v>175</v>
      </c>
      <c r="CC131" s="22">
        <v>1</v>
      </c>
      <c r="CD131" s="22">
        <v>1</v>
      </c>
      <c r="CE131" s="22">
        <v>1</v>
      </c>
      <c r="CF131" s="22">
        <v>0</v>
      </c>
      <c r="CG131" s="28">
        <v>499990</v>
      </c>
      <c r="CH131" s="28">
        <v>593070</v>
      </c>
      <c r="CI131" s="29">
        <v>546530</v>
      </c>
    </row>
    <row r="133" spans="1:88" x14ac:dyDescent="0.3">
      <c r="BA133" t="s">
        <v>537</v>
      </c>
    </row>
    <row r="134" spans="1:88" x14ac:dyDescent="0.3">
      <c r="BA134" t="s">
        <v>538</v>
      </c>
      <c r="BB134">
        <f>SUM(BB82:BB131)</f>
        <v>121.44000000000007</v>
      </c>
      <c r="BC134">
        <f t="shared" ref="BC134:CI134" si="0">SUM(BC82:BC131)</f>
        <v>322</v>
      </c>
      <c r="BD134">
        <f t="shared" si="0"/>
        <v>7944</v>
      </c>
      <c r="BE134">
        <f t="shared" si="0"/>
        <v>322.5999999999998</v>
      </c>
      <c r="BF134">
        <f t="shared" si="0"/>
        <v>146787840</v>
      </c>
      <c r="BG134">
        <f t="shared" si="0"/>
        <v>3780</v>
      </c>
      <c r="BH134">
        <f t="shared" si="0"/>
        <v>940</v>
      </c>
      <c r="BI134">
        <f t="shared" si="0"/>
        <v>165</v>
      </c>
      <c r="BJ134">
        <f t="shared" si="0"/>
        <v>1810</v>
      </c>
      <c r="BK134">
        <f t="shared" si="0"/>
        <v>823</v>
      </c>
      <c r="BL134">
        <f t="shared" si="0"/>
        <v>380</v>
      </c>
      <c r="BM134">
        <f t="shared" si="0"/>
        <v>60.799999999999983</v>
      </c>
      <c r="BN134">
        <f t="shared" si="0"/>
        <v>2</v>
      </c>
      <c r="BO134">
        <f t="shared" si="0"/>
        <v>6</v>
      </c>
      <c r="BP134">
        <f t="shared" si="0"/>
        <v>551577600</v>
      </c>
      <c r="BQ134">
        <f t="shared" si="0"/>
        <v>1926</v>
      </c>
      <c r="BT134">
        <f t="shared" si="0"/>
        <v>33</v>
      </c>
      <c r="BU134">
        <f t="shared" si="0"/>
        <v>9</v>
      </c>
      <c r="BV134">
        <f t="shared" si="0"/>
        <v>222350</v>
      </c>
      <c r="BW134">
        <f t="shared" si="0"/>
        <v>23</v>
      </c>
      <c r="BX134">
        <f t="shared" si="0"/>
        <v>345</v>
      </c>
      <c r="CB134">
        <f t="shared" si="0"/>
        <v>9230</v>
      </c>
      <c r="CC134">
        <f t="shared" si="0"/>
        <v>24</v>
      </c>
      <c r="CD134">
        <f t="shared" si="0"/>
        <v>24</v>
      </c>
      <c r="CE134">
        <f t="shared" si="0"/>
        <v>24</v>
      </c>
      <c r="CF134">
        <f t="shared" si="0"/>
        <v>1</v>
      </c>
      <c r="CG134">
        <f t="shared" si="0"/>
        <v>8382898</v>
      </c>
      <c r="CH134">
        <f t="shared" si="0"/>
        <v>12578988</v>
      </c>
      <c r="CI134">
        <f t="shared" si="0"/>
        <v>10480943</v>
      </c>
    </row>
    <row r="135" spans="1:88" x14ac:dyDescent="0.3">
      <c r="BA135" t="s">
        <v>539</v>
      </c>
      <c r="BB135">
        <f>100/BB134</f>
        <v>0.82345191040843169</v>
      </c>
      <c r="BC135">
        <f t="shared" ref="BC135:CI135" si="1">100/BC134</f>
        <v>0.3105590062111801</v>
      </c>
      <c r="BD135">
        <f t="shared" si="1"/>
        <v>1.2588116817724069E-2</v>
      </c>
      <c r="BE135">
        <f t="shared" si="1"/>
        <v>0.30998140111593325</v>
      </c>
      <c r="BF135">
        <f t="shared" si="1"/>
        <v>6.8125534104187375E-7</v>
      </c>
      <c r="BG135">
        <f t="shared" si="1"/>
        <v>2.6455026455026454E-2</v>
      </c>
      <c r="BH135">
        <f t="shared" si="1"/>
        <v>0.10638297872340426</v>
      </c>
      <c r="BI135">
        <f t="shared" si="1"/>
        <v>0.60606060606060608</v>
      </c>
      <c r="BJ135">
        <f t="shared" si="1"/>
        <v>5.5248618784530384E-2</v>
      </c>
      <c r="BK135">
        <f t="shared" si="1"/>
        <v>0.12150668286755771</v>
      </c>
      <c r="BL135">
        <f t="shared" si="1"/>
        <v>0.26315789473684209</v>
      </c>
      <c r="BM135">
        <f t="shared" si="1"/>
        <v>1.6447368421052637</v>
      </c>
      <c r="BN135">
        <f t="shared" si="1"/>
        <v>50</v>
      </c>
      <c r="BO135">
        <f t="shared" si="1"/>
        <v>16.666666666666668</v>
      </c>
      <c r="BP135">
        <f t="shared" si="1"/>
        <v>1.8129815278938085E-7</v>
      </c>
      <c r="BQ135">
        <f t="shared" si="1"/>
        <v>5.1921079958463137E-2</v>
      </c>
      <c r="BT135">
        <f t="shared" si="1"/>
        <v>3.0303030303030303</v>
      </c>
      <c r="BU135">
        <f t="shared" si="1"/>
        <v>11.111111111111111</v>
      </c>
      <c r="BV135">
        <f t="shared" si="1"/>
        <v>4.4974139869574995E-4</v>
      </c>
      <c r="BW135">
        <f t="shared" si="1"/>
        <v>4.3478260869565215</v>
      </c>
      <c r="BX135">
        <f t="shared" si="1"/>
        <v>0.28985507246376813</v>
      </c>
      <c r="CB135">
        <f t="shared" si="1"/>
        <v>1.0834236186348862E-2</v>
      </c>
      <c r="CC135">
        <f t="shared" si="1"/>
        <v>4.166666666666667</v>
      </c>
      <c r="CD135">
        <f t="shared" si="1"/>
        <v>4.166666666666667</v>
      </c>
      <c r="CE135">
        <f t="shared" si="1"/>
        <v>4.166666666666667</v>
      </c>
      <c r="CF135">
        <f t="shared" si="1"/>
        <v>100</v>
      </c>
      <c r="CG135">
        <f t="shared" si="1"/>
        <v>1.1929048880232111E-5</v>
      </c>
      <c r="CH135">
        <f t="shared" si="1"/>
        <v>7.9497651162398753E-6</v>
      </c>
      <c r="CI135">
        <f t="shared" si="1"/>
        <v>9.5411262135477687E-6</v>
      </c>
    </row>
    <row r="137" spans="1:88" ht="92.4" x14ac:dyDescent="0.3">
      <c r="BA137" s="38" t="s">
        <v>0</v>
      </c>
      <c r="BB137" s="40" t="s">
        <v>503</v>
      </c>
      <c r="BC137" s="35" t="s">
        <v>504</v>
      </c>
      <c r="BD137" s="35" t="s">
        <v>505</v>
      </c>
      <c r="BE137" s="35" t="s">
        <v>506</v>
      </c>
      <c r="BF137" s="35" t="s">
        <v>507</v>
      </c>
      <c r="BG137" s="35" t="s">
        <v>508</v>
      </c>
      <c r="BH137" s="35" t="s">
        <v>509</v>
      </c>
      <c r="BI137" s="35" t="s">
        <v>76</v>
      </c>
      <c r="BJ137" s="35" t="s">
        <v>510</v>
      </c>
      <c r="BK137" s="35" t="s">
        <v>93</v>
      </c>
      <c r="BL137" s="35" t="s">
        <v>95</v>
      </c>
      <c r="BM137" s="35" t="s">
        <v>96</v>
      </c>
      <c r="BN137" s="35" t="s">
        <v>84</v>
      </c>
      <c r="BO137" s="35" t="s">
        <v>87</v>
      </c>
      <c r="BP137" s="35" t="s">
        <v>511</v>
      </c>
      <c r="BQ137" s="35" t="s">
        <v>512</v>
      </c>
      <c r="BR137" s="51" t="s">
        <v>113</v>
      </c>
      <c r="BS137" s="51" t="s">
        <v>114</v>
      </c>
      <c r="BT137" s="35" t="s">
        <v>118</v>
      </c>
      <c r="BU137" s="35" t="s">
        <v>128</v>
      </c>
      <c r="BV137" s="35" t="s">
        <v>514</v>
      </c>
      <c r="BW137" s="35" t="s">
        <v>151</v>
      </c>
      <c r="BX137" s="35" t="s">
        <v>152</v>
      </c>
      <c r="BY137" s="51" t="s">
        <v>157</v>
      </c>
      <c r="BZ137" s="51" t="s">
        <v>164</v>
      </c>
      <c r="CA137" s="51" t="s">
        <v>169</v>
      </c>
      <c r="CB137" s="35" t="s">
        <v>515</v>
      </c>
      <c r="CC137" s="35" t="s">
        <v>192</v>
      </c>
      <c r="CD137" s="35" t="s">
        <v>193</v>
      </c>
      <c r="CE137" s="35" t="s">
        <v>194</v>
      </c>
      <c r="CF137" s="35" t="s">
        <v>195</v>
      </c>
      <c r="CG137" s="41" t="s">
        <v>500</v>
      </c>
      <c r="CH137" s="41" t="s">
        <v>501</v>
      </c>
      <c r="CI137" s="43" t="s">
        <v>502</v>
      </c>
    </row>
    <row r="138" spans="1:88" ht="86.4" x14ac:dyDescent="0.3">
      <c r="BA138" s="18" t="s">
        <v>206</v>
      </c>
      <c r="BB138" s="31">
        <f>BB$135*BB82</f>
        <v>1.3175230566534908</v>
      </c>
      <c r="BC138" s="31">
        <f t="shared" ref="BC138:CI138" si="2">BC$135*BC82</f>
        <v>0.93167701863354035</v>
      </c>
      <c r="BD138" s="31">
        <f t="shared" si="2"/>
        <v>0.4028197381671702</v>
      </c>
      <c r="BE138" s="31">
        <f t="shared" si="2"/>
        <v>1.7978921264724128</v>
      </c>
      <c r="BF138" s="31">
        <f t="shared" si="2"/>
        <v>0.76518599905823259</v>
      </c>
      <c r="BG138" s="31">
        <f t="shared" si="2"/>
        <v>1.5873015873015872</v>
      </c>
      <c r="BH138" s="31">
        <f t="shared" si="2"/>
        <v>0.85106382978723405</v>
      </c>
      <c r="BI138" s="31">
        <f t="shared" si="2"/>
        <v>1.2121212121212122</v>
      </c>
      <c r="BJ138" s="31">
        <f t="shared" si="2"/>
        <v>0.71823204419889497</v>
      </c>
      <c r="BK138" s="31">
        <f t="shared" si="2"/>
        <v>0.60753341433778851</v>
      </c>
      <c r="BL138" s="31">
        <f t="shared" si="2"/>
        <v>0</v>
      </c>
      <c r="BM138" s="31">
        <f t="shared" si="2"/>
        <v>0</v>
      </c>
      <c r="BN138" s="31">
        <f t="shared" si="2"/>
        <v>0</v>
      </c>
      <c r="BO138" s="31">
        <f t="shared" si="2"/>
        <v>0</v>
      </c>
      <c r="BP138" s="31">
        <f t="shared" si="2"/>
        <v>0.37593984962406013</v>
      </c>
      <c r="BQ138" s="31">
        <f t="shared" si="2"/>
        <v>1.557632398753894</v>
      </c>
      <c r="BR138" s="81" t="e">
        <f t="shared" si="2"/>
        <v>#VALUE!</v>
      </c>
      <c r="BS138" s="81" t="e">
        <f t="shared" si="2"/>
        <v>#VALUE!</v>
      </c>
      <c r="BT138" s="31">
        <f t="shared" si="2"/>
        <v>3.0303030303030303</v>
      </c>
      <c r="BU138" s="31">
        <f t="shared" si="2"/>
        <v>0</v>
      </c>
      <c r="BV138" s="31">
        <f t="shared" si="2"/>
        <v>1.3492241960872497</v>
      </c>
      <c r="BW138" s="31">
        <f t="shared" si="2"/>
        <v>0</v>
      </c>
      <c r="BX138" s="31">
        <f t="shared" si="2"/>
        <v>0</v>
      </c>
      <c r="BY138" s="81" t="e">
        <f t="shared" si="2"/>
        <v>#VALUE!</v>
      </c>
      <c r="BZ138" s="81" t="e">
        <f t="shared" si="2"/>
        <v>#VALUE!</v>
      </c>
      <c r="CA138" s="81" t="e">
        <f t="shared" si="2"/>
        <v>#VALUE!</v>
      </c>
      <c r="CB138" s="31">
        <f t="shared" si="2"/>
        <v>1.5276273022751896</v>
      </c>
      <c r="CC138" s="31">
        <f t="shared" si="2"/>
        <v>0</v>
      </c>
      <c r="CD138" s="31">
        <f t="shared" si="2"/>
        <v>0</v>
      </c>
      <c r="CE138" s="31">
        <f t="shared" si="2"/>
        <v>0</v>
      </c>
      <c r="CF138" s="31">
        <f t="shared" si="2"/>
        <v>0</v>
      </c>
      <c r="CG138" s="31">
        <f t="shared" si="2"/>
        <v>0.53680719961044499</v>
      </c>
      <c r="CH138" s="31">
        <f t="shared" si="2"/>
        <v>0.58614413178548219</v>
      </c>
      <c r="CI138" s="31">
        <f t="shared" si="2"/>
        <v>0.56641372823037006</v>
      </c>
      <c r="CJ138" s="31">
        <f>SUM(BB138:BQ138,BT138:BX138,CC138:CF138,-1*(CB138),-1*(CI138))</f>
        <v>14.410408470994241</v>
      </c>
    </row>
    <row r="139" spans="1:88" ht="72" x14ac:dyDescent="0.3">
      <c r="BA139" s="18" t="s">
        <v>212</v>
      </c>
      <c r="BB139" s="31">
        <f t="shared" ref="BB139:CI139" si="3">BB$135*BB83</f>
        <v>1.3175230566534908</v>
      </c>
      <c r="BC139" s="31">
        <f t="shared" si="3"/>
        <v>0.93167701863354035</v>
      </c>
      <c r="BD139" s="31">
        <f t="shared" si="3"/>
        <v>0.4028197381671702</v>
      </c>
      <c r="BE139" s="31">
        <f t="shared" si="3"/>
        <v>1.7978921264724128</v>
      </c>
      <c r="BF139" s="31">
        <f t="shared" si="3"/>
        <v>0.76518599905823259</v>
      </c>
      <c r="BG139" s="31">
        <f t="shared" si="3"/>
        <v>1.5873015873015872</v>
      </c>
      <c r="BH139" s="31">
        <f t="shared" si="3"/>
        <v>0.85106382978723405</v>
      </c>
      <c r="BI139" s="31">
        <f t="shared" si="3"/>
        <v>1.2121212121212122</v>
      </c>
      <c r="BJ139" s="31">
        <f t="shared" si="3"/>
        <v>0.71823204419889497</v>
      </c>
      <c r="BK139" s="31">
        <f t="shared" si="3"/>
        <v>0.60753341433778851</v>
      </c>
      <c r="BL139" s="31">
        <f t="shared" si="3"/>
        <v>0</v>
      </c>
      <c r="BM139" s="31">
        <f t="shared" si="3"/>
        <v>0</v>
      </c>
      <c r="BN139" s="31">
        <f t="shared" si="3"/>
        <v>0</v>
      </c>
      <c r="BO139" s="31">
        <f t="shared" si="3"/>
        <v>0</v>
      </c>
      <c r="BP139" s="31">
        <f t="shared" si="3"/>
        <v>0.37593984962406013</v>
      </c>
      <c r="BQ139" s="31">
        <f t="shared" si="3"/>
        <v>1.557632398753894</v>
      </c>
      <c r="BR139" s="81" t="e">
        <f t="shared" si="3"/>
        <v>#VALUE!</v>
      </c>
      <c r="BS139" s="81" t="e">
        <f t="shared" si="3"/>
        <v>#VALUE!</v>
      </c>
      <c r="BT139" s="31">
        <f t="shared" si="3"/>
        <v>3.0303030303030303</v>
      </c>
      <c r="BU139" s="31">
        <f t="shared" si="3"/>
        <v>0</v>
      </c>
      <c r="BV139" s="31">
        <f t="shared" si="3"/>
        <v>1.3492241960872497</v>
      </c>
      <c r="BW139" s="31">
        <f t="shared" si="3"/>
        <v>0</v>
      </c>
      <c r="BX139" s="31">
        <f t="shared" si="3"/>
        <v>0</v>
      </c>
      <c r="BY139" s="81" t="e">
        <f t="shared" si="3"/>
        <v>#VALUE!</v>
      </c>
      <c r="BZ139" s="81" t="e">
        <f t="shared" si="3"/>
        <v>#VALUE!</v>
      </c>
      <c r="CA139" s="81" t="e">
        <f t="shared" si="3"/>
        <v>#VALUE!</v>
      </c>
      <c r="CB139" s="31">
        <f t="shared" si="3"/>
        <v>1.5276273022751896</v>
      </c>
      <c r="CC139" s="31">
        <f t="shared" si="3"/>
        <v>0</v>
      </c>
      <c r="CD139" s="31">
        <f t="shared" si="3"/>
        <v>0</v>
      </c>
      <c r="CE139" s="31">
        <f t="shared" si="3"/>
        <v>0</v>
      </c>
      <c r="CF139" s="31">
        <f t="shared" si="3"/>
        <v>0</v>
      </c>
      <c r="CG139" s="31">
        <f t="shared" si="3"/>
        <v>0</v>
      </c>
      <c r="CH139" s="31">
        <f t="shared" si="3"/>
        <v>0</v>
      </c>
      <c r="CI139" s="31">
        <f t="shared" si="3"/>
        <v>0</v>
      </c>
      <c r="CJ139" s="31">
        <f t="shared" ref="CJ139:CJ187" si="4">SUM(BB139:BQ139,BT139:BX139,CC139:CF139,-1*(CB139),-1*(CI139))</f>
        <v>14.97682219922461</v>
      </c>
    </row>
    <row r="140" spans="1:88" ht="100.8" x14ac:dyDescent="0.3">
      <c r="BA140" s="18" t="s">
        <v>213</v>
      </c>
      <c r="BB140" s="31">
        <f t="shared" ref="BB140:CI140" si="5">BB$135*BB84</f>
        <v>1.4822134387351771</v>
      </c>
      <c r="BC140" s="31">
        <f t="shared" si="5"/>
        <v>0.93167701863354035</v>
      </c>
      <c r="BD140" s="31">
        <f t="shared" si="5"/>
        <v>0.4028197381671702</v>
      </c>
      <c r="BE140" s="31">
        <f t="shared" si="5"/>
        <v>2.0148791072535661</v>
      </c>
      <c r="BF140" s="31">
        <f t="shared" si="5"/>
        <v>0.76518599905823259</v>
      </c>
      <c r="BG140" s="31">
        <f t="shared" si="5"/>
        <v>1.5873015873015872</v>
      </c>
      <c r="BH140" s="31">
        <f t="shared" si="5"/>
        <v>0.85106382978723405</v>
      </c>
      <c r="BI140" s="31">
        <f t="shared" si="5"/>
        <v>1.8181818181818183</v>
      </c>
      <c r="BJ140" s="31">
        <f t="shared" si="5"/>
        <v>0.71823204419889497</v>
      </c>
      <c r="BK140" s="31">
        <f t="shared" si="5"/>
        <v>0.97205346294046169</v>
      </c>
      <c r="BL140" s="31">
        <f t="shared" si="5"/>
        <v>1.3157894736842104</v>
      </c>
      <c r="BM140" s="31">
        <f t="shared" si="5"/>
        <v>0</v>
      </c>
      <c r="BN140" s="31">
        <f t="shared" si="5"/>
        <v>0</v>
      </c>
      <c r="BO140" s="31">
        <f t="shared" si="5"/>
        <v>0</v>
      </c>
      <c r="BP140" s="31">
        <f t="shared" si="5"/>
        <v>0.37593984962406013</v>
      </c>
      <c r="BQ140" s="31">
        <f t="shared" si="5"/>
        <v>1.557632398753894</v>
      </c>
      <c r="BR140" s="81" t="e">
        <f t="shared" si="5"/>
        <v>#VALUE!</v>
      </c>
      <c r="BS140" s="81" t="e">
        <f t="shared" si="5"/>
        <v>#VALUE!</v>
      </c>
      <c r="BT140" s="31">
        <f t="shared" si="5"/>
        <v>3.0303030303030303</v>
      </c>
      <c r="BU140" s="31">
        <f t="shared" si="5"/>
        <v>0</v>
      </c>
      <c r="BV140" s="31">
        <f t="shared" si="5"/>
        <v>1.7989655947829999</v>
      </c>
      <c r="BW140" s="31">
        <f t="shared" si="5"/>
        <v>0</v>
      </c>
      <c r="BX140" s="31">
        <f t="shared" si="5"/>
        <v>0</v>
      </c>
      <c r="BY140" s="81" t="e">
        <f t="shared" si="5"/>
        <v>#VALUE!</v>
      </c>
      <c r="BZ140" s="81" t="e">
        <f t="shared" si="5"/>
        <v>#VALUE!</v>
      </c>
      <c r="CA140" s="81" t="e">
        <f t="shared" si="5"/>
        <v>#VALUE!</v>
      </c>
      <c r="CB140" s="31">
        <f t="shared" si="5"/>
        <v>1.9826652221018417</v>
      </c>
      <c r="CC140" s="31">
        <f t="shared" si="5"/>
        <v>0</v>
      </c>
      <c r="CD140" s="31">
        <f t="shared" si="5"/>
        <v>0</v>
      </c>
      <c r="CE140" s="31">
        <f t="shared" si="5"/>
        <v>0</v>
      </c>
      <c r="CF140" s="31">
        <f t="shared" si="5"/>
        <v>0</v>
      </c>
      <c r="CG140" s="31">
        <f t="shared" si="5"/>
        <v>0.61887905590644188</v>
      </c>
      <c r="CH140" s="31">
        <f t="shared" si="5"/>
        <v>0.70590734326163596</v>
      </c>
      <c r="CI140" s="31">
        <f t="shared" si="5"/>
        <v>0.67110373560852299</v>
      </c>
      <c r="CJ140" s="31">
        <f t="shared" si="4"/>
        <v>16.968469433695514</v>
      </c>
    </row>
    <row r="141" spans="1:88" ht="72" x14ac:dyDescent="0.3">
      <c r="BA141" s="18" t="s">
        <v>215</v>
      </c>
      <c r="BB141" s="31">
        <f t="shared" ref="BB141:CI141" si="6">BB$135*BB85</f>
        <v>1.8939393939393927</v>
      </c>
      <c r="BC141" s="31">
        <f t="shared" si="6"/>
        <v>1.2422360248447204</v>
      </c>
      <c r="BD141" s="31">
        <f t="shared" si="6"/>
        <v>0.80563947633434041</v>
      </c>
      <c r="BE141" s="31">
        <f t="shared" si="6"/>
        <v>2.0148791072535661</v>
      </c>
      <c r="BF141" s="31">
        <f t="shared" si="6"/>
        <v>0.76518599905823259</v>
      </c>
      <c r="BG141" s="31">
        <f t="shared" si="6"/>
        <v>1.5873015873015872</v>
      </c>
      <c r="BH141" s="31">
        <f t="shared" si="6"/>
        <v>0.85106382978723405</v>
      </c>
      <c r="BI141" s="31">
        <f t="shared" si="6"/>
        <v>2.4242424242424243</v>
      </c>
      <c r="BJ141" s="31">
        <f t="shared" si="6"/>
        <v>2.6519337016574585</v>
      </c>
      <c r="BK141" s="31">
        <f t="shared" si="6"/>
        <v>0.60753341433778851</v>
      </c>
      <c r="BL141" s="31">
        <f t="shared" si="6"/>
        <v>0.52631578947368418</v>
      </c>
      <c r="BM141" s="31">
        <f t="shared" si="6"/>
        <v>3.2894736842105274</v>
      </c>
      <c r="BN141" s="31">
        <f t="shared" si="6"/>
        <v>0</v>
      </c>
      <c r="BO141" s="31">
        <f t="shared" si="6"/>
        <v>0</v>
      </c>
      <c r="BP141" s="31">
        <f t="shared" si="6"/>
        <v>0.37593984962406013</v>
      </c>
      <c r="BQ141" s="31">
        <f t="shared" si="6"/>
        <v>1.557632398753894</v>
      </c>
      <c r="BR141" s="81" t="e">
        <f t="shared" si="6"/>
        <v>#VALUE!</v>
      </c>
      <c r="BS141" s="81" t="e">
        <f t="shared" si="6"/>
        <v>#VALUE!</v>
      </c>
      <c r="BT141" s="31">
        <f t="shared" si="6"/>
        <v>3.0303030303030303</v>
      </c>
      <c r="BU141" s="31">
        <f t="shared" si="6"/>
        <v>0</v>
      </c>
      <c r="BV141" s="31">
        <f t="shared" si="6"/>
        <v>2.2487069934787498</v>
      </c>
      <c r="BW141" s="31">
        <f t="shared" si="6"/>
        <v>0</v>
      </c>
      <c r="BX141" s="31">
        <f t="shared" si="6"/>
        <v>0</v>
      </c>
      <c r="BY141" s="81" t="e">
        <f t="shared" si="6"/>
        <v>#VALUE!</v>
      </c>
      <c r="BZ141" s="81" t="e">
        <f t="shared" si="6"/>
        <v>#VALUE!</v>
      </c>
      <c r="CA141" s="81" t="e">
        <f t="shared" si="6"/>
        <v>#VALUE!</v>
      </c>
      <c r="CB141" s="31">
        <f t="shared" si="6"/>
        <v>2.2210184182015169</v>
      </c>
      <c r="CC141" s="31">
        <f t="shared" si="6"/>
        <v>0</v>
      </c>
      <c r="CD141" s="31">
        <f t="shared" si="6"/>
        <v>0</v>
      </c>
      <c r="CE141" s="31">
        <f t="shared" si="6"/>
        <v>0</v>
      </c>
      <c r="CF141" s="31">
        <f t="shared" si="6"/>
        <v>0</v>
      </c>
      <c r="CG141" s="31">
        <f t="shared" si="6"/>
        <v>0.644168639532534</v>
      </c>
      <c r="CH141" s="31">
        <f t="shared" si="6"/>
        <v>0.66142045767115765</v>
      </c>
      <c r="CI141" s="31">
        <f t="shared" si="6"/>
        <v>0.6545212582493769</v>
      </c>
      <c r="CJ141" s="31">
        <f t="shared" si="4"/>
        <v>22.9967870281498</v>
      </c>
    </row>
    <row r="142" spans="1:88" ht="100.8" x14ac:dyDescent="0.3">
      <c r="BA142" s="18" t="s">
        <v>217</v>
      </c>
      <c r="BB142" s="31">
        <f t="shared" ref="BB142:CI142" si="7">BB$135*BB86</f>
        <v>1.6469038208168634</v>
      </c>
      <c r="BC142" s="31">
        <f t="shared" si="7"/>
        <v>0.93167701863354035</v>
      </c>
      <c r="BD142" s="31">
        <f t="shared" si="7"/>
        <v>0.4028197381671702</v>
      </c>
      <c r="BE142" s="31">
        <f t="shared" si="7"/>
        <v>2.0148791072535661</v>
      </c>
      <c r="BF142" s="31">
        <f t="shared" si="7"/>
        <v>0.78480615288023858</v>
      </c>
      <c r="BG142" s="31">
        <f t="shared" si="7"/>
        <v>1.5873015873015872</v>
      </c>
      <c r="BH142" s="31">
        <f t="shared" si="7"/>
        <v>1.3829787234042554</v>
      </c>
      <c r="BI142" s="31">
        <f t="shared" si="7"/>
        <v>2.4242424242424243</v>
      </c>
      <c r="BJ142" s="31">
        <f t="shared" si="7"/>
        <v>2.6519337016574585</v>
      </c>
      <c r="BK142" s="31">
        <f t="shared" si="7"/>
        <v>0.97205346294046169</v>
      </c>
      <c r="BL142" s="31">
        <f t="shared" si="7"/>
        <v>0.52631578947368418</v>
      </c>
      <c r="BM142" s="31">
        <f t="shared" si="7"/>
        <v>3.2894736842105274</v>
      </c>
      <c r="BN142" s="31">
        <f t="shared" si="7"/>
        <v>0</v>
      </c>
      <c r="BO142" s="31">
        <f t="shared" si="7"/>
        <v>0</v>
      </c>
      <c r="BP142" s="31">
        <f t="shared" si="7"/>
        <v>0.37593984962406013</v>
      </c>
      <c r="BQ142" s="31">
        <f t="shared" si="7"/>
        <v>1.557632398753894</v>
      </c>
      <c r="BR142" s="81" t="e">
        <f t="shared" si="7"/>
        <v>#VALUE!</v>
      </c>
      <c r="BS142" s="81" t="e">
        <f t="shared" si="7"/>
        <v>#VALUE!</v>
      </c>
      <c r="BT142" s="31">
        <f t="shared" si="7"/>
        <v>3.0303030303030303</v>
      </c>
      <c r="BU142" s="31">
        <f t="shared" si="7"/>
        <v>0</v>
      </c>
      <c r="BV142" s="31">
        <f t="shared" si="7"/>
        <v>2.2487069934787498</v>
      </c>
      <c r="BW142" s="31">
        <f t="shared" si="7"/>
        <v>0</v>
      </c>
      <c r="BX142" s="31">
        <f t="shared" si="7"/>
        <v>0</v>
      </c>
      <c r="BY142" s="81" t="e">
        <f t="shared" si="7"/>
        <v>#VALUE!</v>
      </c>
      <c r="BZ142" s="81" t="e">
        <f t="shared" si="7"/>
        <v>#VALUE!</v>
      </c>
      <c r="CA142" s="81" t="e">
        <f t="shared" si="7"/>
        <v>#VALUE!</v>
      </c>
      <c r="CB142" s="31">
        <f t="shared" si="7"/>
        <v>2.0801733477789814</v>
      </c>
      <c r="CC142" s="31">
        <f t="shared" si="7"/>
        <v>0</v>
      </c>
      <c r="CD142" s="31">
        <f t="shared" si="7"/>
        <v>0</v>
      </c>
      <c r="CE142" s="31">
        <f t="shared" si="7"/>
        <v>0</v>
      </c>
      <c r="CF142" s="31">
        <f t="shared" si="7"/>
        <v>0</v>
      </c>
      <c r="CG142" s="31">
        <f t="shared" si="7"/>
        <v>0.66206221285288214</v>
      </c>
      <c r="CH142" s="31">
        <f t="shared" si="7"/>
        <v>0.68685970604312518</v>
      </c>
      <c r="CI142" s="31">
        <f t="shared" si="7"/>
        <v>0.67694290485121422</v>
      </c>
      <c r="CJ142" s="31">
        <f t="shared" si="4"/>
        <v>23.07085123051132</v>
      </c>
    </row>
    <row r="143" spans="1:88" ht="86.4" x14ac:dyDescent="0.3">
      <c r="BA143" s="18" t="s">
        <v>218</v>
      </c>
      <c r="BB143" s="31">
        <f t="shared" ref="BB143:CI143" si="8">BB$135*BB87</f>
        <v>1.6469038208168634</v>
      </c>
      <c r="BC143" s="31">
        <f t="shared" si="8"/>
        <v>0.93167701863354035</v>
      </c>
      <c r="BD143" s="31">
        <f t="shared" si="8"/>
        <v>0.4028197381671702</v>
      </c>
      <c r="BE143" s="31">
        <f t="shared" si="8"/>
        <v>2.0148791072535661</v>
      </c>
      <c r="BF143" s="31">
        <f t="shared" si="8"/>
        <v>0.78480615288023858</v>
      </c>
      <c r="BG143" s="31">
        <f t="shared" si="8"/>
        <v>1.5873015873015872</v>
      </c>
      <c r="BH143" s="31">
        <f t="shared" si="8"/>
        <v>1.3829787234042554</v>
      </c>
      <c r="BI143" s="31">
        <f t="shared" si="8"/>
        <v>2.4242424242424243</v>
      </c>
      <c r="BJ143" s="31">
        <f t="shared" si="8"/>
        <v>2.6519337016574585</v>
      </c>
      <c r="BK143" s="31">
        <f t="shared" si="8"/>
        <v>0.97205346294046169</v>
      </c>
      <c r="BL143" s="31">
        <f t="shared" si="8"/>
        <v>0.52631578947368418</v>
      </c>
      <c r="BM143" s="31">
        <f t="shared" si="8"/>
        <v>3.2894736842105274</v>
      </c>
      <c r="BN143" s="31">
        <f t="shared" si="8"/>
        <v>0</v>
      </c>
      <c r="BO143" s="31">
        <f t="shared" si="8"/>
        <v>0</v>
      </c>
      <c r="BP143" s="31">
        <f t="shared" si="8"/>
        <v>0.37593984962406013</v>
      </c>
      <c r="BQ143" s="31">
        <f t="shared" si="8"/>
        <v>1.557632398753894</v>
      </c>
      <c r="BR143" s="81" t="e">
        <f t="shared" si="8"/>
        <v>#VALUE!</v>
      </c>
      <c r="BS143" s="81" t="e">
        <f t="shared" si="8"/>
        <v>#VALUE!</v>
      </c>
      <c r="BT143" s="31">
        <f t="shared" si="8"/>
        <v>3.0303030303030303</v>
      </c>
      <c r="BU143" s="31">
        <f t="shared" si="8"/>
        <v>0</v>
      </c>
      <c r="BV143" s="31">
        <f t="shared" si="8"/>
        <v>2.2487069934787498</v>
      </c>
      <c r="BW143" s="31">
        <f t="shared" si="8"/>
        <v>0</v>
      </c>
      <c r="BX143" s="31">
        <f t="shared" si="8"/>
        <v>0</v>
      </c>
      <c r="BY143" s="81" t="e">
        <f t="shared" si="8"/>
        <v>#VALUE!</v>
      </c>
      <c r="BZ143" s="81" t="e">
        <f t="shared" si="8"/>
        <v>#VALUE!</v>
      </c>
      <c r="CA143" s="81" t="e">
        <f t="shared" si="8"/>
        <v>#VALUE!</v>
      </c>
      <c r="CB143" s="31">
        <f t="shared" si="8"/>
        <v>2.0801733477789814</v>
      </c>
      <c r="CC143" s="31">
        <f t="shared" si="8"/>
        <v>0</v>
      </c>
      <c r="CD143" s="31">
        <f t="shared" si="8"/>
        <v>0</v>
      </c>
      <c r="CE143" s="31">
        <f t="shared" si="8"/>
        <v>0</v>
      </c>
      <c r="CF143" s="31">
        <f t="shared" si="8"/>
        <v>0</v>
      </c>
      <c r="CG143" s="31">
        <f t="shared" si="8"/>
        <v>0.71455002792590339</v>
      </c>
      <c r="CH143" s="31">
        <f t="shared" si="8"/>
        <v>0.4761909304627685</v>
      </c>
      <c r="CI143" s="31">
        <f t="shared" si="8"/>
        <v>0.57151346019151139</v>
      </c>
      <c r="CJ143" s="31">
        <f t="shared" si="4"/>
        <v>23.176280675171022</v>
      </c>
    </row>
    <row r="144" spans="1:88" ht="100.8" x14ac:dyDescent="0.3">
      <c r="BA144" s="18" t="s">
        <v>220</v>
      </c>
      <c r="BB144" s="31">
        <f t="shared" ref="BB144:CI144" si="9">BB$135*BB88</f>
        <v>1.8939393939393927</v>
      </c>
      <c r="BC144" s="31">
        <f t="shared" si="9"/>
        <v>1.2422360248447204</v>
      </c>
      <c r="BD144" s="31">
        <f t="shared" si="9"/>
        <v>0.80563947633434041</v>
      </c>
      <c r="BE144" s="31">
        <f t="shared" si="9"/>
        <v>1.9838809671419728</v>
      </c>
      <c r="BF144" s="31">
        <f t="shared" si="9"/>
        <v>1.7216684978810233</v>
      </c>
      <c r="BG144" s="31">
        <f t="shared" si="9"/>
        <v>1.5873015873015872</v>
      </c>
      <c r="BH144" s="31">
        <f t="shared" si="9"/>
        <v>2.1276595744680851</v>
      </c>
      <c r="BI144" s="31">
        <f t="shared" si="9"/>
        <v>1.8181818181818183</v>
      </c>
      <c r="BJ144" s="31">
        <f t="shared" si="9"/>
        <v>2.6519337016574585</v>
      </c>
      <c r="BK144" s="31">
        <f t="shared" si="9"/>
        <v>0.97205346294046169</v>
      </c>
      <c r="BL144" s="31">
        <f t="shared" si="9"/>
        <v>1.3157894736842104</v>
      </c>
      <c r="BM144" s="31">
        <f t="shared" si="9"/>
        <v>0</v>
      </c>
      <c r="BN144" s="31">
        <f t="shared" si="9"/>
        <v>0</v>
      </c>
      <c r="BO144" s="31">
        <f t="shared" si="9"/>
        <v>0</v>
      </c>
      <c r="BP144" s="31">
        <f t="shared" si="9"/>
        <v>1.5037593984962405</v>
      </c>
      <c r="BQ144" s="31">
        <f t="shared" si="9"/>
        <v>1.557632398753894</v>
      </c>
      <c r="BR144" s="81" t="e">
        <f t="shared" si="9"/>
        <v>#VALUE!</v>
      </c>
      <c r="BS144" s="81" t="e">
        <f t="shared" si="9"/>
        <v>#VALUE!</v>
      </c>
      <c r="BT144" s="31">
        <f t="shared" si="9"/>
        <v>3.0303030303030303</v>
      </c>
      <c r="BU144" s="31">
        <f t="shared" si="9"/>
        <v>0</v>
      </c>
      <c r="BV144" s="31">
        <f t="shared" si="9"/>
        <v>2.6984483921744995</v>
      </c>
      <c r="BW144" s="31">
        <f t="shared" si="9"/>
        <v>0</v>
      </c>
      <c r="BX144" s="31">
        <f t="shared" si="9"/>
        <v>0</v>
      </c>
      <c r="BY144" s="81" t="e">
        <f t="shared" si="9"/>
        <v>#VALUE!</v>
      </c>
      <c r="BZ144" s="81" t="e">
        <f t="shared" si="9"/>
        <v>#VALUE!</v>
      </c>
      <c r="CA144" s="81" t="e">
        <f t="shared" si="9"/>
        <v>#VALUE!</v>
      </c>
      <c r="CB144" s="31">
        <f t="shared" si="9"/>
        <v>2.0368364030335862</v>
      </c>
      <c r="CC144" s="31">
        <f t="shared" si="9"/>
        <v>0</v>
      </c>
      <c r="CD144" s="31">
        <f t="shared" si="9"/>
        <v>0</v>
      </c>
      <c r="CE144" s="31">
        <f t="shared" si="9"/>
        <v>0</v>
      </c>
      <c r="CF144" s="31">
        <f t="shared" si="9"/>
        <v>0</v>
      </c>
      <c r="CG144" s="31">
        <f t="shared" si="9"/>
        <v>0.83503342161624772</v>
      </c>
      <c r="CH144" s="31">
        <f t="shared" si="9"/>
        <v>0.82359566604245105</v>
      </c>
      <c r="CI144" s="31">
        <f t="shared" si="9"/>
        <v>0.82816975533594628</v>
      </c>
      <c r="CJ144" s="31">
        <f t="shared" si="4"/>
        <v>24.045421039733199</v>
      </c>
    </row>
    <row r="145" spans="53:88" ht="86.4" x14ac:dyDescent="0.3">
      <c r="BA145" s="18" t="s">
        <v>221</v>
      </c>
      <c r="BB145" s="31">
        <f t="shared" ref="BB145:CI145" si="10">BB$135*BB89</f>
        <v>1.6469038208168634</v>
      </c>
      <c r="BC145" s="31">
        <f t="shared" si="10"/>
        <v>1.2422360248447204</v>
      </c>
      <c r="BD145" s="31">
        <f t="shared" si="10"/>
        <v>1.6112789526686808</v>
      </c>
      <c r="BE145" s="31">
        <f t="shared" si="10"/>
        <v>2.0148791072535661</v>
      </c>
      <c r="BF145" s="31">
        <f t="shared" si="10"/>
        <v>0.78480615288023858</v>
      </c>
      <c r="BG145" s="31">
        <f t="shared" si="10"/>
        <v>1.5873015873015872</v>
      </c>
      <c r="BH145" s="31">
        <f t="shared" si="10"/>
        <v>1.3829787234042554</v>
      </c>
      <c r="BI145" s="31">
        <f t="shared" si="10"/>
        <v>2.4242424242424243</v>
      </c>
      <c r="BJ145" s="31">
        <f t="shared" si="10"/>
        <v>2.6519337016574585</v>
      </c>
      <c r="BK145" s="31">
        <f t="shared" si="10"/>
        <v>0.97205346294046169</v>
      </c>
      <c r="BL145" s="31">
        <f t="shared" si="10"/>
        <v>0.52631578947368418</v>
      </c>
      <c r="BM145" s="31">
        <f t="shared" si="10"/>
        <v>3.2894736842105274</v>
      </c>
      <c r="BN145" s="31">
        <f t="shared" si="10"/>
        <v>0</v>
      </c>
      <c r="BO145" s="31">
        <f t="shared" si="10"/>
        <v>0</v>
      </c>
      <c r="BP145" s="31">
        <f t="shared" si="10"/>
        <v>0.37593984962406013</v>
      </c>
      <c r="BQ145" s="31">
        <f t="shared" si="10"/>
        <v>1.557632398753894</v>
      </c>
      <c r="BR145" s="81" t="e">
        <f t="shared" si="10"/>
        <v>#VALUE!</v>
      </c>
      <c r="BS145" s="81" t="e">
        <f t="shared" si="10"/>
        <v>#VALUE!</v>
      </c>
      <c r="BT145" s="31">
        <f t="shared" si="10"/>
        <v>3.0303030303030303</v>
      </c>
      <c r="BU145" s="31">
        <f t="shared" si="10"/>
        <v>0</v>
      </c>
      <c r="BV145" s="31">
        <f t="shared" si="10"/>
        <v>2.2487069934787498</v>
      </c>
      <c r="BW145" s="31">
        <f t="shared" si="10"/>
        <v>0</v>
      </c>
      <c r="BX145" s="31">
        <f t="shared" si="10"/>
        <v>0</v>
      </c>
      <c r="BY145" s="81" t="e">
        <f t="shared" si="10"/>
        <v>#VALUE!</v>
      </c>
      <c r="BZ145" s="81" t="e">
        <f t="shared" si="10"/>
        <v>#VALUE!</v>
      </c>
      <c r="CA145" s="81" t="e">
        <f t="shared" si="10"/>
        <v>#VALUE!</v>
      </c>
      <c r="CB145" s="31">
        <f t="shared" si="10"/>
        <v>2.0801733477789814</v>
      </c>
      <c r="CC145" s="31">
        <f t="shared" si="10"/>
        <v>0</v>
      </c>
      <c r="CD145" s="31">
        <f t="shared" si="10"/>
        <v>0</v>
      </c>
      <c r="CE145" s="31">
        <f t="shared" si="10"/>
        <v>0</v>
      </c>
      <c r="CF145" s="31">
        <f t="shared" si="10"/>
        <v>0</v>
      </c>
      <c r="CG145" s="31">
        <f t="shared" si="10"/>
        <v>0.83360193575061992</v>
      </c>
      <c r="CH145" s="31">
        <f t="shared" si="10"/>
        <v>0.9478425450441641</v>
      </c>
      <c r="CI145" s="31">
        <f t="shared" si="10"/>
        <v>0.9021564185589025</v>
      </c>
      <c r="CJ145" s="31">
        <f t="shared" si="4"/>
        <v>24.364655937516321</v>
      </c>
    </row>
    <row r="146" spans="53:88" ht="86.4" x14ac:dyDescent="0.3">
      <c r="BA146" s="18" t="s">
        <v>222</v>
      </c>
      <c r="BB146" s="31">
        <f t="shared" ref="BB146:CI146" si="11">BB$135*BB90</f>
        <v>1.6469038208168634</v>
      </c>
      <c r="BC146" s="31">
        <f t="shared" si="11"/>
        <v>0.93167701863354035</v>
      </c>
      <c r="BD146" s="31">
        <f t="shared" si="11"/>
        <v>1.6112789526686808</v>
      </c>
      <c r="BE146" s="31">
        <f t="shared" si="11"/>
        <v>2.0148791072535661</v>
      </c>
      <c r="BF146" s="31">
        <f t="shared" si="11"/>
        <v>0.78480615288023858</v>
      </c>
      <c r="BG146" s="31">
        <f t="shared" si="11"/>
        <v>1.5873015873015872</v>
      </c>
      <c r="BH146" s="31">
        <f t="shared" si="11"/>
        <v>1.3829787234042554</v>
      </c>
      <c r="BI146" s="31">
        <f t="shared" si="11"/>
        <v>2.4242424242424243</v>
      </c>
      <c r="BJ146" s="31">
        <f t="shared" si="11"/>
        <v>2.6519337016574585</v>
      </c>
      <c r="BK146" s="31">
        <f t="shared" si="11"/>
        <v>0.97205346294046169</v>
      </c>
      <c r="BL146" s="31">
        <f t="shared" si="11"/>
        <v>0.52631578947368418</v>
      </c>
      <c r="BM146" s="31">
        <f t="shared" si="11"/>
        <v>3.2894736842105274</v>
      </c>
      <c r="BN146" s="31">
        <f t="shared" si="11"/>
        <v>0</v>
      </c>
      <c r="BO146" s="31">
        <f t="shared" si="11"/>
        <v>0</v>
      </c>
      <c r="BP146" s="31">
        <f t="shared" si="11"/>
        <v>0.37593984962406013</v>
      </c>
      <c r="BQ146" s="31">
        <f t="shared" si="11"/>
        <v>1.557632398753894</v>
      </c>
      <c r="BR146" s="81" t="e">
        <f t="shared" si="11"/>
        <v>#VALUE!</v>
      </c>
      <c r="BS146" s="81" t="e">
        <f t="shared" si="11"/>
        <v>#VALUE!</v>
      </c>
      <c r="BT146" s="31">
        <f t="shared" si="11"/>
        <v>3.0303030303030303</v>
      </c>
      <c r="BU146" s="31">
        <f t="shared" si="11"/>
        <v>0</v>
      </c>
      <c r="BV146" s="31">
        <f t="shared" si="11"/>
        <v>2.2487069934787498</v>
      </c>
      <c r="BW146" s="31">
        <f t="shared" si="11"/>
        <v>0</v>
      </c>
      <c r="BX146" s="31">
        <f t="shared" si="11"/>
        <v>0</v>
      </c>
      <c r="BY146" s="81" t="e">
        <f t="shared" si="11"/>
        <v>#VALUE!</v>
      </c>
      <c r="BZ146" s="81" t="e">
        <f t="shared" si="11"/>
        <v>#VALUE!</v>
      </c>
      <c r="CA146" s="81" t="e">
        <f t="shared" si="11"/>
        <v>#VALUE!</v>
      </c>
      <c r="CB146" s="31">
        <f t="shared" si="11"/>
        <v>2.0801733477789814</v>
      </c>
      <c r="CC146" s="31">
        <f t="shared" si="11"/>
        <v>0</v>
      </c>
      <c r="CD146" s="31">
        <f t="shared" si="11"/>
        <v>0</v>
      </c>
      <c r="CE146" s="31">
        <f t="shared" si="11"/>
        <v>0</v>
      </c>
      <c r="CF146" s="31">
        <f t="shared" si="11"/>
        <v>0</v>
      </c>
      <c r="CG146" s="31">
        <f t="shared" si="11"/>
        <v>0.83491413112744539</v>
      </c>
      <c r="CH146" s="31">
        <f t="shared" si="11"/>
        <v>0.70752114558023271</v>
      </c>
      <c r="CI146" s="31">
        <f t="shared" si="11"/>
        <v>0.75846705778287304</v>
      </c>
      <c r="CJ146" s="31">
        <f t="shared" si="4"/>
        <v>24.197786292081172</v>
      </c>
    </row>
    <row r="147" spans="53:88" ht="72" x14ac:dyDescent="0.3">
      <c r="BA147" s="18" t="s">
        <v>223</v>
      </c>
      <c r="BB147" s="31">
        <f t="shared" ref="BB147:CI147" si="12">BB$135*BB91</f>
        <v>1.6469038208168634</v>
      </c>
      <c r="BC147" s="31">
        <f t="shared" si="12"/>
        <v>1.2422360248447204</v>
      </c>
      <c r="BD147" s="31">
        <f t="shared" si="12"/>
        <v>0.80563947633434041</v>
      </c>
      <c r="BE147" s="31">
        <f t="shared" si="12"/>
        <v>1.9838809671419728</v>
      </c>
      <c r="BF147" s="31">
        <f t="shared" si="12"/>
        <v>1.7658138439805369</v>
      </c>
      <c r="BG147" s="31">
        <f t="shared" si="12"/>
        <v>1.5873015873015872</v>
      </c>
      <c r="BH147" s="31">
        <f t="shared" si="12"/>
        <v>2.1276595744680851</v>
      </c>
      <c r="BI147" s="31">
        <f t="shared" si="12"/>
        <v>2.4242424242424243</v>
      </c>
      <c r="BJ147" s="31">
        <f t="shared" si="12"/>
        <v>2.6519337016574585</v>
      </c>
      <c r="BK147" s="31">
        <f t="shared" si="12"/>
        <v>0.97205346294046169</v>
      </c>
      <c r="BL147" s="31">
        <f t="shared" si="12"/>
        <v>1.3157894736842104</v>
      </c>
      <c r="BM147" s="31">
        <f t="shared" si="12"/>
        <v>8.2236842105263186</v>
      </c>
      <c r="BN147" s="31">
        <f t="shared" si="12"/>
        <v>0</v>
      </c>
      <c r="BO147" s="31">
        <f t="shared" si="12"/>
        <v>0</v>
      </c>
      <c r="BP147" s="31">
        <f t="shared" si="12"/>
        <v>0.37593984962406013</v>
      </c>
      <c r="BQ147" s="31">
        <f t="shared" si="12"/>
        <v>1.557632398753894</v>
      </c>
      <c r="BR147" s="81" t="e">
        <f t="shared" si="12"/>
        <v>#VALUE!</v>
      </c>
      <c r="BS147" s="81" t="e">
        <f t="shared" si="12"/>
        <v>#VALUE!</v>
      </c>
      <c r="BT147" s="31">
        <f t="shared" si="12"/>
        <v>3.0303030303030303</v>
      </c>
      <c r="BU147" s="31">
        <f t="shared" si="12"/>
        <v>0</v>
      </c>
      <c r="BV147" s="31">
        <f t="shared" si="12"/>
        <v>2.2487069934787498</v>
      </c>
      <c r="BW147" s="31">
        <f t="shared" si="12"/>
        <v>0</v>
      </c>
      <c r="BX147" s="31">
        <f t="shared" si="12"/>
        <v>0</v>
      </c>
      <c r="BY147" s="81" t="e">
        <f t="shared" si="12"/>
        <v>#VALUE!</v>
      </c>
      <c r="BZ147" s="81" t="e">
        <f t="shared" si="12"/>
        <v>#VALUE!</v>
      </c>
      <c r="CA147" s="81" t="e">
        <f t="shared" si="12"/>
        <v>#VALUE!</v>
      </c>
      <c r="CB147" s="31">
        <f t="shared" si="12"/>
        <v>2.0043336944745396</v>
      </c>
      <c r="CC147" s="31">
        <f t="shared" si="12"/>
        <v>0</v>
      </c>
      <c r="CD147" s="31">
        <f t="shared" si="12"/>
        <v>0</v>
      </c>
      <c r="CE147" s="31">
        <f t="shared" si="12"/>
        <v>0</v>
      </c>
      <c r="CF147" s="31">
        <f t="shared" si="12"/>
        <v>0</v>
      </c>
      <c r="CG147" s="31">
        <f t="shared" si="12"/>
        <v>0.79686046519950504</v>
      </c>
      <c r="CH147" s="31">
        <f t="shared" si="12"/>
        <v>0.8490349144144187</v>
      </c>
      <c r="CI147" s="31">
        <f t="shared" si="12"/>
        <v>0.82816975533594628</v>
      </c>
      <c r="CJ147" s="31">
        <f t="shared" si="4"/>
        <v>31.127217390288227</v>
      </c>
    </row>
    <row r="148" spans="53:88" ht="72" x14ac:dyDescent="0.3">
      <c r="BA148" s="18" t="s">
        <v>224</v>
      </c>
      <c r="BB148" s="31">
        <f t="shared" ref="BB148:CI148" si="13">BB$135*BB92</f>
        <v>1.6469038208168634</v>
      </c>
      <c r="BC148" s="31">
        <f t="shared" si="13"/>
        <v>1.2422360248447204</v>
      </c>
      <c r="BD148" s="31">
        <f t="shared" si="13"/>
        <v>0.80563947633434041</v>
      </c>
      <c r="BE148" s="31">
        <f t="shared" si="13"/>
        <v>1.8908865468071927</v>
      </c>
      <c r="BF148" s="31">
        <f t="shared" si="13"/>
        <v>1.7658138439805369</v>
      </c>
      <c r="BG148" s="31">
        <f t="shared" si="13"/>
        <v>1.5873015873015872</v>
      </c>
      <c r="BH148" s="31">
        <f t="shared" si="13"/>
        <v>2.6595744680851063</v>
      </c>
      <c r="BI148" s="31">
        <f t="shared" si="13"/>
        <v>1.8181818181818183</v>
      </c>
      <c r="BJ148" s="31">
        <f t="shared" si="13"/>
        <v>2.6519337016574585</v>
      </c>
      <c r="BK148" s="31">
        <f t="shared" si="13"/>
        <v>0.97205346294046169</v>
      </c>
      <c r="BL148" s="31">
        <f t="shared" si="13"/>
        <v>1.3157894736842104</v>
      </c>
      <c r="BM148" s="31">
        <f t="shared" si="13"/>
        <v>0</v>
      </c>
      <c r="BN148" s="31">
        <f t="shared" si="13"/>
        <v>0</v>
      </c>
      <c r="BO148" s="31">
        <f t="shared" si="13"/>
        <v>0</v>
      </c>
      <c r="BP148" s="31">
        <f t="shared" si="13"/>
        <v>0.37593984962406013</v>
      </c>
      <c r="BQ148" s="31">
        <f t="shared" si="13"/>
        <v>1.557632398753894</v>
      </c>
      <c r="BR148" s="81" t="e">
        <f t="shared" si="13"/>
        <v>#VALUE!</v>
      </c>
      <c r="BS148" s="81" t="e">
        <f t="shared" si="13"/>
        <v>#VALUE!</v>
      </c>
      <c r="BT148" s="31">
        <f t="shared" si="13"/>
        <v>3.0303030303030303</v>
      </c>
      <c r="BU148" s="31">
        <f t="shared" si="13"/>
        <v>0</v>
      </c>
      <c r="BV148" s="31">
        <f t="shared" si="13"/>
        <v>1.5740948954351248</v>
      </c>
      <c r="BW148" s="31">
        <f t="shared" si="13"/>
        <v>0</v>
      </c>
      <c r="BX148" s="31">
        <f t="shared" si="13"/>
        <v>0</v>
      </c>
      <c r="BY148" s="81" t="e">
        <f t="shared" si="13"/>
        <v>#VALUE!</v>
      </c>
      <c r="BZ148" s="81" t="e">
        <f t="shared" si="13"/>
        <v>#VALUE!</v>
      </c>
      <c r="CA148" s="81" t="e">
        <f t="shared" si="13"/>
        <v>#VALUE!</v>
      </c>
      <c r="CB148" s="31">
        <f t="shared" si="13"/>
        <v>1.646803900325027</v>
      </c>
      <c r="CC148" s="31">
        <f t="shared" si="13"/>
        <v>0</v>
      </c>
      <c r="CD148" s="31">
        <f t="shared" si="13"/>
        <v>0</v>
      </c>
      <c r="CE148" s="31">
        <f t="shared" si="13"/>
        <v>0</v>
      </c>
      <c r="CF148" s="31">
        <f t="shared" si="13"/>
        <v>0</v>
      </c>
      <c r="CG148" s="31">
        <f t="shared" si="13"/>
        <v>0.8111753238557835</v>
      </c>
      <c r="CH148" s="31">
        <f t="shared" si="13"/>
        <v>0.83471738744007062</v>
      </c>
      <c r="CI148" s="31">
        <f t="shared" si="13"/>
        <v>0.82530264690877519</v>
      </c>
      <c r="CJ148" s="31">
        <f t="shared" si="4"/>
        <v>22.422177851516604</v>
      </c>
    </row>
    <row r="149" spans="53:88" ht="86.4" x14ac:dyDescent="0.3">
      <c r="BA149" s="18" t="s">
        <v>226</v>
      </c>
      <c r="BB149" s="31">
        <f t="shared" ref="BB149:CI149" si="14">BB$135*BB93</f>
        <v>1.6469038208168634</v>
      </c>
      <c r="BC149" s="31">
        <f t="shared" si="14"/>
        <v>1.2422360248447204</v>
      </c>
      <c r="BD149" s="31">
        <f t="shared" si="14"/>
        <v>1.6112789526686808</v>
      </c>
      <c r="BE149" s="31">
        <f t="shared" si="14"/>
        <v>1.9838809671419728</v>
      </c>
      <c r="BF149" s="31">
        <f t="shared" si="14"/>
        <v>1.7658138439805369</v>
      </c>
      <c r="BG149" s="31">
        <f t="shared" si="14"/>
        <v>1.5873015873015872</v>
      </c>
      <c r="BH149" s="31">
        <f t="shared" si="14"/>
        <v>2.1276595744680851</v>
      </c>
      <c r="BI149" s="31">
        <f t="shared" si="14"/>
        <v>2.4242424242424243</v>
      </c>
      <c r="BJ149" s="31">
        <f t="shared" si="14"/>
        <v>2.6519337016574585</v>
      </c>
      <c r="BK149" s="31">
        <f t="shared" si="14"/>
        <v>0.97205346294046169</v>
      </c>
      <c r="BL149" s="31">
        <f t="shared" si="14"/>
        <v>1.3157894736842104</v>
      </c>
      <c r="BM149" s="31">
        <f t="shared" si="14"/>
        <v>8.2236842105263186</v>
      </c>
      <c r="BN149" s="31">
        <f t="shared" si="14"/>
        <v>0</v>
      </c>
      <c r="BO149" s="31">
        <f t="shared" si="14"/>
        <v>0</v>
      </c>
      <c r="BP149" s="31">
        <f t="shared" si="14"/>
        <v>0.37593984962406013</v>
      </c>
      <c r="BQ149" s="31">
        <f t="shared" si="14"/>
        <v>1.557632398753894</v>
      </c>
      <c r="BR149" s="81" t="e">
        <f t="shared" si="14"/>
        <v>#VALUE!</v>
      </c>
      <c r="BS149" s="81" t="e">
        <f t="shared" si="14"/>
        <v>#VALUE!</v>
      </c>
      <c r="BT149" s="31">
        <f t="shared" si="14"/>
        <v>3.0303030303030303</v>
      </c>
      <c r="BU149" s="31">
        <f t="shared" si="14"/>
        <v>0</v>
      </c>
      <c r="BV149" s="31">
        <f t="shared" si="14"/>
        <v>2.2487069934787498</v>
      </c>
      <c r="BW149" s="31">
        <f t="shared" si="14"/>
        <v>0</v>
      </c>
      <c r="BX149" s="31">
        <f t="shared" si="14"/>
        <v>0</v>
      </c>
      <c r="BY149" s="81" t="e">
        <f t="shared" si="14"/>
        <v>#VALUE!</v>
      </c>
      <c r="BZ149" s="81" t="e">
        <f t="shared" si="14"/>
        <v>#VALUE!</v>
      </c>
      <c r="CA149" s="81" t="e">
        <f t="shared" si="14"/>
        <v>#VALUE!</v>
      </c>
      <c r="CB149" s="31">
        <f t="shared" si="14"/>
        <v>2.0043336944745396</v>
      </c>
      <c r="CC149" s="31">
        <f t="shared" si="14"/>
        <v>0</v>
      </c>
      <c r="CD149" s="31">
        <f t="shared" si="14"/>
        <v>0</v>
      </c>
      <c r="CE149" s="31">
        <f t="shared" si="14"/>
        <v>0</v>
      </c>
      <c r="CF149" s="31">
        <f t="shared" si="14"/>
        <v>0</v>
      </c>
      <c r="CG149" s="31">
        <f t="shared" si="14"/>
        <v>0.80878951407973709</v>
      </c>
      <c r="CH149" s="31">
        <f t="shared" si="14"/>
        <v>0.86095956208877844</v>
      </c>
      <c r="CI149" s="31">
        <f t="shared" si="14"/>
        <v>0.84009616310288104</v>
      </c>
      <c r="CJ149" s="31">
        <f t="shared" si="4"/>
        <v>31.920930458855633</v>
      </c>
    </row>
    <row r="150" spans="53:88" ht="100.8" x14ac:dyDescent="0.3">
      <c r="BA150" s="18" t="s">
        <v>228</v>
      </c>
      <c r="BB150" s="31">
        <f t="shared" ref="BB150:CI150" si="15">BB$135*BB94</f>
        <v>1.8939393939393927</v>
      </c>
      <c r="BC150" s="31">
        <f t="shared" si="15"/>
        <v>1.2422360248447204</v>
      </c>
      <c r="BD150" s="31">
        <f t="shared" si="15"/>
        <v>1.6112789526686808</v>
      </c>
      <c r="BE150" s="31">
        <f t="shared" si="15"/>
        <v>2.0148791072535661</v>
      </c>
      <c r="BF150" s="31">
        <f t="shared" si="15"/>
        <v>1.7658138439805369</v>
      </c>
      <c r="BG150" s="31">
        <f t="shared" si="15"/>
        <v>1.5873015873015872</v>
      </c>
      <c r="BH150" s="31">
        <f t="shared" si="15"/>
        <v>3.4042553191489362</v>
      </c>
      <c r="BI150" s="31">
        <f t="shared" si="15"/>
        <v>2.4242424242424243</v>
      </c>
      <c r="BJ150" s="31">
        <f t="shared" si="15"/>
        <v>2.6519337016574585</v>
      </c>
      <c r="BK150" s="31">
        <f t="shared" si="15"/>
        <v>1.4580801944106925</v>
      </c>
      <c r="BL150" s="31">
        <f t="shared" si="15"/>
        <v>1.3157894736842104</v>
      </c>
      <c r="BM150" s="31">
        <f t="shared" si="15"/>
        <v>8.2236842105263186</v>
      </c>
      <c r="BN150" s="31">
        <f t="shared" si="15"/>
        <v>0</v>
      </c>
      <c r="BO150" s="31">
        <f t="shared" si="15"/>
        <v>0</v>
      </c>
      <c r="BP150" s="31">
        <f t="shared" si="15"/>
        <v>1.5037593984962405</v>
      </c>
      <c r="BQ150" s="31">
        <f t="shared" si="15"/>
        <v>1.557632398753894</v>
      </c>
      <c r="BR150" s="81" t="e">
        <f t="shared" si="15"/>
        <v>#VALUE!</v>
      </c>
      <c r="BS150" s="81" t="e">
        <f t="shared" si="15"/>
        <v>#VALUE!</v>
      </c>
      <c r="BT150" s="31">
        <f t="shared" si="15"/>
        <v>3.0303030303030303</v>
      </c>
      <c r="BU150" s="31">
        <f t="shared" si="15"/>
        <v>0</v>
      </c>
      <c r="BV150" s="31">
        <f t="shared" si="15"/>
        <v>1.7989655947829999</v>
      </c>
      <c r="BW150" s="31">
        <f t="shared" si="15"/>
        <v>0</v>
      </c>
      <c r="BX150" s="31">
        <f t="shared" si="15"/>
        <v>0</v>
      </c>
      <c r="BY150" s="81" t="e">
        <f t="shared" si="15"/>
        <v>#VALUE!</v>
      </c>
      <c r="BZ150" s="81" t="e">
        <f t="shared" si="15"/>
        <v>#VALUE!</v>
      </c>
      <c r="CA150" s="81" t="e">
        <f t="shared" si="15"/>
        <v>#VALUE!</v>
      </c>
      <c r="CB150" s="31">
        <f t="shared" si="15"/>
        <v>1.8634886240520043</v>
      </c>
      <c r="CC150" s="31">
        <f t="shared" si="15"/>
        <v>0</v>
      </c>
      <c r="CD150" s="31">
        <f t="shared" si="15"/>
        <v>0</v>
      </c>
      <c r="CE150" s="31">
        <f t="shared" si="15"/>
        <v>0</v>
      </c>
      <c r="CF150" s="31">
        <f t="shared" si="15"/>
        <v>0</v>
      </c>
      <c r="CG150" s="31">
        <f t="shared" si="15"/>
        <v>0.97818200817903311</v>
      </c>
      <c r="CH150" s="31">
        <f t="shared" si="15"/>
        <v>1.1971551288545628</v>
      </c>
      <c r="CI150" s="31">
        <f t="shared" si="15"/>
        <v>1.1095852730045377</v>
      </c>
      <c r="CJ150" s="31">
        <f t="shared" si="4"/>
        <v>34.511020758938137</v>
      </c>
    </row>
    <row r="151" spans="53:88" ht="100.8" x14ac:dyDescent="0.3">
      <c r="BA151" s="18" t="s">
        <v>229</v>
      </c>
      <c r="BB151" s="31">
        <f t="shared" ref="BB151:CI151" si="16">BB$135*BB95</f>
        <v>1.8939393939393927</v>
      </c>
      <c r="BC151" s="31">
        <f t="shared" si="16"/>
        <v>1.2422360248447204</v>
      </c>
      <c r="BD151" s="31">
        <f t="shared" si="16"/>
        <v>1.6112789526686808</v>
      </c>
      <c r="BE151" s="31">
        <f t="shared" si="16"/>
        <v>1.9838809671419728</v>
      </c>
      <c r="BF151" s="31">
        <f t="shared" si="16"/>
        <v>1.7216684978810233</v>
      </c>
      <c r="BG151" s="31">
        <f t="shared" si="16"/>
        <v>1.5873015873015872</v>
      </c>
      <c r="BH151" s="31">
        <f t="shared" si="16"/>
        <v>2.6595744680851063</v>
      </c>
      <c r="BI151" s="31">
        <f t="shared" si="16"/>
        <v>1.8181818181818183</v>
      </c>
      <c r="BJ151" s="31">
        <f t="shared" si="16"/>
        <v>1.3812154696132597</v>
      </c>
      <c r="BK151" s="31">
        <f t="shared" si="16"/>
        <v>0.97205346294046169</v>
      </c>
      <c r="BL151" s="31">
        <f t="shared" si="16"/>
        <v>1.3157894736842104</v>
      </c>
      <c r="BM151" s="31">
        <f t="shared" si="16"/>
        <v>0</v>
      </c>
      <c r="BN151" s="31">
        <f t="shared" si="16"/>
        <v>0</v>
      </c>
      <c r="BO151" s="31">
        <f t="shared" si="16"/>
        <v>0</v>
      </c>
      <c r="BP151" s="31">
        <f t="shared" si="16"/>
        <v>0.37593984962406013</v>
      </c>
      <c r="BQ151" s="31">
        <f t="shared" si="16"/>
        <v>1.557632398753894</v>
      </c>
      <c r="BR151" s="81" t="e">
        <f t="shared" si="16"/>
        <v>#VALUE!</v>
      </c>
      <c r="BS151" s="81" t="e">
        <f t="shared" si="16"/>
        <v>#VALUE!</v>
      </c>
      <c r="BT151" s="31">
        <f t="shared" si="16"/>
        <v>3.0303030303030303</v>
      </c>
      <c r="BU151" s="31">
        <f t="shared" si="16"/>
        <v>0</v>
      </c>
      <c r="BV151" s="31">
        <f t="shared" si="16"/>
        <v>1.7989655947829999</v>
      </c>
      <c r="BW151" s="31">
        <f t="shared" si="16"/>
        <v>0</v>
      </c>
      <c r="BX151" s="31">
        <f t="shared" si="16"/>
        <v>0</v>
      </c>
      <c r="BY151" s="81" t="e">
        <f t="shared" si="16"/>
        <v>#VALUE!</v>
      </c>
      <c r="BZ151" s="81" t="e">
        <f t="shared" si="16"/>
        <v>#VALUE!</v>
      </c>
      <c r="CA151" s="81" t="e">
        <f t="shared" si="16"/>
        <v>#VALUE!</v>
      </c>
      <c r="CB151" s="31">
        <f t="shared" si="16"/>
        <v>1.7984832069339112</v>
      </c>
      <c r="CC151" s="31">
        <f t="shared" si="16"/>
        <v>0</v>
      </c>
      <c r="CD151" s="31">
        <f t="shared" si="16"/>
        <v>0</v>
      </c>
      <c r="CE151" s="31">
        <f t="shared" si="16"/>
        <v>0</v>
      </c>
      <c r="CF151" s="31">
        <f t="shared" si="16"/>
        <v>0</v>
      </c>
      <c r="CG151" s="31">
        <f t="shared" si="16"/>
        <v>1.0604924454526345</v>
      </c>
      <c r="CH151" s="31">
        <f t="shared" si="16"/>
        <v>1.094126172948094</v>
      </c>
      <c r="CI151" s="31">
        <f t="shared" si="16"/>
        <v>1.0806756605774881</v>
      </c>
      <c r="CJ151" s="31">
        <f t="shared" si="4"/>
        <v>22.070802122234817</v>
      </c>
    </row>
    <row r="152" spans="53:88" ht="100.8" x14ac:dyDescent="0.3">
      <c r="BA152" s="18" t="s">
        <v>230</v>
      </c>
      <c r="BB152" s="31">
        <f t="shared" ref="BB152:CI152" si="17">BB$135*BB96</f>
        <v>1.8115942028985499</v>
      </c>
      <c r="BC152" s="31">
        <f t="shared" si="17"/>
        <v>1.2422360248447204</v>
      </c>
      <c r="BD152" s="31">
        <f t="shared" si="17"/>
        <v>1.6112789526686808</v>
      </c>
      <c r="BE152" s="31">
        <f t="shared" si="17"/>
        <v>2.0458772473651594</v>
      </c>
      <c r="BF152" s="31">
        <f t="shared" si="17"/>
        <v>0.78480615288023858</v>
      </c>
      <c r="BG152" s="31">
        <f t="shared" si="17"/>
        <v>1.5873015873015872</v>
      </c>
      <c r="BH152" s="31">
        <f t="shared" si="17"/>
        <v>2.1276595744680851</v>
      </c>
      <c r="BI152" s="31">
        <f t="shared" si="17"/>
        <v>2.4242424242424243</v>
      </c>
      <c r="BJ152" s="31">
        <f t="shared" si="17"/>
        <v>2.6519337016574585</v>
      </c>
      <c r="BK152" s="31">
        <f t="shared" si="17"/>
        <v>0.97205346294046169</v>
      </c>
      <c r="BL152" s="31">
        <f t="shared" si="17"/>
        <v>1.3157894736842104</v>
      </c>
      <c r="BM152" s="31">
        <f t="shared" si="17"/>
        <v>8.2236842105263186</v>
      </c>
      <c r="BN152" s="31">
        <f t="shared" si="17"/>
        <v>0</v>
      </c>
      <c r="BO152" s="31">
        <f t="shared" si="17"/>
        <v>0</v>
      </c>
      <c r="BP152" s="31">
        <f t="shared" si="17"/>
        <v>1.5037593984962405</v>
      </c>
      <c r="BQ152" s="31">
        <f t="shared" si="17"/>
        <v>1.557632398753894</v>
      </c>
      <c r="BR152" s="81" t="e">
        <f t="shared" si="17"/>
        <v>#VALUE!</v>
      </c>
      <c r="BS152" s="81" t="e">
        <f t="shared" si="17"/>
        <v>#VALUE!</v>
      </c>
      <c r="BT152" s="31">
        <f t="shared" si="17"/>
        <v>3.0303030303030303</v>
      </c>
      <c r="BU152" s="31">
        <f t="shared" si="17"/>
        <v>11.111111111111111</v>
      </c>
      <c r="BV152" s="31">
        <f t="shared" si="17"/>
        <v>2.2487069934787498</v>
      </c>
      <c r="BW152" s="31">
        <f t="shared" si="17"/>
        <v>0</v>
      </c>
      <c r="BX152" s="31">
        <f t="shared" si="17"/>
        <v>0</v>
      </c>
      <c r="BY152" s="81" t="e">
        <f t="shared" si="17"/>
        <v>#VALUE!</v>
      </c>
      <c r="BZ152" s="81" t="e">
        <f t="shared" si="17"/>
        <v>#VALUE!</v>
      </c>
      <c r="CA152" s="81" t="e">
        <f t="shared" si="17"/>
        <v>#VALUE!</v>
      </c>
      <c r="CB152" s="31">
        <f t="shared" si="17"/>
        <v>2.0910075839653306</v>
      </c>
      <c r="CC152" s="31">
        <f t="shared" si="17"/>
        <v>0</v>
      </c>
      <c r="CD152" s="31">
        <f t="shared" si="17"/>
        <v>0</v>
      </c>
      <c r="CE152" s="31">
        <f t="shared" si="17"/>
        <v>0</v>
      </c>
      <c r="CF152" s="31">
        <f t="shared" si="17"/>
        <v>0</v>
      </c>
      <c r="CG152" s="31">
        <f t="shared" si="17"/>
        <v>1.1213305947418184</v>
      </c>
      <c r="CH152" s="31">
        <f t="shared" si="17"/>
        <v>1.0238502493205335</v>
      </c>
      <c r="CI152" s="31">
        <f t="shared" si="17"/>
        <v>1.0628337545581537</v>
      </c>
      <c r="CJ152" s="31">
        <f t="shared" si="4"/>
        <v>43.096128609097427</v>
      </c>
    </row>
    <row r="153" spans="53:88" ht="86.4" x14ac:dyDescent="0.3">
      <c r="BA153" s="18" t="s">
        <v>231</v>
      </c>
      <c r="BB153" s="31">
        <f t="shared" ref="BB153:CI153" si="18">BB$135*BB97</f>
        <v>1.8939393939393927</v>
      </c>
      <c r="BC153" s="31">
        <f t="shared" si="18"/>
        <v>1.8633540372670807</v>
      </c>
      <c r="BD153" s="31">
        <f t="shared" si="18"/>
        <v>1.6112789526686808</v>
      </c>
      <c r="BE153" s="31">
        <f t="shared" si="18"/>
        <v>2.0148791072535661</v>
      </c>
      <c r="BF153" s="31">
        <f t="shared" si="18"/>
        <v>1.7658138439805369</v>
      </c>
      <c r="BG153" s="31">
        <f t="shared" si="18"/>
        <v>1.5873015873015872</v>
      </c>
      <c r="BH153" s="31">
        <f t="shared" si="18"/>
        <v>3.4042553191489362</v>
      </c>
      <c r="BI153" s="31">
        <f t="shared" si="18"/>
        <v>2.4242424242424243</v>
      </c>
      <c r="BJ153" s="31">
        <f t="shared" si="18"/>
        <v>2.6519337016574585</v>
      </c>
      <c r="BK153" s="31">
        <f t="shared" si="18"/>
        <v>1.4580801944106925</v>
      </c>
      <c r="BL153" s="31">
        <f t="shared" si="18"/>
        <v>1.3157894736842104</v>
      </c>
      <c r="BM153" s="31">
        <f t="shared" si="18"/>
        <v>8.2236842105263186</v>
      </c>
      <c r="BN153" s="31">
        <f t="shared" si="18"/>
        <v>0</v>
      </c>
      <c r="BO153" s="31">
        <f t="shared" si="18"/>
        <v>0</v>
      </c>
      <c r="BP153" s="31">
        <f t="shared" si="18"/>
        <v>1.5037593984962405</v>
      </c>
      <c r="BQ153" s="31">
        <f t="shared" si="18"/>
        <v>1.557632398753894</v>
      </c>
      <c r="BR153" s="81" t="e">
        <f t="shared" si="18"/>
        <v>#VALUE!</v>
      </c>
      <c r="BS153" s="81" t="e">
        <f t="shared" si="18"/>
        <v>#VALUE!</v>
      </c>
      <c r="BT153" s="31">
        <f t="shared" si="18"/>
        <v>3.0303030303030303</v>
      </c>
      <c r="BU153" s="31">
        <f t="shared" si="18"/>
        <v>0</v>
      </c>
      <c r="BV153" s="31">
        <f t="shared" si="18"/>
        <v>1.7989655947829999</v>
      </c>
      <c r="BW153" s="31">
        <f t="shared" si="18"/>
        <v>0</v>
      </c>
      <c r="BX153" s="31">
        <f t="shared" si="18"/>
        <v>0</v>
      </c>
      <c r="BY153" s="81" t="e">
        <f t="shared" si="18"/>
        <v>#VALUE!</v>
      </c>
      <c r="BZ153" s="81" t="e">
        <f t="shared" si="18"/>
        <v>#VALUE!</v>
      </c>
      <c r="CA153" s="81" t="e">
        <f t="shared" si="18"/>
        <v>#VALUE!</v>
      </c>
      <c r="CB153" s="31">
        <f t="shared" si="18"/>
        <v>1.8634886240520043</v>
      </c>
      <c r="CC153" s="31">
        <f t="shared" si="18"/>
        <v>0</v>
      </c>
      <c r="CD153" s="31">
        <f t="shared" si="18"/>
        <v>0</v>
      </c>
      <c r="CE153" s="31">
        <f t="shared" si="18"/>
        <v>0</v>
      </c>
      <c r="CF153" s="31">
        <f t="shared" si="18"/>
        <v>0</v>
      </c>
      <c r="CG153" s="31">
        <f t="shared" si="18"/>
        <v>1.1571177413825147</v>
      </c>
      <c r="CH153" s="31">
        <f t="shared" si="18"/>
        <v>1.085937914878367</v>
      </c>
      <c r="CI153" s="31">
        <f t="shared" si="18"/>
        <v>1.1144035417423794</v>
      </c>
      <c r="CJ153" s="31">
        <f t="shared" si="4"/>
        <v>35.127320502622666</v>
      </c>
    </row>
    <row r="154" spans="53:88" ht="100.8" x14ac:dyDescent="0.3">
      <c r="BA154" s="18" t="s">
        <v>232</v>
      </c>
      <c r="BB154" s="31">
        <f t="shared" ref="BB154:CI154" si="19">BB$135*BB98</f>
        <v>1.8939393939393927</v>
      </c>
      <c r="BC154" s="31">
        <f t="shared" si="19"/>
        <v>1.8633540372670807</v>
      </c>
      <c r="BD154" s="31">
        <f t="shared" si="19"/>
        <v>0.80563947633434041</v>
      </c>
      <c r="BE154" s="31">
        <f t="shared" si="19"/>
        <v>1.9838809671419728</v>
      </c>
      <c r="BF154" s="31">
        <f t="shared" si="19"/>
        <v>1.7216684978810233</v>
      </c>
      <c r="BG154" s="31">
        <f t="shared" si="19"/>
        <v>1.5873015873015872</v>
      </c>
      <c r="BH154" s="31">
        <f t="shared" si="19"/>
        <v>3.4042553191489362</v>
      </c>
      <c r="BI154" s="31">
        <f t="shared" si="19"/>
        <v>2.4242424242424243</v>
      </c>
      <c r="BJ154" s="31">
        <f t="shared" si="19"/>
        <v>3.5359116022099446</v>
      </c>
      <c r="BK154" s="31">
        <f t="shared" si="19"/>
        <v>0.97205346294046169</v>
      </c>
      <c r="BL154" s="31">
        <f t="shared" si="19"/>
        <v>1.3157894736842104</v>
      </c>
      <c r="BM154" s="31">
        <f t="shared" si="19"/>
        <v>8.2236842105263186</v>
      </c>
      <c r="BN154" s="31">
        <f t="shared" si="19"/>
        <v>0</v>
      </c>
      <c r="BO154" s="31">
        <f t="shared" si="19"/>
        <v>0</v>
      </c>
      <c r="BP154" s="31">
        <f t="shared" si="19"/>
        <v>1.5037593984962405</v>
      </c>
      <c r="BQ154" s="31">
        <f t="shared" si="19"/>
        <v>1.557632398753894</v>
      </c>
      <c r="BR154" s="81" t="e">
        <f t="shared" si="19"/>
        <v>#VALUE!</v>
      </c>
      <c r="BS154" s="81" t="e">
        <f t="shared" si="19"/>
        <v>#VALUE!</v>
      </c>
      <c r="BT154" s="31">
        <f t="shared" si="19"/>
        <v>3.0303030303030303</v>
      </c>
      <c r="BU154" s="31">
        <f t="shared" si="19"/>
        <v>0</v>
      </c>
      <c r="BV154" s="31">
        <f t="shared" si="19"/>
        <v>2.6984483921744995</v>
      </c>
      <c r="BW154" s="31">
        <f t="shared" si="19"/>
        <v>0</v>
      </c>
      <c r="BX154" s="31">
        <f t="shared" si="19"/>
        <v>0</v>
      </c>
      <c r="BY154" s="81" t="e">
        <f t="shared" si="19"/>
        <v>#VALUE!</v>
      </c>
      <c r="BZ154" s="81" t="e">
        <f t="shared" si="19"/>
        <v>#VALUE!</v>
      </c>
      <c r="CA154" s="81" t="e">
        <f t="shared" si="19"/>
        <v>#VALUE!</v>
      </c>
      <c r="CB154" s="31">
        <f t="shared" si="19"/>
        <v>2.0693391115926327</v>
      </c>
      <c r="CC154" s="31">
        <f t="shared" si="19"/>
        <v>0</v>
      </c>
      <c r="CD154" s="31">
        <f t="shared" si="19"/>
        <v>0</v>
      </c>
      <c r="CE154" s="31">
        <f t="shared" si="19"/>
        <v>0</v>
      </c>
      <c r="CF154" s="31">
        <f t="shared" si="19"/>
        <v>0</v>
      </c>
      <c r="CG154" s="31">
        <f t="shared" si="19"/>
        <v>1.112980260525656</v>
      </c>
      <c r="CH154" s="31">
        <f t="shared" si="19"/>
        <v>1.0986575390643507</v>
      </c>
      <c r="CI154" s="31">
        <f t="shared" si="19"/>
        <v>1.1043853592181543</v>
      </c>
      <c r="CJ154" s="31">
        <f t="shared" si="4"/>
        <v>35.348139201534565</v>
      </c>
    </row>
    <row r="155" spans="53:88" ht="100.8" x14ac:dyDescent="0.3">
      <c r="BA155" s="18" t="s">
        <v>233</v>
      </c>
      <c r="BB155" s="31">
        <f t="shared" ref="BB155:CI155" si="20">BB$135*BB99</f>
        <v>1.6469038208168634</v>
      </c>
      <c r="BC155" s="31">
        <f t="shared" si="20"/>
        <v>1.2422360248447204</v>
      </c>
      <c r="BD155" s="31">
        <f t="shared" si="20"/>
        <v>0.80563947633434041</v>
      </c>
      <c r="BE155" s="31">
        <f t="shared" si="20"/>
        <v>2.0148791072535661</v>
      </c>
      <c r="BF155" s="31">
        <f t="shared" si="20"/>
        <v>0.78480615288023858</v>
      </c>
      <c r="BG155" s="31">
        <f t="shared" si="20"/>
        <v>1.5873015873015872</v>
      </c>
      <c r="BH155" s="31">
        <f t="shared" si="20"/>
        <v>1.3829787234042554</v>
      </c>
      <c r="BI155" s="31">
        <f t="shared" si="20"/>
        <v>2.4242424242424243</v>
      </c>
      <c r="BJ155" s="31">
        <f t="shared" si="20"/>
        <v>2.6519337016574585</v>
      </c>
      <c r="BK155" s="31">
        <f t="shared" si="20"/>
        <v>0.97205346294046169</v>
      </c>
      <c r="BL155" s="31">
        <f t="shared" si="20"/>
        <v>1.3157894736842104</v>
      </c>
      <c r="BM155" s="31">
        <f t="shared" si="20"/>
        <v>3.2894736842105274</v>
      </c>
      <c r="BN155" s="31">
        <f t="shared" si="20"/>
        <v>0</v>
      </c>
      <c r="BO155" s="31">
        <f t="shared" si="20"/>
        <v>0</v>
      </c>
      <c r="BP155" s="31">
        <f t="shared" si="20"/>
        <v>1.5037593984962405</v>
      </c>
      <c r="BQ155" s="31">
        <f t="shared" si="20"/>
        <v>1.557632398753894</v>
      </c>
      <c r="BR155" s="81" t="e">
        <f t="shared" si="20"/>
        <v>#VALUE!</v>
      </c>
      <c r="BS155" s="81" t="e">
        <f t="shared" si="20"/>
        <v>#VALUE!</v>
      </c>
      <c r="BT155" s="31">
        <f t="shared" si="20"/>
        <v>3.0303030303030303</v>
      </c>
      <c r="BU155" s="31">
        <f t="shared" si="20"/>
        <v>11.111111111111111</v>
      </c>
      <c r="BV155" s="31">
        <f t="shared" si="20"/>
        <v>2.2487069934787498</v>
      </c>
      <c r="BW155" s="31">
        <f t="shared" si="20"/>
        <v>0</v>
      </c>
      <c r="BX155" s="31">
        <f t="shared" si="20"/>
        <v>0</v>
      </c>
      <c r="BY155" s="81" t="e">
        <f t="shared" si="20"/>
        <v>#VALUE!</v>
      </c>
      <c r="BZ155" s="81" t="e">
        <f t="shared" si="20"/>
        <v>#VALUE!</v>
      </c>
      <c r="CA155" s="81" t="e">
        <f t="shared" si="20"/>
        <v>#VALUE!</v>
      </c>
      <c r="CB155" s="31">
        <f t="shared" si="20"/>
        <v>2.2210184182015169</v>
      </c>
      <c r="CC155" s="31">
        <f t="shared" si="20"/>
        <v>0</v>
      </c>
      <c r="CD155" s="31">
        <f t="shared" si="20"/>
        <v>0</v>
      </c>
      <c r="CE155" s="31">
        <f t="shared" si="20"/>
        <v>0</v>
      </c>
      <c r="CF155" s="31">
        <f t="shared" si="20"/>
        <v>0</v>
      </c>
      <c r="CG155" s="31">
        <f t="shared" si="20"/>
        <v>1.2076969086346989</v>
      </c>
      <c r="CH155" s="31">
        <f t="shared" si="20"/>
        <v>0.95381281864646028</v>
      </c>
      <c r="CI155" s="31">
        <f t="shared" si="20"/>
        <v>1.0553439704805188</v>
      </c>
      <c r="CJ155" s="31">
        <f t="shared" si="4"/>
        <v>36.293388183031645</v>
      </c>
    </row>
    <row r="156" spans="53:88" ht="100.8" x14ac:dyDescent="0.3">
      <c r="BA156" s="18" t="s">
        <v>234</v>
      </c>
      <c r="BB156" s="31">
        <f t="shared" ref="BB156:CI156" si="21">BB$135*BB100</f>
        <v>1.8115942028985499</v>
      </c>
      <c r="BC156" s="31">
        <f t="shared" si="21"/>
        <v>1.8633540372670807</v>
      </c>
      <c r="BD156" s="31">
        <f t="shared" si="21"/>
        <v>1.6112789526686808</v>
      </c>
      <c r="BE156" s="31">
        <f t="shared" si="21"/>
        <v>2.0768753874767527</v>
      </c>
      <c r="BF156" s="31">
        <f t="shared" si="21"/>
        <v>1.7658138439805369</v>
      </c>
      <c r="BG156" s="31">
        <f t="shared" si="21"/>
        <v>1.5873015873015872</v>
      </c>
      <c r="BH156" s="31">
        <f t="shared" si="21"/>
        <v>3.4042553191489362</v>
      </c>
      <c r="BI156" s="31">
        <f t="shared" si="21"/>
        <v>2.4242424242424243</v>
      </c>
      <c r="BJ156" s="31">
        <f t="shared" si="21"/>
        <v>3.5359116022099446</v>
      </c>
      <c r="BK156" s="31">
        <f t="shared" si="21"/>
        <v>1.4580801944106925</v>
      </c>
      <c r="BL156" s="31">
        <f t="shared" si="21"/>
        <v>1.3157894736842104</v>
      </c>
      <c r="BM156" s="31">
        <f t="shared" si="21"/>
        <v>8.2236842105263186</v>
      </c>
      <c r="BN156" s="31">
        <f t="shared" si="21"/>
        <v>0</v>
      </c>
      <c r="BO156" s="31">
        <f t="shared" si="21"/>
        <v>0</v>
      </c>
      <c r="BP156" s="31">
        <f t="shared" si="21"/>
        <v>1.5037593984962405</v>
      </c>
      <c r="BQ156" s="31">
        <f t="shared" si="21"/>
        <v>1.557632398753894</v>
      </c>
      <c r="BR156" s="81" t="e">
        <f t="shared" si="21"/>
        <v>#VALUE!</v>
      </c>
      <c r="BS156" s="81" t="e">
        <f t="shared" si="21"/>
        <v>#VALUE!</v>
      </c>
      <c r="BT156" s="31">
        <f t="shared" si="21"/>
        <v>3.0303030303030303</v>
      </c>
      <c r="BU156" s="31">
        <f t="shared" si="21"/>
        <v>0</v>
      </c>
      <c r="BV156" s="31">
        <f t="shared" si="21"/>
        <v>2.023836294130875</v>
      </c>
      <c r="BW156" s="31">
        <f t="shared" si="21"/>
        <v>0</v>
      </c>
      <c r="BX156" s="31">
        <f t="shared" si="21"/>
        <v>0</v>
      </c>
      <c r="BY156" s="81" t="e">
        <f t="shared" si="21"/>
        <v>#VALUE!</v>
      </c>
      <c r="BZ156" s="81" t="e">
        <f t="shared" si="21"/>
        <v>#VALUE!</v>
      </c>
      <c r="CA156" s="81" t="e">
        <f t="shared" si="21"/>
        <v>#VALUE!</v>
      </c>
      <c r="CB156" s="31">
        <f t="shared" si="21"/>
        <v>1.9393282773564464</v>
      </c>
      <c r="CC156" s="31">
        <f t="shared" si="21"/>
        <v>0</v>
      </c>
      <c r="CD156" s="31">
        <f t="shared" si="21"/>
        <v>0</v>
      </c>
      <c r="CE156" s="31">
        <f t="shared" si="21"/>
        <v>0</v>
      </c>
      <c r="CF156" s="31">
        <f t="shared" si="21"/>
        <v>0</v>
      </c>
      <c r="CG156" s="31">
        <f t="shared" si="21"/>
        <v>1.2762889396960335</v>
      </c>
      <c r="CH156" s="31">
        <f t="shared" si="21"/>
        <v>1.4924332545670604</v>
      </c>
      <c r="CI156" s="31">
        <f t="shared" si="21"/>
        <v>1.4059946705177195</v>
      </c>
      <c r="CJ156" s="31">
        <f t="shared" si="4"/>
        <v>35.84838940962559</v>
      </c>
    </row>
    <row r="157" spans="53:88" ht="100.8" x14ac:dyDescent="0.3">
      <c r="BA157" s="18" t="s">
        <v>235</v>
      </c>
      <c r="BB157" s="31">
        <f t="shared" ref="BB157:CI157" si="22">BB$135*BB101</f>
        <v>1.6469038208168634</v>
      </c>
      <c r="BC157" s="31">
        <f t="shared" si="22"/>
        <v>1.2422360248447204</v>
      </c>
      <c r="BD157" s="31">
        <f t="shared" si="22"/>
        <v>1.6112789526686808</v>
      </c>
      <c r="BE157" s="31">
        <f t="shared" si="22"/>
        <v>2.0148791072535661</v>
      </c>
      <c r="BF157" s="31">
        <f t="shared" si="22"/>
        <v>0.78480615288023858</v>
      </c>
      <c r="BG157" s="31">
        <f t="shared" si="22"/>
        <v>1.5873015873015872</v>
      </c>
      <c r="BH157" s="31">
        <f t="shared" si="22"/>
        <v>1.3829787234042554</v>
      </c>
      <c r="BI157" s="31">
        <f t="shared" si="22"/>
        <v>2.4242424242424243</v>
      </c>
      <c r="BJ157" s="31">
        <f t="shared" si="22"/>
        <v>2.6519337016574585</v>
      </c>
      <c r="BK157" s="31">
        <f t="shared" si="22"/>
        <v>0.97205346294046169</v>
      </c>
      <c r="BL157" s="31">
        <f t="shared" si="22"/>
        <v>1.3157894736842104</v>
      </c>
      <c r="BM157" s="31">
        <f t="shared" si="22"/>
        <v>3.2894736842105274</v>
      </c>
      <c r="BN157" s="31">
        <f t="shared" si="22"/>
        <v>0</v>
      </c>
      <c r="BO157" s="31">
        <f t="shared" si="22"/>
        <v>0</v>
      </c>
      <c r="BP157" s="31">
        <f t="shared" si="22"/>
        <v>1.5037593984962405</v>
      </c>
      <c r="BQ157" s="31">
        <f t="shared" si="22"/>
        <v>1.557632398753894</v>
      </c>
      <c r="BR157" s="81" t="e">
        <f t="shared" si="22"/>
        <v>#VALUE!</v>
      </c>
      <c r="BS157" s="81" t="e">
        <f t="shared" si="22"/>
        <v>#VALUE!</v>
      </c>
      <c r="BT157" s="31">
        <f t="shared" si="22"/>
        <v>3.0303030303030303</v>
      </c>
      <c r="BU157" s="31">
        <f t="shared" si="22"/>
        <v>11.111111111111111</v>
      </c>
      <c r="BV157" s="31">
        <f t="shared" si="22"/>
        <v>2.2487069934787498</v>
      </c>
      <c r="BW157" s="31">
        <f t="shared" si="22"/>
        <v>0</v>
      </c>
      <c r="BX157" s="31">
        <f t="shared" si="22"/>
        <v>0</v>
      </c>
      <c r="BY157" s="81" t="e">
        <f t="shared" si="22"/>
        <v>#VALUE!</v>
      </c>
      <c r="BZ157" s="81" t="e">
        <f t="shared" si="22"/>
        <v>#VALUE!</v>
      </c>
      <c r="CA157" s="81" t="e">
        <f t="shared" si="22"/>
        <v>#VALUE!</v>
      </c>
      <c r="CB157" s="31">
        <f t="shared" si="22"/>
        <v>2.2210184182015169</v>
      </c>
      <c r="CC157" s="31">
        <f t="shared" si="22"/>
        <v>0</v>
      </c>
      <c r="CD157" s="31">
        <f t="shared" si="22"/>
        <v>0</v>
      </c>
      <c r="CE157" s="31">
        <f t="shared" si="22"/>
        <v>0</v>
      </c>
      <c r="CF157" s="31">
        <f t="shared" si="22"/>
        <v>0</v>
      </c>
      <c r="CG157" s="31">
        <f t="shared" si="22"/>
        <v>1.0998583067574006</v>
      </c>
      <c r="CH157" s="31">
        <f t="shared" si="22"/>
        <v>1.6686556978987499</v>
      </c>
      <c r="CI157" s="31">
        <f t="shared" si="22"/>
        <v>1.4411871145563904</v>
      </c>
      <c r="CJ157" s="31">
        <f t="shared" si="4"/>
        <v>36.713184515290109</v>
      </c>
    </row>
    <row r="158" spans="53:88" ht="86.4" x14ac:dyDescent="0.3">
      <c r="BA158" s="18" t="s">
        <v>236</v>
      </c>
      <c r="BB158" s="31">
        <f t="shared" ref="BB158:CI158" si="23">BB$135*BB102</f>
        <v>1.8939393939393927</v>
      </c>
      <c r="BC158" s="31">
        <f t="shared" si="23"/>
        <v>1.8633540372670807</v>
      </c>
      <c r="BD158" s="31">
        <f t="shared" si="23"/>
        <v>1.6112789526686808</v>
      </c>
      <c r="BE158" s="31">
        <f t="shared" si="23"/>
        <v>2.0148791072535661</v>
      </c>
      <c r="BF158" s="31">
        <f t="shared" si="23"/>
        <v>1.7658138439805369</v>
      </c>
      <c r="BG158" s="31">
        <f t="shared" si="23"/>
        <v>1.5873015873015872</v>
      </c>
      <c r="BH158" s="31">
        <f t="shared" si="23"/>
        <v>3.4042553191489362</v>
      </c>
      <c r="BI158" s="31">
        <f t="shared" si="23"/>
        <v>2.4242424242424243</v>
      </c>
      <c r="BJ158" s="31">
        <f t="shared" si="23"/>
        <v>3.5359116022099446</v>
      </c>
      <c r="BK158" s="31">
        <f t="shared" si="23"/>
        <v>1.4580801944106925</v>
      </c>
      <c r="BL158" s="31">
        <f t="shared" si="23"/>
        <v>1.3157894736842104</v>
      </c>
      <c r="BM158" s="31">
        <f t="shared" si="23"/>
        <v>8.2236842105263186</v>
      </c>
      <c r="BN158" s="31">
        <f t="shared" si="23"/>
        <v>0</v>
      </c>
      <c r="BO158" s="31">
        <f t="shared" si="23"/>
        <v>0</v>
      </c>
      <c r="BP158" s="31">
        <f t="shared" si="23"/>
        <v>1.5037593984962405</v>
      </c>
      <c r="BQ158" s="31">
        <f t="shared" si="23"/>
        <v>1.557632398753894</v>
      </c>
      <c r="BR158" s="81" t="e">
        <f t="shared" si="23"/>
        <v>#VALUE!</v>
      </c>
      <c r="BS158" s="81" t="e">
        <f t="shared" si="23"/>
        <v>#VALUE!</v>
      </c>
      <c r="BT158" s="31">
        <f t="shared" si="23"/>
        <v>3.0303030303030303</v>
      </c>
      <c r="BU158" s="31">
        <f t="shared" si="23"/>
        <v>0</v>
      </c>
      <c r="BV158" s="31">
        <f t="shared" si="23"/>
        <v>2.6984483921744995</v>
      </c>
      <c r="BW158" s="31">
        <f t="shared" si="23"/>
        <v>0</v>
      </c>
      <c r="BX158" s="31">
        <f t="shared" si="23"/>
        <v>0</v>
      </c>
      <c r="BY158" s="81" t="e">
        <f t="shared" si="23"/>
        <v>#VALUE!</v>
      </c>
      <c r="BZ158" s="81" t="e">
        <f t="shared" si="23"/>
        <v>#VALUE!</v>
      </c>
      <c r="CA158" s="81" t="e">
        <f t="shared" si="23"/>
        <v>#VALUE!</v>
      </c>
      <c r="CB158" s="31">
        <f t="shared" si="23"/>
        <v>2.199349945828819</v>
      </c>
      <c r="CC158" s="31">
        <f t="shared" si="23"/>
        <v>0</v>
      </c>
      <c r="CD158" s="31">
        <f t="shared" si="23"/>
        <v>0</v>
      </c>
      <c r="CE158" s="31">
        <f t="shared" si="23"/>
        <v>0</v>
      </c>
      <c r="CF158" s="31">
        <f t="shared" si="23"/>
        <v>0</v>
      </c>
      <c r="CG158" s="31">
        <f t="shared" si="23"/>
        <v>1.2990734230572769</v>
      </c>
      <c r="CH158" s="31">
        <f t="shared" si="23"/>
        <v>1.0099302106019976</v>
      </c>
      <c r="CI158" s="31">
        <f t="shared" si="23"/>
        <v>1.1255618888491234</v>
      </c>
      <c r="CJ158" s="31">
        <f t="shared" si="4"/>
        <v>36.563761531683085</v>
      </c>
    </row>
    <row r="159" spans="53:88" ht="86.4" x14ac:dyDescent="0.3">
      <c r="BA159" s="18" t="s">
        <v>237</v>
      </c>
      <c r="BB159" s="31">
        <f t="shared" ref="BB159:CI159" si="24">BB$135*BB103</f>
        <v>1.8115942028985499</v>
      </c>
      <c r="BC159" s="31">
        <f t="shared" si="24"/>
        <v>1.8633540372670807</v>
      </c>
      <c r="BD159" s="31">
        <f t="shared" si="24"/>
        <v>1.6112789526686808</v>
      </c>
      <c r="BE159" s="31">
        <f t="shared" si="24"/>
        <v>2.0768753874767527</v>
      </c>
      <c r="BF159" s="31">
        <f t="shared" si="24"/>
        <v>1.7216684978810233</v>
      </c>
      <c r="BG159" s="31">
        <f t="shared" si="24"/>
        <v>1.5873015873015872</v>
      </c>
      <c r="BH159" s="31">
        <f t="shared" si="24"/>
        <v>3.4042553191489362</v>
      </c>
      <c r="BI159" s="31">
        <f t="shared" si="24"/>
        <v>2.4242424242424243</v>
      </c>
      <c r="BJ159" s="31">
        <f t="shared" si="24"/>
        <v>3.5359116022099446</v>
      </c>
      <c r="BK159" s="31">
        <f t="shared" si="24"/>
        <v>1.4580801944106925</v>
      </c>
      <c r="BL159" s="31">
        <f t="shared" si="24"/>
        <v>1.3157894736842104</v>
      </c>
      <c r="BM159" s="31">
        <f t="shared" si="24"/>
        <v>8.2236842105263186</v>
      </c>
      <c r="BN159" s="31">
        <f t="shared" si="24"/>
        <v>0</v>
      </c>
      <c r="BO159" s="31">
        <f t="shared" si="24"/>
        <v>0</v>
      </c>
      <c r="BP159" s="31">
        <f t="shared" si="24"/>
        <v>1.5037593984962405</v>
      </c>
      <c r="BQ159" s="31">
        <f t="shared" si="24"/>
        <v>1.557632398753894</v>
      </c>
      <c r="BR159" s="81" t="e">
        <f t="shared" si="24"/>
        <v>#VALUE!</v>
      </c>
      <c r="BS159" s="81" t="e">
        <f t="shared" si="24"/>
        <v>#VALUE!</v>
      </c>
      <c r="BT159" s="31">
        <f t="shared" si="24"/>
        <v>3.0303030303030303</v>
      </c>
      <c r="BU159" s="31">
        <f t="shared" si="24"/>
        <v>0</v>
      </c>
      <c r="BV159" s="31">
        <f t="shared" si="24"/>
        <v>3.1481897908702496</v>
      </c>
      <c r="BW159" s="31">
        <f t="shared" si="24"/>
        <v>0</v>
      </c>
      <c r="BX159" s="31">
        <f t="shared" si="24"/>
        <v>0</v>
      </c>
      <c r="BY159" s="81" t="e">
        <f t="shared" si="24"/>
        <v>#VALUE!</v>
      </c>
      <c r="BZ159" s="81" t="e">
        <f t="shared" si="24"/>
        <v>#VALUE!</v>
      </c>
      <c r="CA159" s="81" t="e">
        <f t="shared" si="24"/>
        <v>#VALUE!</v>
      </c>
      <c r="CB159" s="31">
        <f t="shared" si="24"/>
        <v>2.3076923076923075</v>
      </c>
      <c r="CC159" s="31">
        <f t="shared" si="24"/>
        <v>0</v>
      </c>
      <c r="CD159" s="31">
        <f t="shared" si="24"/>
        <v>0</v>
      </c>
      <c r="CE159" s="31">
        <f t="shared" si="24"/>
        <v>0</v>
      </c>
      <c r="CF159" s="31">
        <f t="shared" si="24"/>
        <v>0</v>
      </c>
      <c r="CG159" s="31">
        <f t="shared" si="24"/>
        <v>1.3002663279453002</v>
      </c>
      <c r="CH159" s="31">
        <f t="shared" si="24"/>
        <v>1.5724635399922473</v>
      </c>
      <c r="CI159" s="31">
        <f t="shared" si="24"/>
        <v>1.4636087611582278</v>
      </c>
      <c r="CJ159" s="31">
        <f t="shared" si="4"/>
        <v>36.502619439289084</v>
      </c>
    </row>
    <row r="160" spans="53:88" ht="72" x14ac:dyDescent="0.3">
      <c r="BA160" s="18" t="s">
        <v>239</v>
      </c>
      <c r="BB160" s="31">
        <f t="shared" ref="BB160:CI160" si="25">BB$135*BB104</f>
        <v>1.8939393939393927</v>
      </c>
      <c r="BC160" s="31">
        <f t="shared" si="25"/>
        <v>1.2422360248447204</v>
      </c>
      <c r="BD160" s="31">
        <f t="shared" si="25"/>
        <v>0.80563947633434041</v>
      </c>
      <c r="BE160" s="31">
        <f t="shared" si="25"/>
        <v>1.9528828270303795</v>
      </c>
      <c r="BF160" s="31">
        <f t="shared" si="25"/>
        <v>1.7216684978810233</v>
      </c>
      <c r="BG160" s="31">
        <f t="shared" si="25"/>
        <v>1.5873015873015872</v>
      </c>
      <c r="BH160" s="31">
        <f t="shared" si="25"/>
        <v>1.3829787234042554</v>
      </c>
      <c r="BI160" s="31">
        <f t="shared" si="25"/>
        <v>1.2121212121212122</v>
      </c>
      <c r="BJ160" s="31">
        <f t="shared" si="25"/>
        <v>1.3812154696132597</v>
      </c>
      <c r="BK160" s="31">
        <f t="shared" si="25"/>
        <v>0.97205346294046169</v>
      </c>
      <c r="BL160" s="31">
        <f t="shared" si="25"/>
        <v>0</v>
      </c>
      <c r="BM160" s="31">
        <f t="shared" si="25"/>
        <v>0</v>
      </c>
      <c r="BN160" s="31">
        <f t="shared" si="25"/>
        <v>0</v>
      </c>
      <c r="BO160" s="31">
        <f t="shared" si="25"/>
        <v>0</v>
      </c>
      <c r="BP160" s="31">
        <f t="shared" si="25"/>
        <v>0.37593984962406013</v>
      </c>
      <c r="BQ160" s="31">
        <f t="shared" si="25"/>
        <v>1.557632398753894</v>
      </c>
      <c r="BR160" s="81" t="e">
        <f t="shared" si="25"/>
        <v>#VALUE!</v>
      </c>
      <c r="BS160" s="81" t="e">
        <f t="shared" si="25"/>
        <v>#VALUE!</v>
      </c>
      <c r="BT160" s="31">
        <f t="shared" si="25"/>
        <v>3.0303030303030303</v>
      </c>
      <c r="BU160" s="31">
        <f t="shared" si="25"/>
        <v>0</v>
      </c>
      <c r="BV160" s="31">
        <f t="shared" si="25"/>
        <v>1.8214526647177873</v>
      </c>
      <c r="BW160" s="31">
        <f t="shared" si="25"/>
        <v>0</v>
      </c>
      <c r="BX160" s="31">
        <f t="shared" si="25"/>
        <v>0</v>
      </c>
      <c r="BY160" s="81" t="e">
        <f t="shared" si="25"/>
        <v>#VALUE!</v>
      </c>
      <c r="BZ160" s="81" t="e">
        <f t="shared" si="25"/>
        <v>#VALUE!</v>
      </c>
      <c r="CA160" s="81" t="e">
        <f t="shared" si="25"/>
        <v>#VALUE!</v>
      </c>
      <c r="CB160" s="31">
        <f t="shared" si="25"/>
        <v>2.3618634886240519</v>
      </c>
      <c r="CC160" s="31">
        <f t="shared" si="25"/>
        <v>4.166666666666667</v>
      </c>
      <c r="CD160" s="31">
        <f t="shared" si="25"/>
        <v>4.166666666666667</v>
      </c>
      <c r="CE160" s="31">
        <f t="shared" si="25"/>
        <v>4.166666666666667</v>
      </c>
      <c r="CF160" s="31">
        <f t="shared" si="25"/>
        <v>100</v>
      </c>
      <c r="CG160" s="31">
        <f t="shared" si="25"/>
        <v>1.6462087454720313</v>
      </c>
      <c r="CH160" s="31">
        <f t="shared" si="25"/>
        <v>1.6057492065339436</v>
      </c>
      <c r="CI160" s="31">
        <f t="shared" si="25"/>
        <v>1.6219294389827326</v>
      </c>
      <c r="CJ160" s="31">
        <f t="shared" si="4"/>
        <v>129.45357169120263</v>
      </c>
    </row>
    <row r="161" spans="53:88" ht="86.4" x14ac:dyDescent="0.3">
      <c r="BA161" s="18" t="s">
        <v>240</v>
      </c>
      <c r="BB161" s="31">
        <f t="shared" ref="BB161:CI161" si="26">BB$135*BB105</f>
        <v>1.8939393939393927</v>
      </c>
      <c r="BC161" s="31">
        <f t="shared" si="26"/>
        <v>1.2422360248447204</v>
      </c>
      <c r="BD161" s="31">
        <f t="shared" si="26"/>
        <v>1.6112789526686808</v>
      </c>
      <c r="BE161" s="31">
        <f t="shared" si="26"/>
        <v>1.9838809671419728</v>
      </c>
      <c r="BF161" s="31">
        <f t="shared" si="26"/>
        <v>1.7216684978810233</v>
      </c>
      <c r="BG161" s="31">
        <f t="shared" si="26"/>
        <v>1.5873015873015872</v>
      </c>
      <c r="BH161" s="31">
        <f t="shared" si="26"/>
        <v>2.6595744680851063</v>
      </c>
      <c r="BI161" s="31">
        <f t="shared" si="26"/>
        <v>1.8181818181818183</v>
      </c>
      <c r="BJ161" s="31">
        <f t="shared" si="26"/>
        <v>1.3812154696132597</v>
      </c>
      <c r="BK161" s="31">
        <f t="shared" si="26"/>
        <v>0.97205346294046169</v>
      </c>
      <c r="BL161" s="31">
        <f t="shared" si="26"/>
        <v>1.3157894736842104</v>
      </c>
      <c r="BM161" s="31">
        <f t="shared" si="26"/>
        <v>0</v>
      </c>
      <c r="BN161" s="31">
        <f t="shared" si="26"/>
        <v>0</v>
      </c>
      <c r="BO161" s="31">
        <f t="shared" si="26"/>
        <v>0</v>
      </c>
      <c r="BP161" s="31">
        <f t="shared" si="26"/>
        <v>0.37593984962406013</v>
      </c>
      <c r="BQ161" s="31">
        <f t="shared" si="26"/>
        <v>1.557632398753894</v>
      </c>
      <c r="BR161" s="81" t="e">
        <f t="shared" si="26"/>
        <v>#VALUE!</v>
      </c>
      <c r="BS161" s="81" t="e">
        <f t="shared" si="26"/>
        <v>#VALUE!</v>
      </c>
      <c r="BT161" s="31">
        <f t="shared" si="26"/>
        <v>3.0303030303030303</v>
      </c>
      <c r="BU161" s="31">
        <f t="shared" si="26"/>
        <v>0</v>
      </c>
      <c r="BV161" s="31">
        <f t="shared" si="26"/>
        <v>1.7989655947829999</v>
      </c>
      <c r="BW161" s="31">
        <f t="shared" si="26"/>
        <v>0</v>
      </c>
      <c r="BX161" s="31">
        <f t="shared" si="26"/>
        <v>0</v>
      </c>
      <c r="BY161" s="81" t="e">
        <f t="shared" si="26"/>
        <v>#VALUE!</v>
      </c>
      <c r="BZ161" s="81" t="e">
        <f t="shared" si="26"/>
        <v>#VALUE!</v>
      </c>
      <c r="CA161" s="81" t="e">
        <f t="shared" si="26"/>
        <v>#VALUE!</v>
      </c>
      <c r="CB161" s="31">
        <f t="shared" si="26"/>
        <v>1.7984832069339112</v>
      </c>
      <c r="CC161" s="31">
        <f t="shared" si="26"/>
        <v>0</v>
      </c>
      <c r="CD161" s="31">
        <f t="shared" si="26"/>
        <v>0</v>
      </c>
      <c r="CE161" s="31">
        <f t="shared" si="26"/>
        <v>0</v>
      </c>
      <c r="CF161" s="31">
        <f t="shared" si="26"/>
        <v>0</v>
      </c>
      <c r="CG161" s="31">
        <f t="shared" si="26"/>
        <v>1.7510650851292715</v>
      </c>
      <c r="CH161" s="31">
        <f t="shared" si="26"/>
        <v>1.1669460214128513</v>
      </c>
      <c r="CI161" s="31">
        <f t="shared" si="26"/>
        <v>1.4005419168866771</v>
      </c>
      <c r="CJ161" s="31">
        <f t="shared" si="4"/>
        <v>21.750935865925626</v>
      </c>
    </row>
    <row r="162" spans="53:88" ht="115.2" x14ac:dyDescent="0.3">
      <c r="BA162" s="18" t="s">
        <v>241</v>
      </c>
      <c r="BB162" s="31">
        <f t="shared" ref="BB162:CI162" si="27">BB$135*BB106</f>
        <v>2.2233201581027657</v>
      </c>
      <c r="BC162" s="31">
        <f t="shared" si="27"/>
        <v>1.8633540372670807</v>
      </c>
      <c r="BD162" s="31">
        <f t="shared" si="27"/>
        <v>1.6112789526686808</v>
      </c>
      <c r="BE162" s="31">
        <f t="shared" si="27"/>
        <v>2.0768753874767527</v>
      </c>
      <c r="BF162" s="31">
        <f t="shared" si="27"/>
        <v>1.7658138439805369</v>
      </c>
      <c r="BG162" s="31">
        <f t="shared" si="27"/>
        <v>1.5873015873015872</v>
      </c>
      <c r="BH162" s="31">
        <f t="shared" si="27"/>
        <v>3.4042553191489362</v>
      </c>
      <c r="BI162" s="31">
        <f t="shared" si="27"/>
        <v>1.8181818181818183</v>
      </c>
      <c r="BJ162" s="31">
        <f t="shared" si="27"/>
        <v>0.66298342541436461</v>
      </c>
      <c r="BK162" s="31">
        <f t="shared" si="27"/>
        <v>1.4580801944106925</v>
      </c>
      <c r="BL162" s="31">
        <f t="shared" si="27"/>
        <v>3.1578947368421053</v>
      </c>
      <c r="BM162" s="31">
        <f t="shared" si="27"/>
        <v>0</v>
      </c>
      <c r="BN162" s="31">
        <f t="shared" si="27"/>
        <v>0</v>
      </c>
      <c r="BO162" s="31">
        <f t="shared" si="27"/>
        <v>0</v>
      </c>
      <c r="BP162" s="31">
        <f t="shared" si="27"/>
        <v>1.5037593984962405</v>
      </c>
      <c r="BQ162" s="31">
        <f t="shared" si="27"/>
        <v>1.557632398753894</v>
      </c>
      <c r="BR162" s="81" t="e">
        <f t="shared" si="27"/>
        <v>#VALUE!</v>
      </c>
      <c r="BS162" s="81" t="e">
        <f t="shared" si="27"/>
        <v>#VALUE!</v>
      </c>
      <c r="BT162" s="31">
        <f t="shared" si="27"/>
        <v>3.0303030303030303</v>
      </c>
      <c r="BU162" s="31">
        <f t="shared" si="27"/>
        <v>0</v>
      </c>
      <c r="BV162" s="31">
        <f t="shared" si="27"/>
        <v>2.023836294130875</v>
      </c>
      <c r="BW162" s="31">
        <f t="shared" si="27"/>
        <v>0</v>
      </c>
      <c r="BX162" s="31">
        <f t="shared" si="27"/>
        <v>0</v>
      </c>
      <c r="BY162" s="81" t="e">
        <f t="shared" si="27"/>
        <v>#VALUE!</v>
      </c>
      <c r="BZ162" s="81" t="e">
        <f t="shared" si="27"/>
        <v>#VALUE!</v>
      </c>
      <c r="CA162" s="81" t="e">
        <f t="shared" si="27"/>
        <v>#VALUE!</v>
      </c>
      <c r="CB162" s="31">
        <f t="shared" si="27"/>
        <v>2.1560130010834238</v>
      </c>
      <c r="CC162" s="31">
        <f t="shared" si="27"/>
        <v>0</v>
      </c>
      <c r="CD162" s="31">
        <f t="shared" si="27"/>
        <v>0</v>
      </c>
      <c r="CE162" s="31">
        <f t="shared" si="27"/>
        <v>0</v>
      </c>
      <c r="CF162" s="31">
        <f t="shared" si="27"/>
        <v>0</v>
      </c>
      <c r="CG162" s="31">
        <f t="shared" si="27"/>
        <v>1.7761160877777589</v>
      </c>
      <c r="CH162" s="31">
        <f t="shared" si="27"/>
        <v>1.8283664790840088</v>
      </c>
      <c r="CI162" s="31">
        <f t="shared" si="27"/>
        <v>1.8074709498944892</v>
      </c>
      <c r="CJ162" s="31">
        <f t="shared" si="4"/>
        <v>25.781386631501444</v>
      </c>
    </row>
    <row r="163" spans="53:88" ht="100.8" x14ac:dyDescent="0.3">
      <c r="BA163" s="18" t="s">
        <v>242</v>
      </c>
      <c r="BB163" s="31">
        <f t="shared" ref="BB163:CI163" si="28">BB$135*BB107</f>
        <v>2.2480237154150187</v>
      </c>
      <c r="BC163" s="31">
        <f t="shared" si="28"/>
        <v>1.8633540372670807</v>
      </c>
      <c r="BD163" s="31">
        <f t="shared" si="28"/>
        <v>1.6112789526686808</v>
      </c>
      <c r="BE163" s="31">
        <f t="shared" si="28"/>
        <v>2.0148791072535661</v>
      </c>
      <c r="BF163" s="31">
        <f t="shared" si="28"/>
        <v>1.7658138439805369</v>
      </c>
      <c r="BG163" s="31">
        <f t="shared" si="28"/>
        <v>3.1746031746031744</v>
      </c>
      <c r="BH163" s="31">
        <f t="shared" si="28"/>
        <v>3.4042553191489362</v>
      </c>
      <c r="BI163" s="31">
        <f t="shared" si="28"/>
        <v>1.8181818181818183</v>
      </c>
      <c r="BJ163" s="31">
        <f t="shared" si="28"/>
        <v>0.66298342541436461</v>
      </c>
      <c r="BK163" s="31">
        <f t="shared" si="28"/>
        <v>0.97205346294046169</v>
      </c>
      <c r="BL163" s="31">
        <f t="shared" si="28"/>
        <v>3.1578947368421053</v>
      </c>
      <c r="BM163" s="31">
        <f t="shared" si="28"/>
        <v>0</v>
      </c>
      <c r="BN163" s="31">
        <f t="shared" si="28"/>
        <v>0</v>
      </c>
      <c r="BO163" s="31">
        <f t="shared" si="28"/>
        <v>0</v>
      </c>
      <c r="BP163" s="31">
        <f t="shared" si="28"/>
        <v>1.5037593984962405</v>
      </c>
      <c r="BQ163" s="31">
        <f t="shared" si="28"/>
        <v>3.1152647975077881</v>
      </c>
      <c r="BR163" s="81" t="e">
        <f t="shared" si="28"/>
        <v>#VALUE!</v>
      </c>
      <c r="BS163" s="81" t="e">
        <f t="shared" si="28"/>
        <v>#VALUE!</v>
      </c>
      <c r="BT163" s="31">
        <f t="shared" si="28"/>
        <v>0</v>
      </c>
      <c r="BU163" s="31">
        <f t="shared" si="28"/>
        <v>0</v>
      </c>
      <c r="BV163" s="31">
        <f t="shared" si="28"/>
        <v>2.023836294130875</v>
      </c>
      <c r="BW163" s="31">
        <f t="shared" si="28"/>
        <v>4.3478260869565215</v>
      </c>
      <c r="BX163" s="31">
        <f t="shared" si="28"/>
        <v>4.3478260869565215</v>
      </c>
      <c r="BY163" s="81" t="e">
        <f t="shared" si="28"/>
        <v>#VALUE!</v>
      </c>
      <c r="BZ163" s="81" t="e">
        <f t="shared" si="28"/>
        <v>#VALUE!</v>
      </c>
      <c r="CA163" s="81" t="e">
        <f t="shared" si="28"/>
        <v>#VALUE!</v>
      </c>
      <c r="CB163" s="31">
        <f t="shared" si="28"/>
        <v>2.058504875406284</v>
      </c>
      <c r="CC163" s="31">
        <f t="shared" si="28"/>
        <v>4.166666666666667</v>
      </c>
      <c r="CD163" s="31">
        <f t="shared" si="28"/>
        <v>4.166666666666667</v>
      </c>
      <c r="CE163" s="31">
        <f t="shared" si="28"/>
        <v>4.166666666666667</v>
      </c>
      <c r="CF163" s="31">
        <f t="shared" si="28"/>
        <v>0</v>
      </c>
      <c r="CG163" s="31">
        <f t="shared" si="28"/>
        <v>1.8788251986365574</v>
      </c>
      <c r="CH163" s="31">
        <f t="shared" si="28"/>
        <v>2.2287166503378488</v>
      </c>
      <c r="CI163" s="31">
        <f t="shared" si="28"/>
        <v>2.0887910563009453</v>
      </c>
      <c r="CJ163" s="31">
        <f t="shared" si="4"/>
        <v>46.384538326056443</v>
      </c>
    </row>
    <row r="164" spans="53:88" ht="100.8" x14ac:dyDescent="0.3">
      <c r="BA164" s="18" t="s">
        <v>243</v>
      </c>
      <c r="BB164" s="31">
        <f t="shared" ref="BB164:CI164" si="29">BB$135*BB108</f>
        <v>2.3386034255599459</v>
      </c>
      <c r="BC164" s="31">
        <f t="shared" si="29"/>
        <v>1.8633540372670807</v>
      </c>
      <c r="BD164" s="31">
        <f t="shared" si="29"/>
        <v>1.6112789526686808</v>
      </c>
      <c r="BE164" s="31">
        <f t="shared" si="29"/>
        <v>2.0768753874767527</v>
      </c>
      <c r="BF164" s="31">
        <f t="shared" si="29"/>
        <v>1.7658138439805369</v>
      </c>
      <c r="BG164" s="31">
        <f t="shared" si="29"/>
        <v>1.5873015873015872</v>
      </c>
      <c r="BH164" s="31">
        <f t="shared" si="29"/>
        <v>3.4042553191489362</v>
      </c>
      <c r="BI164" s="31">
        <f t="shared" si="29"/>
        <v>1.8181818181818183</v>
      </c>
      <c r="BJ164" s="31">
        <f t="shared" si="29"/>
        <v>2.6519337016574585</v>
      </c>
      <c r="BK164" s="31">
        <f t="shared" si="29"/>
        <v>1.4580801944106925</v>
      </c>
      <c r="BL164" s="31">
        <f t="shared" si="29"/>
        <v>1.3157894736842104</v>
      </c>
      <c r="BM164" s="31">
        <f t="shared" si="29"/>
        <v>0</v>
      </c>
      <c r="BN164" s="31">
        <f t="shared" si="29"/>
        <v>0</v>
      </c>
      <c r="BO164" s="31">
        <f t="shared" si="29"/>
        <v>0</v>
      </c>
      <c r="BP164" s="31">
        <f t="shared" si="29"/>
        <v>1.5037593984962405</v>
      </c>
      <c r="BQ164" s="31">
        <f t="shared" si="29"/>
        <v>3.1152647975077881</v>
      </c>
      <c r="BR164" s="81" t="e">
        <f t="shared" si="29"/>
        <v>#VALUE!</v>
      </c>
      <c r="BS164" s="81" t="e">
        <f t="shared" si="29"/>
        <v>#VALUE!</v>
      </c>
      <c r="BT164" s="31">
        <f t="shared" si="29"/>
        <v>0</v>
      </c>
      <c r="BU164" s="31">
        <f t="shared" si="29"/>
        <v>0</v>
      </c>
      <c r="BV164" s="31">
        <f t="shared" si="29"/>
        <v>2.023836294130875</v>
      </c>
      <c r="BW164" s="31">
        <f t="shared" si="29"/>
        <v>0</v>
      </c>
      <c r="BX164" s="31">
        <f t="shared" si="29"/>
        <v>0</v>
      </c>
      <c r="BY164" s="81" t="e">
        <f t="shared" si="29"/>
        <v>#VALUE!</v>
      </c>
      <c r="BZ164" s="81" t="e">
        <f t="shared" si="29"/>
        <v>#VALUE!</v>
      </c>
      <c r="CA164" s="81" t="e">
        <f t="shared" si="29"/>
        <v>#VALUE!</v>
      </c>
      <c r="CB164" s="31">
        <f t="shared" si="29"/>
        <v>2.0151679306608883</v>
      </c>
      <c r="CC164" s="31">
        <f t="shared" si="29"/>
        <v>0</v>
      </c>
      <c r="CD164" s="31">
        <f t="shared" si="29"/>
        <v>0</v>
      </c>
      <c r="CE164" s="31">
        <f t="shared" si="29"/>
        <v>0</v>
      </c>
      <c r="CF164" s="31">
        <f t="shared" si="29"/>
        <v>0</v>
      </c>
      <c r="CG164" s="31">
        <f t="shared" si="29"/>
        <v>1.955171111470043</v>
      </c>
      <c r="CH164" s="31">
        <f t="shared" si="29"/>
        <v>2.0097006213854405</v>
      </c>
      <c r="CI164" s="31">
        <f t="shared" si="29"/>
        <v>1.9878936465926775</v>
      </c>
      <c r="CJ164" s="31">
        <f t="shared" si="4"/>
        <v>24.531266654219031</v>
      </c>
    </row>
    <row r="165" spans="53:88" ht="86.4" x14ac:dyDescent="0.3">
      <c r="BA165" s="18" t="s">
        <v>244</v>
      </c>
      <c r="BB165" s="31">
        <f t="shared" ref="BB165:CI165" si="30">BB$135*BB109</f>
        <v>2.2233201581027657</v>
      </c>
      <c r="BC165" s="31">
        <f t="shared" si="30"/>
        <v>1.8633540372670807</v>
      </c>
      <c r="BD165" s="31">
        <f t="shared" si="30"/>
        <v>1.6112789526686808</v>
      </c>
      <c r="BE165" s="31">
        <f t="shared" si="30"/>
        <v>1.7978921264724128</v>
      </c>
      <c r="BF165" s="31">
        <f t="shared" si="30"/>
        <v>1.6775231517815099</v>
      </c>
      <c r="BG165" s="31">
        <f t="shared" si="30"/>
        <v>1.5873015873015872</v>
      </c>
      <c r="BH165" s="31">
        <f t="shared" si="30"/>
        <v>1.0638297872340425</v>
      </c>
      <c r="BI165" s="31">
        <f t="shared" si="30"/>
        <v>1.2121212121212122</v>
      </c>
      <c r="BJ165" s="31">
        <f t="shared" si="30"/>
        <v>0.66298342541436461</v>
      </c>
      <c r="BK165" s="31">
        <f t="shared" si="30"/>
        <v>1.9441069258809234</v>
      </c>
      <c r="BL165" s="31">
        <f t="shared" si="30"/>
        <v>0</v>
      </c>
      <c r="BM165" s="31">
        <f t="shared" si="30"/>
        <v>0</v>
      </c>
      <c r="BN165" s="31">
        <f t="shared" si="30"/>
        <v>0</v>
      </c>
      <c r="BO165" s="31">
        <f t="shared" si="30"/>
        <v>0</v>
      </c>
      <c r="BP165" s="31">
        <f t="shared" si="30"/>
        <v>1.5037593984962405</v>
      </c>
      <c r="BQ165" s="31">
        <f t="shared" si="30"/>
        <v>3.1152647975077881</v>
      </c>
      <c r="BR165" s="81" t="e">
        <f t="shared" si="30"/>
        <v>#VALUE!</v>
      </c>
      <c r="BS165" s="81" t="e">
        <f t="shared" si="30"/>
        <v>#VALUE!</v>
      </c>
      <c r="BT165" s="31">
        <f t="shared" si="30"/>
        <v>3.0303030303030303</v>
      </c>
      <c r="BU165" s="31">
        <f t="shared" si="30"/>
        <v>0</v>
      </c>
      <c r="BV165" s="31">
        <f t="shared" si="30"/>
        <v>1.3941983359568249</v>
      </c>
      <c r="BW165" s="31">
        <f t="shared" si="30"/>
        <v>4.3478260869565215</v>
      </c>
      <c r="BX165" s="31">
        <f t="shared" si="30"/>
        <v>4.3478260869565215</v>
      </c>
      <c r="BY165" s="81" t="e">
        <f t="shared" si="30"/>
        <v>#VALUE!</v>
      </c>
      <c r="BZ165" s="81" t="e">
        <f t="shared" si="30"/>
        <v>#VALUE!</v>
      </c>
      <c r="CA165" s="81" t="e">
        <f t="shared" si="30"/>
        <v>#VALUE!</v>
      </c>
      <c r="CB165" s="31">
        <f t="shared" si="30"/>
        <v>1.6251354279523293</v>
      </c>
      <c r="CC165" s="31">
        <f t="shared" si="30"/>
        <v>4.166666666666667</v>
      </c>
      <c r="CD165" s="31">
        <f t="shared" si="30"/>
        <v>4.166666666666667</v>
      </c>
      <c r="CE165" s="31">
        <f t="shared" si="30"/>
        <v>4.166666666666667</v>
      </c>
      <c r="CF165" s="31">
        <f t="shared" si="30"/>
        <v>0</v>
      </c>
      <c r="CG165" s="31">
        <f t="shared" si="30"/>
        <v>2.0170828751584478</v>
      </c>
      <c r="CH165" s="31">
        <f t="shared" si="30"/>
        <v>2.1845954539427179</v>
      </c>
      <c r="CI165" s="31">
        <f t="shared" si="30"/>
        <v>2.1176052574658595</v>
      </c>
      <c r="CJ165" s="31">
        <f t="shared" si="4"/>
        <v>42.14014841500331</v>
      </c>
    </row>
    <row r="166" spans="53:88" ht="100.8" x14ac:dyDescent="0.3">
      <c r="BA166" s="18" t="s">
        <v>245</v>
      </c>
      <c r="BB166" s="31">
        <f t="shared" ref="BB166:CI166" si="31">BB$135*BB110</f>
        <v>2.3386034255599459</v>
      </c>
      <c r="BC166" s="31">
        <f t="shared" si="31"/>
        <v>2.4844720496894408</v>
      </c>
      <c r="BD166" s="31">
        <f t="shared" si="31"/>
        <v>1.6112789526686808</v>
      </c>
      <c r="BE166" s="31">
        <f t="shared" si="31"/>
        <v>2.0768753874767527</v>
      </c>
      <c r="BF166" s="31">
        <f t="shared" si="31"/>
        <v>1.7658138439805369</v>
      </c>
      <c r="BG166" s="31">
        <f t="shared" si="31"/>
        <v>1.5873015873015872</v>
      </c>
      <c r="BH166" s="31">
        <f t="shared" si="31"/>
        <v>3.4042553191489362</v>
      </c>
      <c r="BI166" s="31">
        <f t="shared" si="31"/>
        <v>1.8181818181818183</v>
      </c>
      <c r="BJ166" s="31">
        <f t="shared" si="31"/>
        <v>2.6519337016574585</v>
      </c>
      <c r="BK166" s="31">
        <f t="shared" si="31"/>
        <v>1.4580801944106925</v>
      </c>
      <c r="BL166" s="31">
        <f t="shared" si="31"/>
        <v>1.3157894736842104</v>
      </c>
      <c r="BM166" s="31">
        <f t="shared" si="31"/>
        <v>0</v>
      </c>
      <c r="BN166" s="31">
        <f t="shared" si="31"/>
        <v>0</v>
      </c>
      <c r="BO166" s="31">
        <f t="shared" si="31"/>
        <v>0</v>
      </c>
      <c r="BP166" s="31">
        <f t="shared" si="31"/>
        <v>1.5037593984962405</v>
      </c>
      <c r="BQ166" s="31">
        <f t="shared" si="31"/>
        <v>3.1152647975077881</v>
      </c>
      <c r="BR166" s="81" t="e">
        <f t="shared" si="31"/>
        <v>#VALUE!</v>
      </c>
      <c r="BS166" s="81" t="e">
        <f t="shared" si="31"/>
        <v>#VALUE!</v>
      </c>
      <c r="BT166" s="31">
        <f t="shared" si="31"/>
        <v>0</v>
      </c>
      <c r="BU166" s="31">
        <f t="shared" si="31"/>
        <v>0</v>
      </c>
      <c r="BV166" s="31">
        <f t="shared" si="31"/>
        <v>2.023836294130875</v>
      </c>
      <c r="BW166" s="31">
        <f t="shared" si="31"/>
        <v>0</v>
      </c>
      <c r="BX166" s="31">
        <f t="shared" si="31"/>
        <v>0</v>
      </c>
      <c r="BY166" s="81" t="e">
        <f t="shared" si="31"/>
        <v>#VALUE!</v>
      </c>
      <c r="BZ166" s="81" t="e">
        <f t="shared" si="31"/>
        <v>#VALUE!</v>
      </c>
      <c r="CA166" s="81" t="e">
        <f t="shared" si="31"/>
        <v>#VALUE!</v>
      </c>
      <c r="CB166" s="31">
        <f t="shared" si="31"/>
        <v>2.0151679306608883</v>
      </c>
      <c r="CC166" s="31">
        <f t="shared" si="31"/>
        <v>0</v>
      </c>
      <c r="CD166" s="31">
        <f t="shared" si="31"/>
        <v>0</v>
      </c>
      <c r="CE166" s="31">
        <f t="shared" si="31"/>
        <v>0</v>
      </c>
      <c r="CF166" s="31">
        <f t="shared" si="31"/>
        <v>0</v>
      </c>
      <c r="CG166" s="31">
        <f t="shared" si="31"/>
        <v>2.1471095079529774</v>
      </c>
      <c r="CH166" s="31">
        <f t="shared" si="31"/>
        <v>2.5358876246642414</v>
      </c>
      <c r="CI166" s="31">
        <f t="shared" si="31"/>
        <v>2.380410808454926</v>
      </c>
      <c r="CJ166" s="31">
        <f t="shared" si="4"/>
        <v>24.759867504779145</v>
      </c>
    </row>
    <row r="167" spans="53:88" ht="100.8" x14ac:dyDescent="0.3">
      <c r="BA167" s="18" t="s">
        <v>247</v>
      </c>
      <c r="BB167" s="31">
        <f t="shared" ref="BB167:CI167" si="32">BB$135*BB111</f>
        <v>2.2480237154150187</v>
      </c>
      <c r="BC167" s="31">
        <f t="shared" si="32"/>
        <v>2.4844720496894408</v>
      </c>
      <c r="BD167" s="31">
        <f t="shared" si="32"/>
        <v>3.2225579053373616</v>
      </c>
      <c r="BE167" s="31">
        <f t="shared" si="32"/>
        <v>2.0148791072535661</v>
      </c>
      <c r="BF167" s="31">
        <f t="shared" si="32"/>
        <v>1.7658138439805369</v>
      </c>
      <c r="BG167" s="31">
        <f t="shared" si="32"/>
        <v>3.1746031746031744</v>
      </c>
      <c r="BH167" s="31">
        <f t="shared" si="32"/>
        <v>3.4042553191489362</v>
      </c>
      <c r="BI167" s="31">
        <f t="shared" si="32"/>
        <v>1.8181818181818183</v>
      </c>
      <c r="BJ167" s="31">
        <f t="shared" si="32"/>
        <v>0.66298342541436461</v>
      </c>
      <c r="BK167" s="31">
        <f t="shared" si="32"/>
        <v>0.97205346294046169</v>
      </c>
      <c r="BL167" s="31">
        <f t="shared" si="32"/>
        <v>3.1578947368421053</v>
      </c>
      <c r="BM167" s="31">
        <f t="shared" si="32"/>
        <v>0</v>
      </c>
      <c r="BN167" s="31">
        <f t="shared" si="32"/>
        <v>0</v>
      </c>
      <c r="BO167" s="31">
        <f t="shared" si="32"/>
        <v>0</v>
      </c>
      <c r="BP167" s="31">
        <f t="shared" si="32"/>
        <v>1.5037593984962405</v>
      </c>
      <c r="BQ167" s="31">
        <f t="shared" si="32"/>
        <v>3.1152647975077881</v>
      </c>
      <c r="BR167" s="81" t="e">
        <f t="shared" si="32"/>
        <v>#VALUE!</v>
      </c>
      <c r="BS167" s="81" t="e">
        <f t="shared" si="32"/>
        <v>#VALUE!</v>
      </c>
      <c r="BT167" s="31">
        <f t="shared" si="32"/>
        <v>0</v>
      </c>
      <c r="BU167" s="31">
        <f t="shared" si="32"/>
        <v>0</v>
      </c>
      <c r="BV167" s="31">
        <f t="shared" si="32"/>
        <v>2.023836294130875</v>
      </c>
      <c r="BW167" s="31">
        <f t="shared" si="32"/>
        <v>4.3478260869565215</v>
      </c>
      <c r="BX167" s="31">
        <f t="shared" si="32"/>
        <v>4.3478260869565215</v>
      </c>
      <c r="BY167" s="81" t="e">
        <f t="shared" si="32"/>
        <v>#VALUE!</v>
      </c>
      <c r="BZ167" s="81" t="e">
        <f t="shared" si="32"/>
        <v>#VALUE!</v>
      </c>
      <c r="CA167" s="81" t="e">
        <f t="shared" si="32"/>
        <v>#VALUE!</v>
      </c>
      <c r="CB167" s="31">
        <f t="shared" si="32"/>
        <v>2.058504875406284</v>
      </c>
      <c r="CC167" s="31">
        <f t="shared" si="32"/>
        <v>4.166666666666667</v>
      </c>
      <c r="CD167" s="31">
        <f t="shared" si="32"/>
        <v>4.166666666666667</v>
      </c>
      <c r="CE167" s="31">
        <f t="shared" si="32"/>
        <v>4.166666666666667</v>
      </c>
      <c r="CF167" s="31">
        <f t="shared" si="32"/>
        <v>0</v>
      </c>
      <c r="CG167" s="31">
        <f t="shared" si="32"/>
        <v>2.1675081815381745</v>
      </c>
      <c r="CH167" s="31">
        <f t="shared" si="32"/>
        <v>2.4691175474529428</v>
      </c>
      <c r="CI167" s="31">
        <f t="shared" si="32"/>
        <v>2.3485005118337154</v>
      </c>
      <c r="CJ167" s="31">
        <f t="shared" si="4"/>
        <v>48.35722583561472</v>
      </c>
    </row>
    <row r="168" spans="53:88" ht="86.4" x14ac:dyDescent="0.3">
      <c r="BA168" s="18" t="s">
        <v>248</v>
      </c>
      <c r="BB168" s="31">
        <f t="shared" ref="BB168:CI168" si="33">BB$135*BB112</f>
        <v>2.2233201581027657</v>
      </c>
      <c r="BC168" s="31">
        <f t="shared" si="33"/>
        <v>2.4844720496894408</v>
      </c>
      <c r="BD168" s="31">
        <f t="shared" si="33"/>
        <v>1.6112789526686808</v>
      </c>
      <c r="BE168" s="31">
        <f t="shared" si="33"/>
        <v>1.9838809671419728</v>
      </c>
      <c r="BF168" s="31">
        <f t="shared" si="33"/>
        <v>2.9822633809449064</v>
      </c>
      <c r="BG168" s="31">
        <f t="shared" si="33"/>
        <v>1.5873015873015872</v>
      </c>
      <c r="BH168" s="31">
        <f t="shared" si="33"/>
        <v>1.0638297872340425</v>
      </c>
      <c r="BI168" s="31">
        <f t="shared" si="33"/>
        <v>1.8181818181818183</v>
      </c>
      <c r="BJ168" s="31">
        <f t="shared" si="33"/>
        <v>0.66298342541436461</v>
      </c>
      <c r="BK168" s="31">
        <f t="shared" si="33"/>
        <v>1.4580801944106925</v>
      </c>
      <c r="BL168" s="31">
        <f t="shared" si="33"/>
        <v>4.2105263157894735</v>
      </c>
      <c r="BM168" s="31">
        <f t="shared" si="33"/>
        <v>0</v>
      </c>
      <c r="BN168" s="31">
        <f t="shared" si="33"/>
        <v>0</v>
      </c>
      <c r="BO168" s="31">
        <f t="shared" si="33"/>
        <v>0</v>
      </c>
      <c r="BP168" s="31">
        <f t="shared" si="33"/>
        <v>1.5037593984962405</v>
      </c>
      <c r="BQ168" s="31">
        <f t="shared" si="33"/>
        <v>3.1152647975077881</v>
      </c>
      <c r="BR168" s="81" t="e">
        <f t="shared" si="33"/>
        <v>#VALUE!</v>
      </c>
      <c r="BS168" s="81" t="e">
        <f t="shared" si="33"/>
        <v>#VALUE!</v>
      </c>
      <c r="BT168" s="31">
        <f t="shared" si="33"/>
        <v>3.0303030303030303</v>
      </c>
      <c r="BU168" s="31">
        <f t="shared" si="33"/>
        <v>0</v>
      </c>
      <c r="BV168" s="31">
        <f t="shared" si="33"/>
        <v>1.8439397346525748</v>
      </c>
      <c r="BW168" s="31">
        <f t="shared" si="33"/>
        <v>4.3478260869565215</v>
      </c>
      <c r="BX168" s="31">
        <f t="shared" si="33"/>
        <v>4.3478260869565215</v>
      </c>
      <c r="BY168" s="81" t="e">
        <f t="shared" si="33"/>
        <v>#VALUE!</v>
      </c>
      <c r="BZ168" s="81" t="e">
        <f t="shared" si="33"/>
        <v>#VALUE!</v>
      </c>
      <c r="CA168" s="81" t="e">
        <f t="shared" si="33"/>
        <v>#VALUE!</v>
      </c>
      <c r="CB168" s="31">
        <f t="shared" si="33"/>
        <v>1.8959913326110509</v>
      </c>
      <c r="CC168" s="31">
        <f t="shared" si="33"/>
        <v>4.166666666666667</v>
      </c>
      <c r="CD168" s="31">
        <f t="shared" si="33"/>
        <v>4.166666666666667</v>
      </c>
      <c r="CE168" s="31">
        <f t="shared" si="33"/>
        <v>4.166666666666667</v>
      </c>
      <c r="CF168" s="31">
        <f t="shared" si="33"/>
        <v>0</v>
      </c>
      <c r="CG168" s="31">
        <f t="shared" si="33"/>
        <v>2.2903773850045654</v>
      </c>
      <c r="CH168" s="31">
        <f t="shared" si="33"/>
        <v>2.5806050534430907</v>
      </c>
      <c r="CI168" s="31">
        <f t="shared" si="33"/>
        <v>2.4645396888428834</v>
      </c>
      <c r="CJ168" s="31">
        <f t="shared" si="4"/>
        <v>48.414506750298479</v>
      </c>
    </row>
    <row r="169" spans="53:88" ht="86.4" x14ac:dyDescent="0.3">
      <c r="BA169" s="18" t="s">
        <v>249</v>
      </c>
      <c r="BB169" s="31">
        <f t="shared" ref="BB169:CI169" si="34">BB$135*BB113</f>
        <v>2.2480237154150187</v>
      </c>
      <c r="BC169" s="31">
        <f t="shared" si="34"/>
        <v>1.8633540372670807</v>
      </c>
      <c r="BD169" s="31">
        <f t="shared" si="34"/>
        <v>1.6112789526686808</v>
      </c>
      <c r="BE169" s="31">
        <f t="shared" si="34"/>
        <v>2.0148791072535661</v>
      </c>
      <c r="BF169" s="31">
        <f t="shared" si="34"/>
        <v>1.7658138439805369</v>
      </c>
      <c r="BG169" s="31">
        <f t="shared" si="34"/>
        <v>3.1746031746031744</v>
      </c>
      <c r="BH169" s="31">
        <f t="shared" si="34"/>
        <v>3.4042553191489362</v>
      </c>
      <c r="BI169" s="31">
        <f t="shared" si="34"/>
        <v>1.8181818181818183</v>
      </c>
      <c r="BJ169" s="31">
        <f t="shared" si="34"/>
        <v>0.66298342541436461</v>
      </c>
      <c r="BK169" s="31">
        <f t="shared" si="34"/>
        <v>0.97205346294046169</v>
      </c>
      <c r="BL169" s="31">
        <f t="shared" si="34"/>
        <v>3.1578947368421053</v>
      </c>
      <c r="BM169" s="31">
        <f t="shared" si="34"/>
        <v>0</v>
      </c>
      <c r="BN169" s="31">
        <f t="shared" si="34"/>
        <v>0</v>
      </c>
      <c r="BO169" s="31">
        <f t="shared" si="34"/>
        <v>0</v>
      </c>
      <c r="BP169" s="31">
        <f t="shared" si="34"/>
        <v>1.5037593984962405</v>
      </c>
      <c r="BQ169" s="31">
        <f t="shared" si="34"/>
        <v>3.1152647975077881</v>
      </c>
      <c r="BR169" s="81" t="e">
        <f t="shared" si="34"/>
        <v>#VALUE!</v>
      </c>
      <c r="BS169" s="81" t="e">
        <f t="shared" si="34"/>
        <v>#VALUE!</v>
      </c>
      <c r="BT169" s="31">
        <f t="shared" si="34"/>
        <v>0</v>
      </c>
      <c r="BU169" s="31">
        <f t="shared" si="34"/>
        <v>0</v>
      </c>
      <c r="BV169" s="31">
        <f t="shared" si="34"/>
        <v>2.023836294130875</v>
      </c>
      <c r="BW169" s="31">
        <f t="shared" si="34"/>
        <v>4.3478260869565215</v>
      </c>
      <c r="BX169" s="31">
        <f t="shared" si="34"/>
        <v>4.3478260869565215</v>
      </c>
      <c r="BY169" s="81" t="e">
        <f t="shared" si="34"/>
        <v>#VALUE!</v>
      </c>
      <c r="BZ169" s="81" t="e">
        <f t="shared" si="34"/>
        <v>#VALUE!</v>
      </c>
      <c r="CA169" s="81" t="e">
        <f t="shared" si="34"/>
        <v>#VALUE!</v>
      </c>
      <c r="CB169" s="31">
        <f t="shared" si="34"/>
        <v>2.058504875406284</v>
      </c>
      <c r="CC169" s="31">
        <f t="shared" si="34"/>
        <v>4.166666666666667</v>
      </c>
      <c r="CD169" s="31">
        <f t="shared" si="34"/>
        <v>4.166666666666667</v>
      </c>
      <c r="CE169" s="31">
        <f t="shared" si="34"/>
        <v>4.166666666666667</v>
      </c>
      <c r="CF169" s="31">
        <f t="shared" si="34"/>
        <v>0</v>
      </c>
      <c r="CG169" s="31">
        <f t="shared" si="34"/>
        <v>2.8032071963657437</v>
      </c>
      <c r="CH169" s="31">
        <f t="shared" si="34"/>
        <v>1.8681153046652084</v>
      </c>
      <c r="CI169" s="31">
        <f t="shared" si="34"/>
        <v>2.2420692489215903</v>
      </c>
      <c r="CJ169" s="31">
        <f t="shared" si="4"/>
        <v>46.231260133435804</v>
      </c>
    </row>
    <row r="170" spans="53:88" ht="86.4" x14ac:dyDescent="0.3">
      <c r="BA170" s="18" t="s">
        <v>250</v>
      </c>
      <c r="BB170" s="31">
        <f t="shared" ref="BB170:CI170" si="35">BB$135*BB114</f>
        <v>2.2233201581027657</v>
      </c>
      <c r="BC170" s="31">
        <f t="shared" si="35"/>
        <v>2.4844720496894408</v>
      </c>
      <c r="BD170" s="31">
        <f t="shared" si="35"/>
        <v>1.6112789526686808</v>
      </c>
      <c r="BE170" s="31">
        <f t="shared" si="35"/>
        <v>1.8908865468071927</v>
      </c>
      <c r="BF170" s="31">
        <f t="shared" si="35"/>
        <v>2.9822633809449064</v>
      </c>
      <c r="BG170" s="31">
        <f t="shared" si="35"/>
        <v>1.5873015873015872</v>
      </c>
      <c r="BH170" s="31">
        <f t="shared" si="35"/>
        <v>1.0638297872340425</v>
      </c>
      <c r="BI170" s="31">
        <f t="shared" si="35"/>
        <v>1.8181818181818183</v>
      </c>
      <c r="BJ170" s="31">
        <f t="shared" si="35"/>
        <v>0.66298342541436461</v>
      </c>
      <c r="BK170" s="31">
        <f t="shared" si="35"/>
        <v>1.4580801944106925</v>
      </c>
      <c r="BL170" s="31">
        <f t="shared" si="35"/>
        <v>4.2105263157894735</v>
      </c>
      <c r="BM170" s="31">
        <f t="shared" si="35"/>
        <v>0</v>
      </c>
      <c r="BN170" s="31">
        <f t="shared" si="35"/>
        <v>0</v>
      </c>
      <c r="BO170" s="31">
        <f t="shared" si="35"/>
        <v>0</v>
      </c>
      <c r="BP170" s="31">
        <f t="shared" si="35"/>
        <v>1.5037593984962405</v>
      </c>
      <c r="BQ170" s="31">
        <f t="shared" si="35"/>
        <v>3.1152647975077881</v>
      </c>
      <c r="BR170" s="81" t="e">
        <f t="shared" si="35"/>
        <v>#VALUE!</v>
      </c>
      <c r="BS170" s="81" t="e">
        <f t="shared" si="35"/>
        <v>#VALUE!</v>
      </c>
      <c r="BT170" s="31">
        <f t="shared" si="35"/>
        <v>3.0303030303030303</v>
      </c>
      <c r="BU170" s="31">
        <f t="shared" si="35"/>
        <v>0</v>
      </c>
      <c r="BV170" s="31">
        <f t="shared" si="35"/>
        <v>1.5291207555655497</v>
      </c>
      <c r="BW170" s="31">
        <f t="shared" si="35"/>
        <v>4.3478260869565215</v>
      </c>
      <c r="BX170" s="31">
        <f t="shared" si="35"/>
        <v>4.3478260869565215</v>
      </c>
      <c r="BY170" s="81" t="e">
        <f t="shared" si="35"/>
        <v>#VALUE!</v>
      </c>
      <c r="BZ170" s="81" t="e">
        <f t="shared" si="35"/>
        <v>#VALUE!</v>
      </c>
      <c r="CA170" s="81" t="e">
        <f t="shared" si="35"/>
        <v>#VALUE!</v>
      </c>
      <c r="CB170" s="31">
        <f t="shared" si="35"/>
        <v>1.7009750812567714</v>
      </c>
      <c r="CC170" s="31">
        <f t="shared" si="35"/>
        <v>4.166666666666667</v>
      </c>
      <c r="CD170" s="31">
        <f t="shared" si="35"/>
        <v>4.166666666666667</v>
      </c>
      <c r="CE170" s="31">
        <f t="shared" si="35"/>
        <v>4.166666666666667</v>
      </c>
      <c r="CF170" s="31">
        <f t="shared" si="35"/>
        <v>0</v>
      </c>
      <c r="CG170" s="31">
        <f t="shared" si="35"/>
        <v>2.8312404612342892</v>
      </c>
      <c r="CH170" s="31">
        <f t="shared" si="35"/>
        <v>2.3213314139420436</v>
      </c>
      <c r="CI170" s="31">
        <f t="shared" si="35"/>
        <v>2.5252498749396879</v>
      </c>
      <c r="CJ170" s="31">
        <f t="shared" si="4"/>
        <v>48.14099941613415</v>
      </c>
    </row>
    <row r="171" spans="53:88" ht="100.8" x14ac:dyDescent="0.3">
      <c r="BA171" s="18" t="s">
        <v>251</v>
      </c>
      <c r="BB171" s="31">
        <f t="shared" ref="BB171:CI171" si="36">BB$135*BB115</f>
        <v>2.3386034255599459</v>
      </c>
      <c r="BC171" s="31">
        <f t="shared" si="36"/>
        <v>1.8633540372670807</v>
      </c>
      <c r="BD171" s="31">
        <f t="shared" si="36"/>
        <v>1.6112789526686808</v>
      </c>
      <c r="BE171" s="31">
        <f t="shared" si="36"/>
        <v>2.0148791072535661</v>
      </c>
      <c r="BF171" s="31">
        <f t="shared" si="36"/>
        <v>1.7658138439805369</v>
      </c>
      <c r="BG171" s="31">
        <f t="shared" si="36"/>
        <v>3.1746031746031744</v>
      </c>
      <c r="BH171" s="31">
        <f t="shared" si="36"/>
        <v>3.4042553191489362</v>
      </c>
      <c r="BI171" s="31">
        <f t="shared" si="36"/>
        <v>1.8181818181818183</v>
      </c>
      <c r="BJ171" s="31">
        <f t="shared" si="36"/>
        <v>0.66298342541436461</v>
      </c>
      <c r="BK171" s="31">
        <f t="shared" si="36"/>
        <v>0.97205346294046169</v>
      </c>
      <c r="BL171" s="31">
        <f t="shared" si="36"/>
        <v>3.1578947368421053</v>
      </c>
      <c r="BM171" s="31">
        <f t="shared" si="36"/>
        <v>0</v>
      </c>
      <c r="BN171" s="31">
        <f t="shared" si="36"/>
        <v>0</v>
      </c>
      <c r="BO171" s="31">
        <f t="shared" si="36"/>
        <v>0</v>
      </c>
      <c r="BP171" s="31">
        <f t="shared" si="36"/>
        <v>1.5037593984962405</v>
      </c>
      <c r="BQ171" s="31">
        <f t="shared" si="36"/>
        <v>3.1152647975077881</v>
      </c>
      <c r="BR171" s="81" t="e">
        <f t="shared" si="36"/>
        <v>#VALUE!</v>
      </c>
      <c r="BS171" s="81" t="e">
        <f t="shared" si="36"/>
        <v>#VALUE!</v>
      </c>
      <c r="BT171" s="31">
        <f t="shared" si="36"/>
        <v>0</v>
      </c>
      <c r="BU171" s="31">
        <f t="shared" si="36"/>
        <v>11.111111111111111</v>
      </c>
      <c r="BV171" s="31">
        <f t="shared" si="36"/>
        <v>2.023836294130875</v>
      </c>
      <c r="BW171" s="31">
        <f t="shared" si="36"/>
        <v>4.3478260869565215</v>
      </c>
      <c r="BX171" s="31">
        <f t="shared" si="36"/>
        <v>4.3478260869565215</v>
      </c>
      <c r="BY171" s="81" t="e">
        <f t="shared" si="36"/>
        <v>#VALUE!</v>
      </c>
      <c r="BZ171" s="81" t="e">
        <f t="shared" si="36"/>
        <v>#VALUE!</v>
      </c>
      <c r="CA171" s="81" t="e">
        <f t="shared" si="36"/>
        <v>#VALUE!</v>
      </c>
      <c r="CB171" s="31">
        <f t="shared" si="36"/>
        <v>2.058504875406284</v>
      </c>
      <c r="CC171" s="31">
        <f t="shared" si="36"/>
        <v>4.166666666666667</v>
      </c>
      <c r="CD171" s="31">
        <f t="shared" si="36"/>
        <v>4.166666666666667</v>
      </c>
      <c r="CE171" s="31">
        <f t="shared" si="36"/>
        <v>4.166666666666667</v>
      </c>
      <c r="CF171" s="31">
        <f t="shared" si="36"/>
        <v>0</v>
      </c>
      <c r="CG171" s="31">
        <f t="shared" si="36"/>
        <v>2.2927631947806115</v>
      </c>
      <c r="CH171" s="31">
        <f t="shared" si="36"/>
        <v>2.3847228409789403</v>
      </c>
      <c r="CI171" s="31">
        <f t="shared" si="36"/>
        <v>2.3479471265133296</v>
      </c>
      <c r="CJ171" s="31">
        <f t="shared" si="4"/>
        <v>57.327073077100103</v>
      </c>
    </row>
    <row r="172" spans="53:88" ht="100.8" x14ac:dyDescent="0.3">
      <c r="BA172" s="18" t="s">
        <v>253</v>
      </c>
      <c r="BB172" s="31">
        <f t="shared" ref="BB172:CI172" si="37">BB$135*BB116</f>
        <v>2.2480237154150187</v>
      </c>
      <c r="BC172" s="31">
        <f t="shared" si="37"/>
        <v>2.4844720496894408</v>
      </c>
      <c r="BD172" s="31">
        <f t="shared" si="37"/>
        <v>1.6112789526686808</v>
      </c>
      <c r="BE172" s="31">
        <f t="shared" si="37"/>
        <v>1.9218846869187862</v>
      </c>
      <c r="BF172" s="31">
        <f t="shared" si="37"/>
        <v>3.1392246115209543</v>
      </c>
      <c r="BG172" s="31">
        <f t="shared" si="37"/>
        <v>3.1746031746031744</v>
      </c>
      <c r="BH172" s="31">
        <f t="shared" si="37"/>
        <v>1.0638297872340425</v>
      </c>
      <c r="BI172" s="31">
        <f t="shared" si="37"/>
        <v>1.8181818181818183</v>
      </c>
      <c r="BJ172" s="31">
        <f t="shared" si="37"/>
        <v>0.66298342541436461</v>
      </c>
      <c r="BK172" s="31">
        <f t="shared" si="37"/>
        <v>7.7764277035236935</v>
      </c>
      <c r="BL172" s="31">
        <f t="shared" si="37"/>
        <v>3.1578947368421053</v>
      </c>
      <c r="BM172" s="31">
        <f t="shared" si="37"/>
        <v>0</v>
      </c>
      <c r="BN172" s="31">
        <f t="shared" si="37"/>
        <v>0</v>
      </c>
      <c r="BO172" s="31">
        <f t="shared" si="37"/>
        <v>0</v>
      </c>
      <c r="BP172" s="31">
        <f t="shared" si="37"/>
        <v>6.0150375939849621</v>
      </c>
      <c r="BQ172" s="31">
        <f t="shared" si="37"/>
        <v>1.2461059190031154</v>
      </c>
      <c r="BR172" s="81" t="e">
        <f t="shared" si="37"/>
        <v>#VALUE!</v>
      </c>
      <c r="BS172" s="81" t="e">
        <f t="shared" si="37"/>
        <v>#VALUE!</v>
      </c>
      <c r="BT172" s="31">
        <f t="shared" si="37"/>
        <v>0</v>
      </c>
      <c r="BU172" s="31">
        <f t="shared" si="37"/>
        <v>0</v>
      </c>
      <c r="BV172" s="31">
        <f t="shared" si="37"/>
        <v>1.7989655947829999</v>
      </c>
      <c r="BW172" s="31">
        <f t="shared" si="37"/>
        <v>4.3478260869565215</v>
      </c>
      <c r="BX172" s="31">
        <f t="shared" si="37"/>
        <v>4.3478260869565215</v>
      </c>
      <c r="BY172" s="81" t="e">
        <f t="shared" si="37"/>
        <v>#VALUE!</v>
      </c>
      <c r="BZ172" s="81" t="e">
        <f t="shared" si="37"/>
        <v>#VALUE!</v>
      </c>
      <c r="CA172" s="81" t="e">
        <f t="shared" si="37"/>
        <v>#VALUE!</v>
      </c>
      <c r="CB172" s="31">
        <f t="shared" si="37"/>
        <v>1.7659804983748646</v>
      </c>
      <c r="CC172" s="31">
        <f t="shared" si="37"/>
        <v>4.166666666666667</v>
      </c>
      <c r="CD172" s="31">
        <f t="shared" si="37"/>
        <v>4.166666666666667</v>
      </c>
      <c r="CE172" s="31">
        <f t="shared" si="37"/>
        <v>4.166666666666667</v>
      </c>
      <c r="CF172" s="31">
        <f t="shared" si="37"/>
        <v>0</v>
      </c>
      <c r="CG172" s="31">
        <f t="shared" si="37"/>
        <v>2.7138586202528052</v>
      </c>
      <c r="CH172" s="31">
        <f t="shared" si="37"/>
        <v>2.8833798076602029</v>
      </c>
      <c r="CI172" s="31">
        <f t="shared" si="37"/>
        <v>2.8155863456179464</v>
      </c>
      <c r="CJ172" s="31">
        <f t="shared" si="4"/>
        <v>54.732999099703385</v>
      </c>
    </row>
    <row r="173" spans="53:88" ht="100.8" x14ac:dyDescent="0.3">
      <c r="BA173" s="18" t="s">
        <v>254</v>
      </c>
      <c r="BB173" s="31">
        <f t="shared" ref="BB173:CI173" si="38">BB$135*BB117</f>
        <v>2.2480237154150187</v>
      </c>
      <c r="BC173" s="31">
        <f t="shared" si="38"/>
        <v>2.4844720496894408</v>
      </c>
      <c r="BD173" s="31">
        <f t="shared" si="38"/>
        <v>1.6112789526686808</v>
      </c>
      <c r="BE173" s="31">
        <f t="shared" si="38"/>
        <v>2.0768753874767527</v>
      </c>
      <c r="BF173" s="31">
        <f t="shared" si="38"/>
        <v>3.1392246115209543</v>
      </c>
      <c r="BG173" s="31">
        <f t="shared" si="38"/>
        <v>3.1746031746031744</v>
      </c>
      <c r="BH173" s="31">
        <f t="shared" si="38"/>
        <v>1.0638297872340425</v>
      </c>
      <c r="BI173" s="31">
        <f t="shared" si="38"/>
        <v>2.4242424242424243</v>
      </c>
      <c r="BJ173" s="31">
        <f t="shared" si="38"/>
        <v>0.66298342541436461</v>
      </c>
      <c r="BK173" s="31">
        <f t="shared" si="38"/>
        <v>7.7764277035236935</v>
      </c>
      <c r="BL173" s="31">
        <f t="shared" si="38"/>
        <v>3.1578947368421053</v>
      </c>
      <c r="BM173" s="31">
        <f t="shared" si="38"/>
        <v>0.49342105263157909</v>
      </c>
      <c r="BN173" s="31">
        <f t="shared" si="38"/>
        <v>0</v>
      </c>
      <c r="BO173" s="31">
        <f t="shared" si="38"/>
        <v>16.666666666666668</v>
      </c>
      <c r="BP173" s="31">
        <f t="shared" si="38"/>
        <v>6.0150375939849621</v>
      </c>
      <c r="BQ173" s="31">
        <f t="shared" si="38"/>
        <v>1.2461059190031154</v>
      </c>
      <c r="BR173" s="81" t="e">
        <f t="shared" si="38"/>
        <v>#VALUE!</v>
      </c>
      <c r="BS173" s="81" t="e">
        <f t="shared" si="38"/>
        <v>#VALUE!</v>
      </c>
      <c r="BT173" s="31">
        <f t="shared" si="38"/>
        <v>0</v>
      </c>
      <c r="BU173" s="31">
        <f t="shared" si="38"/>
        <v>0</v>
      </c>
      <c r="BV173" s="31">
        <f t="shared" si="38"/>
        <v>2.023836294130875</v>
      </c>
      <c r="BW173" s="31">
        <f t="shared" si="38"/>
        <v>4.3478260869565215</v>
      </c>
      <c r="BX173" s="31">
        <f t="shared" si="38"/>
        <v>4.3478260869565215</v>
      </c>
      <c r="BY173" s="81" t="e">
        <f t="shared" si="38"/>
        <v>#VALUE!</v>
      </c>
      <c r="BZ173" s="81" t="e">
        <f t="shared" si="38"/>
        <v>#VALUE!</v>
      </c>
      <c r="CA173" s="81" t="e">
        <f t="shared" si="38"/>
        <v>#VALUE!</v>
      </c>
      <c r="CB173" s="31">
        <f t="shared" si="38"/>
        <v>2.0151679306608883</v>
      </c>
      <c r="CC173" s="31">
        <f t="shared" si="38"/>
        <v>4.166666666666667</v>
      </c>
      <c r="CD173" s="31">
        <f t="shared" si="38"/>
        <v>4.166666666666667</v>
      </c>
      <c r="CE173" s="31">
        <f t="shared" si="38"/>
        <v>4.166666666666667</v>
      </c>
      <c r="CF173" s="31">
        <f t="shared" si="38"/>
        <v>0</v>
      </c>
      <c r="CG173" s="31">
        <f t="shared" si="38"/>
        <v>2.8391136334952423</v>
      </c>
      <c r="CH173" s="31">
        <f t="shared" si="38"/>
        <v>3.183149550663376</v>
      </c>
      <c r="CI173" s="31">
        <f t="shared" si="38"/>
        <v>3.0455656518693019</v>
      </c>
      <c r="CJ173" s="31">
        <f t="shared" si="4"/>
        <v>72.399842086430709</v>
      </c>
    </row>
    <row r="174" spans="53:88" ht="100.8" x14ac:dyDescent="0.3">
      <c r="BA174" s="18" t="s">
        <v>255</v>
      </c>
      <c r="BB174" s="31">
        <f t="shared" ref="BB174:CI174" si="39">BB$135*BB118</f>
        <v>2.2480237154150187</v>
      </c>
      <c r="BC174" s="31">
        <f t="shared" si="39"/>
        <v>3.7267080745341614</v>
      </c>
      <c r="BD174" s="31">
        <f t="shared" si="39"/>
        <v>1.6112789526686808</v>
      </c>
      <c r="BE174" s="31">
        <f t="shared" si="39"/>
        <v>1.9218846869187862</v>
      </c>
      <c r="BF174" s="31">
        <f t="shared" si="39"/>
        <v>3.1392246115209543</v>
      </c>
      <c r="BG174" s="31">
        <f t="shared" si="39"/>
        <v>3.1746031746031744</v>
      </c>
      <c r="BH174" s="31">
        <f t="shared" si="39"/>
        <v>1.0638297872340425</v>
      </c>
      <c r="BI174" s="31">
        <f t="shared" si="39"/>
        <v>1.8181818181818183</v>
      </c>
      <c r="BJ174" s="31">
        <f t="shared" si="39"/>
        <v>0.66298342541436461</v>
      </c>
      <c r="BK174" s="31">
        <f t="shared" si="39"/>
        <v>7.7764277035236935</v>
      </c>
      <c r="BL174" s="31">
        <f t="shared" si="39"/>
        <v>3.1578947368421053</v>
      </c>
      <c r="BM174" s="31">
        <f t="shared" si="39"/>
        <v>0</v>
      </c>
      <c r="BN174" s="31">
        <f t="shared" si="39"/>
        <v>0</v>
      </c>
      <c r="BO174" s="31">
        <f t="shared" si="39"/>
        <v>0</v>
      </c>
      <c r="BP174" s="31">
        <f t="shared" si="39"/>
        <v>6.0150375939849621</v>
      </c>
      <c r="BQ174" s="31">
        <f t="shared" si="39"/>
        <v>1.2461059190031154</v>
      </c>
      <c r="BR174" s="81" t="e">
        <f t="shared" si="39"/>
        <v>#VALUE!</v>
      </c>
      <c r="BS174" s="81" t="e">
        <f t="shared" si="39"/>
        <v>#VALUE!</v>
      </c>
      <c r="BT174" s="31">
        <f t="shared" si="39"/>
        <v>0</v>
      </c>
      <c r="BU174" s="31">
        <f t="shared" si="39"/>
        <v>11.111111111111111</v>
      </c>
      <c r="BV174" s="31">
        <f t="shared" si="39"/>
        <v>1.7989655947829999</v>
      </c>
      <c r="BW174" s="31">
        <f t="shared" si="39"/>
        <v>4.3478260869565215</v>
      </c>
      <c r="BX174" s="31">
        <f t="shared" si="39"/>
        <v>4.3478260869565215</v>
      </c>
      <c r="BY174" s="81" t="e">
        <f t="shared" si="39"/>
        <v>#VALUE!</v>
      </c>
      <c r="BZ174" s="81" t="e">
        <f t="shared" si="39"/>
        <v>#VALUE!</v>
      </c>
      <c r="CA174" s="81" t="e">
        <f t="shared" si="39"/>
        <v>#VALUE!</v>
      </c>
      <c r="CB174" s="31">
        <f t="shared" si="39"/>
        <v>1.7659804983748646</v>
      </c>
      <c r="CC174" s="31">
        <f t="shared" si="39"/>
        <v>4.166666666666667</v>
      </c>
      <c r="CD174" s="31">
        <f t="shared" si="39"/>
        <v>4.166666666666667</v>
      </c>
      <c r="CE174" s="31">
        <f t="shared" si="39"/>
        <v>4.166666666666667</v>
      </c>
      <c r="CF174" s="31">
        <f t="shared" si="39"/>
        <v>0</v>
      </c>
      <c r="CG174" s="31">
        <f t="shared" si="39"/>
        <v>2.8152555357347779</v>
      </c>
      <c r="CH174" s="31">
        <f t="shared" si="39"/>
        <v>2.9334633278925142</v>
      </c>
      <c r="CI174" s="31">
        <f t="shared" si="39"/>
        <v>2.8861906795982</v>
      </c>
      <c r="CJ174" s="31">
        <f t="shared" si="4"/>
        <v>67.015741901678979</v>
      </c>
    </row>
    <row r="175" spans="53:88" ht="86.4" x14ac:dyDescent="0.3">
      <c r="BA175" s="18" t="s">
        <v>256</v>
      </c>
      <c r="BB175" s="31">
        <f t="shared" ref="BB175:CI175" si="40">BB$135*BB119</f>
        <v>2.2480237154150187</v>
      </c>
      <c r="BC175" s="31">
        <f t="shared" si="40"/>
        <v>2.4844720496894408</v>
      </c>
      <c r="BD175" s="31">
        <f t="shared" si="40"/>
        <v>1.6112789526686808</v>
      </c>
      <c r="BE175" s="31">
        <f t="shared" si="40"/>
        <v>1.9218846869187862</v>
      </c>
      <c r="BF175" s="31">
        <f t="shared" si="40"/>
        <v>3.1392246115209543</v>
      </c>
      <c r="BG175" s="31">
        <f t="shared" si="40"/>
        <v>3.1746031746031744</v>
      </c>
      <c r="BH175" s="31">
        <f t="shared" si="40"/>
        <v>1.0638297872340425</v>
      </c>
      <c r="BI175" s="31">
        <f t="shared" si="40"/>
        <v>1.8181818181818183</v>
      </c>
      <c r="BJ175" s="31">
        <f t="shared" si="40"/>
        <v>0.66298342541436461</v>
      </c>
      <c r="BK175" s="31">
        <f t="shared" si="40"/>
        <v>7.7764277035236935</v>
      </c>
      <c r="BL175" s="31">
        <f t="shared" si="40"/>
        <v>3.1578947368421053</v>
      </c>
      <c r="BM175" s="31">
        <f t="shared" si="40"/>
        <v>0</v>
      </c>
      <c r="BN175" s="31">
        <f t="shared" si="40"/>
        <v>0</v>
      </c>
      <c r="BO175" s="31">
        <f t="shared" si="40"/>
        <v>0</v>
      </c>
      <c r="BP175" s="31">
        <f t="shared" si="40"/>
        <v>6.0150375939849621</v>
      </c>
      <c r="BQ175" s="31">
        <f t="shared" si="40"/>
        <v>1.2461059190031154</v>
      </c>
      <c r="BR175" s="81" t="e">
        <f t="shared" si="40"/>
        <v>#VALUE!</v>
      </c>
      <c r="BS175" s="81" t="e">
        <f t="shared" si="40"/>
        <v>#VALUE!</v>
      </c>
      <c r="BT175" s="31">
        <f t="shared" si="40"/>
        <v>0</v>
      </c>
      <c r="BU175" s="31">
        <f t="shared" si="40"/>
        <v>11.111111111111111</v>
      </c>
      <c r="BV175" s="31">
        <f t="shared" si="40"/>
        <v>1.7989655947829999</v>
      </c>
      <c r="BW175" s="31">
        <f t="shared" si="40"/>
        <v>4.3478260869565215</v>
      </c>
      <c r="BX175" s="31">
        <f t="shared" si="40"/>
        <v>4.3478260869565215</v>
      </c>
      <c r="BY175" s="81" t="e">
        <f t="shared" si="40"/>
        <v>#VALUE!</v>
      </c>
      <c r="BZ175" s="81" t="e">
        <f t="shared" si="40"/>
        <v>#VALUE!</v>
      </c>
      <c r="CA175" s="81" t="e">
        <f t="shared" si="40"/>
        <v>#VALUE!</v>
      </c>
      <c r="CB175" s="31">
        <f t="shared" si="40"/>
        <v>1.7659804983748646</v>
      </c>
      <c r="CC175" s="31">
        <f t="shared" si="40"/>
        <v>4.166666666666667</v>
      </c>
      <c r="CD175" s="31">
        <f t="shared" si="40"/>
        <v>4.166666666666667</v>
      </c>
      <c r="CE175" s="31">
        <f t="shared" si="40"/>
        <v>4.166666666666667</v>
      </c>
      <c r="CF175" s="31">
        <f t="shared" si="40"/>
        <v>0</v>
      </c>
      <c r="CG175" s="31">
        <f t="shared" si="40"/>
        <v>2.8389943430064402</v>
      </c>
      <c r="CH175" s="31">
        <f t="shared" si="40"/>
        <v>2.0668594325712051</v>
      </c>
      <c r="CI175" s="31">
        <f t="shared" si="40"/>
        <v>2.375645015911259</v>
      </c>
      <c r="CJ175" s="31">
        <f t="shared" si="4"/>
        <v>66.28405154052119</v>
      </c>
    </row>
    <row r="176" spans="53:88" ht="86.4" x14ac:dyDescent="0.3">
      <c r="BA176" s="18" t="s">
        <v>258</v>
      </c>
      <c r="BB176" s="31">
        <f t="shared" ref="BB176:CI176" si="41">BB$135*BB120</f>
        <v>2.2480237154150187</v>
      </c>
      <c r="BC176" s="31">
        <f t="shared" si="41"/>
        <v>3.7267080745341614</v>
      </c>
      <c r="BD176" s="31">
        <f t="shared" si="41"/>
        <v>3.2225579053373616</v>
      </c>
      <c r="BE176" s="31">
        <f t="shared" si="41"/>
        <v>2.107873527588346</v>
      </c>
      <c r="BF176" s="31">
        <f t="shared" si="41"/>
        <v>2.9822633809449064</v>
      </c>
      <c r="BG176" s="31">
        <f t="shared" si="41"/>
        <v>1.5873015873015872</v>
      </c>
      <c r="BH176" s="31">
        <f t="shared" si="41"/>
        <v>1.0638297872340425</v>
      </c>
      <c r="BI176" s="31">
        <f t="shared" si="41"/>
        <v>2.4242424242424243</v>
      </c>
      <c r="BJ176" s="31">
        <f t="shared" si="41"/>
        <v>0.66298342541436461</v>
      </c>
      <c r="BK176" s="31">
        <f t="shared" si="41"/>
        <v>1.4580801944106925</v>
      </c>
      <c r="BL176" s="31">
        <f t="shared" si="41"/>
        <v>4.2105263157894735</v>
      </c>
      <c r="BM176" s="31">
        <f t="shared" si="41"/>
        <v>0.49342105263157909</v>
      </c>
      <c r="BN176" s="31">
        <f t="shared" si="41"/>
        <v>0</v>
      </c>
      <c r="BO176" s="31">
        <f t="shared" si="41"/>
        <v>16.666666666666668</v>
      </c>
      <c r="BP176" s="31">
        <f t="shared" si="41"/>
        <v>1.5037593984962405</v>
      </c>
      <c r="BQ176" s="31">
        <f t="shared" si="41"/>
        <v>3.1152647975077881</v>
      </c>
      <c r="BR176" s="81" t="e">
        <f t="shared" si="41"/>
        <v>#VALUE!</v>
      </c>
      <c r="BS176" s="81" t="e">
        <f t="shared" si="41"/>
        <v>#VALUE!</v>
      </c>
      <c r="BT176" s="31">
        <f t="shared" si="41"/>
        <v>0</v>
      </c>
      <c r="BU176" s="31">
        <f t="shared" si="41"/>
        <v>0</v>
      </c>
      <c r="BV176" s="31">
        <f t="shared" si="41"/>
        <v>1.9338880143917248</v>
      </c>
      <c r="BW176" s="31">
        <f t="shared" si="41"/>
        <v>4.3478260869565215</v>
      </c>
      <c r="BX176" s="31">
        <f t="shared" si="41"/>
        <v>5.7971014492753623</v>
      </c>
      <c r="BY176" s="81" t="e">
        <f t="shared" si="41"/>
        <v>#VALUE!</v>
      </c>
      <c r="BZ176" s="81" t="e">
        <f t="shared" si="41"/>
        <v>#VALUE!</v>
      </c>
      <c r="CA176" s="81" t="e">
        <f t="shared" si="41"/>
        <v>#VALUE!</v>
      </c>
      <c r="CB176" s="31">
        <f t="shared" si="41"/>
        <v>2.1235102925243772</v>
      </c>
      <c r="CC176" s="31">
        <f t="shared" si="41"/>
        <v>4.166666666666667</v>
      </c>
      <c r="CD176" s="31">
        <f t="shared" si="41"/>
        <v>4.166666666666667</v>
      </c>
      <c r="CE176" s="31">
        <f t="shared" si="41"/>
        <v>4.166666666666667</v>
      </c>
      <c r="CF176" s="31">
        <f t="shared" si="41"/>
        <v>0</v>
      </c>
      <c r="CG176" s="31">
        <f t="shared" si="41"/>
        <v>2.980950024681202</v>
      </c>
      <c r="CH176" s="31">
        <f t="shared" si="41"/>
        <v>3.2450146227979548</v>
      </c>
      <c r="CI176" s="31">
        <f t="shared" si="41"/>
        <v>3.1394121693057579</v>
      </c>
      <c r="CJ176" s="31">
        <f t="shared" si="4"/>
        <v>66.78939534230814</v>
      </c>
    </row>
    <row r="177" spans="53:88" ht="86.4" x14ac:dyDescent="0.3">
      <c r="BA177" s="18" t="s">
        <v>259</v>
      </c>
      <c r="BB177" s="31">
        <f t="shared" ref="BB177:CI177" si="42">BB$135*BB121</f>
        <v>2.2233201581027657</v>
      </c>
      <c r="BC177" s="31">
        <f t="shared" si="42"/>
        <v>2.4844720496894408</v>
      </c>
      <c r="BD177" s="31">
        <f t="shared" si="42"/>
        <v>6.4451158106747233</v>
      </c>
      <c r="BE177" s="31">
        <f t="shared" si="42"/>
        <v>1.8908865468071927</v>
      </c>
      <c r="BF177" s="31">
        <f t="shared" si="42"/>
        <v>2.9822633809449064</v>
      </c>
      <c r="BG177" s="31">
        <f t="shared" si="42"/>
        <v>1.5873015873015872</v>
      </c>
      <c r="BH177" s="31">
        <f t="shared" si="42"/>
        <v>1.0638297872340425</v>
      </c>
      <c r="BI177" s="31">
        <f t="shared" si="42"/>
        <v>1.8181818181818183</v>
      </c>
      <c r="BJ177" s="31">
        <f t="shared" si="42"/>
        <v>0.66298342541436461</v>
      </c>
      <c r="BK177" s="31">
        <f t="shared" si="42"/>
        <v>1.4580801944106925</v>
      </c>
      <c r="BL177" s="31">
        <f t="shared" si="42"/>
        <v>4.2105263157894735</v>
      </c>
      <c r="BM177" s="31">
        <f t="shared" si="42"/>
        <v>0</v>
      </c>
      <c r="BN177" s="31">
        <f t="shared" si="42"/>
        <v>0</v>
      </c>
      <c r="BO177" s="31">
        <f t="shared" si="42"/>
        <v>0</v>
      </c>
      <c r="BP177" s="31">
        <f t="shared" si="42"/>
        <v>1.5037593984962405</v>
      </c>
      <c r="BQ177" s="31">
        <f t="shared" si="42"/>
        <v>3.1152647975077881</v>
      </c>
      <c r="BR177" s="81" t="e">
        <f t="shared" si="42"/>
        <v>#VALUE!</v>
      </c>
      <c r="BS177" s="81" t="e">
        <f t="shared" si="42"/>
        <v>#VALUE!</v>
      </c>
      <c r="BT177" s="31">
        <f t="shared" si="42"/>
        <v>3.0303030303030303</v>
      </c>
      <c r="BU177" s="31">
        <f t="shared" si="42"/>
        <v>0</v>
      </c>
      <c r="BV177" s="31">
        <f t="shared" si="42"/>
        <v>1.5291207555655497</v>
      </c>
      <c r="BW177" s="31">
        <f t="shared" si="42"/>
        <v>4.3478260869565215</v>
      </c>
      <c r="BX177" s="31">
        <f t="shared" si="42"/>
        <v>4.3478260869565215</v>
      </c>
      <c r="BY177" s="81" t="e">
        <f t="shared" si="42"/>
        <v>#VALUE!</v>
      </c>
      <c r="BZ177" s="81" t="e">
        <f t="shared" si="42"/>
        <v>#VALUE!</v>
      </c>
      <c r="CA177" s="81" t="e">
        <f t="shared" si="42"/>
        <v>#VALUE!</v>
      </c>
      <c r="CB177" s="31">
        <f t="shared" si="42"/>
        <v>1.7009750812567714</v>
      </c>
      <c r="CC177" s="31">
        <f t="shared" si="42"/>
        <v>4.166666666666667</v>
      </c>
      <c r="CD177" s="31">
        <f t="shared" si="42"/>
        <v>4.166666666666667</v>
      </c>
      <c r="CE177" s="31">
        <f t="shared" si="42"/>
        <v>4.166666666666667</v>
      </c>
      <c r="CF177" s="31">
        <f t="shared" si="42"/>
        <v>0</v>
      </c>
      <c r="CG177" s="31">
        <f t="shared" si="42"/>
        <v>2.9560183125215169</v>
      </c>
      <c r="CH177" s="31">
        <f t="shared" si="42"/>
        <v>3.3853279770995885</v>
      </c>
      <c r="CI177" s="31">
        <f t="shared" si="42"/>
        <v>3.2136421312471595</v>
      </c>
      <c r="CJ177" s="31">
        <f t="shared" si="4"/>
        <v>52.286444017832714</v>
      </c>
    </row>
    <row r="178" spans="53:88" ht="86.4" x14ac:dyDescent="0.3">
      <c r="BA178" s="18" t="s">
        <v>260</v>
      </c>
      <c r="BB178" s="31">
        <f t="shared" ref="BB178:CI178" si="43">BB$135*BB122</f>
        <v>2.2233201581027657</v>
      </c>
      <c r="BC178" s="31">
        <f t="shared" si="43"/>
        <v>2.4844720496894408</v>
      </c>
      <c r="BD178" s="31">
        <f t="shared" si="43"/>
        <v>6.4451158106747233</v>
      </c>
      <c r="BE178" s="31">
        <f t="shared" si="43"/>
        <v>1.9838809671419728</v>
      </c>
      <c r="BF178" s="31">
        <f t="shared" si="43"/>
        <v>2.9822633809449064</v>
      </c>
      <c r="BG178" s="31">
        <f t="shared" si="43"/>
        <v>1.5873015873015872</v>
      </c>
      <c r="BH178" s="31">
        <f t="shared" si="43"/>
        <v>1.0638297872340425</v>
      </c>
      <c r="BI178" s="31">
        <f t="shared" si="43"/>
        <v>1.8181818181818183</v>
      </c>
      <c r="BJ178" s="31">
        <f t="shared" si="43"/>
        <v>0.66298342541436461</v>
      </c>
      <c r="BK178" s="31">
        <f t="shared" si="43"/>
        <v>1.4580801944106925</v>
      </c>
      <c r="BL178" s="31">
        <f t="shared" si="43"/>
        <v>4.2105263157894735</v>
      </c>
      <c r="BM178" s="31">
        <f t="shared" si="43"/>
        <v>0</v>
      </c>
      <c r="BN178" s="31">
        <f t="shared" si="43"/>
        <v>0</v>
      </c>
      <c r="BO178" s="31">
        <f t="shared" si="43"/>
        <v>0</v>
      </c>
      <c r="BP178" s="31">
        <f t="shared" si="43"/>
        <v>1.5037593984962405</v>
      </c>
      <c r="BQ178" s="31">
        <f t="shared" si="43"/>
        <v>3.1152647975077881</v>
      </c>
      <c r="BR178" s="81" t="e">
        <f t="shared" si="43"/>
        <v>#VALUE!</v>
      </c>
      <c r="BS178" s="81" t="e">
        <f t="shared" si="43"/>
        <v>#VALUE!</v>
      </c>
      <c r="BT178" s="31">
        <f t="shared" si="43"/>
        <v>3.0303030303030303</v>
      </c>
      <c r="BU178" s="31">
        <f t="shared" si="43"/>
        <v>0</v>
      </c>
      <c r="BV178" s="31">
        <f t="shared" si="43"/>
        <v>1.8439397346525748</v>
      </c>
      <c r="BW178" s="31">
        <f t="shared" si="43"/>
        <v>4.3478260869565215</v>
      </c>
      <c r="BX178" s="31">
        <f t="shared" si="43"/>
        <v>4.3478260869565215</v>
      </c>
      <c r="BY178" s="81" t="e">
        <f t="shared" si="43"/>
        <v>#VALUE!</v>
      </c>
      <c r="BZ178" s="81" t="e">
        <f t="shared" si="43"/>
        <v>#VALUE!</v>
      </c>
      <c r="CA178" s="81" t="e">
        <f t="shared" si="43"/>
        <v>#VALUE!</v>
      </c>
      <c r="CB178" s="31">
        <f t="shared" si="43"/>
        <v>1.8959913326110509</v>
      </c>
      <c r="CC178" s="31">
        <f t="shared" si="43"/>
        <v>4.166666666666667</v>
      </c>
      <c r="CD178" s="31">
        <f t="shared" si="43"/>
        <v>4.166666666666667</v>
      </c>
      <c r="CE178" s="31">
        <f t="shared" si="43"/>
        <v>4.166666666666667</v>
      </c>
      <c r="CF178" s="31">
        <f t="shared" si="43"/>
        <v>0</v>
      </c>
      <c r="CG178" s="31">
        <f t="shared" si="43"/>
        <v>2.9821429295692252</v>
      </c>
      <c r="CH178" s="31">
        <f t="shared" si="43"/>
        <v>3.6878960374236782</v>
      </c>
      <c r="CI178" s="31">
        <f t="shared" si="43"/>
        <v>3.4056572962948084</v>
      </c>
      <c r="CJ178" s="31">
        <f t="shared" si="4"/>
        <v>52.307226000852594</v>
      </c>
    </row>
    <row r="179" spans="53:88" ht="115.2" x14ac:dyDescent="0.3">
      <c r="BA179" s="18" t="s">
        <v>261</v>
      </c>
      <c r="BB179" s="31">
        <f t="shared" ref="BB179:CI179" si="44">BB$135*BB123</f>
        <v>2.2480237154150187</v>
      </c>
      <c r="BC179" s="31">
        <f t="shared" si="44"/>
        <v>3.7267080745341614</v>
      </c>
      <c r="BD179" s="31">
        <f t="shared" si="44"/>
        <v>1.6112789526686808</v>
      </c>
      <c r="BE179" s="31">
        <f t="shared" si="44"/>
        <v>2.0768753874767527</v>
      </c>
      <c r="BF179" s="31">
        <f t="shared" si="44"/>
        <v>3.1392246115209543</v>
      </c>
      <c r="BG179" s="31">
        <f t="shared" si="44"/>
        <v>3.1746031746031744</v>
      </c>
      <c r="BH179" s="31">
        <f t="shared" si="44"/>
        <v>1.0638297872340425</v>
      </c>
      <c r="BI179" s="31">
        <f t="shared" si="44"/>
        <v>2.4242424242424243</v>
      </c>
      <c r="BJ179" s="31">
        <f t="shared" si="44"/>
        <v>0.66298342541436461</v>
      </c>
      <c r="BK179" s="31">
        <f t="shared" si="44"/>
        <v>7.7764277035236935</v>
      </c>
      <c r="BL179" s="31">
        <f t="shared" si="44"/>
        <v>3.1578947368421053</v>
      </c>
      <c r="BM179" s="31">
        <f t="shared" si="44"/>
        <v>0.49342105263157909</v>
      </c>
      <c r="BN179" s="31">
        <f t="shared" si="44"/>
        <v>0</v>
      </c>
      <c r="BO179" s="31">
        <f t="shared" si="44"/>
        <v>16.666666666666668</v>
      </c>
      <c r="BP179" s="31">
        <f t="shared" si="44"/>
        <v>6.0150375939849621</v>
      </c>
      <c r="BQ179" s="31">
        <f t="shared" si="44"/>
        <v>1.2461059190031154</v>
      </c>
      <c r="BR179" s="81" t="e">
        <f t="shared" si="44"/>
        <v>#VALUE!</v>
      </c>
      <c r="BS179" s="81" t="e">
        <f t="shared" si="44"/>
        <v>#VALUE!</v>
      </c>
      <c r="BT179" s="31">
        <f t="shared" si="44"/>
        <v>0</v>
      </c>
      <c r="BU179" s="31">
        <f t="shared" si="44"/>
        <v>11.111111111111111</v>
      </c>
      <c r="BV179" s="31">
        <f t="shared" si="44"/>
        <v>2.023836294130875</v>
      </c>
      <c r="BW179" s="31">
        <f t="shared" si="44"/>
        <v>4.3478260869565215</v>
      </c>
      <c r="BX179" s="31">
        <f t="shared" si="44"/>
        <v>4.3478260869565215</v>
      </c>
      <c r="BY179" s="81" t="e">
        <f t="shared" si="44"/>
        <v>#VALUE!</v>
      </c>
      <c r="BZ179" s="81" t="e">
        <f t="shared" si="44"/>
        <v>#VALUE!</v>
      </c>
      <c r="CA179" s="81" t="e">
        <f t="shared" si="44"/>
        <v>#VALUE!</v>
      </c>
      <c r="CB179" s="31">
        <f t="shared" si="44"/>
        <v>2.0368364030335862</v>
      </c>
      <c r="CC179" s="31">
        <f t="shared" si="44"/>
        <v>4.166666666666667</v>
      </c>
      <c r="CD179" s="31">
        <f t="shared" si="44"/>
        <v>4.166666666666667</v>
      </c>
      <c r="CE179" s="31">
        <f t="shared" si="44"/>
        <v>4.166666666666667</v>
      </c>
      <c r="CF179" s="31">
        <f t="shared" si="44"/>
        <v>0</v>
      </c>
      <c r="CG179" s="31">
        <f t="shared" si="44"/>
        <v>2.9154595463287278</v>
      </c>
      <c r="CH179" s="31">
        <f t="shared" si="44"/>
        <v>3.4978171534943829</v>
      </c>
      <c r="CI179" s="31">
        <f t="shared" si="44"/>
        <v>3.2649256846449788</v>
      </c>
      <c r="CJ179" s="31">
        <f t="shared" si="4"/>
        <v>84.51216071723816</v>
      </c>
    </row>
    <row r="180" spans="53:88" ht="115.2" x14ac:dyDescent="0.3">
      <c r="BA180" s="18" t="s">
        <v>264</v>
      </c>
      <c r="BB180" s="31">
        <f t="shared" ref="BB180:CI180" si="45">BB$135*BB124</f>
        <v>2.2480237154150187</v>
      </c>
      <c r="BC180" s="31">
        <f t="shared" si="45"/>
        <v>3.7267080745341614</v>
      </c>
      <c r="BD180" s="31">
        <f t="shared" si="45"/>
        <v>1.6112789526686808</v>
      </c>
      <c r="BE180" s="31">
        <f t="shared" si="45"/>
        <v>2.1388716676999397</v>
      </c>
      <c r="BF180" s="31">
        <f t="shared" si="45"/>
        <v>3.1392246115209543</v>
      </c>
      <c r="BG180" s="31">
        <f t="shared" si="45"/>
        <v>3.1746031746031744</v>
      </c>
      <c r="BH180" s="31">
        <f t="shared" si="45"/>
        <v>4.2553191489361701</v>
      </c>
      <c r="BI180" s="31">
        <f t="shared" si="45"/>
        <v>2.4242424242424243</v>
      </c>
      <c r="BJ180" s="31">
        <f t="shared" si="45"/>
        <v>5.9668508287292816</v>
      </c>
      <c r="BK180" s="31">
        <f t="shared" si="45"/>
        <v>5.8323207776427699</v>
      </c>
      <c r="BL180" s="31">
        <f t="shared" si="45"/>
        <v>3.1578947368421053</v>
      </c>
      <c r="BM180" s="31">
        <f t="shared" si="45"/>
        <v>0.49342105263157909</v>
      </c>
      <c r="BN180" s="31">
        <f t="shared" si="45"/>
        <v>0</v>
      </c>
      <c r="BO180" s="31">
        <f t="shared" si="45"/>
        <v>16.666666666666668</v>
      </c>
      <c r="BP180" s="31">
        <f t="shared" si="45"/>
        <v>6.0150375939849621</v>
      </c>
      <c r="BQ180" s="31">
        <f t="shared" si="45"/>
        <v>1.2461059190031154</v>
      </c>
      <c r="BR180" s="81" t="e">
        <f t="shared" si="45"/>
        <v>#VALUE!</v>
      </c>
      <c r="BS180" s="81" t="e">
        <f t="shared" si="45"/>
        <v>#VALUE!</v>
      </c>
      <c r="BT180" s="31">
        <f t="shared" si="45"/>
        <v>0</v>
      </c>
      <c r="BU180" s="31">
        <f t="shared" si="45"/>
        <v>11.111111111111111</v>
      </c>
      <c r="BV180" s="31">
        <f t="shared" si="45"/>
        <v>2.2487069934787498</v>
      </c>
      <c r="BW180" s="31">
        <f t="shared" si="45"/>
        <v>4.3478260869565215</v>
      </c>
      <c r="BX180" s="31">
        <f t="shared" si="45"/>
        <v>4.3478260869565215</v>
      </c>
      <c r="BY180" s="81" t="e">
        <f t="shared" si="45"/>
        <v>#VALUE!</v>
      </c>
      <c r="BZ180" s="81" t="e">
        <f t="shared" si="45"/>
        <v>#VALUE!</v>
      </c>
      <c r="CA180" s="81" t="e">
        <f t="shared" si="45"/>
        <v>#VALUE!</v>
      </c>
      <c r="CB180" s="31">
        <f t="shared" si="45"/>
        <v>2.4052004333694472</v>
      </c>
      <c r="CC180" s="31">
        <f t="shared" si="45"/>
        <v>4.166666666666667</v>
      </c>
      <c r="CD180" s="31">
        <f t="shared" si="45"/>
        <v>4.166666666666667</v>
      </c>
      <c r="CE180" s="31">
        <f t="shared" si="45"/>
        <v>4.166666666666667</v>
      </c>
      <c r="CF180" s="31">
        <f t="shared" si="45"/>
        <v>0</v>
      </c>
      <c r="CG180" s="31">
        <f t="shared" si="45"/>
        <v>3.2744046271349121</v>
      </c>
      <c r="CH180" s="31">
        <f t="shared" si="45"/>
        <v>4.5732613784193132</v>
      </c>
      <c r="CI180" s="31">
        <f t="shared" si="45"/>
        <v>4.0538337056121758</v>
      </c>
      <c r="CJ180" s="31">
        <f t="shared" si="4"/>
        <v>90.193005484642285</v>
      </c>
    </row>
    <row r="181" spans="53:88" ht="86.4" x14ac:dyDescent="0.3">
      <c r="BA181" s="18" t="s">
        <v>267</v>
      </c>
      <c r="BB181" s="31">
        <f t="shared" ref="BB181:CI181" si="46">BB$135*BB125</f>
        <v>2.2233201581027657</v>
      </c>
      <c r="BC181" s="31">
        <f t="shared" si="46"/>
        <v>1.8633540372670807</v>
      </c>
      <c r="BD181" s="31">
        <f t="shared" si="46"/>
        <v>1.6112789526686808</v>
      </c>
      <c r="BE181" s="31">
        <f t="shared" si="46"/>
        <v>1.9838809671419728</v>
      </c>
      <c r="BF181" s="31">
        <f t="shared" si="46"/>
        <v>2.9037827656568829</v>
      </c>
      <c r="BG181" s="31">
        <f t="shared" si="46"/>
        <v>1.5873015873015872</v>
      </c>
      <c r="BH181" s="31">
        <f t="shared" si="46"/>
        <v>0.85106382978723405</v>
      </c>
      <c r="BI181" s="31">
        <f t="shared" si="46"/>
        <v>1.2121212121212122</v>
      </c>
      <c r="BJ181" s="31">
        <f t="shared" si="46"/>
        <v>0.66298342541436461</v>
      </c>
      <c r="BK181" s="31">
        <f t="shared" si="46"/>
        <v>1.4580801944106925</v>
      </c>
      <c r="BL181" s="31">
        <f t="shared" si="46"/>
        <v>0</v>
      </c>
      <c r="BM181" s="31">
        <f t="shared" si="46"/>
        <v>0</v>
      </c>
      <c r="BN181" s="31">
        <f t="shared" si="46"/>
        <v>50</v>
      </c>
      <c r="BO181" s="31">
        <f t="shared" si="46"/>
        <v>0</v>
      </c>
      <c r="BP181" s="31">
        <f t="shared" si="46"/>
        <v>1.5037593984962405</v>
      </c>
      <c r="BQ181" s="31">
        <f t="shared" si="46"/>
        <v>3.1152647975077881</v>
      </c>
      <c r="BR181" s="81" t="e">
        <f t="shared" si="46"/>
        <v>#VALUE!</v>
      </c>
      <c r="BS181" s="81" t="e">
        <f t="shared" si="46"/>
        <v>#VALUE!</v>
      </c>
      <c r="BT181" s="31">
        <f t="shared" si="46"/>
        <v>3.0303030303030303</v>
      </c>
      <c r="BU181" s="31">
        <f t="shared" si="46"/>
        <v>0</v>
      </c>
      <c r="BV181" s="31">
        <f t="shared" si="46"/>
        <v>1.7989655947829999</v>
      </c>
      <c r="BW181" s="31">
        <f t="shared" si="46"/>
        <v>4.3478260869565215</v>
      </c>
      <c r="BX181" s="31">
        <f t="shared" si="46"/>
        <v>2.8985507246376812</v>
      </c>
      <c r="BY181" s="81" t="e">
        <f t="shared" si="46"/>
        <v>#VALUE!</v>
      </c>
      <c r="BZ181" s="81" t="e">
        <f t="shared" si="46"/>
        <v>#VALUE!</v>
      </c>
      <c r="CA181" s="81" t="e">
        <f t="shared" si="46"/>
        <v>#VALUE!</v>
      </c>
      <c r="CB181" s="31">
        <f t="shared" si="46"/>
        <v>2.1776814734561212</v>
      </c>
      <c r="CC181" s="31">
        <f t="shared" si="46"/>
        <v>4.166666666666667</v>
      </c>
      <c r="CD181" s="31">
        <f t="shared" si="46"/>
        <v>4.166666666666667</v>
      </c>
      <c r="CE181" s="31">
        <f t="shared" si="46"/>
        <v>4.166666666666667</v>
      </c>
      <c r="CF181" s="31">
        <f t="shared" si="46"/>
        <v>0</v>
      </c>
      <c r="CG181" s="31">
        <f t="shared" si="46"/>
        <v>2.505100264848743</v>
      </c>
      <c r="CH181" s="31">
        <f t="shared" si="46"/>
        <v>2.496226246499321</v>
      </c>
      <c r="CI181" s="31">
        <f t="shared" si="46"/>
        <v>2.4997750679495154</v>
      </c>
      <c r="CJ181" s="31">
        <f t="shared" si="4"/>
        <v>90.874380221151114</v>
      </c>
    </row>
    <row r="182" spans="53:88" ht="72" x14ac:dyDescent="0.3">
      <c r="BA182" s="18" t="s">
        <v>268</v>
      </c>
      <c r="BB182" s="31">
        <f t="shared" ref="BB182:CI182" si="47">BB$135*BB126</f>
        <v>2.3056653491436085</v>
      </c>
      <c r="BC182" s="31">
        <f t="shared" si="47"/>
        <v>1.2422360248447204</v>
      </c>
      <c r="BD182" s="31">
        <f t="shared" si="47"/>
        <v>0.80563947633434041</v>
      </c>
      <c r="BE182" s="31">
        <f t="shared" si="47"/>
        <v>1.7978921264724128</v>
      </c>
      <c r="BF182" s="31">
        <f t="shared" si="47"/>
        <v>2.9037827656568829</v>
      </c>
      <c r="BG182" s="31">
        <f t="shared" si="47"/>
        <v>1.5873015873015872</v>
      </c>
      <c r="BH182" s="31">
        <f t="shared" si="47"/>
        <v>0.85106382978723405</v>
      </c>
      <c r="BI182" s="31">
        <f t="shared" si="47"/>
        <v>0.60606060606060608</v>
      </c>
      <c r="BJ182" s="31">
        <f t="shared" si="47"/>
        <v>0.66298342541436461</v>
      </c>
      <c r="BK182" s="31">
        <f t="shared" si="47"/>
        <v>0</v>
      </c>
      <c r="BL182" s="31">
        <f t="shared" si="47"/>
        <v>0</v>
      </c>
      <c r="BM182" s="31">
        <f t="shared" si="47"/>
        <v>0</v>
      </c>
      <c r="BN182" s="31">
        <f t="shared" si="47"/>
        <v>50</v>
      </c>
      <c r="BO182" s="31">
        <f t="shared" si="47"/>
        <v>0</v>
      </c>
      <c r="BP182" s="31">
        <f t="shared" si="47"/>
        <v>1.5037593984962405</v>
      </c>
      <c r="BQ182" s="31">
        <f t="shared" si="47"/>
        <v>3.1152647975077881</v>
      </c>
      <c r="BR182" s="81" t="e">
        <f t="shared" si="47"/>
        <v>#VALUE!</v>
      </c>
      <c r="BS182" s="81" t="e">
        <f t="shared" si="47"/>
        <v>#VALUE!</v>
      </c>
      <c r="BT182" s="31">
        <f t="shared" si="47"/>
        <v>3.0303030303030303</v>
      </c>
      <c r="BU182" s="31">
        <f t="shared" si="47"/>
        <v>0</v>
      </c>
      <c r="BV182" s="31">
        <f t="shared" si="47"/>
        <v>1.3492241960872497</v>
      </c>
      <c r="BW182" s="31">
        <f t="shared" si="47"/>
        <v>4.3478260869565215</v>
      </c>
      <c r="BX182" s="31">
        <f t="shared" si="47"/>
        <v>4.3478260869565215</v>
      </c>
      <c r="BY182" s="81" t="e">
        <f t="shared" si="47"/>
        <v>#VALUE!</v>
      </c>
      <c r="BZ182" s="81" t="e">
        <f t="shared" si="47"/>
        <v>#VALUE!</v>
      </c>
      <c r="CA182" s="81" t="e">
        <f t="shared" si="47"/>
        <v>#VALUE!</v>
      </c>
      <c r="CB182" s="31">
        <f t="shared" si="47"/>
        <v>1.7659804983748646</v>
      </c>
      <c r="CC182" s="31">
        <f t="shared" si="47"/>
        <v>4.166666666666667</v>
      </c>
      <c r="CD182" s="31">
        <f t="shared" si="47"/>
        <v>4.166666666666667</v>
      </c>
      <c r="CE182" s="31">
        <f t="shared" si="47"/>
        <v>4.166666666666667</v>
      </c>
      <c r="CF182" s="31">
        <f t="shared" si="47"/>
        <v>0</v>
      </c>
      <c r="CG182" s="31">
        <f t="shared" si="47"/>
        <v>3.6371670035827703</v>
      </c>
      <c r="CH182" s="31">
        <f t="shared" si="47"/>
        <v>2.4238833839415381</v>
      </c>
      <c r="CI182" s="31">
        <f t="shared" si="47"/>
        <v>2.9090893825107145</v>
      </c>
      <c r="CJ182" s="31">
        <f t="shared" si="4"/>
        <v>88.281758906437545</v>
      </c>
    </row>
    <row r="183" spans="53:88" ht="100.8" x14ac:dyDescent="0.3">
      <c r="BA183" s="18" t="s">
        <v>269</v>
      </c>
      <c r="BB183" s="31">
        <f t="shared" ref="BB183:CI183" si="48">BB$135*BB127</f>
        <v>2.2480237154150187</v>
      </c>
      <c r="BC183" s="31">
        <f t="shared" si="48"/>
        <v>3.7267080745341614</v>
      </c>
      <c r="BD183" s="31">
        <f t="shared" si="48"/>
        <v>1.6112789526686808</v>
      </c>
      <c r="BE183" s="31">
        <f t="shared" si="48"/>
        <v>2.1388716676999397</v>
      </c>
      <c r="BF183" s="31">
        <f t="shared" si="48"/>
        <v>3.1392246115209543</v>
      </c>
      <c r="BG183" s="31">
        <f t="shared" si="48"/>
        <v>3.1746031746031744</v>
      </c>
      <c r="BH183" s="31">
        <f t="shared" si="48"/>
        <v>4.2553191489361701</v>
      </c>
      <c r="BI183" s="31">
        <f t="shared" si="48"/>
        <v>2.4242424242424243</v>
      </c>
      <c r="BJ183" s="31">
        <f t="shared" si="48"/>
        <v>5.9668508287292816</v>
      </c>
      <c r="BK183" s="31">
        <f t="shared" si="48"/>
        <v>5.8323207776427699</v>
      </c>
      <c r="BL183" s="31">
        <f t="shared" si="48"/>
        <v>3.1578947368421053</v>
      </c>
      <c r="BM183" s="31">
        <f t="shared" si="48"/>
        <v>0.49342105263157909</v>
      </c>
      <c r="BN183" s="31">
        <f t="shared" si="48"/>
        <v>0</v>
      </c>
      <c r="BO183" s="31">
        <f t="shared" si="48"/>
        <v>16.666666666666668</v>
      </c>
      <c r="BP183" s="31">
        <f t="shared" si="48"/>
        <v>6.0150375939849621</v>
      </c>
      <c r="BQ183" s="31">
        <f t="shared" si="48"/>
        <v>1.2461059190031154</v>
      </c>
      <c r="BR183" s="81" t="e">
        <f t="shared" si="48"/>
        <v>#VALUE!</v>
      </c>
      <c r="BS183" s="81" t="e">
        <f t="shared" si="48"/>
        <v>#VALUE!</v>
      </c>
      <c r="BT183" s="31">
        <f t="shared" si="48"/>
        <v>0</v>
      </c>
      <c r="BU183" s="31">
        <f t="shared" si="48"/>
        <v>0</v>
      </c>
      <c r="BV183" s="31">
        <f t="shared" si="48"/>
        <v>2.2487069934787498</v>
      </c>
      <c r="BW183" s="31">
        <f t="shared" si="48"/>
        <v>4.3478260869565215</v>
      </c>
      <c r="BX183" s="31">
        <f t="shared" si="48"/>
        <v>4.3478260869565215</v>
      </c>
      <c r="BY183" s="81" t="e">
        <f t="shared" si="48"/>
        <v>#VALUE!</v>
      </c>
      <c r="BZ183" s="81" t="e">
        <f t="shared" si="48"/>
        <v>#VALUE!</v>
      </c>
      <c r="CA183" s="81" t="e">
        <f t="shared" si="48"/>
        <v>#VALUE!</v>
      </c>
      <c r="CB183" s="31">
        <f t="shared" si="48"/>
        <v>2.4052004333694472</v>
      </c>
      <c r="CC183" s="31">
        <f t="shared" si="48"/>
        <v>4.166666666666667</v>
      </c>
      <c r="CD183" s="31">
        <f t="shared" si="48"/>
        <v>4.166666666666667</v>
      </c>
      <c r="CE183" s="31">
        <f t="shared" si="48"/>
        <v>4.166666666666667</v>
      </c>
      <c r="CF183" s="31">
        <f t="shared" si="48"/>
        <v>0</v>
      </c>
      <c r="CG183" s="31">
        <f t="shared" si="48"/>
        <v>3.9483958888680264</v>
      </c>
      <c r="CH183" s="31">
        <f t="shared" si="48"/>
        <v>4.1485849259097787</v>
      </c>
      <c r="CI183" s="31">
        <f t="shared" si="48"/>
        <v>4.0685270399810394</v>
      </c>
      <c r="CJ183" s="31">
        <f t="shared" si="4"/>
        <v>79.067201039162327</v>
      </c>
    </row>
    <row r="184" spans="53:88" ht="86.4" x14ac:dyDescent="0.3">
      <c r="BA184" s="18" t="s">
        <v>270</v>
      </c>
      <c r="BB184" s="31">
        <f t="shared" ref="BB184:CI184" si="49">BB$135*BB128</f>
        <v>2.2480237154150187</v>
      </c>
      <c r="BC184" s="31">
        <f t="shared" si="49"/>
        <v>3.7267080745341614</v>
      </c>
      <c r="BD184" s="31">
        <f t="shared" si="49"/>
        <v>6.4451158106747233</v>
      </c>
      <c r="BE184" s="31">
        <f t="shared" si="49"/>
        <v>2.107873527588346</v>
      </c>
      <c r="BF184" s="31">
        <f t="shared" si="49"/>
        <v>2.9822633809449064</v>
      </c>
      <c r="BG184" s="31">
        <f t="shared" si="49"/>
        <v>1.5873015873015872</v>
      </c>
      <c r="BH184" s="31">
        <f t="shared" si="49"/>
        <v>1.0638297872340425</v>
      </c>
      <c r="BI184" s="31">
        <f t="shared" si="49"/>
        <v>2.4242424242424243</v>
      </c>
      <c r="BJ184" s="31">
        <f t="shared" si="49"/>
        <v>0.66298342541436461</v>
      </c>
      <c r="BK184" s="31">
        <f t="shared" si="49"/>
        <v>1.4580801944106925</v>
      </c>
      <c r="BL184" s="31">
        <f t="shared" si="49"/>
        <v>4.2105263157894735</v>
      </c>
      <c r="BM184" s="31">
        <f t="shared" si="49"/>
        <v>0.49342105263157909</v>
      </c>
      <c r="BN184" s="31">
        <f t="shared" si="49"/>
        <v>0</v>
      </c>
      <c r="BO184" s="31">
        <f t="shared" si="49"/>
        <v>16.666666666666668</v>
      </c>
      <c r="BP184" s="31">
        <f t="shared" si="49"/>
        <v>1.5037593984962405</v>
      </c>
      <c r="BQ184" s="31">
        <f t="shared" si="49"/>
        <v>3.1152647975077881</v>
      </c>
      <c r="BR184" s="81" t="e">
        <f t="shared" si="49"/>
        <v>#VALUE!</v>
      </c>
      <c r="BS184" s="81" t="e">
        <f t="shared" si="49"/>
        <v>#VALUE!</v>
      </c>
      <c r="BT184" s="31">
        <f t="shared" si="49"/>
        <v>0</v>
      </c>
      <c r="BU184" s="31">
        <f t="shared" si="49"/>
        <v>0</v>
      </c>
      <c r="BV184" s="31">
        <f t="shared" si="49"/>
        <v>1.9338880143917248</v>
      </c>
      <c r="BW184" s="31">
        <f t="shared" si="49"/>
        <v>4.3478260869565215</v>
      </c>
      <c r="BX184" s="31">
        <f t="shared" si="49"/>
        <v>4.3478260869565215</v>
      </c>
      <c r="BY184" s="81" t="e">
        <f t="shared" si="49"/>
        <v>#VALUE!</v>
      </c>
      <c r="BZ184" s="81" t="e">
        <f t="shared" si="49"/>
        <v>#VALUE!</v>
      </c>
      <c r="CA184" s="81" t="e">
        <f t="shared" si="49"/>
        <v>#VALUE!</v>
      </c>
      <c r="CB184" s="31">
        <f t="shared" si="49"/>
        <v>2.1235102925243772</v>
      </c>
      <c r="CC184" s="31">
        <f t="shared" si="49"/>
        <v>4.166666666666667</v>
      </c>
      <c r="CD184" s="31">
        <f t="shared" si="49"/>
        <v>4.166666666666667</v>
      </c>
      <c r="CE184" s="31">
        <f t="shared" si="49"/>
        <v>4.166666666666667</v>
      </c>
      <c r="CF184" s="31">
        <f t="shared" si="49"/>
        <v>0</v>
      </c>
      <c r="CG184" s="31">
        <f t="shared" si="49"/>
        <v>3.9222593427714378</v>
      </c>
      <c r="CH184" s="31">
        <f t="shared" si="49"/>
        <v>3.5773148046567815</v>
      </c>
      <c r="CI184" s="31">
        <f t="shared" si="49"/>
        <v>3.7152620713613267</v>
      </c>
      <c r="CJ184" s="31">
        <f t="shared" si="4"/>
        <v>67.986827983271112</v>
      </c>
    </row>
    <row r="185" spans="53:88" ht="129.6" x14ac:dyDescent="0.3">
      <c r="BA185" s="18" t="s">
        <v>271</v>
      </c>
      <c r="BB185" s="31">
        <f t="shared" ref="BB185:CI185" si="50">BB$135*BB129</f>
        <v>2.2480237154150187</v>
      </c>
      <c r="BC185" s="31">
        <f t="shared" si="50"/>
        <v>3.7267080745341614</v>
      </c>
      <c r="BD185" s="31">
        <f t="shared" si="50"/>
        <v>3.2225579053373616</v>
      </c>
      <c r="BE185" s="31">
        <f t="shared" si="50"/>
        <v>2.1388716676999397</v>
      </c>
      <c r="BF185" s="31">
        <f t="shared" si="50"/>
        <v>3.029351750117721</v>
      </c>
      <c r="BG185" s="31">
        <f t="shared" si="50"/>
        <v>3.1746031746031744</v>
      </c>
      <c r="BH185" s="31">
        <f t="shared" si="50"/>
        <v>1.0638297872340425</v>
      </c>
      <c r="BI185" s="31">
        <f t="shared" si="50"/>
        <v>1.8181818181818183</v>
      </c>
      <c r="BJ185" s="31">
        <f t="shared" si="50"/>
        <v>5.9668508287292816</v>
      </c>
      <c r="BK185" s="31">
        <f t="shared" si="50"/>
        <v>1.4580801944106925</v>
      </c>
      <c r="BL185" s="31">
        <f t="shared" si="50"/>
        <v>3.1578947368421053</v>
      </c>
      <c r="BM185" s="31">
        <f t="shared" si="50"/>
        <v>0</v>
      </c>
      <c r="BN185" s="31">
        <f t="shared" si="50"/>
        <v>0</v>
      </c>
      <c r="BO185" s="31">
        <f t="shared" si="50"/>
        <v>0</v>
      </c>
      <c r="BP185" s="31">
        <f t="shared" si="50"/>
        <v>6.0150375939849621</v>
      </c>
      <c r="BQ185" s="31">
        <f t="shared" si="50"/>
        <v>1.2461059190031154</v>
      </c>
      <c r="BR185" s="81" t="e">
        <f t="shared" si="50"/>
        <v>#VALUE!</v>
      </c>
      <c r="BS185" s="81" t="e">
        <f t="shared" si="50"/>
        <v>#VALUE!</v>
      </c>
      <c r="BT185" s="31">
        <f t="shared" si="50"/>
        <v>0</v>
      </c>
      <c r="BU185" s="31">
        <f t="shared" si="50"/>
        <v>11.111111111111111</v>
      </c>
      <c r="BV185" s="31">
        <f t="shared" si="50"/>
        <v>2.023836294130875</v>
      </c>
      <c r="BW185" s="31">
        <f t="shared" si="50"/>
        <v>4.3478260869565215</v>
      </c>
      <c r="BX185" s="31">
        <f t="shared" si="50"/>
        <v>4.3478260869565215</v>
      </c>
      <c r="BY185" s="81" t="e">
        <f t="shared" si="50"/>
        <v>#VALUE!</v>
      </c>
      <c r="BZ185" s="81" t="e">
        <f t="shared" si="50"/>
        <v>#VALUE!</v>
      </c>
      <c r="CA185" s="81" t="e">
        <f t="shared" si="50"/>
        <v>#VALUE!</v>
      </c>
      <c r="CB185" s="31">
        <f t="shared" si="50"/>
        <v>2.2535211267605635</v>
      </c>
      <c r="CC185" s="31">
        <f t="shared" si="50"/>
        <v>4.166666666666667</v>
      </c>
      <c r="CD185" s="31">
        <f t="shared" si="50"/>
        <v>4.166666666666667</v>
      </c>
      <c r="CE185" s="31">
        <f t="shared" si="50"/>
        <v>4.166666666666667</v>
      </c>
      <c r="CF185" s="31">
        <f t="shared" si="50"/>
        <v>0</v>
      </c>
      <c r="CG185" s="31">
        <f t="shared" si="50"/>
        <v>3.9067635082760162</v>
      </c>
      <c r="CH185" s="31">
        <f t="shared" si="50"/>
        <v>4.379525602536547</v>
      </c>
      <c r="CI185" s="31">
        <f t="shared" si="50"/>
        <v>4.1904626329901804</v>
      </c>
      <c r="CJ185" s="31">
        <f t="shared" si="4"/>
        <v>66.152712985497701</v>
      </c>
    </row>
    <row r="186" spans="53:88" ht="100.8" x14ac:dyDescent="0.3">
      <c r="BA186" s="18" t="s">
        <v>273</v>
      </c>
      <c r="BB186" s="31">
        <f t="shared" ref="BB186:CI186" si="51">BB$135*BB130</f>
        <v>2.2480237154150187</v>
      </c>
      <c r="BC186" s="31">
        <f t="shared" si="51"/>
        <v>2.4844720496894408</v>
      </c>
      <c r="BD186" s="31">
        <f t="shared" si="51"/>
        <v>3.2225579053373616</v>
      </c>
      <c r="BE186" s="31">
        <f t="shared" si="51"/>
        <v>2.1388716676999397</v>
      </c>
      <c r="BF186" s="31">
        <f t="shared" si="51"/>
        <v>3.029351750117721</v>
      </c>
      <c r="BG186" s="31">
        <f t="shared" si="51"/>
        <v>3.1746031746031744</v>
      </c>
      <c r="BH186" s="31">
        <f t="shared" si="51"/>
        <v>1.0638297872340425</v>
      </c>
      <c r="BI186" s="31">
        <f t="shared" si="51"/>
        <v>1.8181818181818183</v>
      </c>
      <c r="BJ186" s="31">
        <f t="shared" si="51"/>
        <v>5.9668508287292816</v>
      </c>
      <c r="BK186" s="31">
        <f t="shared" si="51"/>
        <v>1.4580801944106925</v>
      </c>
      <c r="BL186" s="31">
        <f t="shared" si="51"/>
        <v>3.1578947368421053</v>
      </c>
      <c r="BM186" s="31">
        <f t="shared" si="51"/>
        <v>0</v>
      </c>
      <c r="BN186" s="31">
        <f t="shared" si="51"/>
        <v>0</v>
      </c>
      <c r="BO186" s="31">
        <f t="shared" si="51"/>
        <v>0</v>
      </c>
      <c r="BP186" s="31">
        <f t="shared" si="51"/>
        <v>6.0150375939849621</v>
      </c>
      <c r="BQ186" s="31">
        <f t="shared" si="51"/>
        <v>1.2461059190031154</v>
      </c>
      <c r="BR186" s="81" t="e">
        <f t="shared" si="51"/>
        <v>#VALUE!</v>
      </c>
      <c r="BS186" s="81" t="e">
        <f t="shared" si="51"/>
        <v>#VALUE!</v>
      </c>
      <c r="BT186" s="31">
        <f t="shared" si="51"/>
        <v>0</v>
      </c>
      <c r="BU186" s="31">
        <f t="shared" si="51"/>
        <v>0</v>
      </c>
      <c r="BV186" s="31">
        <f t="shared" si="51"/>
        <v>2.023836294130875</v>
      </c>
      <c r="BW186" s="31">
        <f t="shared" si="51"/>
        <v>4.3478260869565215</v>
      </c>
      <c r="BX186" s="31">
        <f t="shared" si="51"/>
        <v>4.3478260869565215</v>
      </c>
      <c r="BY186" s="81" t="e">
        <f t="shared" si="51"/>
        <v>#VALUE!</v>
      </c>
      <c r="BZ186" s="81" t="e">
        <f t="shared" si="51"/>
        <v>#VALUE!</v>
      </c>
      <c r="CA186" s="81" t="e">
        <f t="shared" si="51"/>
        <v>#VALUE!</v>
      </c>
      <c r="CB186" s="31">
        <f t="shared" si="51"/>
        <v>2.2535211267605635</v>
      </c>
      <c r="CC186" s="31">
        <f t="shared" si="51"/>
        <v>4.166666666666667</v>
      </c>
      <c r="CD186" s="31">
        <f t="shared" si="51"/>
        <v>4.166666666666667</v>
      </c>
      <c r="CE186" s="31">
        <f t="shared" si="51"/>
        <v>4.166666666666667</v>
      </c>
      <c r="CF186" s="31">
        <f t="shared" si="51"/>
        <v>0</v>
      </c>
      <c r="CG186" s="31">
        <f t="shared" si="51"/>
        <v>4.5329073549505194</v>
      </c>
      <c r="CH186" s="31">
        <f t="shared" si="51"/>
        <v>3.2824580164954447</v>
      </c>
      <c r="CI186" s="31">
        <f t="shared" si="51"/>
        <v>3.7825270111668385</v>
      </c>
      <c r="CJ186" s="31">
        <f t="shared" si="4"/>
        <v>54.207301471365184</v>
      </c>
    </row>
    <row r="187" spans="53:88" ht="72" x14ac:dyDescent="0.3">
      <c r="BA187" s="18" t="s">
        <v>277</v>
      </c>
      <c r="BB187" s="31">
        <f t="shared" ref="BB187:CI187" si="52">BB$135*BB131</f>
        <v>2.2233201581027657</v>
      </c>
      <c r="BC187" s="31">
        <f t="shared" si="52"/>
        <v>3.7267080745341614</v>
      </c>
      <c r="BD187" s="31">
        <f t="shared" si="52"/>
        <v>12.588116817724069</v>
      </c>
      <c r="BE187" s="31">
        <f t="shared" si="52"/>
        <v>1.9838809671419728</v>
      </c>
      <c r="BF187" s="31">
        <f t="shared" si="52"/>
        <v>2.9822633809449064</v>
      </c>
      <c r="BG187" s="31">
        <f t="shared" si="52"/>
        <v>1.5873015873015872</v>
      </c>
      <c r="BH187" s="31">
        <f t="shared" si="52"/>
        <v>1.0638297872340425</v>
      </c>
      <c r="BI187" s="31">
        <f t="shared" si="52"/>
        <v>1.8181818181818183</v>
      </c>
      <c r="BJ187" s="31">
        <f t="shared" si="52"/>
        <v>0.66298342541436461</v>
      </c>
      <c r="BK187" s="31">
        <f t="shared" si="52"/>
        <v>1.4580801944106925</v>
      </c>
      <c r="BL187" s="31">
        <f t="shared" si="52"/>
        <v>4.2105263157894735</v>
      </c>
      <c r="BM187" s="31">
        <f t="shared" si="52"/>
        <v>0</v>
      </c>
      <c r="BN187" s="31">
        <f t="shared" si="52"/>
        <v>0</v>
      </c>
      <c r="BO187" s="31">
        <f t="shared" si="52"/>
        <v>0</v>
      </c>
      <c r="BP187" s="31">
        <f t="shared" si="52"/>
        <v>1.5037593984962405</v>
      </c>
      <c r="BQ187" s="31">
        <f t="shared" si="52"/>
        <v>3.1152647975077881</v>
      </c>
      <c r="BR187" s="81" t="e">
        <f t="shared" si="52"/>
        <v>#VALUE!</v>
      </c>
      <c r="BS187" s="81" t="e">
        <f t="shared" si="52"/>
        <v>#VALUE!</v>
      </c>
      <c r="BT187" s="31">
        <f t="shared" si="52"/>
        <v>3.0303030303030303</v>
      </c>
      <c r="BU187" s="31">
        <f t="shared" si="52"/>
        <v>0</v>
      </c>
      <c r="BV187" s="31">
        <f t="shared" si="52"/>
        <v>1.8439397346525748</v>
      </c>
      <c r="BW187" s="31">
        <f t="shared" si="52"/>
        <v>4.3478260869565215</v>
      </c>
      <c r="BX187" s="31">
        <f t="shared" si="52"/>
        <v>4.3478260869565215</v>
      </c>
      <c r="BY187" s="81" t="e">
        <f t="shared" si="52"/>
        <v>#VALUE!</v>
      </c>
      <c r="BZ187" s="81" t="e">
        <f t="shared" si="52"/>
        <v>#VALUE!</v>
      </c>
      <c r="CA187" s="81" t="e">
        <f t="shared" si="52"/>
        <v>#VALUE!</v>
      </c>
      <c r="CB187" s="31">
        <f t="shared" si="52"/>
        <v>1.8959913326110509</v>
      </c>
      <c r="CC187" s="31">
        <f t="shared" si="52"/>
        <v>4.166666666666667</v>
      </c>
      <c r="CD187" s="31">
        <f t="shared" si="52"/>
        <v>4.166666666666667</v>
      </c>
      <c r="CE187" s="31">
        <f t="shared" si="52"/>
        <v>4.166666666666667</v>
      </c>
      <c r="CF187" s="31">
        <f t="shared" si="52"/>
        <v>0</v>
      </c>
      <c r="CG187" s="31">
        <f t="shared" si="52"/>
        <v>5.964405149627253</v>
      </c>
      <c r="CH187" s="31">
        <f t="shared" si="52"/>
        <v>4.7147671974883831</v>
      </c>
      <c r="CI187" s="31">
        <f t="shared" si="52"/>
        <v>5.214511709490262</v>
      </c>
      <c r="CJ187" s="31">
        <f t="shared" si="4"/>
        <v>57.883608619551225</v>
      </c>
    </row>
  </sheetData>
  <conditionalFormatting sqref="B4:B78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C78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D78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78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78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78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J78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K78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L78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:M78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Q78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:R78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S78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T78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78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:X78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78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:AB78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:AH78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4:AO12 AO14:AO75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4:AO12 AO14:AO78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:AA78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84:AO131 AO82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84:AO130 AO82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:B131">
    <cfRule type="colorScale" priority="8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2:C131">
    <cfRule type="colorScale" priority="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2:D131">
    <cfRule type="colorScale" priority="8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2:E131">
    <cfRule type="colorScale" priority="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2:F131">
    <cfRule type="colorScale" priority="8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2:H131">
    <cfRule type="colorScale" priority="8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2:I131">
    <cfRule type="colorScale" priority="8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2:J131">
    <cfRule type="colorScale" priority="8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2:K131">
    <cfRule type="colorScale" priority="8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2:L131">
    <cfRule type="colorScale" priority="8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2:M131">
    <cfRule type="colorScale" priority="8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2:Q131">
    <cfRule type="colorScale" priority="8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82:R131">
    <cfRule type="colorScale" priority="8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2:S131">
    <cfRule type="colorScale" priority="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2:T131">
    <cfRule type="colorScale" priority="8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82:U131">
    <cfRule type="colorScale" priority="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2:X131">
    <cfRule type="colorScale" priority="8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82:Z131">
    <cfRule type="colorScale" priority="8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2:AB131">
    <cfRule type="colorScale" priority="8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82:AH131">
    <cfRule type="colorScale" priority="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82:AA131">
    <cfRule type="colorScale" priority="8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I84:CI131 CI82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I84:CI130 CI8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82:BB131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C82:BC131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D82:BD13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82:BE131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82:BF131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82:BG131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82:BH131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82:BI131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J82:BM131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82:BN131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O82:BO131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P82:BP131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Q82:BQ131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82:BT131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V82:BV131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B82:CB131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82:BU131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W82:BW13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X82:BX13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82:CF131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138:CF18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J138:CJ1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CK263"/>
  <sheetViews>
    <sheetView zoomScale="10" zoomScaleNormal="100" workbookViewId="0"/>
  </sheetViews>
  <sheetFormatPr defaultRowHeight="14.4" x14ac:dyDescent="0.3"/>
  <cols>
    <col min="2" max="2" width="11.5546875" bestFit="1" customWidth="1"/>
    <col min="6" max="6" width="12" bestFit="1" customWidth="1"/>
    <col min="16" max="16" width="13.109375" bestFit="1" customWidth="1"/>
    <col min="33" max="33" width="11" bestFit="1" customWidth="1"/>
    <col min="34" max="35" width="12" bestFit="1" customWidth="1"/>
    <col min="36" max="36" width="12.109375" bestFit="1" customWidth="1"/>
    <col min="37" max="37" width="11.109375" bestFit="1" customWidth="1"/>
    <col min="54" max="57" width="0" hidden="1" customWidth="1"/>
    <col min="58" max="58" width="12.88671875" hidden="1" customWidth="1"/>
    <col min="59" max="65" width="0" hidden="1" customWidth="1"/>
    <col min="66" max="67" width="0" style="65" hidden="1" customWidth="1"/>
    <col min="68" max="68" width="14" hidden="1" customWidth="1"/>
    <col min="69" max="72" width="0" hidden="1" customWidth="1"/>
    <col min="73" max="73" width="0" style="91" hidden="1" customWidth="1"/>
    <col min="74" max="74" width="0" hidden="1" customWidth="1"/>
    <col min="75" max="75" width="0" style="65" hidden="1" customWidth="1"/>
    <col min="76" max="76" width="0" style="63" hidden="1" customWidth="1"/>
    <col min="77" max="80" width="0" hidden="1" customWidth="1"/>
    <col min="81" max="84" width="0" style="65" hidden="1" customWidth="1"/>
    <col min="85" max="87" width="0" hidden="1" customWidth="1"/>
    <col min="88" max="88" width="9.109375" style="132"/>
    <col min="89" max="89" width="11.109375" style="132" bestFit="1" customWidth="1"/>
  </cols>
  <sheetData>
    <row r="1" spans="1:87" ht="92.4" x14ac:dyDescent="0.3">
      <c r="A1" s="38" t="s">
        <v>0</v>
      </c>
      <c r="B1" s="40" t="s">
        <v>503</v>
      </c>
      <c r="C1" s="35" t="s">
        <v>504</v>
      </c>
      <c r="D1" s="35" t="s">
        <v>505</v>
      </c>
      <c r="E1" s="35" t="s">
        <v>506</v>
      </c>
      <c r="F1" s="35" t="s">
        <v>507</v>
      </c>
      <c r="G1" s="35" t="s">
        <v>508</v>
      </c>
      <c r="H1" s="35" t="s">
        <v>509</v>
      </c>
      <c r="I1" s="35" t="s">
        <v>76</v>
      </c>
      <c r="J1" s="35" t="s">
        <v>510</v>
      </c>
      <c r="K1" s="35" t="s">
        <v>93</v>
      </c>
      <c r="L1" s="35" t="s">
        <v>95</v>
      </c>
      <c r="M1" s="35" t="s">
        <v>96</v>
      </c>
      <c r="N1" s="35" t="s">
        <v>84</v>
      </c>
      <c r="O1" s="35" t="s">
        <v>87</v>
      </c>
      <c r="P1" s="35" t="s">
        <v>511</v>
      </c>
      <c r="Q1" s="35" t="s">
        <v>512</v>
      </c>
      <c r="R1" s="39" t="s">
        <v>113</v>
      </c>
      <c r="S1" s="39" t="s">
        <v>114</v>
      </c>
      <c r="T1" s="35" t="s">
        <v>118</v>
      </c>
      <c r="U1" s="35" t="s">
        <v>128</v>
      </c>
      <c r="V1" s="35" t="s">
        <v>514</v>
      </c>
      <c r="W1" s="35" t="s">
        <v>151</v>
      </c>
      <c r="X1" s="35" t="s">
        <v>152</v>
      </c>
      <c r="Y1" s="39" t="s">
        <v>157</v>
      </c>
      <c r="Z1" s="39" t="s">
        <v>164</v>
      </c>
      <c r="AA1" s="39" t="s">
        <v>169</v>
      </c>
      <c r="AB1" s="35" t="s">
        <v>515</v>
      </c>
      <c r="AC1" s="35" t="s">
        <v>192</v>
      </c>
      <c r="AD1" s="35" t="s">
        <v>193</v>
      </c>
      <c r="AE1" s="35" t="s">
        <v>194</v>
      </c>
      <c r="AF1" s="35" t="s">
        <v>195</v>
      </c>
      <c r="AG1" s="41" t="s">
        <v>500</v>
      </c>
      <c r="AH1" s="41" t="s">
        <v>501</v>
      </c>
      <c r="AI1" s="43" t="s">
        <v>502</v>
      </c>
      <c r="BA1" s="38" t="s">
        <v>0</v>
      </c>
      <c r="BB1" s="40" t="s">
        <v>503</v>
      </c>
      <c r="BC1" s="35" t="s">
        <v>504</v>
      </c>
      <c r="BD1" s="35" t="s">
        <v>505</v>
      </c>
      <c r="BE1" s="35" t="s">
        <v>506</v>
      </c>
      <c r="BF1" s="35" t="s">
        <v>507</v>
      </c>
      <c r="BG1" s="35" t="s">
        <v>508</v>
      </c>
      <c r="BH1" s="35" t="s">
        <v>509</v>
      </c>
      <c r="BI1" s="35" t="s">
        <v>76</v>
      </c>
      <c r="BJ1" s="35" t="s">
        <v>510</v>
      </c>
      <c r="BK1" s="35" t="s">
        <v>93</v>
      </c>
      <c r="BL1" s="35" t="s">
        <v>95</v>
      </c>
      <c r="BM1" s="35" t="s">
        <v>96</v>
      </c>
      <c r="BN1" s="84" t="s">
        <v>84</v>
      </c>
      <c r="BO1" s="84" t="s">
        <v>87</v>
      </c>
      <c r="BP1" s="35" t="s">
        <v>511</v>
      </c>
      <c r="BQ1" s="35" t="s">
        <v>512</v>
      </c>
      <c r="BR1" s="39" t="s">
        <v>113</v>
      </c>
      <c r="BS1" s="39" t="s">
        <v>114</v>
      </c>
      <c r="BT1" s="35" t="s">
        <v>118</v>
      </c>
      <c r="BU1" s="89" t="s">
        <v>128</v>
      </c>
      <c r="BV1" s="35" t="s">
        <v>514</v>
      </c>
      <c r="BW1" s="84" t="s">
        <v>151</v>
      </c>
      <c r="BX1" s="87" t="s">
        <v>152</v>
      </c>
      <c r="BY1" s="39" t="s">
        <v>157</v>
      </c>
      <c r="BZ1" s="39" t="s">
        <v>164</v>
      </c>
      <c r="CA1" s="39" t="s">
        <v>169</v>
      </c>
      <c r="CB1" s="35" t="s">
        <v>515</v>
      </c>
      <c r="CC1" s="84" t="s">
        <v>192</v>
      </c>
      <c r="CD1" s="84" t="s">
        <v>193</v>
      </c>
      <c r="CE1" s="84" t="s">
        <v>194</v>
      </c>
      <c r="CF1" s="84" t="s">
        <v>195</v>
      </c>
      <c r="CG1" s="41" t="s">
        <v>500</v>
      </c>
      <c r="CH1" s="41" t="s">
        <v>501</v>
      </c>
      <c r="CI1" s="43" t="s">
        <v>502</v>
      </c>
    </row>
    <row r="2" spans="1:87" ht="86.4" x14ac:dyDescent="0.3">
      <c r="A2" s="18" t="s">
        <v>206</v>
      </c>
      <c r="B2" s="31">
        <v>1.6</v>
      </c>
      <c r="C2" s="22">
        <v>3</v>
      </c>
      <c r="D2" s="22">
        <v>32</v>
      </c>
      <c r="E2" s="22">
        <v>5.8</v>
      </c>
      <c r="F2" s="32">
        <v>1123200</v>
      </c>
      <c r="G2" s="22">
        <v>60</v>
      </c>
      <c r="H2" s="22">
        <v>8</v>
      </c>
      <c r="I2" s="22">
        <v>2</v>
      </c>
      <c r="J2" s="22">
        <v>13</v>
      </c>
      <c r="K2" s="22">
        <v>5</v>
      </c>
      <c r="L2" s="22"/>
      <c r="M2" s="22"/>
      <c r="N2" s="34">
        <v>0</v>
      </c>
      <c r="O2" s="34">
        <v>0</v>
      </c>
      <c r="P2" s="36">
        <v>2073600</v>
      </c>
      <c r="Q2" s="34">
        <v>30</v>
      </c>
      <c r="R2" s="22" t="s">
        <v>85</v>
      </c>
      <c r="S2" s="22" t="s">
        <v>67</v>
      </c>
      <c r="T2" s="34">
        <v>1</v>
      </c>
      <c r="U2" s="22">
        <v>0</v>
      </c>
      <c r="V2" s="22">
        <v>3000</v>
      </c>
      <c r="W2" s="22">
        <v>0</v>
      </c>
      <c r="X2" s="22"/>
      <c r="Y2" s="22" t="s">
        <v>409</v>
      </c>
      <c r="Z2" s="22" t="s">
        <v>437</v>
      </c>
      <c r="AA2" s="22" t="s">
        <v>173</v>
      </c>
      <c r="AB2" s="22">
        <v>141</v>
      </c>
      <c r="AC2" s="22">
        <v>0</v>
      </c>
      <c r="AD2" s="22">
        <v>0</v>
      </c>
      <c r="AE2" s="22">
        <v>0</v>
      </c>
      <c r="AF2" s="22">
        <v>0</v>
      </c>
      <c r="AG2" s="28">
        <v>45000</v>
      </c>
      <c r="AH2" s="28">
        <v>73731</v>
      </c>
      <c r="AI2" s="29">
        <v>59365.5</v>
      </c>
      <c r="BA2" s="18" t="s">
        <v>206</v>
      </c>
      <c r="BB2" s="31">
        <v>1.6</v>
      </c>
      <c r="BC2" s="22">
        <v>3</v>
      </c>
      <c r="BD2" s="22">
        <v>32</v>
      </c>
      <c r="BE2" s="22">
        <v>5.8</v>
      </c>
      <c r="BF2" s="32">
        <v>1123200</v>
      </c>
      <c r="BG2" s="22">
        <v>60</v>
      </c>
      <c r="BH2" s="22">
        <v>8</v>
      </c>
      <c r="BI2" s="22">
        <v>2</v>
      </c>
      <c r="BJ2" s="22">
        <v>13</v>
      </c>
      <c r="BK2" s="22">
        <v>5</v>
      </c>
      <c r="BL2" s="22"/>
      <c r="BM2" s="22"/>
      <c r="BN2" s="85">
        <v>0</v>
      </c>
      <c r="BO2" s="85">
        <v>0</v>
      </c>
      <c r="BP2" s="36">
        <v>2073600</v>
      </c>
      <c r="BQ2" s="34">
        <v>30</v>
      </c>
      <c r="BR2" s="22" t="s">
        <v>85</v>
      </c>
      <c r="BS2" s="22" t="s">
        <v>67</v>
      </c>
      <c r="BT2" s="34">
        <v>1</v>
      </c>
      <c r="BU2" s="90">
        <v>0</v>
      </c>
      <c r="BV2" s="22">
        <v>3000</v>
      </c>
      <c r="BW2" s="67">
        <v>0</v>
      </c>
      <c r="BX2" s="64"/>
      <c r="BY2" s="22" t="s">
        <v>409</v>
      </c>
      <c r="BZ2" s="22" t="s">
        <v>437</v>
      </c>
      <c r="CA2" s="22" t="s">
        <v>173</v>
      </c>
      <c r="CB2" s="22">
        <v>141</v>
      </c>
      <c r="CC2" s="67">
        <v>0</v>
      </c>
      <c r="CD2" s="67">
        <v>0</v>
      </c>
      <c r="CE2" s="67">
        <v>0</v>
      </c>
      <c r="CF2" s="67">
        <v>0</v>
      </c>
      <c r="CG2" s="28">
        <v>45000</v>
      </c>
      <c r="CH2" s="28">
        <v>73731</v>
      </c>
      <c r="CI2" s="29">
        <v>59365.5</v>
      </c>
    </row>
    <row r="3" spans="1:87" ht="72" x14ac:dyDescent="0.3">
      <c r="A3" s="18" t="s">
        <v>212</v>
      </c>
      <c r="B3" s="31">
        <v>1.6</v>
      </c>
      <c r="C3" s="22">
        <v>3</v>
      </c>
      <c r="D3" s="22">
        <v>32</v>
      </c>
      <c r="E3" s="22">
        <v>5.8</v>
      </c>
      <c r="F3" s="32">
        <v>1123200</v>
      </c>
      <c r="G3" s="22">
        <v>60</v>
      </c>
      <c r="H3" s="22">
        <v>8</v>
      </c>
      <c r="I3" s="22">
        <v>2</v>
      </c>
      <c r="J3" s="22">
        <v>13</v>
      </c>
      <c r="K3" s="22">
        <v>5</v>
      </c>
      <c r="L3" s="22"/>
      <c r="M3" s="22"/>
      <c r="N3" s="34">
        <v>0</v>
      </c>
      <c r="O3" s="34">
        <v>0</v>
      </c>
      <c r="P3" s="36">
        <v>2073600</v>
      </c>
      <c r="Q3" s="34">
        <v>30</v>
      </c>
      <c r="R3" s="22" t="s">
        <v>85</v>
      </c>
      <c r="S3" s="22" t="s">
        <v>67</v>
      </c>
      <c r="T3" s="34">
        <v>1</v>
      </c>
      <c r="U3" s="22">
        <v>0</v>
      </c>
      <c r="V3" s="22">
        <v>3000</v>
      </c>
      <c r="W3" s="22">
        <v>0</v>
      </c>
      <c r="X3" s="22"/>
      <c r="Y3" s="22" t="s">
        <v>409</v>
      </c>
      <c r="Z3" s="22" t="s">
        <v>437</v>
      </c>
      <c r="AA3" s="22" t="s">
        <v>173</v>
      </c>
      <c r="AB3" s="22">
        <v>141</v>
      </c>
      <c r="AC3" s="22">
        <v>0</v>
      </c>
      <c r="AD3" s="22">
        <v>0</v>
      </c>
      <c r="AE3" s="22">
        <v>0</v>
      </c>
      <c r="AF3" s="22">
        <v>0</v>
      </c>
      <c r="BA3" s="18" t="s">
        <v>212</v>
      </c>
      <c r="BB3" s="31">
        <v>1.6</v>
      </c>
      <c r="BC3" s="22">
        <v>3</v>
      </c>
      <c r="BD3" s="22">
        <v>32</v>
      </c>
      <c r="BE3" s="22">
        <v>5.8</v>
      </c>
      <c r="BF3" s="32">
        <v>1123200</v>
      </c>
      <c r="BG3" s="22">
        <v>60</v>
      </c>
      <c r="BH3" s="22">
        <v>8</v>
      </c>
      <c r="BI3" s="22">
        <v>2</v>
      </c>
      <c r="BJ3" s="22">
        <v>13</v>
      </c>
      <c r="BK3" s="22">
        <v>5</v>
      </c>
      <c r="BL3" s="22"/>
      <c r="BM3" s="22"/>
      <c r="BN3" s="85">
        <v>0</v>
      </c>
      <c r="BO3" s="85">
        <v>0</v>
      </c>
      <c r="BP3" s="36">
        <v>2073600</v>
      </c>
      <c r="BQ3" s="34">
        <v>30</v>
      </c>
      <c r="BR3" s="22" t="s">
        <v>85</v>
      </c>
      <c r="BS3" s="22" t="s">
        <v>67</v>
      </c>
      <c r="BT3" s="34">
        <v>1</v>
      </c>
      <c r="BU3" s="90">
        <v>0</v>
      </c>
      <c r="BV3" s="22">
        <v>3000</v>
      </c>
      <c r="BW3" s="67">
        <v>0</v>
      </c>
      <c r="BX3" s="64"/>
      <c r="BY3" s="22" t="s">
        <v>409</v>
      </c>
      <c r="BZ3" s="22" t="s">
        <v>437</v>
      </c>
      <c r="CA3" s="22" t="s">
        <v>173</v>
      </c>
      <c r="CB3" s="22">
        <v>141</v>
      </c>
      <c r="CC3" s="67">
        <v>0</v>
      </c>
      <c r="CD3" s="67">
        <v>0</v>
      </c>
      <c r="CE3" s="67">
        <v>0</v>
      </c>
      <c r="CF3" s="67">
        <v>0</v>
      </c>
    </row>
    <row r="4" spans="1:87" ht="100.8" x14ac:dyDescent="0.3">
      <c r="A4" s="18" t="s">
        <v>213</v>
      </c>
      <c r="B4" s="31">
        <v>1.8</v>
      </c>
      <c r="C4" s="22">
        <v>3</v>
      </c>
      <c r="D4" s="22">
        <v>32</v>
      </c>
      <c r="E4" s="22">
        <v>6.5</v>
      </c>
      <c r="F4" s="32">
        <v>1123200</v>
      </c>
      <c r="G4" s="22">
        <v>60</v>
      </c>
      <c r="H4" s="22">
        <v>8</v>
      </c>
      <c r="I4" s="22">
        <v>3</v>
      </c>
      <c r="J4" s="22">
        <v>13</v>
      </c>
      <c r="K4" s="22">
        <v>8</v>
      </c>
      <c r="L4" s="22">
        <v>5</v>
      </c>
      <c r="M4" s="22"/>
      <c r="N4" s="34">
        <v>0</v>
      </c>
      <c r="O4" s="34">
        <v>0</v>
      </c>
      <c r="P4" s="36">
        <v>2073600</v>
      </c>
      <c r="Q4" s="34">
        <v>30</v>
      </c>
      <c r="R4" s="22" t="s">
        <v>85</v>
      </c>
      <c r="S4" s="22" t="s">
        <v>67</v>
      </c>
      <c r="T4" s="34">
        <v>1</v>
      </c>
      <c r="U4" s="22">
        <v>0</v>
      </c>
      <c r="V4" s="22">
        <v>4000</v>
      </c>
      <c r="W4" s="22">
        <v>0</v>
      </c>
      <c r="X4" s="22"/>
      <c r="Y4" s="22" t="s">
        <v>158</v>
      </c>
      <c r="Z4" s="22" t="s">
        <v>440</v>
      </c>
      <c r="AA4" s="22" t="s">
        <v>465</v>
      </c>
      <c r="AB4" s="22">
        <v>183</v>
      </c>
      <c r="AC4" s="22">
        <v>0</v>
      </c>
      <c r="AD4" s="22">
        <v>0</v>
      </c>
      <c r="AE4" s="22">
        <v>0</v>
      </c>
      <c r="AF4" s="22">
        <v>0</v>
      </c>
      <c r="AG4" s="28">
        <v>51880</v>
      </c>
      <c r="AH4" s="28">
        <v>88796</v>
      </c>
      <c r="AI4" s="29">
        <v>70338</v>
      </c>
      <c r="BA4" s="18" t="s">
        <v>213</v>
      </c>
      <c r="BB4" s="31">
        <v>1.8</v>
      </c>
      <c r="BC4" s="22">
        <v>3</v>
      </c>
      <c r="BD4" s="22">
        <v>32</v>
      </c>
      <c r="BE4" s="22">
        <v>6.5</v>
      </c>
      <c r="BF4" s="32">
        <v>1123200</v>
      </c>
      <c r="BG4" s="22">
        <v>60</v>
      </c>
      <c r="BH4" s="22">
        <v>8</v>
      </c>
      <c r="BI4" s="22">
        <v>3</v>
      </c>
      <c r="BJ4" s="22">
        <v>13</v>
      </c>
      <c r="BK4" s="22">
        <v>8</v>
      </c>
      <c r="BL4" s="22">
        <v>5</v>
      </c>
      <c r="BM4" s="22"/>
      <c r="BN4" s="85">
        <v>0</v>
      </c>
      <c r="BO4" s="85">
        <v>0</v>
      </c>
      <c r="BP4" s="36">
        <v>2073600</v>
      </c>
      <c r="BQ4" s="34">
        <v>30</v>
      </c>
      <c r="BR4" s="22" t="s">
        <v>85</v>
      </c>
      <c r="BS4" s="22" t="s">
        <v>67</v>
      </c>
      <c r="BT4" s="34">
        <v>1</v>
      </c>
      <c r="BU4" s="90">
        <v>0</v>
      </c>
      <c r="BV4" s="22">
        <v>4000</v>
      </c>
      <c r="BW4" s="67">
        <v>0</v>
      </c>
      <c r="BX4" s="64"/>
      <c r="BY4" s="22" t="s">
        <v>158</v>
      </c>
      <c r="BZ4" s="22" t="s">
        <v>440</v>
      </c>
      <c r="CA4" s="22" t="s">
        <v>465</v>
      </c>
      <c r="CB4" s="22">
        <v>183</v>
      </c>
      <c r="CC4" s="67">
        <v>0</v>
      </c>
      <c r="CD4" s="67">
        <v>0</v>
      </c>
      <c r="CE4" s="67">
        <v>0</v>
      </c>
      <c r="CF4" s="67">
        <v>0</v>
      </c>
      <c r="CG4" s="28">
        <v>51880</v>
      </c>
      <c r="CH4" s="28">
        <v>88796</v>
      </c>
      <c r="CI4" s="29">
        <v>70338</v>
      </c>
    </row>
    <row r="5" spans="1:87" ht="72" x14ac:dyDescent="0.3">
      <c r="A5" s="18" t="s">
        <v>215</v>
      </c>
      <c r="B5" s="31">
        <v>2.2999999999999998</v>
      </c>
      <c r="C5" s="22">
        <v>4</v>
      </c>
      <c r="D5" s="22">
        <v>64</v>
      </c>
      <c r="E5" s="22">
        <v>6.5</v>
      </c>
      <c r="F5" s="32">
        <v>1123200</v>
      </c>
      <c r="G5" s="22">
        <v>60</v>
      </c>
      <c r="H5" s="22">
        <v>8</v>
      </c>
      <c r="I5" s="22">
        <v>4</v>
      </c>
      <c r="J5" s="22">
        <v>48</v>
      </c>
      <c r="K5" s="22">
        <v>5</v>
      </c>
      <c r="L5" s="22">
        <v>2</v>
      </c>
      <c r="M5" s="22">
        <v>2</v>
      </c>
      <c r="N5" s="34">
        <v>0</v>
      </c>
      <c r="O5" s="34">
        <v>0</v>
      </c>
      <c r="P5" s="36">
        <v>2073600</v>
      </c>
      <c r="Q5" s="34">
        <v>30</v>
      </c>
      <c r="R5" s="22" t="s">
        <v>85</v>
      </c>
      <c r="S5" s="22" t="s">
        <v>67</v>
      </c>
      <c r="T5" s="34">
        <v>1</v>
      </c>
      <c r="U5" s="22">
        <v>0</v>
      </c>
      <c r="V5" s="22">
        <v>5000</v>
      </c>
      <c r="W5" s="22">
        <v>0</v>
      </c>
      <c r="X5" s="22"/>
      <c r="Y5" s="22" t="s">
        <v>410</v>
      </c>
      <c r="Z5" s="22" t="s">
        <v>436</v>
      </c>
      <c r="AA5" s="22" t="s">
        <v>172</v>
      </c>
      <c r="AB5" s="22">
        <v>205</v>
      </c>
      <c r="AC5" s="22">
        <v>0</v>
      </c>
      <c r="AD5" s="22">
        <v>0</v>
      </c>
      <c r="AE5" s="22">
        <v>0</v>
      </c>
      <c r="AF5" s="22">
        <v>0</v>
      </c>
      <c r="AG5" s="28">
        <v>54000</v>
      </c>
      <c r="AH5" s="28">
        <v>83200</v>
      </c>
      <c r="AI5" s="29">
        <v>68600</v>
      </c>
      <c r="BA5" s="18" t="s">
        <v>215</v>
      </c>
      <c r="BB5" s="31">
        <v>2.2999999999999998</v>
      </c>
      <c r="BC5" s="22">
        <v>4</v>
      </c>
      <c r="BD5" s="22">
        <v>64</v>
      </c>
      <c r="BE5" s="22">
        <v>6.5</v>
      </c>
      <c r="BF5" s="32">
        <v>1123200</v>
      </c>
      <c r="BG5" s="22">
        <v>60</v>
      </c>
      <c r="BH5" s="22">
        <v>8</v>
      </c>
      <c r="BI5" s="22">
        <v>4</v>
      </c>
      <c r="BJ5" s="22">
        <v>48</v>
      </c>
      <c r="BK5" s="22">
        <v>5</v>
      </c>
      <c r="BL5" s="22">
        <v>2</v>
      </c>
      <c r="BM5" s="22">
        <v>2</v>
      </c>
      <c r="BN5" s="85">
        <v>0</v>
      </c>
      <c r="BO5" s="85">
        <v>0</v>
      </c>
      <c r="BP5" s="36">
        <v>2073600</v>
      </c>
      <c r="BQ5" s="34">
        <v>30</v>
      </c>
      <c r="BR5" s="22" t="s">
        <v>85</v>
      </c>
      <c r="BS5" s="22" t="s">
        <v>67</v>
      </c>
      <c r="BT5" s="34">
        <v>1</v>
      </c>
      <c r="BU5" s="90">
        <v>0</v>
      </c>
      <c r="BV5" s="22">
        <v>5000</v>
      </c>
      <c r="BW5" s="67">
        <v>0</v>
      </c>
      <c r="BX5" s="64"/>
      <c r="BY5" s="22" t="s">
        <v>410</v>
      </c>
      <c r="BZ5" s="22" t="s">
        <v>436</v>
      </c>
      <c r="CA5" s="22" t="s">
        <v>172</v>
      </c>
      <c r="CB5" s="22">
        <v>205</v>
      </c>
      <c r="CC5" s="67">
        <v>0</v>
      </c>
      <c r="CD5" s="67">
        <v>0</v>
      </c>
      <c r="CE5" s="67">
        <v>0</v>
      </c>
      <c r="CF5" s="67">
        <v>0</v>
      </c>
      <c r="CG5" s="28">
        <v>54000</v>
      </c>
      <c r="CH5" s="28">
        <v>83200</v>
      </c>
      <c r="CI5" s="29">
        <v>68600</v>
      </c>
    </row>
    <row r="6" spans="1:87" ht="100.8" x14ac:dyDescent="0.3">
      <c r="A6" s="18" t="s">
        <v>217</v>
      </c>
      <c r="B6" s="31">
        <v>2</v>
      </c>
      <c r="C6" s="22">
        <v>3</v>
      </c>
      <c r="D6" s="22">
        <v>32</v>
      </c>
      <c r="E6" s="22">
        <v>6.5</v>
      </c>
      <c r="F6" s="32">
        <v>1152000</v>
      </c>
      <c r="G6" s="22">
        <v>60</v>
      </c>
      <c r="H6" s="22">
        <v>13</v>
      </c>
      <c r="I6" s="22">
        <v>4</v>
      </c>
      <c r="J6" s="22">
        <v>48</v>
      </c>
      <c r="K6" s="22">
        <v>8</v>
      </c>
      <c r="L6" s="22">
        <v>2</v>
      </c>
      <c r="M6" s="22">
        <v>2</v>
      </c>
      <c r="N6" s="34">
        <v>0</v>
      </c>
      <c r="O6" s="34">
        <v>0</v>
      </c>
      <c r="P6" s="36">
        <v>2073600</v>
      </c>
      <c r="Q6" s="34">
        <v>30</v>
      </c>
      <c r="R6" s="22" t="s">
        <v>85</v>
      </c>
      <c r="S6" s="22" t="s">
        <v>67</v>
      </c>
      <c r="T6" s="34">
        <v>1</v>
      </c>
      <c r="U6" s="22">
        <v>0</v>
      </c>
      <c r="V6" s="22">
        <v>5000</v>
      </c>
      <c r="W6" s="22">
        <v>0</v>
      </c>
      <c r="X6" s="22"/>
      <c r="Y6" s="22" t="s">
        <v>161</v>
      </c>
      <c r="Z6" s="22" t="s">
        <v>166</v>
      </c>
      <c r="AA6" s="22" t="s">
        <v>172</v>
      </c>
      <c r="AB6" s="22">
        <v>192</v>
      </c>
      <c r="AC6" s="22">
        <v>0</v>
      </c>
      <c r="AD6" s="22">
        <v>0</v>
      </c>
      <c r="AE6" s="22">
        <v>0</v>
      </c>
      <c r="AF6" s="22">
        <v>0</v>
      </c>
      <c r="AG6" s="28">
        <v>55500</v>
      </c>
      <c r="AH6" s="28">
        <v>86400</v>
      </c>
      <c r="AI6" s="29">
        <v>70950</v>
      </c>
      <c r="BA6" s="18" t="s">
        <v>217</v>
      </c>
      <c r="BB6" s="31">
        <v>2</v>
      </c>
      <c r="BC6" s="22">
        <v>3</v>
      </c>
      <c r="BD6" s="22">
        <v>32</v>
      </c>
      <c r="BE6" s="22">
        <v>6.5</v>
      </c>
      <c r="BF6" s="32">
        <v>1152000</v>
      </c>
      <c r="BG6" s="22">
        <v>60</v>
      </c>
      <c r="BH6" s="22">
        <v>13</v>
      </c>
      <c r="BI6" s="22">
        <v>4</v>
      </c>
      <c r="BJ6" s="22">
        <v>48</v>
      </c>
      <c r="BK6" s="22">
        <v>8</v>
      </c>
      <c r="BL6" s="22">
        <v>2</v>
      </c>
      <c r="BM6" s="22">
        <v>2</v>
      </c>
      <c r="BN6" s="85">
        <v>0</v>
      </c>
      <c r="BO6" s="85">
        <v>0</v>
      </c>
      <c r="BP6" s="36">
        <v>2073600</v>
      </c>
      <c r="BQ6" s="34">
        <v>30</v>
      </c>
      <c r="BR6" s="22" t="s">
        <v>85</v>
      </c>
      <c r="BS6" s="22" t="s">
        <v>67</v>
      </c>
      <c r="BT6" s="34">
        <v>1</v>
      </c>
      <c r="BU6" s="90">
        <v>0</v>
      </c>
      <c r="BV6" s="22">
        <v>5000</v>
      </c>
      <c r="BW6" s="67">
        <v>0</v>
      </c>
      <c r="BX6" s="64"/>
      <c r="BY6" s="22" t="s">
        <v>161</v>
      </c>
      <c r="BZ6" s="22" t="s">
        <v>166</v>
      </c>
      <c r="CA6" s="22" t="s">
        <v>172</v>
      </c>
      <c r="CB6" s="22">
        <v>192</v>
      </c>
      <c r="CC6" s="67">
        <v>0</v>
      </c>
      <c r="CD6" s="67">
        <v>0</v>
      </c>
      <c r="CE6" s="67">
        <v>0</v>
      </c>
      <c r="CF6" s="67">
        <v>0</v>
      </c>
      <c r="CG6" s="28">
        <v>55500</v>
      </c>
      <c r="CH6" s="28">
        <v>86400</v>
      </c>
      <c r="CI6" s="29">
        <v>70950</v>
      </c>
    </row>
    <row r="7" spans="1:87" ht="86.4" x14ac:dyDescent="0.3">
      <c r="A7" s="18" t="s">
        <v>218</v>
      </c>
      <c r="B7" s="31">
        <v>2</v>
      </c>
      <c r="C7" s="22">
        <v>3</v>
      </c>
      <c r="D7" s="22">
        <v>32</v>
      </c>
      <c r="E7" s="22">
        <v>6.5</v>
      </c>
      <c r="F7" s="32">
        <v>1152000</v>
      </c>
      <c r="G7" s="22">
        <v>60</v>
      </c>
      <c r="H7" s="22">
        <v>13</v>
      </c>
      <c r="I7" s="22">
        <v>4</v>
      </c>
      <c r="J7" s="22">
        <v>48</v>
      </c>
      <c r="K7" s="22">
        <v>8</v>
      </c>
      <c r="L7" s="22">
        <v>2</v>
      </c>
      <c r="M7" s="22">
        <v>2</v>
      </c>
      <c r="N7" s="34">
        <v>0</v>
      </c>
      <c r="O7" s="34">
        <v>0</v>
      </c>
      <c r="P7" s="36">
        <v>2073600</v>
      </c>
      <c r="Q7" s="34">
        <v>30</v>
      </c>
      <c r="R7" s="22" t="s">
        <v>85</v>
      </c>
      <c r="S7" s="22" t="s">
        <v>67</v>
      </c>
      <c r="T7" s="34">
        <v>1</v>
      </c>
      <c r="U7" s="22">
        <v>0</v>
      </c>
      <c r="V7" s="22">
        <v>5000</v>
      </c>
      <c r="W7" s="22">
        <v>0</v>
      </c>
      <c r="X7" s="22"/>
      <c r="Y7" s="22" t="s">
        <v>161</v>
      </c>
      <c r="Z7" s="22" t="s">
        <v>166</v>
      </c>
      <c r="AA7" s="22" t="s">
        <v>172</v>
      </c>
      <c r="AB7" s="22">
        <v>192</v>
      </c>
      <c r="AC7" s="22">
        <v>0</v>
      </c>
      <c r="AD7" s="22">
        <v>0</v>
      </c>
      <c r="AE7" s="22">
        <v>0</v>
      </c>
      <c r="AF7" s="22">
        <v>0</v>
      </c>
      <c r="AG7" s="28">
        <v>59900</v>
      </c>
      <c r="AH7" s="28">
        <v>59900</v>
      </c>
      <c r="AI7" s="29">
        <v>59900</v>
      </c>
      <c r="BA7" s="18" t="s">
        <v>218</v>
      </c>
      <c r="BB7" s="31">
        <v>2</v>
      </c>
      <c r="BC7" s="22">
        <v>3</v>
      </c>
      <c r="BD7" s="22">
        <v>32</v>
      </c>
      <c r="BE7" s="22">
        <v>6.5</v>
      </c>
      <c r="BF7" s="32">
        <v>1152000</v>
      </c>
      <c r="BG7" s="22">
        <v>60</v>
      </c>
      <c r="BH7" s="22">
        <v>13</v>
      </c>
      <c r="BI7" s="22">
        <v>4</v>
      </c>
      <c r="BJ7" s="22">
        <v>48</v>
      </c>
      <c r="BK7" s="22">
        <v>8</v>
      </c>
      <c r="BL7" s="22">
        <v>2</v>
      </c>
      <c r="BM7" s="22">
        <v>2</v>
      </c>
      <c r="BN7" s="85">
        <v>0</v>
      </c>
      <c r="BO7" s="85">
        <v>0</v>
      </c>
      <c r="BP7" s="36">
        <v>2073600</v>
      </c>
      <c r="BQ7" s="34">
        <v>30</v>
      </c>
      <c r="BR7" s="22" t="s">
        <v>85</v>
      </c>
      <c r="BS7" s="22" t="s">
        <v>67</v>
      </c>
      <c r="BT7" s="34">
        <v>1</v>
      </c>
      <c r="BU7" s="90">
        <v>0</v>
      </c>
      <c r="BV7" s="22">
        <v>5000</v>
      </c>
      <c r="BW7" s="67">
        <v>0</v>
      </c>
      <c r="BX7" s="64"/>
      <c r="BY7" s="22" t="s">
        <v>161</v>
      </c>
      <c r="BZ7" s="22" t="s">
        <v>166</v>
      </c>
      <c r="CA7" s="22" t="s">
        <v>172</v>
      </c>
      <c r="CB7" s="22">
        <v>192</v>
      </c>
      <c r="CC7" s="67">
        <v>0</v>
      </c>
      <c r="CD7" s="67">
        <v>0</v>
      </c>
      <c r="CE7" s="67">
        <v>0</v>
      </c>
      <c r="CF7" s="67">
        <v>0</v>
      </c>
      <c r="CG7" s="28">
        <v>59900</v>
      </c>
      <c r="CH7" s="28">
        <v>59900</v>
      </c>
      <c r="CI7" s="29">
        <v>59900</v>
      </c>
    </row>
    <row r="8" spans="1:87" ht="100.8" x14ac:dyDescent="0.3">
      <c r="A8" s="18" t="s">
        <v>220</v>
      </c>
      <c r="B8" s="31">
        <v>2.2999999999999998</v>
      </c>
      <c r="C8" s="22">
        <v>4</v>
      </c>
      <c r="D8" s="22">
        <v>64</v>
      </c>
      <c r="E8" s="22">
        <v>6.4</v>
      </c>
      <c r="F8" s="32">
        <v>2527200</v>
      </c>
      <c r="G8" s="22">
        <v>60</v>
      </c>
      <c r="H8" s="22">
        <v>20</v>
      </c>
      <c r="I8" s="22">
        <v>3</v>
      </c>
      <c r="J8" s="22">
        <v>48</v>
      </c>
      <c r="K8" s="22">
        <v>8</v>
      </c>
      <c r="L8" s="22">
        <v>5</v>
      </c>
      <c r="M8" s="22"/>
      <c r="N8" s="34">
        <v>0</v>
      </c>
      <c r="O8" s="34">
        <v>0</v>
      </c>
      <c r="P8" s="36">
        <v>8294400</v>
      </c>
      <c r="Q8" s="34">
        <v>30</v>
      </c>
      <c r="R8" s="22" t="s">
        <v>85</v>
      </c>
      <c r="S8" s="22" t="s">
        <v>67</v>
      </c>
      <c r="T8" s="34">
        <v>1</v>
      </c>
      <c r="U8" s="22">
        <v>0</v>
      </c>
      <c r="V8" s="22">
        <v>6000</v>
      </c>
      <c r="W8" s="22">
        <v>0</v>
      </c>
      <c r="X8" s="22"/>
      <c r="Y8" s="22" t="s">
        <v>414</v>
      </c>
      <c r="Z8" s="22" t="s">
        <v>442</v>
      </c>
      <c r="AA8" s="22" t="s">
        <v>172</v>
      </c>
      <c r="AB8" s="22">
        <v>188</v>
      </c>
      <c r="AC8" s="22">
        <v>0</v>
      </c>
      <c r="AD8" s="22">
        <v>0</v>
      </c>
      <c r="AE8" s="22">
        <v>0</v>
      </c>
      <c r="AF8" s="22">
        <v>0</v>
      </c>
      <c r="AG8" s="28">
        <v>70000</v>
      </c>
      <c r="AH8" s="28">
        <v>103600</v>
      </c>
      <c r="AI8" s="29">
        <v>86800</v>
      </c>
      <c r="BA8" s="18" t="s">
        <v>220</v>
      </c>
      <c r="BB8" s="31">
        <v>2.2999999999999998</v>
      </c>
      <c r="BC8" s="22">
        <v>4</v>
      </c>
      <c r="BD8" s="22">
        <v>64</v>
      </c>
      <c r="BE8" s="22">
        <v>6.4</v>
      </c>
      <c r="BF8" s="32">
        <v>2527200</v>
      </c>
      <c r="BG8" s="22">
        <v>60</v>
      </c>
      <c r="BH8" s="22">
        <v>20</v>
      </c>
      <c r="BI8" s="22">
        <v>3</v>
      </c>
      <c r="BJ8" s="22">
        <v>48</v>
      </c>
      <c r="BK8" s="22">
        <v>8</v>
      </c>
      <c r="BL8" s="22">
        <v>5</v>
      </c>
      <c r="BM8" s="22"/>
      <c r="BN8" s="85">
        <v>0</v>
      </c>
      <c r="BO8" s="85">
        <v>0</v>
      </c>
      <c r="BP8" s="36">
        <v>8294400</v>
      </c>
      <c r="BQ8" s="34">
        <v>30</v>
      </c>
      <c r="BR8" s="22" t="s">
        <v>85</v>
      </c>
      <c r="BS8" s="22" t="s">
        <v>67</v>
      </c>
      <c r="BT8" s="34">
        <v>1</v>
      </c>
      <c r="BU8" s="90">
        <v>0</v>
      </c>
      <c r="BV8" s="22">
        <v>6000</v>
      </c>
      <c r="BW8" s="67">
        <v>0</v>
      </c>
      <c r="BX8" s="64"/>
      <c r="BY8" s="22" t="s">
        <v>414</v>
      </c>
      <c r="BZ8" s="22" t="s">
        <v>442</v>
      </c>
      <c r="CA8" s="22" t="s">
        <v>172</v>
      </c>
      <c r="CB8" s="22">
        <v>188</v>
      </c>
      <c r="CC8" s="67">
        <v>0</v>
      </c>
      <c r="CD8" s="67">
        <v>0</v>
      </c>
      <c r="CE8" s="67">
        <v>0</v>
      </c>
      <c r="CF8" s="67">
        <v>0</v>
      </c>
      <c r="CG8" s="28">
        <v>70000</v>
      </c>
      <c r="CH8" s="28">
        <v>103600</v>
      </c>
      <c r="CI8" s="29">
        <v>86800</v>
      </c>
    </row>
    <row r="9" spans="1:87" ht="86.4" x14ac:dyDescent="0.3">
      <c r="A9" s="18" t="s">
        <v>221</v>
      </c>
      <c r="B9" s="31">
        <v>2</v>
      </c>
      <c r="C9" s="22">
        <v>4</v>
      </c>
      <c r="D9" s="22">
        <v>128</v>
      </c>
      <c r="E9" s="22">
        <v>6.5</v>
      </c>
      <c r="F9" s="32">
        <v>1152000</v>
      </c>
      <c r="G9" s="22">
        <v>60</v>
      </c>
      <c r="H9" s="22">
        <v>13</v>
      </c>
      <c r="I9" s="22">
        <v>4</v>
      </c>
      <c r="J9" s="22">
        <v>48</v>
      </c>
      <c r="K9" s="22">
        <v>8</v>
      </c>
      <c r="L9" s="22">
        <v>2</v>
      </c>
      <c r="M9" s="22">
        <v>2</v>
      </c>
      <c r="N9" s="34">
        <v>0</v>
      </c>
      <c r="O9" s="34">
        <v>0</v>
      </c>
      <c r="P9" s="36">
        <v>2073600</v>
      </c>
      <c r="Q9" s="34">
        <v>30</v>
      </c>
      <c r="R9" s="22" t="s">
        <v>85</v>
      </c>
      <c r="S9" s="22" t="s">
        <v>67</v>
      </c>
      <c r="T9" s="34">
        <v>1</v>
      </c>
      <c r="U9" s="22">
        <v>0</v>
      </c>
      <c r="V9" s="22">
        <v>5000</v>
      </c>
      <c r="W9" s="22">
        <v>0</v>
      </c>
      <c r="X9" s="22"/>
      <c r="Y9" s="22" t="s">
        <v>161</v>
      </c>
      <c r="Z9" s="22" t="s">
        <v>166</v>
      </c>
      <c r="AA9" s="22" t="s">
        <v>172</v>
      </c>
      <c r="AB9" s="22">
        <v>192</v>
      </c>
      <c r="AC9" s="22">
        <v>0</v>
      </c>
      <c r="AD9" s="22">
        <v>0</v>
      </c>
      <c r="AE9" s="22">
        <v>0</v>
      </c>
      <c r="AF9" s="22">
        <v>0</v>
      </c>
      <c r="AG9" s="28">
        <v>69880</v>
      </c>
      <c r="AH9" s="28">
        <v>119229</v>
      </c>
      <c r="AI9" s="29">
        <v>94554.5</v>
      </c>
      <c r="BA9" s="18" t="s">
        <v>221</v>
      </c>
      <c r="BB9" s="31">
        <v>2</v>
      </c>
      <c r="BC9" s="22">
        <v>4</v>
      </c>
      <c r="BD9" s="22">
        <v>128</v>
      </c>
      <c r="BE9" s="22">
        <v>6.5</v>
      </c>
      <c r="BF9" s="32">
        <v>1152000</v>
      </c>
      <c r="BG9" s="22">
        <v>60</v>
      </c>
      <c r="BH9" s="22">
        <v>13</v>
      </c>
      <c r="BI9" s="22">
        <v>4</v>
      </c>
      <c r="BJ9" s="22">
        <v>48</v>
      </c>
      <c r="BK9" s="22">
        <v>8</v>
      </c>
      <c r="BL9" s="22">
        <v>2</v>
      </c>
      <c r="BM9" s="22">
        <v>2</v>
      </c>
      <c r="BN9" s="85">
        <v>0</v>
      </c>
      <c r="BO9" s="85">
        <v>0</v>
      </c>
      <c r="BP9" s="36">
        <v>2073600</v>
      </c>
      <c r="BQ9" s="34">
        <v>30</v>
      </c>
      <c r="BR9" s="22" t="s">
        <v>85</v>
      </c>
      <c r="BS9" s="22" t="s">
        <v>67</v>
      </c>
      <c r="BT9" s="34">
        <v>1</v>
      </c>
      <c r="BU9" s="90">
        <v>0</v>
      </c>
      <c r="BV9" s="22">
        <v>5000</v>
      </c>
      <c r="BW9" s="67">
        <v>0</v>
      </c>
      <c r="BX9" s="64"/>
      <c r="BY9" s="22" t="s">
        <v>161</v>
      </c>
      <c r="BZ9" s="22" t="s">
        <v>166</v>
      </c>
      <c r="CA9" s="22" t="s">
        <v>172</v>
      </c>
      <c r="CB9" s="22">
        <v>192</v>
      </c>
      <c r="CC9" s="67">
        <v>0</v>
      </c>
      <c r="CD9" s="67">
        <v>0</v>
      </c>
      <c r="CE9" s="67">
        <v>0</v>
      </c>
      <c r="CF9" s="67">
        <v>0</v>
      </c>
      <c r="CG9" s="28">
        <v>69880</v>
      </c>
      <c r="CH9" s="28">
        <v>119229</v>
      </c>
      <c r="CI9" s="29">
        <v>94554.5</v>
      </c>
    </row>
    <row r="10" spans="1:87" ht="86.4" x14ac:dyDescent="0.3">
      <c r="A10" s="18" t="s">
        <v>222</v>
      </c>
      <c r="B10" s="31">
        <v>2</v>
      </c>
      <c r="C10" s="22">
        <v>3</v>
      </c>
      <c r="D10" s="22">
        <v>128</v>
      </c>
      <c r="E10" s="22">
        <v>6.5</v>
      </c>
      <c r="F10" s="32">
        <v>1152000</v>
      </c>
      <c r="G10" s="22">
        <v>60</v>
      </c>
      <c r="H10" s="22">
        <v>13</v>
      </c>
      <c r="I10" s="22">
        <v>4</v>
      </c>
      <c r="J10" s="22">
        <v>48</v>
      </c>
      <c r="K10" s="22">
        <v>8</v>
      </c>
      <c r="L10" s="22">
        <v>2</v>
      </c>
      <c r="M10" s="22">
        <v>2</v>
      </c>
      <c r="N10" s="34">
        <v>0</v>
      </c>
      <c r="O10" s="34">
        <v>0</v>
      </c>
      <c r="P10" s="36">
        <v>2073600</v>
      </c>
      <c r="Q10" s="34">
        <v>30</v>
      </c>
      <c r="R10" s="22" t="s">
        <v>85</v>
      </c>
      <c r="S10" s="22" t="s">
        <v>67</v>
      </c>
      <c r="T10" s="34">
        <v>1</v>
      </c>
      <c r="U10" s="22">
        <v>0</v>
      </c>
      <c r="V10" s="22">
        <v>5000</v>
      </c>
      <c r="W10" s="22">
        <v>0</v>
      </c>
      <c r="X10" s="22"/>
      <c r="Y10" s="22" t="s">
        <v>161</v>
      </c>
      <c r="Z10" s="22" t="s">
        <v>166</v>
      </c>
      <c r="AA10" s="22" t="s">
        <v>172</v>
      </c>
      <c r="AB10" s="22">
        <v>192</v>
      </c>
      <c r="AC10" s="22">
        <v>0</v>
      </c>
      <c r="AD10" s="22">
        <v>0</v>
      </c>
      <c r="AE10" s="22">
        <v>0</v>
      </c>
      <c r="AF10" s="22">
        <v>0</v>
      </c>
      <c r="AG10" s="28">
        <v>69990</v>
      </c>
      <c r="AH10" s="28">
        <v>88999</v>
      </c>
      <c r="AI10" s="29">
        <v>79494.5</v>
      </c>
      <c r="BA10" s="18" t="s">
        <v>222</v>
      </c>
      <c r="BB10" s="31">
        <v>2</v>
      </c>
      <c r="BC10" s="22">
        <v>3</v>
      </c>
      <c r="BD10" s="22">
        <v>128</v>
      </c>
      <c r="BE10" s="22">
        <v>6.5</v>
      </c>
      <c r="BF10" s="32">
        <v>1152000</v>
      </c>
      <c r="BG10" s="22">
        <v>60</v>
      </c>
      <c r="BH10" s="22">
        <v>13</v>
      </c>
      <c r="BI10" s="22">
        <v>4</v>
      </c>
      <c r="BJ10" s="22">
        <v>48</v>
      </c>
      <c r="BK10" s="22">
        <v>8</v>
      </c>
      <c r="BL10" s="22">
        <v>2</v>
      </c>
      <c r="BM10" s="22">
        <v>2</v>
      </c>
      <c r="BN10" s="85">
        <v>0</v>
      </c>
      <c r="BO10" s="85">
        <v>0</v>
      </c>
      <c r="BP10" s="36">
        <v>2073600</v>
      </c>
      <c r="BQ10" s="34">
        <v>30</v>
      </c>
      <c r="BR10" s="22" t="s">
        <v>85</v>
      </c>
      <c r="BS10" s="22" t="s">
        <v>67</v>
      </c>
      <c r="BT10" s="34">
        <v>1</v>
      </c>
      <c r="BU10" s="90">
        <v>0</v>
      </c>
      <c r="BV10" s="22">
        <v>5000</v>
      </c>
      <c r="BW10" s="67">
        <v>0</v>
      </c>
      <c r="BX10" s="64"/>
      <c r="BY10" s="22" t="s">
        <v>161</v>
      </c>
      <c r="BZ10" s="22" t="s">
        <v>166</v>
      </c>
      <c r="CA10" s="22" t="s">
        <v>172</v>
      </c>
      <c r="CB10" s="22">
        <v>192</v>
      </c>
      <c r="CC10" s="67">
        <v>0</v>
      </c>
      <c r="CD10" s="67">
        <v>0</v>
      </c>
      <c r="CE10" s="67">
        <v>0</v>
      </c>
      <c r="CF10" s="67">
        <v>0</v>
      </c>
      <c r="CG10" s="28">
        <v>69990</v>
      </c>
      <c r="CH10" s="28">
        <v>88999</v>
      </c>
      <c r="CI10" s="29">
        <v>79494.5</v>
      </c>
    </row>
    <row r="11" spans="1:87" ht="72" x14ac:dyDescent="0.3">
      <c r="A11" s="18" t="s">
        <v>223</v>
      </c>
      <c r="B11" s="31">
        <v>2</v>
      </c>
      <c r="C11" s="22">
        <v>4</v>
      </c>
      <c r="D11" s="22">
        <v>64</v>
      </c>
      <c r="E11" s="22">
        <v>6.4</v>
      </c>
      <c r="F11" s="32">
        <v>2592000</v>
      </c>
      <c r="G11" s="22">
        <v>60</v>
      </c>
      <c r="H11" s="22">
        <v>20</v>
      </c>
      <c r="I11" s="22">
        <v>4</v>
      </c>
      <c r="J11" s="22">
        <v>48</v>
      </c>
      <c r="K11" s="22">
        <v>8</v>
      </c>
      <c r="L11" s="22">
        <v>5</v>
      </c>
      <c r="M11" s="22">
        <v>5</v>
      </c>
      <c r="N11" s="34">
        <v>0</v>
      </c>
      <c r="O11" s="34">
        <v>0</v>
      </c>
      <c r="P11" s="36">
        <v>2073600</v>
      </c>
      <c r="Q11" s="34">
        <v>30</v>
      </c>
      <c r="R11" s="22" t="s">
        <v>85</v>
      </c>
      <c r="S11" s="22" t="s">
        <v>67</v>
      </c>
      <c r="T11" s="34">
        <v>1</v>
      </c>
      <c r="U11" s="22">
        <v>0</v>
      </c>
      <c r="V11" s="22">
        <v>5000</v>
      </c>
      <c r="W11" s="22">
        <v>0</v>
      </c>
      <c r="X11" s="22"/>
      <c r="Y11" s="22" t="s">
        <v>415</v>
      </c>
      <c r="Z11" s="22" t="s">
        <v>443</v>
      </c>
      <c r="AA11" s="22" t="s">
        <v>175</v>
      </c>
      <c r="AB11" s="22">
        <v>185</v>
      </c>
      <c r="AC11" s="22">
        <v>0</v>
      </c>
      <c r="AD11" s="22">
        <v>0</v>
      </c>
      <c r="AE11" s="22">
        <v>0</v>
      </c>
      <c r="AF11" s="22">
        <v>0</v>
      </c>
      <c r="AG11" s="28">
        <v>66800</v>
      </c>
      <c r="AH11" s="28">
        <v>106800</v>
      </c>
      <c r="AI11" s="29">
        <v>86800</v>
      </c>
      <c r="BA11" s="18" t="s">
        <v>223</v>
      </c>
      <c r="BB11" s="31">
        <v>2</v>
      </c>
      <c r="BC11" s="22">
        <v>4</v>
      </c>
      <c r="BD11" s="22">
        <v>64</v>
      </c>
      <c r="BE11" s="22">
        <v>6.4</v>
      </c>
      <c r="BF11" s="32">
        <v>2592000</v>
      </c>
      <c r="BG11" s="22">
        <v>60</v>
      </c>
      <c r="BH11" s="22">
        <v>20</v>
      </c>
      <c r="BI11" s="22">
        <v>4</v>
      </c>
      <c r="BJ11" s="22">
        <v>48</v>
      </c>
      <c r="BK11" s="22">
        <v>8</v>
      </c>
      <c r="BL11" s="22">
        <v>5</v>
      </c>
      <c r="BM11" s="22">
        <v>5</v>
      </c>
      <c r="BN11" s="85">
        <v>0</v>
      </c>
      <c r="BO11" s="85">
        <v>0</v>
      </c>
      <c r="BP11" s="36">
        <v>2073600</v>
      </c>
      <c r="BQ11" s="34">
        <v>30</v>
      </c>
      <c r="BR11" s="22" t="s">
        <v>85</v>
      </c>
      <c r="BS11" s="22" t="s">
        <v>67</v>
      </c>
      <c r="BT11" s="34">
        <v>1</v>
      </c>
      <c r="BU11" s="90">
        <v>0</v>
      </c>
      <c r="BV11" s="22">
        <v>5000</v>
      </c>
      <c r="BW11" s="67">
        <v>0</v>
      </c>
      <c r="BX11" s="64"/>
      <c r="BY11" s="22" t="s">
        <v>415</v>
      </c>
      <c r="BZ11" s="22" t="s">
        <v>443</v>
      </c>
      <c r="CA11" s="22" t="s">
        <v>175</v>
      </c>
      <c r="CB11" s="22">
        <v>185</v>
      </c>
      <c r="CC11" s="67">
        <v>0</v>
      </c>
      <c r="CD11" s="67">
        <v>0</v>
      </c>
      <c r="CE11" s="67">
        <v>0</v>
      </c>
      <c r="CF11" s="67">
        <v>0</v>
      </c>
      <c r="CG11" s="28">
        <v>66800</v>
      </c>
      <c r="CH11" s="28">
        <v>106800</v>
      </c>
      <c r="CI11" s="29">
        <v>86800</v>
      </c>
    </row>
    <row r="12" spans="1:87" ht="72" x14ac:dyDescent="0.3">
      <c r="A12" s="18" t="s">
        <v>224</v>
      </c>
      <c r="B12" s="31">
        <v>2</v>
      </c>
      <c r="C12" s="22">
        <v>4</v>
      </c>
      <c r="D12" s="22">
        <v>64</v>
      </c>
      <c r="E12" s="22">
        <v>6.1</v>
      </c>
      <c r="F12" s="32">
        <v>2592000</v>
      </c>
      <c r="G12" s="22">
        <v>60</v>
      </c>
      <c r="H12" s="22">
        <v>25</v>
      </c>
      <c r="I12" s="22">
        <v>3</v>
      </c>
      <c r="J12" s="22">
        <v>48</v>
      </c>
      <c r="K12" s="22">
        <v>8</v>
      </c>
      <c r="L12" s="22">
        <v>5</v>
      </c>
      <c r="M12" s="22"/>
      <c r="N12" s="34">
        <v>0</v>
      </c>
      <c r="O12" s="34">
        <v>0</v>
      </c>
      <c r="P12" s="36">
        <v>2073600</v>
      </c>
      <c r="Q12" s="34">
        <v>30</v>
      </c>
      <c r="R12" s="22" t="s">
        <v>85</v>
      </c>
      <c r="S12" s="22" t="s">
        <v>67</v>
      </c>
      <c r="T12" s="34">
        <v>1</v>
      </c>
      <c r="U12" s="22">
        <v>0</v>
      </c>
      <c r="V12" s="22">
        <v>3500</v>
      </c>
      <c r="W12" s="22">
        <v>0</v>
      </c>
      <c r="X12" s="22"/>
      <c r="Y12" s="22" t="s">
        <v>416</v>
      </c>
      <c r="Z12" s="22" t="s">
        <v>444</v>
      </c>
      <c r="AA12" s="22" t="s">
        <v>177</v>
      </c>
      <c r="AB12" s="22">
        <v>152</v>
      </c>
      <c r="AC12" s="22">
        <v>0</v>
      </c>
      <c r="AD12" s="22">
        <v>0</v>
      </c>
      <c r="AE12" s="22">
        <v>0</v>
      </c>
      <c r="AF12" s="22">
        <v>0</v>
      </c>
      <c r="AG12" s="28">
        <v>68000</v>
      </c>
      <c r="AH12" s="28">
        <v>104999</v>
      </c>
      <c r="AI12" s="29">
        <v>86499.5</v>
      </c>
      <c r="BA12" s="18" t="s">
        <v>224</v>
      </c>
      <c r="BB12" s="31">
        <v>2</v>
      </c>
      <c r="BC12" s="22">
        <v>4</v>
      </c>
      <c r="BD12" s="22">
        <v>64</v>
      </c>
      <c r="BE12" s="22">
        <v>6.1</v>
      </c>
      <c r="BF12" s="32">
        <v>2592000</v>
      </c>
      <c r="BG12" s="22">
        <v>60</v>
      </c>
      <c r="BH12" s="22">
        <v>25</v>
      </c>
      <c r="BI12" s="22">
        <v>3</v>
      </c>
      <c r="BJ12" s="22">
        <v>48</v>
      </c>
      <c r="BK12" s="22">
        <v>8</v>
      </c>
      <c r="BL12" s="22">
        <v>5</v>
      </c>
      <c r="BM12" s="22"/>
      <c r="BN12" s="85">
        <v>0</v>
      </c>
      <c r="BO12" s="85">
        <v>0</v>
      </c>
      <c r="BP12" s="36">
        <v>2073600</v>
      </c>
      <c r="BQ12" s="34">
        <v>30</v>
      </c>
      <c r="BR12" s="22" t="s">
        <v>85</v>
      </c>
      <c r="BS12" s="22" t="s">
        <v>67</v>
      </c>
      <c r="BT12" s="34">
        <v>1</v>
      </c>
      <c r="BU12" s="90">
        <v>0</v>
      </c>
      <c r="BV12" s="22">
        <v>3500</v>
      </c>
      <c r="BW12" s="67">
        <v>0</v>
      </c>
      <c r="BX12" s="64"/>
      <c r="BY12" s="22" t="s">
        <v>416</v>
      </c>
      <c r="BZ12" s="22" t="s">
        <v>444</v>
      </c>
      <c r="CA12" s="22" t="s">
        <v>177</v>
      </c>
      <c r="CB12" s="22">
        <v>152</v>
      </c>
      <c r="CC12" s="67">
        <v>0</v>
      </c>
      <c r="CD12" s="67">
        <v>0</v>
      </c>
      <c r="CE12" s="67">
        <v>0</v>
      </c>
      <c r="CF12" s="67">
        <v>0</v>
      </c>
      <c r="CG12" s="28">
        <v>68000</v>
      </c>
      <c r="CH12" s="28">
        <v>104999</v>
      </c>
      <c r="CI12" s="29">
        <v>86499.5</v>
      </c>
    </row>
    <row r="13" spans="1:87" ht="86.4" x14ac:dyDescent="0.3">
      <c r="A13" s="18" t="s">
        <v>226</v>
      </c>
      <c r="B13" s="31">
        <v>2</v>
      </c>
      <c r="C13" s="22">
        <v>4</v>
      </c>
      <c r="D13" s="22">
        <v>128</v>
      </c>
      <c r="E13" s="22">
        <v>6.4</v>
      </c>
      <c r="F13" s="32">
        <v>2592000</v>
      </c>
      <c r="G13" s="22">
        <v>60</v>
      </c>
      <c r="H13" s="22">
        <v>20</v>
      </c>
      <c r="I13" s="22">
        <v>4</v>
      </c>
      <c r="J13" s="22">
        <v>48</v>
      </c>
      <c r="K13" s="22">
        <v>8</v>
      </c>
      <c r="L13" s="22">
        <v>5</v>
      </c>
      <c r="M13" s="22">
        <v>5</v>
      </c>
      <c r="N13" s="34">
        <v>0</v>
      </c>
      <c r="O13" s="34">
        <v>0</v>
      </c>
      <c r="P13" s="36">
        <v>2073600</v>
      </c>
      <c r="Q13" s="34">
        <v>30</v>
      </c>
      <c r="R13" s="22" t="s">
        <v>85</v>
      </c>
      <c r="S13" s="22" t="s">
        <v>67</v>
      </c>
      <c r="T13" s="34">
        <v>1</v>
      </c>
      <c r="U13" s="22">
        <v>0</v>
      </c>
      <c r="V13" s="22">
        <v>5000</v>
      </c>
      <c r="W13" s="22">
        <v>0</v>
      </c>
      <c r="X13" s="22"/>
      <c r="Y13" s="22" t="s">
        <v>415</v>
      </c>
      <c r="Z13" s="22" t="s">
        <v>443</v>
      </c>
      <c r="AA13" s="22" t="s">
        <v>175</v>
      </c>
      <c r="AB13" s="22">
        <v>185</v>
      </c>
      <c r="AC13" s="22">
        <v>0</v>
      </c>
      <c r="AD13" s="22">
        <v>0</v>
      </c>
      <c r="AE13" s="22">
        <v>0</v>
      </c>
      <c r="AF13" s="22">
        <v>0</v>
      </c>
      <c r="AG13" s="28">
        <v>67800</v>
      </c>
      <c r="AH13" s="28">
        <v>108300</v>
      </c>
      <c r="AI13" s="29">
        <v>88050</v>
      </c>
      <c r="BA13" s="18" t="s">
        <v>226</v>
      </c>
      <c r="BB13" s="31">
        <v>2</v>
      </c>
      <c r="BC13" s="22">
        <v>4</v>
      </c>
      <c r="BD13" s="22">
        <v>128</v>
      </c>
      <c r="BE13" s="22">
        <v>6.4</v>
      </c>
      <c r="BF13" s="32">
        <v>2592000</v>
      </c>
      <c r="BG13" s="22">
        <v>60</v>
      </c>
      <c r="BH13" s="22">
        <v>20</v>
      </c>
      <c r="BI13" s="22">
        <v>4</v>
      </c>
      <c r="BJ13" s="22">
        <v>48</v>
      </c>
      <c r="BK13" s="22">
        <v>8</v>
      </c>
      <c r="BL13" s="22">
        <v>5</v>
      </c>
      <c r="BM13" s="22">
        <v>5</v>
      </c>
      <c r="BN13" s="85">
        <v>0</v>
      </c>
      <c r="BO13" s="85">
        <v>0</v>
      </c>
      <c r="BP13" s="36">
        <v>2073600</v>
      </c>
      <c r="BQ13" s="34">
        <v>30</v>
      </c>
      <c r="BR13" s="22" t="s">
        <v>85</v>
      </c>
      <c r="BS13" s="22" t="s">
        <v>67</v>
      </c>
      <c r="BT13" s="34">
        <v>1</v>
      </c>
      <c r="BU13" s="90">
        <v>0</v>
      </c>
      <c r="BV13" s="22">
        <v>5000</v>
      </c>
      <c r="BW13" s="67">
        <v>0</v>
      </c>
      <c r="BX13" s="64"/>
      <c r="BY13" s="22" t="s">
        <v>415</v>
      </c>
      <c r="BZ13" s="22" t="s">
        <v>443</v>
      </c>
      <c r="CA13" s="22" t="s">
        <v>175</v>
      </c>
      <c r="CB13" s="22">
        <v>185</v>
      </c>
      <c r="CC13" s="67">
        <v>0</v>
      </c>
      <c r="CD13" s="67">
        <v>0</v>
      </c>
      <c r="CE13" s="67">
        <v>0</v>
      </c>
      <c r="CF13" s="67">
        <v>0</v>
      </c>
      <c r="CG13" s="28">
        <v>67800</v>
      </c>
      <c r="CH13" s="28">
        <v>108300</v>
      </c>
      <c r="CI13" s="29">
        <v>88050</v>
      </c>
    </row>
    <row r="14" spans="1:87" ht="100.8" x14ac:dyDescent="0.3">
      <c r="A14" s="18" t="s">
        <v>228</v>
      </c>
      <c r="B14" s="31">
        <v>2.2999999999999998</v>
      </c>
      <c r="C14" s="22">
        <v>4</v>
      </c>
      <c r="D14" s="22">
        <v>128</v>
      </c>
      <c r="E14" s="22">
        <v>6.5</v>
      </c>
      <c r="F14" s="32">
        <v>2592000</v>
      </c>
      <c r="G14" s="22">
        <v>60</v>
      </c>
      <c r="H14" s="22">
        <v>32</v>
      </c>
      <c r="I14" s="22">
        <v>4</v>
      </c>
      <c r="J14" s="22">
        <v>48</v>
      </c>
      <c r="K14" s="22">
        <v>12</v>
      </c>
      <c r="L14" s="22">
        <v>5</v>
      </c>
      <c r="M14" s="22">
        <v>5</v>
      </c>
      <c r="N14" s="34">
        <v>0</v>
      </c>
      <c r="O14" s="34">
        <v>0</v>
      </c>
      <c r="P14" s="36">
        <v>8294400</v>
      </c>
      <c r="Q14" s="34">
        <v>30</v>
      </c>
      <c r="R14" s="22" t="s">
        <v>85</v>
      </c>
      <c r="S14" s="22" t="s">
        <v>67</v>
      </c>
      <c r="T14" s="34">
        <v>1</v>
      </c>
      <c r="U14" s="22">
        <v>0</v>
      </c>
      <c r="V14" s="22">
        <v>4000</v>
      </c>
      <c r="W14" s="22">
        <v>0</v>
      </c>
      <c r="X14" s="22"/>
      <c r="Y14" s="22" t="s">
        <v>417</v>
      </c>
      <c r="Z14" s="22" t="s">
        <v>446</v>
      </c>
      <c r="AA14" s="22" t="s">
        <v>177</v>
      </c>
      <c r="AB14" s="22">
        <v>172</v>
      </c>
      <c r="AC14" s="22">
        <v>0</v>
      </c>
      <c r="AD14" s="22">
        <v>0</v>
      </c>
      <c r="AE14" s="22">
        <v>0</v>
      </c>
      <c r="AF14" s="22">
        <v>0</v>
      </c>
      <c r="AG14" s="28">
        <v>82000</v>
      </c>
      <c r="AH14" s="28">
        <v>150590</v>
      </c>
      <c r="AI14" s="29">
        <v>116295</v>
      </c>
      <c r="BA14" s="18" t="s">
        <v>228</v>
      </c>
      <c r="BB14" s="31">
        <v>2.2999999999999998</v>
      </c>
      <c r="BC14" s="22">
        <v>4</v>
      </c>
      <c r="BD14" s="22">
        <v>128</v>
      </c>
      <c r="BE14" s="22">
        <v>6.5</v>
      </c>
      <c r="BF14" s="32">
        <v>2592000</v>
      </c>
      <c r="BG14" s="22">
        <v>60</v>
      </c>
      <c r="BH14" s="22">
        <v>32</v>
      </c>
      <c r="BI14" s="22">
        <v>4</v>
      </c>
      <c r="BJ14" s="22">
        <v>48</v>
      </c>
      <c r="BK14" s="22">
        <v>12</v>
      </c>
      <c r="BL14" s="22">
        <v>5</v>
      </c>
      <c r="BM14" s="22">
        <v>5</v>
      </c>
      <c r="BN14" s="85">
        <v>0</v>
      </c>
      <c r="BO14" s="85">
        <v>0</v>
      </c>
      <c r="BP14" s="36">
        <v>8294400</v>
      </c>
      <c r="BQ14" s="34">
        <v>30</v>
      </c>
      <c r="BR14" s="22" t="s">
        <v>85</v>
      </c>
      <c r="BS14" s="22" t="s">
        <v>67</v>
      </c>
      <c r="BT14" s="34">
        <v>1</v>
      </c>
      <c r="BU14" s="90">
        <v>0</v>
      </c>
      <c r="BV14" s="22">
        <v>4000</v>
      </c>
      <c r="BW14" s="67">
        <v>0</v>
      </c>
      <c r="BX14" s="64"/>
      <c r="BY14" s="22" t="s">
        <v>417</v>
      </c>
      <c r="BZ14" s="22" t="s">
        <v>446</v>
      </c>
      <c r="CA14" s="22" t="s">
        <v>177</v>
      </c>
      <c r="CB14" s="22">
        <v>172</v>
      </c>
      <c r="CC14" s="67">
        <v>0</v>
      </c>
      <c r="CD14" s="67">
        <v>0</v>
      </c>
      <c r="CE14" s="67">
        <v>0</v>
      </c>
      <c r="CF14" s="67">
        <v>0</v>
      </c>
      <c r="CG14" s="28">
        <v>82000</v>
      </c>
      <c r="CH14" s="28">
        <v>150590</v>
      </c>
      <c r="CI14" s="29">
        <v>116295</v>
      </c>
    </row>
    <row r="15" spans="1:87" ht="100.8" x14ac:dyDescent="0.3">
      <c r="A15" s="18" t="s">
        <v>229</v>
      </c>
      <c r="B15" s="31">
        <v>2.2999999999999998</v>
      </c>
      <c r="C15" s="22">
        <v>4</v>
      </c>
      <c r="D15" s="22">
        <v>128</v>
      </c>
      <c r="E15" s="22">
        <v>6.4</v>
      </c>
      <c r="F15" s="32">
        <v>2527200</v>
      </c>
      <c r="G15" s="22">
        <v>60</v>
      </c>
      <c r="H15" s="22">
        <v>25</v>
      </c>
      <c r="I15" s="22">
        <v>3</v>
      </c>
      <c r="J15" s="22">
        <v>25</v>
      </c>
      <c r="K15" s="22">
        <v>8</v>
      </c>
      <c r="L15" s="22">
        <v>5</v>
      </c>
      <c r="M15" s="22"/>
      <c r="N15" s="34">
        <v>0</v>
      </c>
      <c r="O15" s="34">
        <v>0</v>
      </c>
      <c r="P15" s="36">
        <v>2073600</v>
      </c>
      <c r="Q15" s="34">
        <v>30</v>
      </c>
      <c r="R15" s="22" t="s">
        <v>85</v>
      </c>
      <c r="S15" s="22" t="s">
        <v>67</v>
      </c>
      <c r="T15" s="34">
        <v>1</v>
      </c>
      <c r="U15" s="22">
        <v>0</v>
      </c>
      <c r="V15" s="22">
        <v>4000</v>
      </c>
      <c r="W15" s="22">
        <v>0</v>
      </c>
      <c r="X15" s="22"/>
      <c r="Y15" s="22" t="s">
        <v>417</v>
      </c>
      <c r="Z15" s="22" t="s">
        <v>447</v>
      </c>
      <c r="AA15" s="22" t="s">
        <v>466</v>
      </c>
      <c r="AB15" s="22">
        <v>166</v>
      </c>
      <c r="AC15" s="22">
        <v>0</v>
      </c>
      <c r="AD15" s="22">
        <v>0</v>
      </c>
      <c r="AE15" s="22">
        <v>0</v>
      </c>
      <c r="AF15" s="22">
        <v>0</v>
      </c>
      <c r="AG15" s="28">
        <v>88900</v>
      </c>
      <c r="AH15" s="28">
        <v>137630</v>
      </c>
      <c r="AI15" s="29">
        <v>113265</v>
      </c>
      <c r="BA15" s="18" t="s">
        <v>229</v>
      </c>
      <c r="BB15" s="31">
        <v>2.2999999999999998</v>
      </c>
      <c r="BC15" s="22">
        <v>4</v>
      </c>
      <c r="BD15" s="22">
        <v>128</v>
      </c>
      <c r="BE15" s="22">
        <v>6.4</v>
      </c>
      <c r="BF15" s="32">
        <v>2527200</v>
      </c>
      <c r="BG15" s="22">
        <v>60</v>
      </c>
      <c r="BH15" s="22">
        <v>25</v>
      </c>
      <c r="BI15" s="22">
        <v>3</v>
      </c>
      <c r="BJ15" s="22">
        <v>25</v>
      </c>
      <c r="BK15" s="22">
        <v>8</v>
      </c>
      <c r="BL15" s="22">
        <v>5</v>
      </c>
      <c r="BM15" s="22"/>
      <c r="BN15" s="85">
        <v>0</v>
      </c>
      <c r="BO15" s="85">
        <v>0</v>
      </c>
      <c r="BP15" s="36">
        <v>2073600</v>
      </c>
      <c r="BQ15" s="34">
        <v>30</v>
      </c>
      <c r="BR15" s="22" t="s">
        <v>85</v>
      </c>
      <c r="BS15" s="22" t="s">
        <v>67</v>
      </c>
      <c r="BT15" s="34">
        <v>1</v>
      </c>
      <c r="BU15" s="90">
        <v>0</v>
      </c>
      <c r="BV15" s="22">
        <v>4000</v>
      </c>
      <c r="BW15" s="67">
        <v>0</v>
      </c>
      <c r="BX15" s="64"/>
      <c r="BY15" s="22" t="s">
        <v>417</v>
      </c>
      <c r="BZ15" s="22" t="s">
        <v>447</v>
      </c>
      <c r="CA15" s="22" t="s">
        <v>466</v>
      </c>
      <c r="CB15" s="22">
        <v>166</v>
      </c>
      <c r="CC15" s="67">
        <v>0</v>
      </c>
      <c r="CD15" s="67">
        <v>0</v>
      </c>
      <c r="CE15" s="67">
        <v>0</v>
      </c>
      <c r="CF15" s="67">
        <v>0</v>
      </c>
      <c r="CG15" s="28">
        <v>88900</v>
      </c>
      <c r="CH15" s="28">
        <v>137630</v>
      </c>
      <c r="CI15" s="29">
        <v>113265</v>
      </c>
    </row>
    <row r="16" spans="1:87" ht="100.8" x14ac:dyDescent="0.3">
      <c r="A16" s="18" t="s">
        <v>230</v>
      </c>
      <c r="B16" s="31">
        <v>2.2000000000000002</v>
      </c>
      <c r="C16" s="22">
        <v>4</v>
      </c>
      <c r="D16" s="22">
        <v>128</v>
      </c>
      <c r="E16" s="22">
        <v>6.6</v>
      </c>
      <c r="F16" s="32">
        <v>1152000</v>
      </c>
      <c r="G16" s="22">
        <v>60</v>
      </c>
      <c r="H16" s="22">
        <v>20</v>
      </c>
      <c r="I16" s="22">
        <v>4</v>
      </c>
      <c r="J16" s="22">
        <v>48</v>
      </c>
      <c r="K16" s="22">
        <v>8</v>
      </c>
      <c r="L16" s="22">
        <v>5</v>
      </c>
      <c r="M16" s="22">
        <v>5</v>
      </c>
      <c r="N16" s="34">
        <v>0</v>
      </c>
      <c r="O16" s="34">
        <v>0</v>
      </c>
      <c r="P16" s="36">
        <v>8294400</v>
      </c>
      <c r="Q16" s="34">
        <v>30</v>
      </c>
      <c r="R16" s="22" t="s">
        <v>85</v>
      </c>
      <c r="S16" s="22" t="s">
        <v>67</v>
      </c>
      <c r="T16" s="34">
        <v>1</v>
      </c>
      <c r="U16" s="22">
        <v>1</v>
      </c>
      <c r="V16" s="22">
        <v>5000</v>
      </c>
      <c r="W16" s="22">
        <v>0</v>
      </c>
      <c r="X16" s="22"/>
      <c r="Y16" s="22" t="s">
        <v>418</v>
      </c>
      <c r="Z16" s="22" t="s">
        <v>438</v>
      </c>
      <c r="AA16" s="22" t="s">
        <v>175</v>
      </c>
      <c r="AB16" s="22">
        <v>193</v>
      </c>
      <c r="AC16" s="22">
        <v>0</v>
      </c>
      <c r="AD16" s="22">
        <v>0</v>
      </c>
      <c r="AE16" s="22">
        <v>0</v>
      </c>
      <c r="AF16" s="22">
        <v>0</v>
      </c>
      <c r="AG16" s="28">
        <v>94000</v>
      </c>
      <c r="AH16" s="28">
        <v>128790</v>
      </c>
      <c r="AI16" s="29">
        <v>111395</v>
      </c>
      <c r="BA16" s="18" t="s">
        <v>230</v>
      </c>
      <c r="BB16" s="31">
        <v>2.2000000000000002</v>
      </c>
      <c r="BC16" s="22">
        <v>4</v>
      </c>
      <c r="BD16" s="22">
        <v>128</v>
      </c>
      <c r="BE16" s="22">
        <v>6.6</v>
      </c>
      <c r="BF16" s="32">
        <v>1152000</v>
      </c>
      <c r="BG16" s="22">
        <v>60</v>
      </c>
      <c r="BH16" s="22">
        <v>20</v>
      </c>
      <c r="BI16" s="22">
        <v>4</v>
      </c>
      <c r="BJ16" s="22">
        <v>48</v>
      </c>
      <c r="BK16" s="22">
        <v>8</v>
      </c>
      <c r="BL16" s="22">
        <v>5</v>
      </c>
      <c r="BM16" s="22">
        <v>5</v>
      </c>
      <c r="BN16" s="85">
        <v>0</v>
      </c>
      <c r="BO16" s="85">
        <v>0</v>
      </c>
      <c r="BP16" s="36">
        <v>8294400</v>
      </c>
      <c r="BQ16" s="34">
        <v>30</v>
      </c>
      <c r="BR16" s="22" t="s">
        <v>85</v>
      </c>
      <c r="BS16" s="22" t="s">
        <v>67</v>
      </c>
      <c r="BT16" s="34">
        <v>1</v>
      </c>
      <c r="BU16" s="90">
        <v>1</v>
      </c>
      <c r="BV16" s="22">
        <v>5000</v>
      </c>
      <c r="BW16" s="67">
        <v>0</v>
      </c>
      <c r="BX16" s="64"/>
      <c r="BY16" s="22" t="s">
        <v>418</v>
      </c>
      <c r="BZ16" s="22" t="s">
        <v>438</v>
      </c>
      <c r="CA16" s="22" t="s">
        <v>175</v>
      </c>
      <c r="CB16" s="22">
        <v>193</v>
      </c>
      <c r="CC16" s="67">
        <v>0</v>
      </c>
      <c r="CD16" s="67">
        <v>0</v>
      </c>
      <c r="CE16" s="67">
        <v>0</v>
      </c>
      <c r="CF16" s="67">
        <v>0</v>
      </c>
      <c r="CG16" s="28">
        <v>94000</v>
      </c>
      <c r="CH16" s="28">
        <v>128790</v>
      </c>
      <c r="CI16" s="29">
        <v>111395</v>
      </c>
    </row>
    <row r="17" spans="1:87" ht="86.4" x14ac:dyDescent="0.3">
      <c r="A17" s="18" t="s">
        <v>231</v>
      </c>
      <c r="B17" s="31">
        <v>2.2999999999999998</v>
      </c>
      <c r="C17" s="22">
        <v>6</v>
      </c>
      <c r="D17" s="22">
        <v>128</v>
      </c>
      <c r="E17" s="22">
        <v>6.5</v>
      </c>
      <c r="F17" s="32">
        <v>2592000</v>
      </c>
      <c r="G17" s="22">
        <v>60</v>
      </c>
      <c r="H17" s="22">
        <v>32</v>
      </c>
      <c r="I17" s="22">
        <v>4</v>
      </c>
      <c r="J17" s="22">
        <v>48</v>
      </c>
      <c r="K17" s="22">
        <v>12</v>
      </c>
      <c r="L17" s="22">
        <v>5</v>
      </c>
      <c r="M17" s="22">
        <v>5</v>
      </c>
      <c r="N17" s="34">
        <v>0</v>
      </c>
      <c r="O17" s="34">
        <v>0</v>
      </c>
      <c r="P17" s="36">
        <v>8294400</v>
      </c>
      <c r="Q17" s="34">
        <v>30</v>
      </c>
      <c r="R17" s="22" t="s">
        <v>85</v>
      </c>
      <c r="S17" s="22" t="s">
        <v>67</v>
      </c>
      <c r="T17" s="34">
        <v>1</v>
      </c>
      <c r="U17" s="22">
        <v>0</v>
      </c>
      <c r="V17" s="22">
        <v>4000</v>
      </c>
      <c r="W17" s="22">
        <v>0</v>
      </c>
      <c r="X17" s="22"/>
      <c r="Y17" s="22" t="s">
        <v>417</v>
      </c>
      <c r="Z17" s="22" t="s">
        <v>446</v>
      </c>
      <c r="AA17" s="22" t="s">
        <v>177</v>
      </c>
      <c r="AB17" s="22">
        <v>172</v>
      </c>
      <c r="AC17" s="22">
        <v>0</v>
      </c>
      <c r="AD17" s="22">
        <v>0</v>
      </c>
      <c r="AE17" s="22">
        <v>0</v>
      </c>
      <c r="AF17" s="22">
        <v>0</v>
      </c>
      <c r="AG17" s="28">
        <v>97000</v>
      </c>
      <c r="AH17" s="28">
        <v>136600</v>
      </c>
      <c r="AI17" s="29">
        <v>116800</v>
      </c>
      <c r="BA17" s="18" t="s">
        <v>231</v>
      </c>
      <c r="BB17" s="31">
        <v>2.2999999999999998</v>
      </c>
      <c r="BC17" s="22">
        <v>6</v>
      </c>
      <c r="BD17" s="22">
        <v>128</v>
      </c>
      <c r="BE17" s="22">
        <v>6.5</v>
      </c>
      <c r="BF17" s="32">
        <v>2592000</v>
      </c>
      <c r="BG17" s="22">
        <v>60</v>
      </c>
      <c r="BH17" s="22">
        <v>32</v>
      </c>
      <c r="BI17" s="22">
        <v>4</v>
      </c>
      <c r="BJ17" s="22">
        <v>48</v>
      </c>
      <c r="BK17" s="22">
        <v>12</v>
      </c>
      <c r="BL17" s="22">
        <v>5</v>
      </c>
      <c r="BM17" s="22">
        <v>5</v>
      </c>
      <c r="BN17" s="85">
        <v>0</v>
      </c>
      <c r="BO17" s="85">
        <v>0</v>
      </c>
      <c r="BP17" s="36">
        <v>8294400</v>
      </c>
      <c r="BQ17" s="34">
        <v>30</v>
      </c>
      <c r="BR17" s="22" t="s">
        <v>85</v>
      </c>
      <c r="BS17" s="22" t="s">
        <v>67</v>
      </c>
      <c r="BT17" s="34">
        <v>1</v>
      </c>
      <c r="BU17" s="90">
        <v>0</v>
      </c>
      <c r="BV17" s="22">
        <v>4000</v>
      </c>
      <c r="BW17" s="67">
        <v>0</v>
      </c>
      <c r="BX17" s="64"/>
      <c r="BY17" s="22" t="s">
        <v>417</v>
      </c>
      <c r="BZ17" s="22" t="s">
        <v>446</v>
      </c>
      <c r="CA17" s="22" t="s">
        <v>177</v>
      </c>
      <c r="CB17" s="22">
        <v>172</v>
      </c>
      <c r="CC17" s="67">
        <v>0</v>
      </c>
      <c r="CD17" s="67">
        <v>0</v>
      </c>
      <c r="CE17" s="67">
        <v>0</v>
      </c>
      <c r="CF17" s="67">
        <v>0</v>
      </c>
      <c r="CG17" s="28">
        <v>97000</v>
      </c>
      <c r="CH17" s="28">
        <v>136600</v>
      </c>
      <c r="CI17" s="29">
        <v>116800</v>
      </c>
    </row>
    <row r="18" spans="1:87" ht="100.8" x14ac:dyDescent="0.3">
      <c r="A18" s="18" t="s">
        <v>232</v>
      </c>
      <c r="B18" s="31">
        <v>2.2999999999999998</v>
      </c>
      <c r="C18" s="22">
        <v>6</v>
      </c>
      <c r="D18" s="22">
        <v>64</v>
      </c>
      <c r="E18" s="22">
        <v>6.4</v>
      </c>
      <c r="F18" s="32">
        <v>2527200</v>
      </c>
      <c r="G18" s="22">
        <v>60</v>
      </c>
      <c r="H18" s="22">
        <v>32</v>
      </c>
      <c r="I18" s="22">
        <v>4</v>
      </c>
      <c r="J18" s="22">
        <v>64</v>
      </c>
      <c r="K18" s="22">
        <v>8</v>
      </c>
      <c r="L18" s="22">
        <v>5</v>
      </c>
      <c r="M18" s="22">
        <v>5</v>
      </c>
      <c r="N18" s="34">
        <v>0</v>
      </c>
      <c r="O18" s="34">
        <v>0</v>
      </c>
      <c r="P18" s="36">
        <v>8294400</v>
      </c>
      <c r="Q18" s="34">
        <v>30</v>
      </c>
      <c r="R18" s="22" t="s">
        <v>85</v>
      </c>
      <c r="S18" s="22" t="s">
        <v>67</v>
      </c>
      <c r="T18" s="34">
        <v>1</v>
      </c>
      <c r="U18" s="22">
        <v>0</v>
      </c>
      <c r="V18" s="22">
        <v>6000</v>
      </c>
      <c r="W18" s="22">
        <v>0</v>
      </c>
      <c r="X18" s="22"/>
      <c r="Y18" s="22" t="s">
        <v>419</v>
      </c>
      <c r="Z18" s="22" t="s">
        <v>442</v>
      </c>
      <c r="AA18" s="22" t="s">
        <v>172</v>
      </c>
      <c r="AB18" s="22">
        <v>191</v>
      </c>
      <c r="AC18" s="22">
        <v>0</v>
      </c>
      <c r="AD18" s="22">
        <v>0</v>
      </c>
      <c r="AE18" s="22">
        <v>0</v>
      </c>
      <c r="AF18" s="22">
        <v>0</v>
      </c>
      <c r="AG18" s="28">
        <v>93300</v>
      </c>
      <c r="AH18" s="28">
        <v>138200</v>
      </c>
      <c r="AI18" s="29">
        <v>115750</v>
      </c>
      <c r="BA18" s="18" t="s">
        <v>232</v>
      </c>
      <c r="BB18" s="31">
        <v>2.2999999999999998</v>
      </c>
      <c r="BC18" s="22">
        <v>6</v>
      </c>
      <c r="BD18" s="22">
        <v>64</v>
      </c>
      <c r="BE18" s="22">
        <v>6.4</v>
      </c>
      <c r="BF18" s="32">
        <v>2527200</v>
      </c>
      <c r="BG18" s="22">
        <v>60</v>
      </c>
      <c r="BH18" s="22">
        <v>32</v>
      </c>
      <c r="BI18" s="22">
        <v>4</v>
      </c>
      <c r="BJ18" s="22">
        <v>64</v>
      </c>
      <c r="BK18" s="22">
        <v>8</v>
      </c>
      <c r="BL18" s="22">
        <v>5</v>
      </c>
      <c r="BM18" s="22">
        <v>5</v>
      </c>
      <c r="BN18" s="85">
        <v>0</v>
      </c>
      <c r="BO18" s="85">
        <v>0</v>
      </c>
      <c r="BP18" s="36">
        <v>8294400</v>
      </c>
      <c r="BQ18" s="34">
        <v>30</v>
      </c>
      <c r="BR18" s="22" t="s">
        <v>85</v>
      </c>
      <c r="BS18" s="22" t="s">
        <v>67</v>
      </c>
      <c r="BT18" s="34">
        <v>1</v>
      </c>
      <c r="BU18" s="90">
        <v>0</v>
      </c>
      <c r="BV18" s="22">
        <v>6000</v>
      </c>
      <c r="BW18" s="67">
        <v>0</v>
      </c>
      <c r="BX18" s="64"/>
      <c r="BY18" s="22" t="s">
        <v>419</v>
      </c>
      <c r="BZ18" s="22" t="s">
        <v>442</v>
      </c>
      <c r="CA18" s="22" t="s">
        <v>172</v>
      </c>
      <c r="CB18" s="22">
        <v>191</v>
      </c>
      <c r="CC18" s="67">
        <v>0</v>
      </c>
      <c r="CD18" s="67">
        <v>0</v>
      </c>
      <c r="CE18" s="67">
        <v>0</v>
      </c>
      <c r="CF18" s="67">
        <v>0</v>
      </c>
      <c r="CG18" s="28">
        <v>93300</v>
      </c>
      <c r="CH18" s="28">
        <v>138200</v>
      </c>
      <c r="CI18" s="29">
        <v>115750</v>
      </c>
    </row>
    <row r="19" spans="1:87" ht="100.8" x14ac:dyDescent="0.3">
      <c r="A19" s="18" t="s">
        <v>233</v>
      </c>
      <c r="B19" s="31">
        <v>2</v>
      </c>
      <c r="C19" s="22">
        <v>4</v>
      </c>
      <c r="D19" s="22">
        <v>64</v>
      </c>
      <c r="E19" s="22">
        <v>6.5</v>
      </c>
      <c r="F19" s="32">
        <v>1152000</v>
      </c>
      <c r="G19" s="22">
        <v>60</v>
      </c>
      <c r="H19" s="22">
        <v>13</v>
      </c>
      <c r="I19" s="22">
        <v>4</v>
      </c>
      <c r="J19" s="22">
        <v>48</v>
      </c>
      <c r="K19" s="22">
        <v>8</v>
      </c>
      <c r="L19" s="22">
        <v>5</v>
      </c>
      <c r="M19" s="22">
        <v>2</v>
      </c>
      <c r="N19" s="34">
        <v>0</v>
      </c>
      <c r="O19" s="34">
        <v>0</v>
      </c>
      <c r="P19" s="36">
        <v>8294400</v>
      </c>
      <c r="Q19" s="34">
        <v>30</v>
      </c>
      <c r="R19" s="22" t="s">
        <v>85</v>
      </c>
      <c r="S19" s="22" t="s">
        <v>67</v>
      </c>
      <c r="T19" s="34">
        <v>1</v>
      </c>
      <c r="U19" s="22">
        <v>1</v>
      </c>
      <c r="V19" s="22">
        <v>5000</v>
      </c>
      <c r="W19" s="22">
        <v>0</v>
      </c>
      <c r="X19" s="22"/>
      <c r="Y19" s="22" t="s">
        <v>411</v>
      </c>
      <c r="Z19" s="22" t="s">
        <v>448</v>
      </c>
      <c r="AA19" s="22" t="s">
        <v>171</v>
      </c>
      <c r="AB19" s="22">
        <v>205</v>
      </c>
      <c r="AC19" s="22">
        <v>0</v>
      </c>
      <c r="AD19" s="22">
        <v>0</v>
      </c>
      <c r="AE19" s="22">
        <v>0</v>
      </c>
      <c r="AF19" s="22">
        <v>0</v>
      </c>
      <c r="AG19" s="28">
        <v>101240</v>
      </c>
      <c r="AH19" s="28">
        <v>119980</v>
      </c>
      <c r="AI19" s="29">
        <v>110610</v>
      </c>
      <c r="BA19" s="18" t="s">
        <v>233</v>
      </c>
      <c r="BB19" s="31">
        <v>2</v>
      </c>
      <c r="BC19" s="22">
        <v>4</v>
      </c>
      <c r="BD19" s="22">
        <v>64</v>
      </c>
      <c r="BE19" s="22">
        <v>6.5</v>
      </c>
      <c r="BF19" s="32">
        <v>1152000</v>
      </c>
      <c r="BG19" s="22">
        <v>60</v>
      </c>
      <c r="BH19" s="22">
        <v>13</v>
      </c>
      <c r="BI19" s="22">
        <v>4</v>
      </c>
      <c r="BJ19" s="22">
        <v>48</v>
      </c>
      <c r="BK19" s="22">
        <v>8</v>
      </c>
      <c r="BL19" s="22">
        <v>5</v>
      </c>
      <c r="BM19" s="22">
        <v>2</v>
      </c>
      <c r="BN19" s="85">
        <v>0</v>
      </c>
      <c r="BO19" s="85">
        <v>0</v>
      </c>
      <c r="BP19" s="36">
        <v>8294400</v>
      </c>
      <c r="BQ19" s="34">
        <v>30</v>
      </c>
      <c r="BR19" s="22" t="s">
        <v>85</v>
      </c>
      <c r="BS19" s="22" t="s">
        <v>67</v>
      </c>
      <c r="BT19" s="34">
        <v>1</v>
      </c>
      <c r="BU19" s="90">
        <v>1</v>
      </c>
      <c r="BV19" s="22">
        <v>5000</v>
      </c>
      <c r="BW19" s="67">
        <v>0</v>
      </c>
      <c r="BX19" s="64"/>
      <c r="BY19" s="22" t="s">
        <v>411</v>
      </c>
      <c r="BZ19" s="22" t="s">
        <v>448</v>
      </c>
      <c r="CA19" s="22" t="s">
        <v>171</v>
      </c>
      <c r="CB19" s="22">
        <v>205</v>
      </c>
      <c r="CC19" s="67">
        <v>0</v>
      </c>
      <c r="CD19" s="67">
        <v>0</v>
      </c>
      <c r="CE19" s="67">
        <v>0</v>
      </c>
      <c r="CF19" s="67">
        <v>0</v>
      </c>
      <c r="CG19" s="28">
        <v>101240</v>
      </c>
      <c r="CH19" s="28">
        <v>119980</v>
      </c>
      <c r="CI19" s="29">
        <v>110610</v>
      </c>
    </row>
    <row r="20" spans="1:87" ht="100.8" x14ac:dyDescent="0.3">
      <c r="A20" s="18" t="s">
        <v>234</v>
      </c>
      <c r="B20" s="31">
        <v>2.2000000000000002</v>
      </c>
      <c r="C20" s="22">
        <v>6</v>
      </c>
      <c r="D20" s="22">
        <v>128</v>
      </c>
      <c r="E20" s="22">
        <v>6.7</v>
      </c>
      <c r="F20" s="32">
        <v>2592000</v>
      </c>
      <c r="G20" s="22">
        <v>60</v>
      </c>
      <c r="H20" s="22">
        <v>32</v>
      </c>
      <c r="I20" s="22">
        <v>4</v>
      </c>
      <c r="J20" s="22">
        <v>64</v>
      </c>
      <c r="K20" s="22">
        <v>12</v>
      </c>
      <c r="L20" s="22">
        <v>5</v>
      </c>
      <c r="M20" s="22">
        <v>5</v>
      </c>
      <c r="N20" s="34">
        <v>0</v>
      </c>
      <c r="O20" s="34">
        <v>0</v>
      </c>
      <c r="P20" s="36">
        <v>8294400</v>
      </c>
      <c r="Q20" s="34">
        <v>30</v>
      </c>
      <c r="R20" s="22" t="s">
        <v>85</v>
      </c>
      <c r="S20" s="22" t="s">
        <v>67</v>
      </c>
      <c r="T20" s="34">
        <v>1</v>
      </c>
      <c r="U20" s="22">
        <v>0</v>
      </c>
      <c r="V20" s="22">
        <v>4500</v>
      </c>
      <c r="W20" s="22">
        <v>0</v>
      </c>
      <c r="X20" s="22"/>
      <c r="Y20" s="22" t="s">
        <v>163</v>
      </c>
      <c r="Z20" s="22" t="s">
        <v>449</v>
      </c>
      <c r="AA20" s="22" t="s">
        <v>466</v>
      </c>
      <c r="AB20" s="22">
        <v>179</v>
      </c>
      <c r="AC20" s="22">
        <v>0</v>
      </c>
      <c r="AD20" s="22">
        <v>0</v>
      </c>
      <c r="AE20" s="22">
        <v>0</v>
      </c>
      <c r="AF20" s="22">
        <v>0</v>
      </c>
      <c r="AG20" s="28">
        <v>106990</v>
      </c>
      <c r="AH20" s="28">
        <v>187733</v>
      </c>
      <c r="AI20" s="29">
        <v>147361.5</v>
      </c>
      <c r="BA20" s="18" t="s">
        <v>234</v>
      </c>
      <c r="BB20" s="31">
        <v>2.2000000000000002</v>
      </c>
      <c r="BC20" s="22">
        <v>6</v>
      </c>
      <c r="BD20" s="22">
        <v>128</v>
      </c>
      <c r="BE20" s="22">
        <v>6.7</v>
      </c>
      <c r="BF20" s="32">
        <v>2592000</v>
      </c>
      <c r="BG20" s="22">
        <v>60</v>
      </c>
      <c r="BH20" s="22">
        <v>32</v>
      </c>
      <c r="BI20" s="22">
        <v>4</v>
      </c>
      <c r="BJ20" s="22">
        <v>64</v>
      </c>
      <c r="BK20" s="22">
        <v>12</v>
      </c>
      <c r="BL20" s="22">
        <v>5</v>
      </c>
      <c r="BM20" s="22">
        <v>5</v>
      </c>
      <c r="BN20" s="85">
        <v>0</v>
      </c>
      <c r="BO20" s="85">
        <v>0</v>
      </c>
      <c r="BP20" s="36">
        <v>8294400</v>
      </c>
      <c r="BQ20" s="34">
        <v>30</v>
      </c>
      <c r="BR20" s="22" t="s">
        <v>85</v>
      </c>
      <c r="BS20" s="22" t="s">
        <v>67</v>
      </c>
      <c r="BT20" s="34">
        <v>1</v>
      </c>
      <c r="BU20" s="90">
        <v>0</v>
      </c>
      <c r="BV20" s="22">
        <v>4500</v>
      </c>
      <c r="BW20" s="67">
        <v>0</v>
      </c>
      <c r="BX20" s="64"/>
      <c r="BY20" s="22" t="s">
        <v>163</v>
      </c>
      <c r="BZ20" s="22" t="s">
        <v>449</v>
      </c>
      <c r="CA20" s="22" t="s">
        <v>466</v>
      </c>
      <c r="CB20" s="22">
        <v>179</v>
      </c>
      <c r="CC20" s="67">
        <v>0</v>
      </c>
      <c r="CD20" s="67">
        <v>0</v>
      </c>
      <c r="CE20" s="67">
        <v>0</v>
      </c>
      <c r="CF20" s="67">
        <v>0</v>
      </c>
      <c r="CG20" s="28">
        <v>106990</v>
      </c>
      <c r="CH20" s="28">
        <v>187733</v>
      </c>
      <c r="CI20" s="29">
        <v>147361.5</v>
      </c>
    </row>
    <row r="21" spans="1:87" ht="100.8" x14ac:dyDescent="0.3">
      <c r="A21" s="18" t="s">
        <v>235</v>
      </c>
      <c r="B21" s="31">
        <v>2</v>
      </c>
      <c r="C21" s="22">
        <v>4</v>
      </c>
      <c r="D21" s="22">
        <v>128</v>
      </c>
      <c r="E21" s="22">
        <v>6.5</v>
      </c>
      <c r="F21" s="32">
        <v>1152000</v>
      </c>
      <c r="G21" s="22">
        <v>60</v>
      </c>
      <c r="H21" s="22">
        <v>13</v>
      </c>
      <c r="I21" s="22">
        <v>4</v>
      </c>
      <c r="J21" s="22">
        <v>48</v>
      </c>
      <c r="K21" s="22">
        <v>8</v>
      </c>
      <c r="L21" s="22">
        <v>5</v>
      </c>
      <c r="M21" s="22">
        <v>2</v>
      </c>
      <c r="N21" s="34">
        <v>0</v>
      </c>
      <c r="O21" s="34">
        <v>0</v>
      </c>
      <c r="P21" s="36">
        <v>8294400</v>
      </c>
      <c r="Q21" s="34">
        <v>30</v>
      </c>
      <c r="R21" s="22" t="s">
        <v>85</v>
      </c>
      <c r="S21" s="22" t="s">
        <v>67</v>
      </c>
      <c r="T21" s="34">
        <v>1</v>
      </c>
      <c r="U21" s="22">
        <v>1</v>
      </c>
      <c r="V21" s="22">
        <v>5000</v>
      </c>
      <c r="W21" s="22">
        <v>0</v>
      </c>
      <c r="X21" s="22"/>
      <c r="Y21" s="22" t="s">
        <v>411</v>
      </c>
      <c r="Z21" s="22" t="s">
        <v>448</v>
      </c>
      <c r="AA21" s="22" t="s">
        <v>171</v>
      </c>
      <c r="AB21" s="22">
        <v>205</v>
      </c>
      <c r="AC21" s="22">
        <v>0</v>
      </c>
      <c r="AD21" s="22">
        <v>0</v>
      </c>
      <c r="AE21" s="22">
        <v>0</v>
      </c>
      <c r="AF21" s="22">
        <v>0</v>
      </c>
      <c r="AG21" s="28">
        <v>92200</v>
      </c>
      <c r="AH21" s="28">
        <v>209900</v>
      </c>
      <c r="AI21" s="29">
        <v>151050</v>
      </c>
      <c r="BA21" s="18" t="s">
        <v>235</v>
      </c>
      <c r="BB21" s="31">
        <v>2</v>
      </c>
      <c r="BC21" s="22">
        <v>4</v>
      </c>
      <c r="BD21" s="22">
        <v>128</v>
      </c>
      <c r="BE21" s="22">
        <v>6.5</v>
      </c>
      <c r="BF21" s="32">
        <v>1152000</v>
      </c>
      <c r="BG21" s="22">
        <v>60</v>
      </c>
      <c r="BH21" s="22">
        <v>13</v>
      </c>
      <c r="BI21" s="22">
        <v>4</v>
      </c>
      <c r="BJ21" s="22">
        <v>48</v>
      </c>
      <c r="BK21" s="22">
        <v>8</v>
      </c>
      <c r="BL21" s="22">
        <v>5</v>
      </c>
      <c r="BM21" s="22">
        <v>2</v>
      </c>
      <c r="BN21" s="85">
        <v>0</v>
      </c>
      <c r="BO21" s="85">
        <v>0</v>
      </c>
      <c r="BP21" s="36">
        <v>8294400</v>
      </c>
      <c r="BQ21" s="34">
        <v>30</v>
      </c>
      <c r="BR21" s="22" t="s">
        <v>85</v>
      </c>
      <c r="BS21" s="22" t="s">
        <v>67</v>
      </c>
      <c r="BT21" s="34">
        <v>1</v>
      </c>
      <c r="BU21" s="90">
        <v>1</v>
      </c>
      <c r="BV21" s="22">
        <v>5000</v>
      </c>
      <c r="BW21" s="67">
        <v>0</v>
      </c>
      <c r="BX21" s="64"/>
      <c r="BY21" s="22" t="s">
        <v>411</v>
      </c>
      <c r="BZ21" s="22" t="s">
        <v>448</v>
      </c>
      <c r="CA21" s="22" t="s">
        <v>171</v>
      </c>
      <c r="CB21" s="22">
        <v>205</v>
      </c>
      <c r="CC21" s="67">
        <v>0</v>
      </c>
      <c r="CD21" s="67">
        <v>0</v>
      </c>
      <c r="CE21" s="67">
        <v>0</v>
      </c>
      <c r="CF21" s="67">
        <v>0</v>
      </c>
      <c r="CG21" s="28">
        <v>92200</v>
      </c>
      <c r="CH21" s="28">
        <v>209900</v>
      </c>
      <c r="CI21" s="29">
        <v>151050</v>
      </c>
    </row>
    <row r="22" spans="1:87" ht="86.4" x14ac:dyDescent="0.3">
      <c r="A22" s="18" t="s">
        <v>236</v>
      </c>
      <c r="B22" s="31">
        <v>2.2999999999999998</v>
      </c>
      <c r="C22" s="22">
        <v>6</v>
      </c>
      <c r="D22" s="22">
        <v>128</v>
      </c>
      <c r="E22" s="22">
        <v>6.5</v>
      </c>
      <c r="F22" s="32">
        <v>2592000</v>
      </c>
      <c r="G22" s="22">
        <v>60</v>
      </c>
      <c r="H22" s="22">
        <v>32</v>
      </c>
      <c r="I22" s="22">
        <v>4</v>
      </c>
      <c r="J22" s="22">
        <v>64</v>
      </c>
      <c r="K22" s="22">
        <v>12</v>
      </c>
      <c r="L22" s="22">
        <v>5</v>
      </c>
      <c r="M22" s="22">
        <v>5</v>
      </c>
      <c r="N22" s="34">
        <v>0</v>
      </c>
      <c r="O22" s="34">
        <v>0</v>
      </c>
      <c r="P22" s="36">
        <v>8294400</v>
      </c>
      <c r="Q22" s="34">
        <v>30</v>
      </c>
      <c r="R22" s="22" t="s">
        <v>85</v>
      </c>
      <c r="S22" s="22" t="s">
        <v>67</v>
      </c>
      <c r="T22" s="34">
        <v>1</v>
      </c>
      <c r="U22" s="22">
        <v>0</v>
      </c>
      <c r="V22" s="22">
        <v>6000</v>
      </c>
      <c r="W22" s="22">
        <v>0</v>
      </c>
      <c r="X22" s="22"/>
      <c r="Y22" s="22" t="s">
        <v>415</v>
      </c>
      <c r="Z22" s="22" t="s">
        <v>450</v>
      </c>
      <c r="AA22" s="22" t="s">
        <v>178</v>
      </c>
      <c r="AB22" s="22">
        <v>203</v>
      </c>
      <c r="AC22" s="22">
        <v>0</v>
      </c>
      <c r="AD22" s="22">
        <v>0</v>
      </c>
      <c r="AE22" s="22">
        <v>0</v>
      </c>
      <c r="AF22" s="22">
        <v>0</v>
      </c>
      <c r="AG22" s="28">
        <v>108900</v>
      </c>
      <c r="AH22" s="28">
        <v>127039</v>
      </c>
      <c r="AI22" s="29">
        <v>117969.5</v>
      </c>
      <c r="BA22" s="18" t="s">
        <v>236</v>
      </c>
      <c r="BB22" s="31">
        <v>2.2999999999999998</v>
      </c>
      <c r="BC22" s="22">
        <v>6</v>
      </c>
      <c r="BD22" s="22">
        <v>128</v>
      </c>
      <c r="BE22" s="22">
        <v>6.5</v>
      </c>
      <c r="BF22" s="32">
        <v>2592000</v>
      </c>
      <c r="BG22" s="22">
        <v>60</v>
      </c>
      <c r="BH22" s="22">
        <v>32</v>
      </c>
      <c r="BI22" s="22">
        <v>4</v>
      </c>
      <c r="BJ22" s="22">
        <v>64</v>
      </c>
      <c r="BK22" s="22">
        <v>12</v>
      </c>
      <c r="BL22" s="22">
        <v>5</v>
      </c>
      <c r="BM22" s="22">
        <v>5</v>
      </c>
      <c r="BN22" s="85">
        <v>0</v>
      </c>
      <c r="BO22" s="85">
        <v>0</v>
      </c>
      <c r="BP22" s="36">
        <v>8294400</v>
      </c>
      <c r="BQ22" s="34">
        <v>30</v>
      </c>
      <c r="BR22" s="22" t="s">
        <v>85</v>
      </c>
      <c r="BS22" s="22" t="s">
        <v>67</v>
      </c>
      <c r="BT22" s="34">
        <v>1</v>
      </c>
      <c r="BU22" s="90">
        <v>0</v>
      </c>
      <c r="BV22" s="22">
        <v>6000</v>
      </c>
      <c r="BW22" s="67">
        <v>0</v>
      </c>
      <c r="BX22" s="64"/>
      <c r="BY22" s="22" t="s">
        <v>415</v>
      </c>
      <c r="BZ22" s="22" t="s">
        <v>450</v>
      </c>
      <c r="CA22" s="22" t="s">
        <v>178</v>
      </c>
      <c r="CB22" s="22">
        <v>203</v>
      </c>
      <c r="CC22" s="67">
        <v>0</v>
      </c>
      <c r="CD22" s="67">
        <v>0</v>
      </c>
      <c r="CE22" s="67">
        <v>0</v>
      </c>
      <c r="CF22" s="67">
        <v>0</v>
      </c>
      <c r="CG22" s="28">
        <v>108900</v>
      </c>
      <c r="CH22" s="28">
        <v>127039</v>
      </c>
      <c r="CI22" s="29">
        <v>117969.5</v>
      </c>
    </row>
    <row r="23" spans="1:87" ht="86.4" x14ac:dyDescent="0.3">
      <c r="A23" s="18" t="s">
        <v>237</v>
      </c>
      <c r="B23" s="31">
        <v>2.2000000000000002</v>
      </c>
      <c r="C23" s="22">
        <v>6</v>
      </c>
      <c r="D23" s="22">
        <v>128</v>
      </c>
      <c r="E23" s="22">
        <v>6.7</v>
      </c>
      <c r="F23" s="32">
        <v>2527200</v>
      </c>
      <c r="G23" s="22">
        <v>60</v>
      </c>
      <c r="H23" s="22">
        <v>32</v>
      </c>
      <c r="I23" s="22">
        <v>4</v>
      </c>
      <c r="J23" s="22">
        <v>64</v>
      </c>
      <c r="K23" s="22">
        <v>12</v>
      </c>
      <c r="L23" s="22">
        <v>5</v>
      </c>
      <c r="M23" s="22">
        <v>5</v>
      </c>
      <c r="N23" s="34">
        <v>0</v>
      </c>
      <c r="O23" s="34">
        <v>0</v>
      </c>
      <c r="P23" s="36">
        <v>8294400</v>
      </c>
      <c r="Q23" s="34">
        <v>30</v>
      </c>
      <c r="R23" s="22" t="s">
        <v>85</v>
      </c>
      <c r="S23" s="22" t="s">
        <v>67</v>
      </c>
      <c r="T23" s="34">
        <v>1</v>
      </c>
      <c r="U23" s="22">
        <v>0</v>
      </c>
      <c r="V23" s="22">
        <v>7000</v>
      </c>
      <c r="W23" s="22">
        <v>0</v>
      </c>
      <c r="X23" s="22"/>
      <c r="Y23" s="22" t="s">
        <v>420</v>
      </c>
      <c r="Z23" s="22" t="s">
        <v>439</v>
      </c>
      <c r="AA23" s="22" t="s">
        <v>467</v>
      </c>
      <c r="AB23" s="22">
        <v>213</v>
      </c>
      <c r="AC23" s="22">
        <v>0</v>
      </c>
      <c r="AD23" s="22">
        <v>0</v>
      </c>
      <c r="AE23" s="22">
        <v>0</v>
      </c>
      <c r="AF23" s="22">
        <v>0</v>
      </c>
      <c r="AG23" s="28">
        <v>109000</v>
      </c>
      <c r="AH23" s="28">
        <v>197800</v>
      </c>
      <c r="AI23" s="29">
        <v>153400</v>
      </c>
      <c r="BA23" s="18" t="s">
        <v>237</v>
      </c>
      <c r="BB23" s="31">
        <v>2.2000000000000002</v>
      </c>
      <c r="BC23" s="22">
        <v>6</v>
      </c>
      <c r="BD23" s="22">
        <v>128</v>
      </c>
      <c r="BE23" s="22">
        <v>6.7</v>
      </c>
      <c r="BF23" s="32">
        <v>2527200</v>
      </c>
      <c r="BG23" s="22">
        <v>60</v>
      </c>
      <c r="BH23" s="22">
        <v>32</v>
      </c>
      <c r="BI23" s="22">
        <v>4</v>
      </c>
      <c r="BJ23" s="22">
        <v>64</v>
      </c>
      <c r="BK23" s="22">
        <v>12</v>
      </c>
      <c r="BL23" s="22">
        <v>5</v>
      </c>
      <c r="BM23" s="22">
        <v>5</v>
      </c>
      <c r="BN23" s="85">
        <v>0</v>
      </c>
      <c r="BO23" s="85">
        <v>0</v>
      </c>
      <c r="BP23" s="36">
        <v>8294400</v>
      </c>
      <c r="BQ23" s="34">
        <v>30</v>
      </c>
      <c r="BR23" s="22" t="s">
        <v>85</v>
      </c>
      <c r="BS23" s="22" t="s">
        <v>67</v>
      </c>
      <c r="BT23" s="34">
        <v>1</v>
      </c>
      <c r="BU23" s="90">
        <v>0</v>
      </c>
      <c r="BV23" s="22">
        <v>7000</v>
      </c>
      <c r="BW23" s="67">
        <v>0</v>
      </c>
      <c r="BX23" s="64"/>
      <c r="BY23" s="22" t="s">
        <v>420</v>
      </c>
      <c r="BZ23" s="22" t="s">
        <v>439</v>
      </c>
      <c r="CA23" s="22" t="s">
        <v>467</v>
      </c>
      <c r="CB23" s="22">
        <v>213</v>
      </c>
      <c r="CC23" s="67">
        <v>0</v>
      </c>
      <c r="CD23" s="67">
        <v>0</v>
      </c>
      <c r="CE23" s="67">
        <v>0</v>
      </c>
      <c r="CF23" s="67">
        <v>0</v>
      </c>
      <c r="CG23" s="28">
        <v>109000</v>
      </c>
      <c r="CH23" s="28">
        <v>197800</v>
      </c>
      <c r="CI23" s="29">
        <v>153400</v>
      </c>
    </row>
    <row r="24" spans="1:87" ht="72" x14ac:dyDescent="0.3">
      <c r="A24" s="18" t="s">
        <v>239</v>
      </c>
      <c r="B24" s="31">
        <v>2.2999999999999998</v>
      </c>
      <c r="C24" s="22">
        <v>4</v>
      </c>
      <c r="D24" s="22">
        <v>64</v>
      </c>
      <c r="E24" s="22">
        <v>6.3</v>
      </c>
      <c r="F24" s="32">
        <v>2527200</v>
      </c>
      <c r="G24" s="22">
        <v>60</v>
      </c>
      <c r="H24" s="22">
        <v>13</v>
      </c>
      <c r="I24" s="22">
        <v>2</v>
      </c>
      <c r="J24" s="22">
        <v>25</v>
      </c>
      <c r="K24" s="22">
        <v>8</v>
      </c>
      <c r="L24" s="22"/>
      <c r="M24" s="22"/>
      <c r="N24" s="34">
        <v>0</v>
      </c>
      <c r="O24" s="34">
        <v>0</v>
      </c>
      <c r="P24" s="36">
        <v>2073600</v>
      </c>
      <c r="Q24" s="34">
        <v>30</v>
      </c>
      <c r="R24" s="22" t="s">
        <v>85</v>
      </c>
      <c r="S24" s="22" t="s">
        <v>67</v>
      </c>
      <c r="T24" s="34">
        <v>1</v>
      </c>
      <c r="U24" s="22">
        <v>0</v>
      </c>
      <c r="V24" s="22">
        <v>4050</v>
      </c>
      <c r="W24" s="22">
        <v>0</v>
      </c>
      <c r="X24" s="22"/>
      <c r="Y24" s="22" t="s">
        <v>422</v>
      </c>
      <c r="Z24" s="22" t="s">
        <v>167</v>
      </c>
      <c r="AA24" s="22" t="s">
        <v>468</v>
      </c>
      <c r="AB24" s="22">
        <v>218</v>
      </c>
      <c r="AC24" s="22">
        <v>1</v>
      </c>
      <c r="AD24" s="22">
        <v>1</v>
      </c>
      <c r="AE24" s="22">
        <v>1</v>
      </c>
      <c r="AF24" s="22">
        <v>1</v>
      </c>
      <c r="AG24" s="28">
        <v>138000</v>
      </c>
      <c r="AH24" s="28">
        <v>201987</v>
      </c>
      <c r="AI24" s="29">
        <v>169993.5</v>
      </c>
      <c r="BA24" s="18" t="s">
        <v>239</v>
      </c>
      <c r="BB24" s="31">
        <v>2.2999999999999998</v>
      </c>
      <c r="BC24" s="22">
        <v>4</v>
      </c>
      <c r="BD24" s="22">
        <v>64</v>
      </c>
      <c r="BE24" s="22">
        <v>6.3</v>
      </c>
      <c r="BF24" s="32">
        <v>2527200</v>
      </c>
      <c r="BG24" s="22">
        <v>60</v>
      </c>
      <c r="BH24" s="22">
        <v>13</v>
      </c>
      <c r="BI24" s="22">
        <v>2</v>
      </c>
      <c r="BJ24" s="22">
        <v>25</v>
      </c>
      <c r="BK24" s="22">
        <v>8</v>
      </c>
      <c r="BL24" s="22"/>
      <c r="BM24" s="22"/>
      <c r="BN24" s="85">
        <v>0</v>
      </c>
      <c r="BO24" s="85">
        <v>0</v>
      </c>
      <c r="BP24" s="36">
        <v>2073600</v>
      </c>
      <c r="BQ24" s="34">
        <v>30</v>
      </c>
      <c r="BR24" s="22" t="s">
        <v>85</v>
      </c>
      <c r="BS24" s="22" t="s">
        <v>67</v>
      </c>
      <c r="BT24" s="34">
        <v>1</v>
      </c>
      <c r="BU24" s="90">
        <v>0</v>
      </c>
      <c r="BV24" s="22">
        <v>4050</v>
      </c>
      <c r="BW24" s="67">
        <v>0</v>
      </c>
      <c r="BX24" s="64"/>
      <c r="BY24" s="22" t="s">
        <v>422</v>
      </c>
      <c r="BZ24" s="22" t="s">
        <v>167</v>
      </c>
      <c r="CA24" s="22" t="s">
        <v>468</v>
      </c>
      <c r="CB24" s="22">
        <v>218</v>
      </c>
      <c r="CC24" s="67">
        <v>1</v>
      </c>
      <c r="CD24" s="67">
        <v>1</v>
      </c>
      <c r="CE24" s="67">
        <v>1</v>
      </c>
      <c r="CF24" s="67">
        <v>1</v>
      </c>
      <c r="CG24" s="28">
        <v>138000</v>
      </c>
      <c r="CH24" s="28">
        <v>201987</v>
      </c>
      <c r="CI24" s="29">
        <v>169993.5</v>
      </c>
    </row>
    <row r="25" spans="1:87" ht="86.4" x14ac:dyDescent="0.3">
      <c r="A25" s="18" t="s">
        <v>240</v>
      </c>
      <c r="B25" s="31">
        <v>2.2999999999999998</v>
      </c>
      <c r="C25" s="22">
        <v>4</v>
      </c>
      <c r="D25" s="22">
        <v>128</v>
      </c>
      <c r="E25" s="22">
        <v>6.4</v>
      </c>
      <c r="F25" s="32">
        <v>2527200</v>
      </c>
      <c r="G25" s="22">
        <v>60</v>
      </c>
      <c r="H25" s="22">
        <v>25</v>
      </c>
      <c r="I25" s="22">
        <v>3</v>
      </c>
      <c r="J25" s="22">
        <v>25</v>
      </c>
      <c r="K25" s="22">
        <v>8</v>
      </c>
      <c r="L25" s="22">
        <v>5</v>
      </c>
      <c r="M25" s="22"/>
      <c r="N25" s="34">
        <v>0</v>
      </c>
      <c r="O25" s="34">
        <v>0</v>
      </c>
      <c r="P25" s="36">
        <v>2073600</v>
      </c>
      <c r="Q25" s="34">
        <v>30</v>
      </c>
      <c r="R25" s="22" t="s">
        <v>85</v>
      </c>
      <c r="S25" s="22" t="s">
        <v>67</v>
      </c>
      <c r="T25" s="34">
        <v>1</v>
      </c>
      <c r="U25" s="22">
        <v>0</v>
      </c>
      <c r="V25" s="22">
        <v>4000</v>
      </c>
      <c r="W25" s="22">
        <v>0</v>
      </c>
      <c r="X25" s="22"/>
      <c r="Y25" s="22" t="s">
        <v>417</v>
      </c>
      <c r="Z25" s="22" t="s">
        <v>447</v>
      </c>
      <c r="AA25" s="22" t="s">
        <v>466</v>
      </c>
      <c r="AB25" s="22">
        <v>166</v>
      </c>
      <c r="AC25" s="22">
        <v>0</v>
      </c>
      <c r="AD25" s="22">
        <v>0</v>
      </c>
      <c r="AE25" s="22">
        <v>0</v>
      </c>
      <c r="AF25" s="22">
        <v>0</v>
      </c>
      <c r="AG25" s="28">
        <v>146790</v>
      </c>
      <c r="AH25" s="28">
        <v>146790</v>
      </c>
      <c r="AI25" s="29">
        <v>146790</v>
      </c>
      <c r="BA25" s="18" t="s">
        <v>240</v>
      </c>
      <c r="BB25" s="31">
        <v>2.2999999999999998</v>
      </c>
      <c r="BC25" s="22">
        <v>4</v>
      </c>
      <c r="BD25" s="22">
        <v>128</v>
      </c>
      <c r="BE25" s="22">
        <v>6.4</v>
      </c>
      <c r="BF25" s="32">
        <v>2527200</v>
      </c>
      <c r="BG25" s="22">
        <v>60</v>
      </c>
      <c r="BH25" s="22">
        <v>25</v>
      </c>
      <c r="BI25" s="22">
        <v>3</v>
      </c>
      <c r="BJ25" s="22">
        <v>25</v>
      </c>
      <c r="BK25" s="22">
        <v>8</v>
      </c>
      <c r="BL25" s="22">
        <v>5</v>
      </c>
      <c r="BM25" s="22"/>
      <c r="BN25" s="85">
        <v>0</v>
      </c>
      <c r="BO25" s="85">
        <v>0</v>
      </c>
      <c r="BP25" s="36">
        <v>2073600</v>
      </c>
      <c r="BQ25" s="34">
        <v>30</v>
      </c>
      <c r="BR25" s="22" t="s">
        <v>85</v>
      </c>
      <c r="BS25" s="22" t="s">
        <v>67</v>
      </c>
      <c r="BT25" s="34">
        <v>1</v>
      </c>
      <c r="BU25" s="90">
        <v>0</v>
      </c>
      <c r="BV25" s="22">
        <v>4000</v>
      </c>
      <c r="BW25" s="67">
        <v>0</v>
      </c>
      <c r="BX25" s="64"/>
      <c r="BY25" s="22" t="s">
        <v>417</v>
      </c>
      <c r="BZ25" s="22" t="s">
        <v>447</v>
      </c>
      <c r="CA25" s="22" t="s">
        <v>466</v>
      </c>
      <c r="CB25" s="22">
        <v>166</v>
      </c>
      <c r="CC25" s="67">
        <v>0</v>
      </c>
      <c r="CD25" s="67">
        <v>0</v>
      </c>
      <c r="CE25" s="67">
        <v>0</v>
      </c>
      <c r="CF25" s="67">
        <v>0</v>
      </c>
      <c r="CG25" s="28">
        <v>146790</v>
      </c>
      <c r="CH25" s="28">
        <v>146790</v>
      </c>
      <c r="CI25" s="29">
        <v>146790</v>
      </c>
    </row>
    <row r="26" spans="1:87" ht="115.2" x14ac:dyDescent="0.3">
      <c r="A26" s="18" t="s">
        <v>241</v>
      </c>
      <c r="B26" s="31">
        <v>2.7</v>
      </c>
      <c r="C26" s="22">
        <v>6</v>
      </c>
      <c r="D26" s="22">
        <v>128</v>
      </c>
      <c r="E26" s="22">
        <v>6.7</v>
      </c>
      <c r="F26" s="32">
        <v>2592000</v>
      </c>
      <c r="G26" s="22">
        <v>60</v>
      </c>
      <c r="H26" s="22">
        <v>32</v>
      </c>
      <c r="I26" s="22">
        <v>3</v>
      </c>
      <c r="J26" s="22">
        <v>12</v>
      </c>
      <c r="K26" s="22">
        <v>12</v>
      </c>
      <c r="L26" s="22">
        <v>12</v>
      </c>
      <c r="M26" s="22"/>
      <c r="N26" s="34">
        <v>0</v>
      </c>
      <c r="O26" s="34">
        <v>0</v>
      </c>
      <c r="P26" s="36">
        <v>8294400</v>
      </c>
      <c r="Q26" s="34">
        <v>30</v>
      </c>
      <c r="R26" s="22" t="s">
        <v>85</v>
      </c>
      <c r="S26" s="22" t="s">
        <v>67</v>
      </c>
      <c r="T26" s="34">
        <v>1</v>
      </c>
      <c r="U26" s="22">
        <v>0</v>
      </c>
      <c r="V26" s="22">
        <v>4500</v>
      </c>
      <c r="W26" s="22">
        <v>0</v>
      </c>
      <c r="X26" s="22"/>
      <c r="Y26" s="22" t="s">
        <v>161</v>
      </c>
      <c r="Z26" s="22" t="s">
        <v>448</v>
      </c>
      <c r="AA26" s="22" t="s">
        <v>469</v>
      </c>
      <c r="AB26" s="22">
        <v>199</v>
      </c>
      <c r="AC26" s="22">
        <v>0</v>
      </c>
      <c r="AD26" s="22">
        <v>0</v>
      </c>
      <c r="AE26" s="22">
        <v>0</v>
      </c>
      <c r="AF26" s="22">
        <v>0</v>
      </c>
      <c r="AG26" s="28">
        <v>148890</v>
      </c>
      <c r="AH26" s="28">
        <v>229990</v>
      </c>
      <c r="AI26" s="29">
        <v>189440</v>
      </c>
      <c r="BA26" s="18" t="s">
        <v>241</v>
      </c>
      <c r="BB26" s="31">
        <v>2.7</v>
      </c>
      <c r="BC26" s="22">
        <v>6</v>
      </c>
      <c r="BD26" s="22">
        <v>128</v>
      </c>
      <c r="BE26" s="22">
        <v>6.7</v>
      </c>
      <c r="BF26" s="32">
        <v>2592000</v>
      </c>
      <c r="BG26" s="22">
        <v>60</v>
      </c>
      <c r="BH26" s="22">
        <v>32</v>
      </c>
      <c r="BI26" s="22">
        <v>3</v>
      </c>
      <c r="BJ26" s="22">
        <v>12</v>
      </c>
      <c r="BK26" s="22">
        <v>12</v>
      </c>
      <c r="BL26" s="22">
        <v>12</v>
      </c>
      <c r="BM26" s="22"/>
      <c r="BN26" s="85">
        <v>0</v>
      </c>
      <c r="BO26" s="85">
        <v>0</v>
      </c>
      <c r="BP26" s="36">
        <v>8294400</v>
      </c>
      <c r="BQ26" s="34">
        <v>30</v>
      </c>
      <c r="BR26" s="22" t="s">
        <v>85</v>
      </c>
      <c r="BS26" s="22" t="s">
        <v>67</v>
      </c>
      <c r="BT26" s="34">
        <v>1</v>
      </c>
      <c r="BU26" s="90">
        <v>0</v>
      </c>
      <c r="BV26" s="22">
        <v>4500</v>
      </c>
      <c r="BW26" s="67">
        <v>0</v>
      </c>
      <c r="BX26" s="64"/>
      <c r="BY26" s="22" t="s">
        <v>161</v>
      </c>
      <c r="BZ26" s="22" t="s">
        <v>448</v>
      </c>
      <c r="CA26" s="22" t="s">
        <v>469</v>
      </c>
      <c r="CB26" s="22">
        <v>199</v>
      </c>
      <c r="CC26" s="67">
        <v>0</v>
      </c>
      <c r="CD26" s="67">
        <v>0</v>
      </c>
      <c r="CE26" s="67">
        <v>0</v>
      </c>
      <c r="CF26" s="67">
        <v>0</v>
      </c>
      <c r="CG26" s="28">
        <v>148890</v>
      </c>
      <c r="CH26" s="28">
        <v>229990</v>
      </c>
      <c r="CI26" s="29">
        <v>189440</v>
      </c>
    </row>
    <row r="27" spans="1:87" ht="100.8" x14ac:dyDescent="0.3">
      <c r="A27" s="18" t="s">
        <v>242</v>
      </c>
      <c r="B27" s="31">
        <v>2.73</v>
      </c>
      <c r="C27" s="22">
        <v>6</v>
      </c>
      <c r="D27" s="22">
        <v>128</v>
      </c>
      <c r="E27" s="22">
        <v>6.5</v>
      </c>
      <c r="F27" s="32">
        <v>2592000</v>
      </c>
      <c r="G27" s="22">
        <v>120</v>
      </c>
      <c r="H27" s="22">
        <v>32</v>
      </c>
      <c r="I27" s="22">
        <v>3</v>
      </c>
      <c r="J27" s="22">
        <v>12</v>
      </c>
      <c r="K27" s="22">
        <v>8</v>
      </c>
      <c r="L27" s="22">
        <v>12</v>
      </c>
      <c r="M27" s="22"/>
      <c r="N27" s="34">
        <v>0</v>
      </c>
      <c r="O27" s="34">
        <v>0</v>
      </c>
      <c r="P27" s="36">
        <v>8294400</v>
      </c>
      <c r="Q27" s="34">
        <v>60</v>
      </c>
      <c r="R27" s="22" t="s">
        <v>85</v>
      </c>
      <c r="S27" s="22" t="s">
        <v>67</v>
      </c>
      <c r="T27" s="34">
        <v>0</v>
      </c>
      <c r="U27" s="22">
        <v>0</v>
      </c>
      <c r="V27" s="22">
        <v>4500</v>
      </c>
      <c r="W27" s="22">
        <v>1</v>
      </c>
      <c r="X27" s="22">
        <v>15</v>
      </c>
      <c r="Y27" s="22" t="s">
        <v>423</v>
      </c>
      <c r="Z27" s="22" t="s">
        <v>452</v>
      </c>
      <c r="AA27" s="22" t="s">
        <v>173</v>
      </c>
      <c r="AB27" s="22">
        <v>190</v>
      </c>
      <c r="AC27" s="22">
        <v>1</v>
      </c>
      <c r="AD27" s="22">
        <v>1</v>
      </c>
      <c r="AE27" s="22">
        <v>1</v>
      </c>
      <c r="AF27" s="22">
        <v>0</v>
      </c>
      <c r="AG27" s="28">
        <v>157500</v>
      </c>
      <c r="AH27" s="28">
        <v>280350</v>
      </c>
      <c r="AI27" s="29">
        <v>218925</v>
      </c>
      <c r="BA27" s="18" t="s">
        <v>242</v>
      </c>
      <c r="BB27" s="31">
        <v>2.73</v>
      </c>
      <c r="BC27" s="22">
        <v>6</v>
      </c>
      <c r="BD27" s="22">
        <v>128</v>
      </c>
      <c r="BE27" s="22">
        <v>6.5</v>
      </c>
      <c r="BF27" s="32">
        <v>2592000</v>
      </c>
      <c r="BG27" s="22">
        <v>120</v>
      </c>
      <c r="BH27" s="22">
        <v>32</v>
      </c>
      <c r="BI27" s="22">
        <v>3</v>
      </c>
      <c r="BJ27" s="22">
        <v>12</v>
      </c>
      <c r="BK27" s="22">
        <v>8</v>
      </c>
      <c r="BL27" s="22">
        <v>12</v>
      </c>
      <c r="BM27" s="22"/>
      <c r="BN27" s="85">
        <v>0</v>
      </c>
      <c r="BO27" s="85">
        <v>0</v>
      </c>
      <c r="BP27" s="36">
        <v>8294400</v>
      </c>
      <c r="BQ27" s="34">
        <v>60</v>
      </c>
      <c r="BR27" s="22" t="s">
        <v>85</v>
      </c>
      <c r="BS27" s="22" t="s">
        <v>67</v>
      </c>
      <c r="BT27" s="34">
        <v>0</v>
      </c>
      <c r="BU27" s="90">
        <v>0</v>
      </c>
      <c r="BV27" s="22">
        <v>4500</v>
      </c>
      <c r="BW27" s="67">
        <v>1</v>
      </c>
      <c r="BX27" s="64">
        <v>15</v>
      </c>
      <c r="BY27" s="22" t="s">
        <v>423</v>
      </c>
      <c r="BZ27" s="22" t="s">
        <v>452</v>
      </c>
      <c r="CA27" s="22" t="s">
        <v>173</v>
      </c>
      <c r="CB27" s="22">
        <v>190</v>
      </c>
      <c r="CC27" s="67">
        <v>1</v>
      </c>
      <c r="CD27" s="67">
        <v>1</v>
      </c>
      <c r="CE27" s="67">
        <v>1</v>
      </c>
      <c r="CF27" s="67">
        <v>0</v>
      </c>
      <c r="CG27" s="28">
        <v>157500</v>
      </c>
      <c r="CH27" s="28">
        <v>280350</v>
      </c>
      <c r="CI27" s="29">
        <v>218925</v>
      </c>
    </row>
    <row r="28" spans="1:87" ht="100.8" x14ac:dyDescent="0.3">
      <c r="A28" s="18" t="s">
        <v>243</v>
      </c>
      <c r="B28" s="31">
        <v>2.84</v>
      </c>
      <c r="C28" s="22">
        <v>6</v>
      </c>
      <c r="D28" s="22">
        <v>128</v>
      </c>
      <c r="E28" s="22">
        <v>6.7</v>
      </c>
      <c r="F28" s="32">
        <v>2592000</v>
      </c>
      <c r="G28" s="22">
        <v>60</v>
      </c>
      <c r="H28" s="22">
        <v>32</v>
      </c>
      <c r="I28" s="22">
        <v>3</v>
      </c>
      <c r="J28" s="22">
        <v>48</v>
      </c>
      <c r="K28" s="22">
        <v>12</v>
      </c>
      <c r="L28" s="22">
        <v>5</v>
      </c>
      <c r="M28" s="22"/>
      <c r="N28" s="34">
        <v>0</v>
      </c>
      <c r="O28" s="34">
        <v>0</v>
      </c>
      <c r="P28" s="36">
        <v>8294400</v>
      </c>
      <c r="Q28" s="34">
        <v>60</v>
      </c>
      <c r="R28" s="22" t="s">
        <v>85</v>
      </c>
      <c r="S28" s="22" t="s">
        <v>67</v>
      </c>
      <c r="T28" s="34">
        <v>0</v>
      </c>
      <c r="U28" s="22">
        <v>0</v>
      </c>
      <c r="V28" s="22">
        <v>4500</v>
      </c>
      <c r="W28" s="22">
        <v>0</v>
      </c>
      <c r="X28" s="22"/>
      <c r="Y28" s="22" t="s">
        <v>424</v>
      </c>
      <c r="Z28" s="22" t="s">
        <v>441</v>
      </c>
      <c r="AA28" s="22" t="s">
        <v>470</v>
      </c>
      <c r="AB28" s="22">
        <v>186</v>
      </c>
      <c r="AC28" s="22">
        <v>0</v>
      </c>
      <c r="AD28" s="22">
        <v>0</v>
      </c>
      <c r="AE28" s="22">
        <v>0</v>
      </c>
      <c r="AF28" s="22">
        <v>0</v>
      </c>
      <c r="AG28" s="28">
        <v>163900</v>
      </c>
      <c r="AH28" s="28">
        <v>252800</v>
      </c>
      <c r="AI28" s="29">
        <v>208350</v>
      </c>
      <c r="BA28" s="18" t="s">
        <v>243</v>
      </c>
      <c r="BB28" s="31">
        <v>2.84</v>
      </c>
      <c r="BC28" s="22">
        <v>6</v>
      </c>
      <c r="BD28" s="22">
        <v>128</v>
      </c>
      <c r="BE28" s="22">
        <v>6.7</v>
      </c>
      <c r="BF28" s="32">
        <v>2592000</v>
      </c>
      <c r="BG28" s="22">
        <v>60</v>
      </c>
      <c r="BH28" s="22">
        <v>32</v>
      </c>
      <c r="BI28" s="22">
        <v>3</v>
      </c>
      <c r="BJ28" s="22">
        <v>48</v>
      </c>
      <c r="BK28" s="22">
        <v>12</v>
      </c>
      <c r="BL28" s="22">
        <v>5</v>
      </c>
      <c r="BM28" s="22"/>
      <c r="BN28" s="85">
        <v>0</v>
      </c>
      <c r="BO28" s="85">
        <v>0</v>
      </c>
      <c r="BP28" s="36">
        <v>8294400</v>
      </c>
      <c r="BQ28" s="34">
        <v>60</v>
      </c>
      <c r="BR28" s="22" t="s">
        <v>85</v>
      </c>
      <c r="BS28" s="22" t="s">
        <v>67</v>
      </c>
      <c r="BT28" s="34">
        <v>0</v>
      </c>
      <c r="BU28" s="90">
        <v>0</v>
      </c>
      <c r="BV28" s="22">
        <v>4500</v>
      </c>
      <c r="BW28" s="67">
        <v>0</v>
      </c>
      <c r="BX28" s="64"/>
      <c r="BY28" s="22" t="s">
        <v>424</v>
      </c>
      <c r="BZ28" s="22" t="s">
        <v>441</v>
      </c>
      <c r="CA28" s="22" t="s">
        <v>470</v>
      </c>
      <c r="CB28" s="22">
        <v>186</v>
      </c>
      <c r="CC28" s="67">
        <v>0</v>
      </c>
      <c r="CD28" s="67">
        <v>0</v>
      </c>
      <c r="CE28" s="67">
        <v>0</v>
      </c>
      <c r="CF28" s="67">
        <v>0</v>
      </c>
      <c r="CG28" s="28">
        <v>163900</v>
      </c>
      <c r="CH28" s="28">
        <v>252800</v>
      </c>
      <c r="CI28" s="29">
        <v>208350</v>
      </c>
    </row>
    <row r="29" spans="1:87" ht="86.4" x14ac:dyDescent="0.3">
      <c r="A29" s="18" t="s">
        <v>244</v>
      </c>
      <c r="B29" s="31">
        <v>2.7</v>
      </c>
      <c r="C29" s="22">
        <v>6</v>
      </c>
      <c r="D29" s="22">
        <v>128</v>
      </c>
      <c r="E29" s="22">
        <v>5.8</v>
      </c>
      <c r="F29" s="32">
        <v>2462400</v>
      </c>
      <c r="G29" s="22">
        <v>60</v>
      </c>
      <c r="H29" s="22">
        <v>10</v>
      </c>
      <c r="I29" s="22">
        <v>2</v>
      </c>
      <c r="J29" s="22">
        <v>12</v>
      </c>
      <c r="K29" s="22">
        <v>16</v>
      </c>
      <c r="L29" s="22"/>
      <c r="M29" s="22"/>
      <c r="N29" s="34">
        <v>0</v>
      </c>
      <c r="O29" s="34">
        <v>0</v>
      </c>
      <c r="P29" s="36">
        <v>8294400</v>
      </c>
      <c r="Q29" s="34">
        <v>60</v>
      </c>
      <c r="R29" s="22" t="s">
        <v>85</v>
      </c>
      <c r="S29" s="22" t="s">
        <v>67</v>
      </c>
      <c r="T29" s="34">
        <v>1</v>
      </c>
      <c r="U29" s="22">
        <v>0</v>
      </c>
      <c r="V29" s="22">
        <v>3100</v>
      </c>
      <c r="W29" s="22">
        <v>1</v>
      </c>
      <c r="X29" s="22">
        <v>15</v>
      </c>
      <c r="Y29" s="22" t="s">
        <v>425</v>
      </c>
      <c r="Z29" s="22" t="s">
        <v>453</v>
      </c>
      <c r="AA29" s="22" t="s">
        <v>177</v>
      </c>
      <c r="AB29" s="22">
        <v>150</v>
      </c>
      <c r="AC29" s="22">
        <v>1</v>
      </c>
      <c r="AD29" s="22">
        <v>1</v>
      </c>
      <c r="AE29" s="22">
        <v>1</v>
      </c>
      <c r="AF29" s="22">
        <v>0</v>
      </c>
      <c r="AG29" s="28">
        <v>169090</v>
      </c>
      <c r="AH29" s="28">
        <v>274800</v>
      </c>
      <c r="AI29" s="29">
        <v>221945</v>
      </c>
      <c r="BA29" s="18" t="s">
        <v>244</v>
      </c>
      <c r="BB29" s="31">
        <v>2.7</v>
      </c>
      <c r="BC29" s="22">
        <v>6</v>
      </c>
      <c r="BD29" s="22">
        <v>128</v>
      </c>
      <c r="BE29" s="22">
        <v>5.8</v>
      </c>
      <c r="BF29" s="32">
        <v>2462400</v>
      </c>
      <c r="BG29" s="22">
        <v>60</v>
      </c>
      <c r="BH29" s="22">
        <v>10</v>
      </c>
      <c r="BI29" s="22">
        <v>2</v>
      </c>
      <c r="BJ29" s="22">
        <v>12</v>
      </c>
      <c r="BK29" s="22">
        <v>16</v>
      </c>
      <c r="BL29" s="22"/>
      <c r="BM29" s="22"/>
      <c r="BN29" s="85">
        <v>0</v>
      </c>
      <c r="BO29" s="85">
        <v>0</v>
      </c>
      <c r="BP29" s="36">
        <v>8294400</v>
      </c>
      <c r="BQ29" s="34">
        <v>60</v>
      </c>
      <c r="BR29" s="22" t="s">
        <v>85</v>
      </c>
      <c r="BS29" s="22" t="s">
        <v>67</v>
      </c>
      <c r="BT29" s="34">
        <v>1</v>
      </c>
      <c r="BU29" s="90">
        <v>0</v>
      </c>
      <c r="BV29" s="22">
        <v>3100</v>
      </c>
      <c r="BW29" s="67">
        <v>1</v>
      </c>
      <c r="BX29" s="64">
        <v>15</v>
      </c>
      <c r="BY29" s="22" t="s">
        <v>425</v>
      </c>
      <c r="BZ29" s="22" t="s">
        <v>453</v>
      </c>
      <c r="CA29" s="22" t="s">
        <v>177</v>
      </c>
      <c r="CB29" s="22">
        <v>150</v>
      </c>
      <c r="CC29" s="67">
        <v>1</v>
      </c>
      <c r="CD29" s="67">
        <v>1</v>
      </c>
      <c r="CE29" s="67">
        <v>1</v>
      </c>
      <c r="CF29" s="67">
        <v>0</v>
      </c>
      <c r="CG29" s="28">
        <v>169090</v>
      </c>
      <c r="CH29" s="28">
        <v>274800</v>
      </c>
      <c r="CI29" s="29">
        <v>221945</v>
      </c>
    </row>
    <row r="30" spans="1:87" ht="100.8" x14ac:dyDescent="0.3">
      <c r="A30" s="18" t="s">
        <v>245</v>
      </c>
      <c r="B30" s="31">
        <v>2.84</v>
      </c>
      <c r="C30" s="22">
        <v>8</v>
      </c>
      <c r="D30" s="22">
        <v>128</v>
      </c>
      <c r="E30" s="22">
        <v>6.7</v>
      </c>
      <c r="F30" s="32">
        <v>2592000</v>
      </c>
      <c r="G30" s="22">
        <v>60</v>
      </c>
      <c r="H30" s="22">
        <v>32</v>
      </c>
      <c r="I30" s="22">
        <v>3</v>
      </c>
      <c r="J30" s="22">
        <v>48</v>
      </c>
      <c r="K30" s="22">
        <v>12</v>
      </c>
      <c r="L30" s="22">
        <v>5</v>
      </c>
      <c r="M30" s="22"/>
      <c r="N30" s="34">
        <v>0</v>
      </c>
      <c r="O30" s="34">
        <v>0</v>
      </c>
      <c r="P30" s="36">
        <v>8294400</v>
      </c>
      <c r="Q30" s="34">
        <v>60</v>
      </c>
      <c r="R30" s="22" t="s">
        <v>85</v>
      </c>
      <c r="S30" s="22" t="s">
        <v>67</v>
      </c>
      <c r="T30" s="34">
        <v>0</v>
      </c>
      <c r="U30" s="22">
        <v>0</v>
      </c>
      <c r="V30" s="22">
        <v>4500</v>
      </c>
      <c r="W30" s="22">
        <v>0</v>
      </c>
      <c r="X30" s="22"/>
      <c r="Y30" s="22" t="s">
        <v>424</v>
      </c>
      <c r="Z30" s="22" t="s">
        <v>441</v>
      </c>
      <c r="AA30" s="22" t="s">
        <v>470</v>
      </c>
      <c r="AB30" s="22">
        <v>186</v>
      </c>
      <c r="AC30" s="22">
        <v>0</v>
      </c>
      <c r="AD30" s="22">
        <v>0</v>
      </c>
      <c r="AE30" s="22">
        <v>0</v>
      </c>
      <c r="AF30" s="22">
        <v>0</v>
      </c>
      <c r="AG30" s="28">
        <v>179990</v>
      </c>
      <c r="AH30" s="28">
        <v>318989</v>
      </c>
      <c r="AI30" s="29">
        <v>249489.5</v>
      </c>
      <c r="BA30" s="18" t="s">
        <v>245</v>
      </c>
      <c r="BB30" s="31">
        <v>2.84</v>
      </c>
      <c r="BC30" s="22">
        <v>8</v>
      </c>
      <c r="BD30" s="22">
        <v>128</v>
      </c>
      <c r="BE30" s="22">
        <v>6.7</v>
      </c>
      <c r="BF30" s="32">
        <v>2592000</v>
      </c>
      <c r="BG30" s="22">
        <v>60</v>
      </c>
      <c r="BH30" s="22">
        <v>32</v>
      </c>
      <c r="BI30" s="22">
        <v>3</v>
      </c>
      <c r="BJ30" s="22">
        <v>48</v>
      </c>
      <c r="BK30" s="22">
        <v>12</v>
      </c>
      <c r="BL30" s="22">
        <v>5</v>
      </c>
      <c r="BM30" s="22"/>
      <c r="BN30" s="85">
        <v>0</v>
      </c>
      <c r="BO30" s="85">
        <v>0</v>
      </c>
      <c r="BP30" s="36">
        <v>8294400</v>
      </c>
      <c r="BQ30" s="34">
        <v>60</v>
      </c>
      <c r="BR30" s="22" t="s">
        <v>85</v>
      </c>
      <c r="BS30" s="22" t="s">
        <v>67</v>
      </c>
      <c r="BT30" s="34">
        <v>0</v>
      </c>
      <c r="BU30" s="90">
        <v>0</v>
      </c>
      <c r="BV30" s="22">
        <v>4500</v>
      </c>
      <c r="BW30" s="67">
        <v>0</v>
      </c>
      <c r="BX30" s="64"/>
      <c r="BY30" s="22" t="s">
        <v>424</v>
      </c>
      <c r="BZ30" s="22" t="s">
        <v>441</v>
      </c>
      <c r="CA30" s="22" t="s">
        <v>470</v>
      </c>
      <c r="CB30" s="22">
        <v>186</v>
      </c>
      <c r="CC30" s="67">
        <v>0</v>
      </c>
      <c r="CD30" s="67">
        <v>0</v>
      </c>
      <c r="CE30" s="67">
        <v>0</v>
      </c>
      <c r="CF30" s="67">
        <v>0</v>
      </c>
      <c r="CG30" s="28">
        <v>179990</v>
      </c>
      <c r="CH30" s="28">
        <v>318989</v>
      </c>
      <c r="CI30" s="29">
        <v>249489.5</v>
      </c>
    </row>
    <row r="31" spans="1:87" ht="100.8" x14ac:dyDescent="0.3">
      <c r="A31" s="18" t="s">
        <v>247</v>
      </c>
      <c r="B31" s="31">
        <v>2.73</v>
      </c>
      <c r="C31" s="22">
        <v>8</v>
      </c>
      <c r="D31" s="22">
        <v>256</v>
      </c>
      <c r="E31" s="22">
        <v>6.5</v>
      </c>
      <c r="F31" s="32">
        <v>2592000</v>
      </c>
      <c r="G31" s="22">
        <v>120</v>
      </c>
      <c r="H31" s="22">
        <v>32</v>
      </c>
      <c r="I31" s="22">
        <v>3</v>
      </c>
      <c r="J31" s="22">
        <v>12</v>
      </c>
      <c r="K31" s="22">
        <v>8</v>
      </c>
      <c r="L31" s="22">
        <v>12</v>
      </c>
      <c r="M31" s="22"/>
      <c r="N31" s="34">
        <v>0</v>
      </c>
      <c r="O31" s="34">
        <v>0</v>
      </c>
      <c r="P31" s="36">
        <v>8294400</v>
      </c>
      <c r="Q31" s="34">
        <v>60</v>
      </c>
      <c r="R31" s="22" t="s">
        <v>85</v>
      </c>
      <c r="S31" s="22" t="s">
        <v>67</v>
      </c>
      <c r="T31" s="34">
        <v>0</v>
      </c>
      <c r="U31" s="22">
        <v>0</v>
      </c>
      <c r="V31" s="22">
        <v>4500</v>
      </c>
      <c r="W31" s="22">
        <v>1</v>
      </c>
      <c r="X31" s="22">
        <v>15</v>
      </c>
      <c r="Y31" s="22" t="s">
        <v>423</v>
      </c>
      <c r="Z31" s="22" t="s">
        <v>452</v>
      </c>
      <c r="AA31" s="22" t="s">
        <v>173</v>
      </c>
      <c r="AB31" s="22">
        <v>190</v>
      </c>
      <c r="AC31" s="22">
        <v>1</v>
      </c>
      <c r="AD31" s="22">
        <v>1</v>
      </c>
      <c r="AE31" s="22">
        <v>1</v>
      </c>
      <c r="AF31" s="22">
        <v>0</v>
      </c>
      <c r="AG31" s="28">
        <v>181700</v>
      </c>
      <c r="AH31" s="28">
        <v>310590</v>
      </c>
      <c r="AI31" s="29">
        <v>246145</v>
      </c>
      <c r="BA31" s="18" t="s">
        <v>247</v>
      </c>
      <c r="BB31" s="31">
        <v>2.73</v>
      </c>
      <c r="BC31" s="22">
        <v>8</v>
      </c>
      <c r="BD31" s="22">
        <v>256</v>
      </c>
      <c r="BE31" s="22">
        <v>6.5</v>
      </c>
      <c r="BF31" s="32">
        <v>2592000</v>
      </c>
      <c r="BG31" s="22">
        <v>120</v>
      </c>
      <c r="BH31" s="22">
        <v>32</v>
      </c>
      <c r="BI31" s="22">
        <v>3</v>
      </c>
      <c r="BJ31" s="22">
        <v>12</v>
      </c>
      <c r="BK31" s="22">
        <v>8</v>
      </c>
      <c r="BL31" s="22">
        <v>12</v>
      </c>
      <c r="BM31" s="22"/>
      <c r="BN31" s="85">
        <v>0</v>
      </c>
      <c r="BO31" s="85">
        <v>0</v>
      </c>
      <c r="BP31" s="36">
        <v>8294400</v>
      </c>
      <c r="BQ31" s="34">
        <v>60</v>
      </c>
      <c r="BR31" s="22" t="s">
        <v>85</v>
      </c>
      <c r="BS31" s="22" t="s">
        <v>67</v>
      </c>
      <c r="BT31" s="34">
        <v>0</v>
      </c>
      <c r="BU31" s="90">
        <v>0</v>
      </c>
      <c r="BV31" s="22">
        <v>4500</v>
      </c>
      <c r="BW31" s="67">
        <v>1</v>
      </c>
      <c r="BX31" s="64">
        <v>15</v>
      </c>
      <c r="BY31" s="22" t="s">
        <v>423</v>
      </c>
      <c r="BZ31" s="22" t="s">
        <v>452</v>
      </c>
      <c r="CA31" s="22" t="s">
        <v>173</v>
      </c>
      <c r="CB31" s="22">
        <v>190</v>
      </c>
      <c r="CC31" s="67">
        <v>1</v>
      </c>
      <c r="CD31" s="67">
        <v>1</v>
      </c>
      <c r="CE31" s="67">
        <v>1</v>
      </c>
      <c r="CF31" s="67">
        <v>0</v>
      </c>
      <c r="CG31" s="28">
        <v>181700</v>
      </c>
      <c r="CH31" s="28">
        <v>310590</v>
      </c>
      <c r="CI31" s="29">
        <v>246145</v>
      </c>
    </row>
    <row r="32" spans="1:87" ht="86.4" x14ac:dyDescent="0.3">
      <c r="A32" s="18" t="s">
        <v>248</v>
      </c>
      <c r="B32" s="31">
        <v>2.7</v>
      </c>
      <c r="C32" s="22">
        <v>8</v>
      </c>
      <c r="D32" s="22">
        <v>128</v>
      </c>
      <c r="E32" s="22">
        <v>6.4</v>
      </c>
      <c r="F32" s="32">
        <v>4377600</v>
      </c>
      <c r="G32" s="22">
        <v>60</v>
      </c>
      <c r="H32" s="22">
        <v>10</v>
      </c>
      <c r="I32" s="22">
        <v>3</v>
      </c>
      <c r="J32" s="22">
        <v>12</v>
      </c>
      <c r="K32" s="22">
        <v>12</v>
      </c>
      <c r="L32" s="22">
        <v>16</v>
      </c>
      <c r="M32" s="22"/>
      <c r="N32" s="34">
        <v>0</v>
      </c>
      <c r="O32" s="34">
        <v>0</v>
      </c>
      <c r="P32" s="36">
        <v>8294400</v>
      </c>
      <c r="Q32" s="34">
        <v>60</v>
      </c>
      <c r="R32" s="22" t="s">
        <v>85</v>
      </c>
      <c r="S32" s="22" t="s">
        <v>67</v>
      </c>
      <c r="T32" s="34">
        <v>1</v>
      </c>
      <c r="U32" s="22">
        <v>0</v>
      </c>
      <c r="V32" s="22">
        <v>4100</v>
      </c>
      <c r="W32" s="22">
        <v>1</v>
      </c>
      <c r="X32" s="22">
        <v>15</v>
      </c>
      <c r="Y32" s="22" t="s">
        <v>427</v>
      </c>
      <c r="Z32" s="22" t="s">
        <v>455</v>
      </c>
      <c r="AA32" s="22" t="s">
        <v>464</v>
      </c>
      <c r="AB32" s="22">
        <v>175</v>
      </c>
      <c r="AC32" s="22">
        <v>1</v>
      </c>
      <c r="AD32" s="22">
        <v>1</v>
      </c>
      <c r="AE32" s="22">
        <v>1</v>
      </c>
      <c r="AF32" s="22">
        <v>0</v>
      </c>
      <c r="AG32" s="28">
        <v>192000</v>
      </c>
      <c r="AH32" s="28">
        <v>324614</v>
      </c>
      <c r="AI32" s="29">
        <v>258307</v>
      </c>
      <c r="BA32" s="18" t="s">
        <v>248</v>
      </c>
      <c r="BB32" s="31">
        <v>2.7</v>
      </c>
      <c r="BC32" s="22">
        <v>8</v>
      </c>
      <c r="BD32" s="22">
        <v>128</v>
      </c>
      <c r="BE32" s="22">
        <v>6.4</v>
      </c>
      <c r="BF32" s="32">
        <v>4377600</v>
      </c>
      <c r="BG32" s="22">
        <v>60</v>
      </c>
      <c r="BH32" s="22">
        <v>10</v>
      </c>
      <c r="BI32" s="22">
        <v>3</v>
      </c>
      <c r="BJ32" s="22">
        <v>12</v>
      </c>
      <c r="BK32" s="22">
        <v>12</v>
      </c>
      <c r="BL32" s="22">
        <v>16</v>
      </c>
      <c r="BM32" s="22"/>
      <c r="BN32" s="85">
        <v>0</v>
      </c>
      <c r="BO32" s="85">
        <v>0</v>
      </c>
      <c r="BP32" s="36">
        <v>8294400</v>
      </c>
      <c r="BQ32" s="34">
        <v>60</v>
      </c>
      <c r="BR32" s="22" t="s">
        <v>85</v>
      </c>
      <c r="BS32" s="22" t="s">
        <v>67</v>
      </c>
      <c r="BT32" s="34">
        <v>1</v>
      </c>
      <c r="BU32" s="90">
        <v>0</v>
      </c>
      <c r="BV32" s="22">
        <v>4100</v>
      </c>
      <c r="BW32" s="67">
        <v>1</v>
      </c>
      <c r="BX32" s="64">
        <v>15</v>
      </c>
      <c r="BY32" s="22" t="s">
        <v>427</v>
      </c>
      <c r="BZ32" s="22" t="s">
        <v>455</v>
      </c>
      <c r="CA32" s="22" t="s">
        <v>464</v>
      </c>
      <c r="CB32" s="22">
        <v>175</v>
      </c>
      <c r="CC32" s="67">
        <v>1</v>
      </c>
      <c r="CD32" s="67">
        <v>1</v>
      </c>
      <c r="CE32" s="67">
        <v>1</v>
      </c>
      <c r="CF32" s="67">
        <v>0</v>
      </c>
      <c r="CG32" s="28">
        <v>192000</v>
      </c>
      <c r="CH32" s="28">
        <v>324614</v>
      </c>
      <c r="CI32" s="29">
        <v>258307</v>
      </c>
    </row>
    <row r="33" spans="1:87" ht="86.4" x14ac:dyDescent="0.3">
      <c r="A33" s="18" t="s">
        <v>249</v>
      </c>
      <c r="B33" s="31">
        <v>2.73</v>
      </c>
      <c r="C33" s="22">
        <v>6</v>
      </c>
      <c r="D33" s="22">
        <v>128</v>
      </c>
      <c r="E33" s="22">
        <v>6.5</v>
      </c>
      <c r="F33" s="32">
        <v>2592000</v>
      </c>
      <c r="G33" s="22">
        <v>120</v>
      </c>
      <c r="H33" s="22">
        <v>32</v>
      </c>
      <c r="I33" s="22">
        <v>3</v>
      </c>
      <c r="J33" s="22">
        <v>12</v>
      </c>
      <c r="K33" s="22">
        <v>8</v>
      </c>
      <c r="L33" s="22">
        <v>12</v>
      </c>
      <c r="M33" s="22"/>
      <c r="N33" s="34">
        <v>0</v>
      </c>
      <c r="O33" s="34">
        <v>0</v>
      </c>
      <c r="P33" s="36">
        <v>8294400</v>
      </c>
      <c r="Q33" s="34">
        <v>60</v>
      </c>
      <c r="R33" s="22" t="s">
        <v>85</v>
      </c>
      <c r="S33" s="22" t="s">
        <v>67</v>
      </c>
      <c r="T33" s="34">
        <v>0</v>
      </c>
      <c r="U33" s="22">
        <v>0</v>
      </c>
      <c r="V33" s="22">
        <v>4500</v>
      </c>
      <c r="W33" s="22">
        <v>1</v>
      </c>
      <c r="X33" s="22">
        <v>15</v>
      </c>
      <c r="Y33" s="22" t="s">
        <v>423</v>
      </c>
      <c r="Z33" s="22" t="s">
        <v>452</v>
      </c>
      <c r="AA33" s="22" t="s">
        <v>173</v>
      </c>
      <c r="AB33" s="22">
        <v>190</v>
      </c>
      <c r="AC33" s="22">
        <v>1</v>
      </c>
      <c r="AD33" s="22">
        <v>1</v>
      </c>
      <c r="AE33" s="22">
        <v>1</v>
      </c>
      <c r="AF33" s="22">
        <v>0</v>
      </c>
      <c r="AG33" s="28">
        <v>234990</v>
      </c>
      <c r="AH33" s="28">
        <v>234990</v>
      </c>
      <c r="AI33" s="29">
        <v>234990</v>
      </c>
      <c r="BA33" s="18" t="s">
        <v>249</v>
      </c>
      <c r="BB33" s="31">
        <v>2.73</v>
      </c>
      <c r="BC33" s="22">
        <v>6</v>
      </c>
      <c r="BD33" s="22">
        <v>128</v>
      </c>
      <c r="BE33" s="22">
        <v>6.5</v>
      </c>
      <c r="BF33" s="32">
        <v>2592000</v>
      </c>
      <c r="BG33" s="22">
        <v>120</v>
      </c>
      <c r="BH33" s="22">
        <v>32</v>
      </c>
      <c r="BI33" s="22">
        <v>3</v>
      </c>
      <c r="BJ33" s="22">
        <v>12</v>
      </c>
      <c r="BK33" s="22">
        <v>8</v>
      </c>
      <c r="BL33" s="22">
        <v>12</v>
      </c>
      <c r="BM33" s="22"/>
      <c r="BN33" s="85">
        <v>0</v>
      </c>
      <c r="BO33" s="85">
        <v>0</v>
      </c>
      <c r="BP33" s="36">
        <v>8294400</v>
      </c>
      <c r="BQ33" s="34">
        <v>60</v>
      </c>
      <c r="BR33" s="22" t="s">
        <v>85</v>
      </c>
      <c r="BS33" s="22" t="s">
        <v>67</v>
      </c>
      <c r="BT33" s="34">
        <v>0</v>
      </c>
      <c r="BU33" s="90">
        <v>0</v>
      </c>
      <c r="BV33" s="22">
        <v>4500</v>
      </c>
      <c r="BW33" s="67">
        <v>1</v>
      </c>
      <c r="BX33" s="64">
        <v>15</v>
      </c>
      <c r="BY33" s="22" t="s">
        <v>423</v>
      </c>
      <c r="BZ33" s="22" t="s">
        <v>452</v>
      </c>
      <c r="CA33" s="22" t="s">
        <v>173</v>
      </c>
      <c r="CB33" s="22">
        <v>190</v>
      </c>
      <c r="CC33" s="67">
        <v>1</v>
      </c>
      <c r="CD33" s="67">
        <v>1</v>
      </c>
      <c r="CE33" s="67">
        <v>1</v>
      </c>
      <c r="CF33" s="67">
        <v>0</v>
      </c>
      <c r="CG33" s="28">
        <v>234990</v>
      </c>
      <c r="CH33" s="28">
        <v>234990</v>
      </c>
      <c r="CI33" s="29">
        <v>234990</v>
      </c>
    </row>
    <row r="34" spans="1:87" ht="86.4" x14ac:dyDescent="0.3">
      <c r="A34" s="18" t="s">
        <v>250</v>
      </c>
      <c r="B34" s="31">
        <v>2.7</v>
      </c>
      <c r="C34" s="22">
        <v>8</v>
      </c>
      <c r="D34" s="22">
        <v>128</v>
      </c>
      <c r="E34" s="22">
        <v>6.1</v>
      </c>
      <c r="F34" s="32">
        <v>4377600</v>
      </c>
      <c r="G34" s="22">
        <v>60</v>
      </c>
      <c r="H34" s="22">
        <v>10</v>
      </c>
      <c r="I34" s="22">
        <v>3</v>
      </c>
      <c r="J34" s="22">
        <v>12</v>
      </c>
      <c r="K34" s="22">
        <v>12</v>
      </c>
      <c r="L34" s="22">
        <v>16</v>
      </c>
      <c r="M34" s="22"/>
      <c r="N34" s="34">
        <v>0</v>
      </c>
      <c r="O34" s="34">
        <v>0</v>
      </c>
      <c r="P34" s="36">
        <v>8294400</v>
      </c>
      <c r="Q34" s="34">
        <v>60</v>
      </c>
      <c r="R34" s="22" t="s">
        <v>85</v>
      </c>
      <c r="S34" s="22" t="s">
        <v>67</v>
      </c>
      <c r="T34" s="34">
        <v>1</v>
      </c>
      <c r="U34" s="22">
        <v>0</v>
      </c>
      <c r="V34" s="22">
        <v>3400</v>
      </c>
      <c r="W34" s="22">
        <v>1</v>
      </c>
      <c r="X34" s="22">
        <v>15</v>
      </c>
      <c r="Y34" s="22" t="s">
        <v>416</v>
      </c>
      <c r="Z34" s="22" t="s">
        <v>456</v>
      </c>
      <c r="AA34" s="22" t="s">
        <v>464</v>
      </c>
      <c r="AB34" s="22">
        <v>157</v>
      </c>
      <c r="AC34" s="22">
        <v>1</v>
      </c>
      <c r="AD34" s="22">
        <v>1</v>
      </c>
      <c r="AE34" s="22">
        <v>1</v>
      </c>
      <c r="AF34" s="22">
        <v>0</v>
      </c>
      <c r="AG34" s="28">
        <v>237340</v>
      </c>
      <c r="AH34" s="28">
        <v>292000</v>
      </c>
      <c r="AI34" s="29">
        <v>264670</v>
      </c>
      <c r="BA34" s="18" t="s">
        <v>250</v>
      </c>
      <c r="BB34" s="31">
        <v>2.7</v>
      </c>
      <c r="BC34" s="22">
        <v>8</v>
      </c>
      <c r="BD34" s="22">
        <v>128</v>
      </c>
      <c r="BE34" s="22">
        <v>6.1</v>
      </c>
      <c r="BF34" s="32">
        <v>4377600</v>
      </c>
      <c r="BG34" s="22">
        <v>60</v>
      </c>
      <c r="BH34" s="22">
        <v>10</v>
      </c>
      <c r="BI34" s="22">
        <v>3</v>
      </c>
      <c r="BJ34" s="22">
        <v>12</v>
      </c>
      <c r="BK34" s="22">
        <v>12</v>
      </c>
      <c r="BL34" s="22">
        <v>16</v>
      </c>
      <c r="BM34" s="22"/>
      <c r="BN34" s="85">
        <v>0</v>
      </c>
      <c r="BO34" s="85">
        <v>0</v>
      </c>
      <c r="BP34" s="36">
        <v>8294400</v>
      </c>
      <c r="BQ34" s="34">
        <v>60</v>
      </c>
      <c r="BR34" s="22" t="s">
        <v>85</v>
      </c>
      <c r="BS34" s="22" t="s">
        <v>67</v>
      </c>
      <c r="BT34" s="34">
        <v>1</v>
      </c>
      <c r="BU34" s="90">
        <v>0</v>
      </c>
      <c r="BV34" s="22">
        <v>3400</v>
      </c>
      <c r="BW34" s="67">
        <v>1</v>
      </c>
      <c r="BX34" s="64">
        <v>15</v>
      </c>
      <c r="BY34" s="22" t="s">
        <v>416</v>
      </c>
      <c r="BZ34" s="22" t="s">
        <v>456</v>
      </c>
      <c r="CA34" s="22" t="s">
        <v>464</v>
      </c>
      <c r="CB34" s="22">
        <v>157</v>
      </c>
      <c r="CC34" s="67">
        <v>1</v>
      </c>
      <c r="CD34" s="67">
        <v>1</v>
      </c>
      <c r="CE34" s="67">
        <v>1</v>
      </c>
      <c r="CF34" s="67">
        <v>0</v>
      </c>
      <c r="CG34" s="28">
        <v>237340</v>
      </c>
      <c r="CH34" s="28">
        <v>292000</v>
      </c>
      <c r="CI34" s="29">
        <v>264670</v>
      </c>
    </row>
    <row r="35" spans="1:87" ht="100.8" x14ac:dyDescent="0.3">
      <c r="A35" s="18" t="s">
        <v>251</v>
      </c>
      <c r="B35" s="31">
        <v>2.84</v>
      </c>
      <c r="C35" s="22">
        <v>6</v>
      </c>
      <c r="D35" s="22">
        <v>128</v>
      </c>
      <c r="E35" s="22">
        <v>6.5</v>
      </c>
      <c r="F35" s="32">
        <v>2592000</v>
      </c>
      <c r="G35" s="22">
        <v>120</v>
      </c>
      <c r="H35" s="22">
        <v>32</v>
      </c>
      <c r="I35" s="22">
        <v>3</v>
      </c>
      <c r="J35" s="22">
        <v>12</v>
      </c>
      <c r="K35" s="22">
        <v>8</v>
      </c>
      <c r="L35" s="22">
        <v>12</v>
      </c>
      <c r="M35" s="22"/>
      <c r="N35" s="34">
        <v>0</v>
      </c>
      <c r="O35" s="34">
        <v>0</v>
      </c>
      <c r="P35" s="36">
        <v>8294400</v>
      </c>
      <c r="Q35" s="34">
        <v>60</v>
      </c>
      <c r="R35" s="22" t="s">
        <v>85</v>
      </c>
      <c r="S35" s="22" t="s">
        <v>67</v>
      </c>
      <c r="T35" s="34">
        <v>0</v>
      </c>
      <c r="U35" s="22">
        <v>1</v>
      </c>
      <c r="V35" s="22">
        <v>4500</v>
      </c>
      <c r="W35" s="22">
        <v>1</v>
      </c>
      <c r="X35" s="22">
        <v>15</v>
      </c>
      <c r="Y35" s="22" t="s">
        <v>423</v>
      </c>
      <c r="Z35" s="22" t="s">
        <v>452</v>
      </c>
      <c r="AA35" s="22" t="s">
        <v>173</v>
      </c>
      <c r="AB35" s="22">
        <v>190</v>
      </c>
      <c r="AC35" s="22">
        <v>1</v>
      </c>
      <c r="AD35" s="22">
        <v>1</v>
      </c>
      <c r="AE35" s="22">
        <v>1</v>
      </c>
      <c r="AF35" s="22">
        <v>0</v>
      </c>
      <c r="AG35" s="28">
        <v>192200</v>
      </c>
      <c r="AH35" s="28">
        <v>299974</v>
      </c>
      <c r="AI35" s="29">
        <v>246087</v>
      </c>
      <c r="BA35" s="18" t="s">
        <v>251</v>
      </c>
      <c r="BB35" s="31">
        <v>2.84</v>
      </c>
      <c r="BC35" s="22">
        <v>6</v>
      </c>
      <c r="BD35" s="22">
        <v>128</v>
      </c>
      <c r="BE35" s="22">
        <v>6.5</v>
      </c>
      <c r="BF35" s="32">
        <v>2592000</v>
      </c>
      <c r="BG35" s="22">
        <v>120</v>
      </c>
      <c r="BH35" s="22">
        <v>32</v>
      </c>
      <c r="BI35" s="22">
        <v>3</v>
      </c>
      <c r="BJ35" s="22">
        <v>12</v>
      </c>
      <c r="BK35" s="22">
        <v>8</v>
      </c>
      <c r="BL35" s="22">
        <v>12</v>
      </c>
      <c r="BM35" s="22"/>
      <c r="BN35" s="85">
        <v>0</v>
      </c>
      <c r="BO35" s="85">
        <v>0</v>
      </c>
      <c r="BP35" s="36">
        <v>8294400</v>
      </c>
      <c r="BQ35" s="34">
        <v>60</v>
      </c>
      <c r="BR35" s="22" t="s">
        <v>85</v>
      </c>
      <c r="BS35" s="22" t="s">
        <v>67</v>
      </c>
      <c r="BT35" s="34">
        <v>0</v>
      </c>
      <c r="BU35" s="90">
        <v>1</v>
      </c>
      <c r="BV35" s="22">
        <v>4500</v>
      </c>
      <c r="BW35" s="67">
        <v>1</v>
      </c>
      <c r="BX35" s="64">
        <v>15</v>
      </c>
      <c r="BY35" s="22" t="s">
        <v>423</v>
      </c>
      <c r="BZ35" s="22" t="s">
        <v>452</v>
      </c>
      <c r="CA35" s="22" t="s">
        <v>173</v>
      </c>
      <c r="CB35" s="22">
        <v>190</v>
      </c>
      <c r="CC35" s="67">
        <v>1</v>
      </c>
      <c r="CD35" s="67">
        <v>1</v>
      </c>
      <c r="CE35" s="67">
        <v>1</v>
      </c>
      <c r="CF35" s="67">
        <v>0</v>
      </c>
      <c r="CG35" s="28">
        <v>192200</v>
      </c>
      <c r="CH35" s="28">
        <v>299974</v>
      </c>
      <c r="CI35" s="29">
        <v>246087</v>
      </c>
    </row>
    <row r="36" spans="1:87" ht="100.8" x14ac:dyDescent="0.3">
      <c r="A36" s="18" t="s">
        <v>253</v>
      </c>
      <c r="B36" s="31">
        <v>2.73</v>
      </c>
      <c r="C36" s="22">
        <v>8</v>
      </c>
      <c r="D36" s="22">
        <v>128</v>
      </c>
      <c r="E36" s="22">
        <v>6.2</v>
      </c>
      <c r="F36" s="32">
        <v>4608000</v>
      </c>
      <c r="G36" s="22">
        <v>120</v>
      </c>
      <c r="H36" s="22">
        <v>10</v>
      </c>
      <c r="I36" s="22">
        <v>3</v>
      </c>
      <c r="J36" s="22">
        <v>12</v>
      </c>
      <c r="K36" s="22">
        <v>64</v>
      </c>
      <c r="L36" s="22">
        <v>12</v>
      </c>
      <c r="M36" s="22"/>
      <c r="N36" s="34">
        <v>0</v>
      </c>
      <c r="O36" s="34">
        <v>0</v>
      </c>
      <c r="P36" s="36">
        <v>33177600</v>
      </c>
      <c r="Q36" s="34">
        <v>24</v>
      </c>
      <c r="R36" s="22" t="s">
        <v>85</v>
      </c>
      <c r="S36" s="22" t="s">
        <v>67</v>
      </c>
      <c r="T36" s="34">
        <v>0</v>
      </c>
      <c r="U36" s="22">
        <v>0</v>
      </c>
      <c r="V36" s="22">
        <v>4000</v>
      </c>
      <c r="W36" s="22">
        <v>1</v>
      </c>
      <c r="X36" s="22">
        <v>15</v>
      </c>
      <c r="Y36" s="22" t="s">
        <v>429</v>
      </c>
      <c r="Z36" s="22" t="s">
        <v>458</v>
      </c>
      <c r="AA36" s="22" t="s">
        <v>177</v>
      </c>
      <c r="AB36" s="22">
        <v>163</v>
      </c>
      <c r="AC36" s="22">
        <v>1</v>
      </c>
      <c r="AD36" s="22">
        <v>1</v>
      </c>
      <c r="AE36" s="22">
        <v>1</v>
      </c>
      <c r="AF36" s="22">
        <v>0</v>
      </c>
      <c r="AG36" s="28">
        <v>227500</v>
      </c>
      <c r="AH36" s="28">
        <v>362700</v>
      </c>
      <c r="AI36" s="29">
        <v>295100</v>
      </c>
      <c r="BA36" s="18" t="s">
        <v>253</v>
      </c>
      <c r="BB36" s="31">
        <v>2.73</v>
      </c>
      <c r="BC36" s="22">
        <v>8</v>
      </c>
      <c r="BD36" s="22">
        <v>128</v>
      </c>
      <c r="BE36" s="22">
        <v>6.2</v>
      </c>
      <c r="BF36" s="32">
        <v>4608000</v>
      </c>
      <c r="BG36" s="22">
        <v>120</v>
      </c>
      <c r="BH36" s="22">
        <v>10</v>
      </c>
      <c r="BI36" s="22">
        <v>3</v>
      </c>
      <c r="BJ36" s="22">
        <v>12</v>
      </c>
      <c r="BK36" s="22">
        <v>64</v>
      </c>
      <c r="BL36" s="22">
        <v>12</v>
      </c>
      <c r="BM36" s="22"/>
      <c r="BN36" s="85">
        <v>0</v>
      </c>
      <c r="BO36" s="85">
        <v>0</v>
      </c>
      <c r="BP36" s="36">
        <v>33177600</v>
      </c>
      <c r="BQ36" s="34">
        <v>24</v>
      </c>
      <c r="BR36" s="22" t="s">
        <v>85</v>
      </c>
      <c r="BS36" s="22" t="s">
        <v>67</v>
      </c>
      <c r="BT36" s="34">
        <v>0</v>
      </c>
      <c r="BU36" s="90">
        <v>0</v>
      </c>
      <c r="BV36" s="22">
        <v>4000</v>
      </c>
      <c r="BW36" s="67">
        <v>1</v>
      </c>
      <c r="BX36" s="64">
        <v>15</v>
      </c>
      <c r="BY36" s="22" t="s">
        <v>429</v>
      </c>
      <c r="BZ36" s="22" t="s">
        <v>458</v>
      </c>
      <c r="CA36" s="22" t="s">
        <v>177</v>
      </c>
      <c r="CB36" s="22">
        <v>163</v>
      </c>
      <c r="CC36" s="67">
        <v>1</v>
      </c>
      <c r="CD36" s="67">
        <v>1</v>
      </c>
      <c r="CE36" s="67">
        <v>1</v>
      </c>
      <c r="CF36" s="67">
        <v>0</v>
      </c>
      <c r="CG36" s="28">
        <v>227500</v>
      </c>
      <c r="CH36" s="28">
        <v>362700</v>
      </c>
      <c r="CI36" s="29">
        <v>295100</v>
      </c>
    </row>
    <row r="37" spans="1:87" ht="100.8" x14ac:dyDescent="0.3">
      <c r="A37" s="18" t="s">
        <v>254</v>
      </c>
      <c r="B37" s="31">
        <v>2.73</v>
      </c>
      <c r="C37" s="22">
        <v>8</v>
      </c>
      <c r="D37" s="22">
        <v>128</v>
      </c>
      <c r="E37" s="22">
        <v>6.7</v>
      </c>
      <c r="F37" s="32">
        <v>4608000</v>
      </c>
      <c r="G37" s="22">
        <v>120</v>
      </c>
      <c r="H37" s="22">
        <v>10</v>
      </c>
      <c r="I37" s="22">
        <v>4</v>
      </c>
      <c r="J37" s="22">
        <v>12</v>
      </c>
      <c r="K37" s="22">
        <v>64</v>
      </c>
      <c r="L37" s="22">
        <v>12</v>
      </c>
      <c r="M37" s="22">
        <v>0.3</v>
      </c>
      <c r="N37" s="34">
        <v>0</v>
      </c>
      <c r="O37" s="34">
        <v>1</v>
      </c>
      <c r="P37" s="36">
        <v>33177600</v>
      </c>
      <c r="Q37" s="34">
        <v>24</v>
      </c>
      <c r="R37" s="22" t="s">
        <v>85</v>
      </c>
      <c r="S37" s="22" t="s">
        <v>67</v>
      </c>
      <c r="T37" s="34">
        <v>0</v>
      </c>
      <c r="U37" s="22">
        <v>0</v>
      </c>
      <c r="V37" s="22">
        <v>4500</v>
      </c>
      <c r="W37" s="22">
        <v>1</v>
      </c>
      <c r="X37" s="22">
        <v>15</v>
      </c>
      <c r="Y37" s="22" t="s">
        <v>160</v>
      </c>
      <c r="Z37" s="22" t="s">
        <v>459</v>
      </c>
      <c r="AA37" s="22" t="s">
        <v>464</v>
      </c>
      <c r="AB37" s="22">
        <v>186</v>
      </c>
      <c r="AC37" s="22">
        <v>1</v>
      </c>
      <c r="AD37" s="22">
        <v>1</v>
      </c>
      <c r="AE37" s="22">
        <v>1</v>
      </c>
      <c r="AF37" s="22">
        <v>0</v>
      </c>
      <c r="AG37" s="28">
        <v>238000</v>
      </c>
      <c r="AH37" s="28">
        <v>400408</v>
      </c>
      <c r="AI37" s="29">
        <v>319204</v>
      </c>
      <c r="BA37" s="18" t="s">
        <v>254</v>
      </c>
      <c r="BB37" s="31">
        <v>2.73</v>
      </c>
      <c r="BC37" s="22">
        <v>8</v>
      </c>
      <c r="BD37" s="22">
        <v>128</v>
      </c>
      <c r="BE37" s="22">
        <v>6.7</v>
      </c>
      <c r="BF37" s="32">
        <v>4608000</v>
      </c>
      <c r="BG37" s="22">
        <v>120</v>
      </c>
      <c r="BH37" s="22">
        <v>10</v>
      </c>
      <c r="BI37" s="22">
        <v>4</v>
      </c>
      <c r="BJ37" s="22">
        <v>12</v>
      </c>
      <c r="BK37" s="22">
        <v>64</v>
      </c>
      <c r="BL37" s="22">
        <v>12</v>
      </c>
      <c r="BM37" s="22">
        <v>0.3</v>
      </c>
      <c r="BN37" s="85">
        <v>0</v>
      </c>
      <c r="BO37" s="85">
        <v>1</v>
      </c>
      <c r="BP37" s="36">
        <v>33177600</v>
      </c>
      <c r="BQ37" s="34">
        <v>24</v>
      </c>
      <c r="BR37" s="22" t="s">
        <v>85</v>
      </c>
      <c r="BS37" s="22" t="s">
        <v>67</v>
      </c>
      <c r="BT37" s="34">
        <v>0</v>
      </c>
      <c r="BU37" s="90">
        <v>0</v>
      </c>
      <c r="BV37" s="22">
        <v>4500</v>
      </c>
      <c r="BW37" s="67">
        <v>1</v>
      </c>
      <c r="BX37" s="64">
        <v>15</v>
      </c>
      <c r="BY37" s="22" t="s">
        <v>160</v>
      </c>
      <c r="BZ37" s="22" t="s">
        <v>459</v>
      </c>
      <c r="CA37" s="22" t="s">
        <v>464</v>
      </c>
      <c r="CB37" s="22">
        <v>186</v>
      </c>
      <c r="CC37" s="67">
        <v>1</v>
      </c>
      <c r="CD37" s="67">
        <v>1</v>
      </c>
      <c r="CE37" s="67">
        <v>1</v>
      </c>
      <c r="CF37" s="67">
        <v>0</v>
      </c>
      <c r="CG37" s="28">
        <v>238000</v>
      </c>
      <c r="CH37" s="28">
        <v>400408</v>
      </c>
      <c r="CI37" s="29">
        <v>319204</v>
      </c>
    </row>
    <row r="38" spans="1:87" ht="100.8" x14ac:dyDescent="0.3">
      <c r="A38" s="18" t="s">
        <v>255</v>
      </c>
      <c r="B38" s="31">
        <v>2.73</v>
      </c>
      <c r="C38" s="22">
        <v>12</v>
      </c>
      <c r="D38" s="22">
        <v>128</v>
      </c>
      <c r="E38" s="22">
        <v>6.2</v>
      </c>
      <c r="F38" s="32">
        <v>4608000</v>
      </c>
      <c r="G38" s="22">
        <v>120</v>
      </c>
      <c r="H38" s="22">
        <v>10</v>
      </c>
      <c r="I38" s="22">
        <v>3</v>
      </c>
      <c r="J38" s="22">
        <v>12</v>
      </c>
      <c r="K38" s="22">
        <v>64</v>
      </c>
      <c r="L38" s="22">
        <v>12</v>
      </c>
      <c r="M38" s="22"/>
      <c r="N38" s="34">
        <v>0</v>
      </c>
      <c r="O38" s="34">
        <v>0</v>
      </c>
      <c r="P38" s="36">
        <v>33177600</v>
      </c>
      <c r="Q38" s="34">
        <v>24</v>
      </c>
      <c r="R38" s="22" t="s">
        <v>85</v>
      </c>
      <c r="S38" s="22" t="s">
        <v>67</v>
      </c>
      <c r="T38" s="34">
        <v>0</v>
      </c>
      <c r="U38" s="22">
        <v>1</v>
      </c>
      <c r="V38" s="22">
        <v>4000</v>
      </c>
      <c r="W38" s="22">
        <v>1</v>
      </c>
      <c r="X38" s="22">
        <v>15</v>
      </c>
      <c r="Y38" s="22" t="s">
        <v>429</v>
      </c>
      <c r="Z38" s="22" t="s">
        <v>458</v>
      </c>
      <c r="AA38" s="22" t="s">
        <v>177</v>
      </c>
      <c r="AB38" s="22">
        <v>163</v>
      </c>
      <c r="AC38" s="22">
        <v>1</v>
      </c>
      <c r="AD38" s="22">
        <v>1</v>
      </c>
      <c r="AE38" s="22">
        <v>1</v>
      </c>
      <c r="AF38" s="22">
        <v>0</v>
      </c>
      <c r="AG38" s="28">
        <v>236000</v>
      </c>
      <c r="AH38" s="28">
        <v>369000</v>
      </c>
      <c r="AI38" s="29">
        <v>302500</v>
      </c>
      <c r="BA38" s="18" t="s">
        <v>255</v>
      </c>
      <c r="BB38" s="31">
        <v>2.73</v>
      </c>
      <c r="BC38" s="22">
        <v>12</v>
      </c>
      <c r="BD38" s="22">
        <v>128</v>
      </c>
      <c r="BE38" s="22">
        <v>6.2</v>
      </c>
      <c r="BF38" s="32">
        <v>4608000</v>
      </c>
      <c r="BG38" s="22">
        <v>120</v>
      </c>
      <c r="BH38" s="22">
        <v>10</v>
      </c>
      <c r="BI38" s="22">
        <v>3</v>
      </c>
      <c r="BJ38" s="22">
        <v>12</v>
      </c>
      <c r="BK38" s="22">
        <v>64</v>
      </c>
      <c r="BL38" s="22">
        <v>12</v>
      </c>
      <c r="BM38" s="22"/>
      <c r="BN38" s="85">
        <v>0</v>
      </c>
      <c r="BO38" s="85">
        <v>0</v>
      </c>
      <c r="BP38" s="36">
        <v>33177600</v>
      </c>
      <c r="BQ38" s="34">
        <v>24</v>
      </c>
      <c r="BR38" s="22" t="s">
        <v>85</v>
      </c>
      <c r="BS38" s="22" t="s">
        <v>67</v>
      </c>
      <c r="BT38" s="34">
        <v>0</v>
      </c>
      <c r="BU38" s="90">
        <v>1</v>
      </c>
      <c r="BV38" s="22">
        <v>4000</v>
      </c>
      <c r="BW38" s="67">
        <v>1</v>
      </c>
      <c r="BX38" s="64">
        <v>15</v>
      </c>
      <c r="BY38" s="22" t="s">
        <v>429</v>
      </c>
      <c r="BZ38" s="22" t="s">
        <v>458</v>
      </c>
      <c r="CA38" s="22" t="s">
        <v>177</v>
      </c>
      <c r="CB38" s="22">
        <v>163</v>
      </c>
      <c r="CC38" s="67">
        <v>1</v>
      </c>
      <c r="CD38" s="67">
        <v>1</v>
      </c>
      <c r="CE38" s="67">
        <v>1</v>
      </c>
      <c r="CF38" s="67">
        <v>0</v>
      </c>
      <c r="CG38" s="28">
        <v>236000</v>
      </c>
      <c r="CH38" s="28">
        <v>369000</v>
      </c>
      <c r="CI38" s="29">
        <v>302500</v>
      </c>
    </row>
    <row r="39" spans="1:87" ht="86.4" x14ac:dyDescent="0.3">
      <c r="A39" s="18" t="s">
        <v>256</v>
      </c>
      <c r="B39" s="31">
        <v>2.73</v>
      </c>
      <c r="C39" s="22">
        <v>8</v>
      </c>
      <c r="D39" s="22">
        <v>128</v>
      </c>
      <c r="E39" s="22">
        <v>6.2</v>
      </c>
      <c r="F39" s="32">
        <v>4608000</v>
      </c>
      <c r="G39" s="22">
        <v>120</v>
      </c>
      <c r="H39" s="22">
        <v>10</v>
      </c>
      <c r="I39" s="22">
        <v>3</v>
      </c>
      <c r="J39" s="22">
        <v>12</v>
      </c>
      <c r="K39" s="22">
        <v>64</v>
      </c>
      <c r="L39" s="22">
        <v>12</v>
      </c>
      <c r="M39" s="22"/>
      <c r="N39" s="34">
        <v>0</v>
      </c>
      <c r="O39" s="34">
        <v>0</v>
      </c>
      <c r="P39" s="36">
        <v>33177600</v>
      </c>
      <c r="Q39" s="34">
        <v>24</v>
      </c>
      <c r="R39" s="22" t="s">
        <v>85</v>
      </c>
      <c r="S39" s="22" t="s">
        <v>67</v>
      </c>
      <c r="T39" s="34">
        <v>0</v>
      </c>
      <c r="U39" s="22">
        <v>1</v>
      </c>
      <c r="V39" s="22">
        <v>4000</v>
      </c>
      <c r="W39" s="22">
        <v>1</v>
      </c>
      <c r="X39" s="22">
        <v>15</v>
      </c>
      <c r="Y39" s="22" t="s">
        <v>429</v>
      </c>
      <c r="Z39" s="22" t="s">
        <v>458</v>
      </c>
      <c r="AA39" s="22" t="s">
        <v>177</v>
      </c>
      <c r="AB39" s="22">
        <v>163</v>
      </c>
      <c r="AC39" s="22">
        <v>1</v>
      </c>
      <c r="AD39" s="22">
        <v>1</v>
      </c>
      <c r="AE39" s="22">
        <v>1</v>
      </c>
      <c r="AF39" s="22">
        <v>0</v>
      </c>
      <c r="AG39" s="28">
        <v>237990</v>
      </c>
      <c r="AH39" s="28">
        <v>259990</v>
      </c>
      <c r="AI39" s="29">
        <v>248990</v>
      </c>
      <c r="BA39" s="18" t="s">
        <v>256</v>
      </c>
      <c r="BB39" s="31">
        <v>2.73</v>
      </c>
      <c r="BC39" s="22">
        <v>8</v>
      </c>
      <c r="BD39" s="22">
        <v>128</v>
      </c>
      <c r="BE39" s="22">
        <v>6.2</v>
      </c>
      <c r="BF39" s="32">
        <v>4608000</v>
      </c>
      <c r="BG39" s="22">
        <v>120</v>
      </c>
      <c r="BH39" s="22">
        <v>10</v>
      </c>
      <c r="BI39" s="22">
        <v>3</v>
      </c>
      <c r="BJ39" s="22">
        <v>12</v>
      </c>
      <c r="BK39" s="22">
        <v>64</v>
      </c>
      <c r="BL39" s="22">
        <v>12</v>
      </c>
      <c r="BM39" s="22"/>
      <c r="BN39" s="85">
        <v>0</v>
      </c>
      <c r="BO39" s="85">
        <v>0</v>
      </c>
      <c r="BP39" s="36">
        <v>33177600</v>
      </c>
      <c r="BQ39" s="34">
        <v>24</v>
      </c>
      <c r="BR39" s="22" t="s">
        <v>85</v>
      </c>
      <c r="BS39" s="22" t="s">
        <v>67</v>
      </c>
      <c r="BT39" s="34">
        <v>0</v>
      </c>
      <c r="BU39" s="90">
        <v>1</v>
      </c>
      <c r="BV39" s="22">
        <v>4000</v>
      </c>
      <c r="BW39" s="67">
        <v>1</v>
      </c>
      <c r="BX39" s="64">
        <v>15</v>
      </c>
      <c r="BY39" s="22" t="s">
        <v>429</v>
      </c>
      <c r="BZ39" s="22" t="s">
        <v>458</v>
      </c>
      <c r="CA39" s="22" t="s">
        <v>177</v>
      </c>
      <c r="CB39" s="22">
        <v>163</v>
      </c>
      <c r="CC39" s="67">
        <v>1</v>
      </c>
      <c r="CD39" s="67">
        <v>1</v>
      </c>
      <c r="CE39" s="67">
        <v>1</v>
      </c>
      <c r="CF39" s="67">
        <v>0</v>
      </c>
      <c r="CG39" s="28">
        <v>237990</v>
      </c>
      <c r="CH39" s="28">
        <v>259990</v>
      </c>
      <c r="CI39" s="29">
        <v>248990</v>
      </c>
    </row>
    <row r="40" spans="1:87" ht="86.4" x14ac:dyDescent="0.3">
      <c r="A40" s="18" t="s">
        <v>258</v>
      </c>
      <c r="B40" s="31">
        <v>2.73</v>
      </c>
      <c r="C40" s="22">
        <v>12</v>
      </c>
      <c r="D40" s="22">
        <v>256</v>
      </c>
      <c r="E40" s="22">
        <v>6.8</v>
      </c>
      <c r="F40" s="32">
        <v>4377600</v>
      </c>
      <c r="G40" s="22">
        <v>60</v>
      </c>
      <c r="H40" s="22">
        <v>10</v>
      </c>
      <c r="I40" s="22">
        <v>4</v>
      </c>
      <c r="J40" s="22">
        <v>12</v>
      </c>
      <c r="K40" s="22">
        <v>12</v>
      </c>
      <c r="L40" s="22">
        <v>16</v>
      </c>
      <c r="M40" s="22">
        <v>0.3</v>
      </c>
      <c r="N40" s="34">
        <v>0</v>
      </c>
      <c r="O40" s="34">
        <v>1</v>
      </c>
      <c r="P40" s="36">
        <v>8294400</v>
      </c>
      <c r="Q40" s="34">
        <v>60</v>
      </c>
      <c r="R40" s="22" t="s">
        <v>85</v>
      </c>
      <c r="S40" s="22" t="s">
        <v>67</v>
      </c>
      <c r="T40" s="34">
        <v>0</v>
      </c>
      <c r="U40" s="22">
        <v>0</v>
      </c>
      <c r="V40" s="22">
        <v>4300</v>
      </c>
      <c r="W40" s="22">
        <v>1</v>
      </c>
      <c r="X40" s="22">
        <v>20</v>
      </c>
      <c r="Y40" s="22" t="s">
        <v>159</v>
      </c>
      <c r="Z40" s="22" t="s">
        <v>165</v>
      </c>
      <c r="AA40" s="22" t="s">
        <v>177</v>
      </c>
      <c r="AB40" s="22">
        <v>196</v>
      </c>
      <c r="AC40" s="22">
        <v>1</v>
      </c>
      <c r="AD40" s="22">
        <v>1</v>
      </c>
      <c r="AE40" s="22">
        <v>1</v>
      </c>
      <c r="AF40" s="22">
        <v>0</v>
      </c>
      <c r="AG40" s="28">
        <v>249890</v>
      </c>
      <c r="AH40" s="28">
        <v>408190</v>
      </c>
      <c r="AI40" s="29">
        <v>329040</v>
      </c>
      <c r="BA40" s="18" t="s">
        <v>258</v>
      </c>
      <c r="BB40" s="31">
        <v>2.73</v>
      </c>
      <c r="BC40" s="22">
        <v>12</v>
      </c>
      <c r="BD40" s="22">
        <v>256</v>
      </c>
      <c r="BE40" s="22">
        <v>6.8</v>
      </c>
      <c r="BF40" s="32">
        <v>4377600</v>
      </c>
      <c r="BG40" s="22">
        <v>60</v>
      </c>
      <c r="BH40" s="22">
        <v>10</v>
      </c>
      <c r="BI40" s="22">
        <v>4</v>
      </c>
      <c r="BJ40" s="22">
        <v>12</v>
      </c>
      <c r="BK40" s="22">
        <v>12</v>
      </c>
      <c r="BL40" s="22">
        <v>16</v>
      </c>
      <c r="BM40" s="22">
        <v>0.3</v>
      </c>
      <c r="BN40" s="85">
        <v>0</v>
      </c>
      <c r="BO40" s="85">
        <v>1</v>
      </c>
      <c r="BP40" s="36">
        <v>8294400</v>
      </c>
      <c r="BQ40" s="34">
        <v>60</v>
      </c>
      <c r="BR40" s="22" t="s">
        <v>85</v>
      </c>
      <c r="BS40" s="22" t="s">
        <v>67</v>
      </c>
      <c r="BT40" s="34">
        <v>0</v>
      </c>
      <c r="BU40" s="90">
        <v>0</v>
      </c>
      <c r="BV40" s="22">
        <v>4300</v>
      </c>
      <c r="BW40" s="67">
        <v>1</v>
      </c>
      <c r="BX40" s="64">
        <v>20</v>
      </c>
      <c r="BY40" s="22" t="s">
        <v>159</v>
      </c>
      <c r="BZ40" s="22" t="s">
        <v>165</v>
      </c>
      <c r="CA40" s="22" t="s">
        <v>177</v>
      </c>
      <c r="CB40" s="22">
        <v>196</v>
      </c>
      <c r="CC40" s="67">
        <v>1</v>
      </c>
      <c r="CD40" s="67">
        <v>1</v>
      </c>
      <c r="CE40" s="67">
        <v>1</v>
      </c>
      <c r="CF40" s="67">
        <v>0</v>
      </c>
      <c r="CG40" s="28">
        <v>249890</v>
      </c>
      <c r="CH40" s="28">
        <v>408190</v>
      </c>
      <c r="CI40" s="29">
        <v>329040</v>
      </c>
    </row>
    <row r="41" spans="1:87" ht="86.4" x14ac:dyDescent="0.3">
      <c r="A41" s="18" t="s">
        <v>259</v>
      </c>
      <c r="B41" s="31">
        <v>2.7</v>
      </c>
      <c r="C41" s="22">
        <v>8</v>
      </c>
      <c r="D41" s="22">
        <v>512</v>
      </c>
      <c r="E41" s="22">
        <v>6.1</v>
      </c>
      <c r="F41" s="32">
        <v>4377600</v>
      </c>
      <c r="G41" s="22">
        <v>60</v>
      </c>
      <c r="H41" s="22">
        <v>10</v>
      </c>
      <c r="I41" s="22">
        <v>3</v>
      </c>
      <c r="J41" s="22">
        <v>12</v>
      </c>
      <c r="K41" s="22">
        <v>12</v>
      </c>
      <c r="L41" s="22">
        <v>16</v>
      </c>
      <c r="M41" s="22"/>
      <c r="N41" s="34">
        <v>0</v>
      </c>
      <c r="O41" s="34">
        <v>0</v>
      </c>
      <c r="P41" s="36">
        <v>8294400</v>
      </c>
      <c r="Q41" s="34">
        <v>60</v>
      </c>
      <c r="R41" s="22" t="s">
        <v>85</v>
      </c>
      <c r="S41" s="22" t="s">
        <v>67</v>
      </c>
      <c r="T41" s="34">
        <v>1</v>
      </c>
      <c r="U41" s="22">
        <v>0</v>
      </c>
      <c r="V41" s="22">
        <v>3400</v>
      </c>
      <c r="W41" s="22">
        <v>1</v>
      </c>
      <c r="X41" s="22">
        <v>15</v>
      </c>
      <c r="Y41" s="22" t="s">
        <v>416</v>
      </c>
      <c r="Z41" s="22" t="s">
        <v>456</v>
      </c>
      <c r="AA41" s="22" t="s">
        <v>464</v>
      </c>
      <c r="AB41" s="22">
        <v>157</v>
      </c>
      <c r="AC41" s="22">
        <v>1</v>
      </c>
      <c r="AD41" s="22">
        <v>1</v>
      </c>
      <c r="AE41" s="22">
        <v>1</v>
      </c>
      <c r="AF41" s="22">
        <v>0</v>
      </c>
      <c r="AG41" s="28">
        <v>247800</v>
      </c>
      <c r="AH41" s="28">
        <v>425840</v>
      </c>
      <c r="AI41" s="29">
        <v>336820</v>
      </c>
      <c r="BA41" s="18" t="s">
        <v>259</v>
      </c>
      <c r="BB41" s="31">
        <v>2.7</v>
      </c>
      <c r="BC41" s="22">
        <v>8</v>
      </c>
      <c r="BD41" s="22">
        <v>512</v>
      </c>
      <c r="BE41" s="22">
        <v>6.1</v>
      </c>
      <c r="BF41" s="32">
        <v>4377600</v>
      </c>
      <c r="BG41" s="22">
        <v>60</v>
      </c>
      <c r="BH41" s="22">
        <v>10</v>
      </c>
      <c r="BI41" s="22">
        <v>3</v>
      </c>
      <c r="BJ41" s="22">
        <v>12</v>
      </c>
      <c r="BK41" s="22">
        <v>12</v>
      </c>
      <c r="BL41" s="22">
        <v>16</v>
      </c>
      <c r="BM41" s="22"/>
      <c r="BN41" s="85">
        <v>0</v>
      </c>
      <c r="BO41" s="85">
        <v>0</v>
      </c>
      <c r="BP41" s="36">
        <v>8294400</v>
      </c>
      <c r="BQ41" s="34">
        <v>60</v>
      </c>
      <c r="BR41" s="22" t="s">
        <v>85</v>
      </c>
      <c r="BS41" s="22" t="s">
        <v>67</v>
      </c>
      <c r="BT41" s="34">
        <v>1</v>
      </c>
      <c r="BU41" s="90">
        <v>0</v>
      </c>
      <c r="BV41" s="22">
        <v>3400</v>
      </c>
      <c r="BW41" s="67">
        <v>1</v>
      </c>
      <c r="BX41" s="64">
        <v>15</v>
      </c>
      <c r="BY41" s="22" t="s">
        <v>416</v>
      </c>
      <c r="BZ41" s="22" t="s">
        <v>456</v>
      </c>
      <c r="CA41" s="22" t="s">
        <v>464</v>
      </c>
      <c r="CB41" s="22">
        <v>157</v>
      </c>
      <c r="CC41" s="67">
        <v>1</v>
      </c>
      <c r="CD41" s="67">
        <v>1</v>
      </c>
      <c r="CE41" s="67">
        <v>1</v>
      </c>
      <c r="CF41" s="67">
        <v>0</v>
      </c>
      <c r="CG41" s="28">
        <v>247800</v>
      </c>
      <c r="CH41" s="28">
        <v>425840</v>
      </c>
      <c r="CI41" s="29">
        <v>336820</v>
      </c>
    </row>
    <row r="42" spans="1:87" ht="86.4" x14ac:dyDescent="0.3">
      <c r="A42" s="18" t="s">
        <v>260</v>
      </c>
      <c r="B42" s="31">
        <v>2.7</v>
      </c>
      <c r="C42" s="22">
        <v>8</v>
      </c>
      <c r="D42" s="22">
        <v>512</v>
      </c>
      <c r="E42" s="22">
        <v>6.4</v>
      </c>
      <c r="F42" s="32">
        <v>4377600</v>
      </c>
      <c r="G42" s="22">
        <v>60</v>
      </c>
      <c r="H42" s="22">
        <v>10</v>
      </c>
      <c r="I42" s="22">
        <v>3</v>
      </c>
      <c r="J42" s="22">
        <v>12</v>
      </c>
      <c r="K42" s="22">
        <v>12</v>
      </c>
      <c r="L42" s="22">
        <v>16</v>
      </c>
      <c r="M42" s="22"/>
      <c r="N42" s="34">
        <v>0</v>
      </c>
      <c r="O42" s="34">
        <v>0</v>
      </c>
      <c r="P42" s="36">
        <v>8294400</v>
      </c>
      <c r="Q42" s="34">
        <v>60</v>
      </c>
      <c r="R42" s="22" t="s">
        <v>85</v>
      </c>
      <c r="S42" s="22" t="s">
        <v>67</v>
      </c>
      <c r="T42" s="34">
        <v>1</v>
      </c>
      <c r="U42" s="22">
        <v>0</v>
      </c>
      <c r="V42" s="22">
        <v>4100</v>
      </c>
      <c r="W42" s="22">
        <v>1</v>
      </c>
      <c r="X42" s="22">
        <v>15</v>
      </c>
      <c r="Y42" s="22" t="s">
        <v>427</v>
      </c>
      <c r="Z42" s="22" t="s">
        <v>455</v>
      </c>
      <c r="AA42" s="22" t="s">
        <v>464</v>
      </c>
      <c r="AB42" s="22">
        <v>175</v>
      </c>
      <c r="AC42" s="22">
        <v>1</v>
      </c>
      <c r="AD42" s="22">
        <v>1</v>
      </c>
      <c r="AE42" s="22">
        <v>1</v>
      </c>
      <c r="AF42" s="22">
        <v>0</v>
      </c>
      <c r="AG42" s="28">
        <v>249990</v>
      </c>
      <c r="AH42" s="28">
        <v>463900</v>
      </c>
      <c r="AI42" s="29">
        <v>356945</v>
      </c>
      <c r="BA42" s="18" t="s">
        <v>260</v>
      </c>
      <c r="BB42" s="31">
        <v>2.7</v>
      </c>
      <c r="BC42" s="22">
        <v>8</v>
      </c>
      <c r="BD42" s="22">
        <v>512</v>
      </c>
      <c r="BE42" s="22">
        <v>6.4</v>
      </c>
      <c r="BF42" s="32">
        <v>4377600</v>
      </c>
      <c r="BG42" s="22">
        <v>60</v>
      </c>
      <c r="BH42" s="22">
        <v>10</v>
      </c>
      <c r="BI42" s="22">
        <v>3</v>
      </c>
      <c r="BJ42" s="22">
        <v>12</v>
      </c>
      <c r="BK42" s="22">
        <v>12</v>
      </c>
      <c r="BL42" s="22">
        <v>16</v>
      </c>
      <c r="BM42" s="22"/>
      <c r="BN42" s="85">
        <v>0</v>
      </c>
      <c r="BO42" s="85">
        <v>0</v>
      </c>
      <c r="BP42" s="36">
        <v>8294400</v>
      </c>
      <c r="BQ42" s="34">
        <v>60</v>
      </c>
      <c r="BR42" s="22" t="s">
        <v>85</v>
      </c>
      <c r="BS42" s="22" t="s">
        <v>67</v>
      </c>
      <c r="BT42" s="34">
        <v>1</v>
      </c>
      <c r="BU42" s="90">
        <v>0</v>
      </c>
      <c r="BV42" s="22">
        <v>4100</v>
      </c>
      <c r="BW42" s="67">
        <v>1</v>
      </c>
      <c r="BX42" s="64">
        <v>15</v>
      </c>
      <c r="BY42" s="22" t="s">
        <v>427</v>
      </c>
      <c r="BZ42" s="22" t="s">
        <v>455</v>
      </c>
      <c r="CA42" s="22" t="s">
        <v>464</v>
      </c>
      <c r="CB42" s="22">
        <v>175</v>
      </c>
      <c r="CC42" s="67">
        <v>1</v>
      </c>
      <c r="CD42" s="67">
        <v>1</v>
      </c>
      <c r="CE42" s="67">
        <v>1</v>
      </c>
      <c r="CF42" s="67">
        <v>0</v>
      </c>
      <c r="CG42" s="28">
        <v>249990</v>
      </c>
      <c r="CH42" s="28">
        <v>463900</v>
      </c>
      <c r="CI42" s="29">
        <v>356945</v>
      </c>
    </row>
    <row r="43" spans="1:87" ht="115.2" x14ac:dyDescent="0.3">
      <c r="A43" s="18" t="s">
        <v>261</v>
      </c>
      <c r="B43" s="31">
        <v>2.73</v>
      </c>
      <c r="C43" s="22">
        <v>12</v>
      </c>
      <c r="D43" s="22">
        <v>128</v>
      </c>
      <c r="E43" s="22">
        <v>6.7</v>
      </c>
      <c r="F43" s="32">
        <v>4608000</v>
      </c>
      <c r="G43" s="22">
        <v>120</v>
      </c>
      <c r="H43" s="22">
        <v>10</v>
      </c>
      <c r="I43" s="22">
        <v>4</v>
      </c>
      <c r="J43" s="22">
        <v>12</v>
      </c>
      <c r="K43" s="22">
        <v>64</v>
      </c>
      <c r="L43" s="22">
        <v>12</v>
      </c>
      <c r="M43" s="22">
        <v>0.3</v>
      </c>
      <c r="N43" s="34">
        <v>0</v>
      </c>
      <c r="O43" s="34">
        <v>1</v>
      </c>
      <c r="P43" s="36">
        <v>33177600</v>
      </c>
      <c r="Q43" s="34">
        <v>24</v>
      </c>
      <c r="R43" s="22" t="s">
        <v>85</v>
      </c>
      <c r="S43" s="22" t="s">
        <v>67</v>
      </c>
      <c r="T43" s="34">
        <v>0</v>
      </c>
      <c r="U43" s="22">
        <v>1</v>
      </c>
      <c r="V43" s="22">
        <v>4500</v>
      </c>
      <c r="W43" s="22">
        <v>1</v>
      </c>
      <c r="X43" s="22">
        <v>15</v>
      </c>
      <c r="Y43" s="22" t="s">
        <v>160</v>
      </c>
      <c r="Z43" s="22" t="s">
        <v>459</v>
      </c>
      <c r="AA43" s="22" t="s">
        <v>464</v>
      </c>
      <c r="AB43" s="22">
        <v>188</v>
      </c>
      <c r="AC43" s="22">
        <v>1</v>
      </c>
      <c r="AD43" s="22">
        <v>1</v>
      </c>
      <c r="AE43" s="22">
        <v>1</v>
      </c>
      <c r="AF43" s="22">
        <v>0</v>
      </c>
      <c r="AG43" s="28">
        <v>244400</v>
      </c>
      <c r="AH43" s="28">
        <v>439990</v>
      </c>
      <c r="AI43" s="29">
        <v>342195</v>
      </c>
      <c r="BA43" s="18" t="s">
        <v>261</v>
      </c>
      <c r="BB43" s="31">
        <v>2.73</v>
      </c>
      <c r="BC43" s="22">
        <v>12</v>
      </c>
      <c r="BD43" s="22">
        <v>128</v>
      </c>
      <c r="BE43" s="22">
        <v>6.7</v>
      </c>
      <c r="BF43" s="32">
        <v>4608000</v>
      </c>
      <c r="BG43" s="22">
        <v>120</v>
      </c>
      <c r="BH43" s="22">
        <v>10</v>
      </c>
      <c r="BI43" s="22">
        <v>4</v>
      </c>
      <c r="BJ43" s="22">
        <v>12</v>
      </c>
      <c r="BK43" s="22">
        <v>64</v>
      </c>
      <c r="BL43" s="22">
        <v>12</v>
      </c>
      <c r="BM43" s="22">
        <v>0.3</v>
      </c>
      <c r="BN43" s="85">
        <v>0</v>
      </c>
      <c r="BO43" s="85">
        <v>1</v>
      </c>
      <c r="BP43" s="36">
        <v>33177600</v>
      </c>
      <c r="BQ43" s="34">
        <v>24</v>
      </c>
      <c r="BR43" s="22" t="s">
        <v>85</v>
      </c>
      <c r="BS43" s="22" t="s">
        <v>67</v>
      </c>
      <c r="BT43" s="34">
        <v>0</v>
      </c>
      <c r="BU43" s="90">
        <v>1</v>
      </c>
      <c r="BV43" s="22">
        <v>4500</v>
      </c>
      <c r="BW43" s="67">
        <v>1</v>
      </c>
      <c r="BX43" s="64">
        <v>15</v>
      </c>
      <c r="BY43" s="22" t="s">
        <v>160</v>
      </c>
      <c r="BZ43" s="22" t="s">
        <v>459</v>
      </c>
      <c r="CA43" s="22" t="s">
        <v>464</v>
      </c>
      <c r="CB43" s="22">
        <v>188</v>
      </c>
      <c r="CC43" s="67">
        <v>1</v>
      </c>
      <c r="CD43" s="67">
        <v>1</v>
      </c>
      <c r="CE43" s="67">
        <v>1</v>
      </c>
      <c r="CF43" s="67">
        <v>0</v>
      </c>
      <c r="CG43" s="28">
        <v>244400</v>
      </c>
      <c r="CH43" s="28">
        <v>439990</v>
      </c>
      <c r="CI43" s="29">
        <v>342195</v>
      </c>
    </row>
    <row r="44" spans="1:87" ht="115.2" x14ac:dyDescent="0.3">
      <c r="A44" s="18" t="s">
        <v>264</v>
      </c>
      <c r="B44" s="31">
        <v>2.73</v>
      </c>
      <c r="C44" s="22">
        <v>12</v>
      </c>
      <c r="D44" s="22">
        <v>128</v>
      </c>
      <c r="E44" s="22">
        <v>6.9</v>
      </c>
      <c r="F44" s="32">
        <v>4608000</v>
      </c>
      <c r="G44" s="22">
        <v>120</v>
      </c>
      <c r="H44" s="22">
        <v>40</v>
      </c>
      <c r="I44" s="22">
        <v>4</v>
      </c>
      <c r="J44" s="22">
        <v>108</v>
      </c>
      <c r="K44" s="22">
        <v>48</v>
      </c>
      <c r="L44" s="22">
        <v>12</v>
      </c>
      <c r="M44" s="22">
        <v>0.3</v>
      </c>
      <c r="N44" s="34">
        <v>0</v>
      </c>
      <c r="O44" s="34">
        <v>1</v>
      </c>
      <c r="P44" s="36">
        <v>33177600</v>
      </c>
      <c r="Q44" s="34">
        <v>24</v>
      </c>
      <c r="R44" s="22" t="s">
        <v>85</v>
      </c>
      <c r="S44" s="22" t="s">
        <v>67</v>
      </c>
      <c r="T44" s="34">
        <v>0</v>
      </c>
      <c r="U44" s="22">
        <v>1</v>
      </c>
      <c r="V44" s="22">
        <v>5000</v>
      </c>
      <c r="W44" s="22">
        <v>1</v>
      </c>
      <c r="X44" s="22">
        <v>15</v>
      </c>
      <c r="Y44" s="22" t="s">
        <v>430</v>
      </c>
      <c r="Z44" s="22" t="s">
        <v>449</v>
      </c>
      <c r="AA44" s="22" t="s">
        <v>174</v>
      </c>
      <c r="AB44" s="22">
        <v>222</v>
      </c>
      <c r="AC44" s="22">
        <v>1</v>
      </c>
      <c r="AD44" s="22">
        <v>1</v>
      </c>
      <c r="AE44" s="22">
        <v>1</v>
      </c>
      <c r="AF44" s="22">
        <v>0</v>
      </c>
      <c r="AG44" s="28">
        <v>274490</v>
      </c>
      <c r="AH44" s="28">
        <v>575270</v>
      </c>
      <c r="AI44" s="29">
        <v>424880</v>
      </c>
      <c r="BA44" s="18" t="s">
        <v>264</v>
      </c>
      <c r="BB44" s="31">
        <v>2.73</v>
      </c>
      <c r="BC44" s="22">
        <v>12</v>
      </c>
      <c r="BD44" s="22">
        <v>128</v>
      </c>
      <c r="BE44" s="22">
        <v>6.9</v>
      </c>
      <c r="BF44" s="32">
        <v>4608000</v>
      </c>
      <c r="BG44" s="22">
        <v>120</v>
      </c>
      <c r="BH44" s="22">
        <v>40</v>
      </c>
      <c r="BI44" s="22">
        <v>4</v>
      </c>
      <c r="BJ44" s="22">
        <v>108</v>
      </c>
      <c r="BK44" s="22">
        <v>48</v>
      </c>
      <c r="BL44" s="22">
        <v>12</v>
      </c>
      <c r="BM44" s="22">
        <v>0.3</v>
      </c>
      <c r="BN44" s="85">
        <v>0</v>
      </c>
      <c r="BO44" s="85">
        <v>1</v>
      </c>
      <c r="BP44" s="36">
        <v>33177600</v>
      </c>
      <c r="BQ44" s="34">
        <v>24</v>
      </c>
      <c r="BR44" s="22" t="s">
        <v>85</v>
      </c>
      <c r="BS44" s="22" t="s">
        <v>67</v>
      </c>
      <c r="BT44" s="34">
        <v>0</v>
      </c>
      <c r="BU44" s="90">
        <v>1</v>
      </c>
      <c r="BV44" s="22">
        <v>5000</v>
      </c>
      <c r="BW44" s="67">
        <v>1</v>
      </c>
      <c r="BX44" s="64">
        <v>15</v>
      </c>
      <c r="BY44" s="22" t="s">
        <v>430</v>
      </c>
      <c r="BZ44" s="22" t="s">
        <v>449</v>
      </c>
      <c r="CA44" s="22" t="s">
        <v>174</v>
      </c>
      <c r="CB44" s="22">
        <v>222</v>
      </c>
      <c r="CC44" s="67">
        <v>1</v>
      </c>
      <c r="CD44" s="67">
        <v>1</v>
      </c>
      <c r="CE44" s="67">
        <v>1</v>
      </c>
      <c r="CF44" s="67">
        <v>0</v>
      </c>
      <c r="CG44" s="28">
        <v>274490</v>
      </c>
      <c r="CH44" s="28">
        <v>575270</v>
      </c>
      <c r="CI44" s="29">
        <v>424880</v>
      </c>
    </row>
    <row r="45" spans="1:87" ht="86.4" x14ac:dyDescent="0.3">
      <c r="A45" s="18" t="s">
        <v>267</v>
      </c>
      <c r="B45" s="31">
        <v>2.7</v>
      </c>
      <c r="C45" s="22">
        <v>6</v>
      </c>
      <c r="D45" s="22">
        <v>128</v>
      </c>
      <c r="E45" s="22">
        <v>6.4</v>
      </c>
      <c r="F45" s="32">
        <v>4262400</v>
      </c>
      <c r="G45" s="22">
        <v>60</v>
      </c>
      <c r="H45" s="22">
        <v>8</v>
      </c>
      <c r="I45" s="22">
        <v>2</v>
      </c>
      <c r="J45" s="22">
        <v>12</v>
      </c>
      <c r="K45" s="22">
        <v>12</v>
      </c>
      <c r="L45" s="22"/>
      <c r="M45" s="22"/>
      <c r="N45" s="34">
        <v>1</v>
      </c>
      <c r="O45" s="34">
        <v>0</v>
      </c>
      <c r="P45" s="36">
        <v>8294400</v>
      </c>
      <c r="Q45" s="34">
        <v>60</v>
      </c>
      <c r="R45" s="22" t="s">
        <v>85</v>
      </c>
      <c r="S45" s="22" t="s">
        <v>67</v>
      </c>
      <c r="T45" s="34">
        <v>1</v>
      </c>
      <c r="U45" s="22">
        <v>0</v>
      </c>
      <c r="V45" s="22">
        <v>4000</v>
      </c>
      <c r="W45" s="22">
        <v>1</v>
      </c>
      <c r="X45" s="22">
        <v>10</v>
      </c>
      <c r="Y45" s="22" t="s">
        <v>160</v>
      </c>
      <c r="Z45" s="22" t="s">
        <v>168</v>
      </c>
      <c r="AA45" s="22" t="s">
        <v>174</v>
      </c>
      <c r="AB45" s="22">
        <v>201</v>
      </c>
      <c r="AC45" s="22">
        <v>1</v>
      </c>
      <c r="AD45" s="22">
        <v>1</v>
      </c>
      <c r="AE45" s="22">
        <v>1</v>
      </c>
      <c r="AF45" s="22">
        <v>0</v>
      </c>
      <c r="AG45" s="28">
        <v>210000</v>
      </c>
      <c r="AH45" s="28">
        <v>314000</v>
      </c>
      <c r="AI45" s="29">
        <v>262000</v>
      </c>
      <c r="BA45" s="18" t="s">
        <v>267</v>
      </c>
      <c r="BB45" s="31">
        <v>2.7</v>
      </c>
      <c r="BC45" s="22">
        <v>6</v>
      </c>
      <c r="BD45" s="22">
        <v>128</v>
      </c>
      <c r="BE45" s="22">
        <v>6.4</v>
      </c>
      <c r="BF45" s="32">
        <v>4262400</v>
      </c>
      <c r="BG45" s="22">
        <v>60</v>
      </c>
      <c r="BH45" s="22">
        <v>8</v>
      </c>
      <c r="BI45" s="22">
        <v>2</v>
      </c>
      <c r="BJ45" s="22">
        <v>12</v>
      </c>
      <c r="BK45" s="22">
        <v>12</v>
      </c>
      <c r="BL45" s="22"/>
      <c r="BM45" s="22"/>
      <c r="BN45" s="85">
        <v>1</v>
      </c>
      <c r="BO45" s="85">
        <v>0</v>
      </c>
      <c r="BP45" s="36">
        <v>8294400</v>
      </c>
      <c r="BQ45" s="34">
        <v>60</v>
      </c>
      <c r="BR45" s="22" t="s">
        <v>85</v>
      </c>
      <c r="BS45" s="22" t="s">
        <v>67</v>
      </c>
      <c r="BT45" s="34">
        <v>1</v>
      </c>
      <c r="BU45" s="90">
        <v>0</v>
      </c>
      <c r="BV45" s="22">
        <v>4000</v>
      </c>
      <c r="BW45" s="67">
        <v>1</v>
      </c>
      <c r="BX45" s="64">
        <v>10</v>
      </c>
      <c r="BY45" s="22" t="s">
        <v>160</v>
      </c>
      <c r="BZ45" s="22" t="s">
        <v>168</v>
      </c>
      <c r="CA45" s="22" t="s">
        <v>174</v>
      </c>
      <c r="CB45" s="22">
        <v>201</v>
      </c>
      <c r="CC45" s="67">
        <v>1</v>
      </c>
      <c r="CD45" s="67">
        <v>1</v>
      </c>
      <c r="CE45" s="67">
        <v>1</v>
      </c>
      <c r="CF45" s="67">
        <v>0</v>
      </c>
      <c r="CG45" s="28">
        <v>210000</v>
      </c>
      <c r="CH45" s="28">
        <v>314000</v>
      </c>
      <c r="CI45" s="29">
        <v>262000</v>
      </c>
    </row>
    <row r="46" spans="1:87" ht="72" x14ac:dyDescent="0.3">
      <c r="A46" s="18" t="s">
        <v>268</v>
      </c>
      <c r="B46" s="31">
        <v>2.8</v>
      </c>
      <c r="C46" s="22">
        <v>4</v>
      </c>
      <c r="D46" s="22">
        <v>64</v>
      </c>
      <c r="E46" s="22">
        <v>5.8</v>
      </c>
      <c r="F46" s="32">
        <v>4262400</v>
      </c>
      <c r="G46" s="22">
        <v>60</v>
      </c>
      <c r="H46" s="22">
        <v>8</v>
      </c>
      <c r="I46" s="22">
        <v>1</v>
      </c>
      <c r="J46" s="22">
        <v>12</v>
      </c>
      <c r="K46" s="22"/>
      <c r="L46" s="22"/>
      <c r="M46" s="22"/>
      <c r="N46" s="34">
        <v>1</v>
      </c>
      <c r="O46" s="34">
        <v>0</v>
      </c>
      <c r="P46" s="36">
        <v>8294400</v>
      </c>
      <c r="Q46" s="34">
        <v>60</v>
      </c>
      <c r="R46" s="22" t="s">
        <v>85</v>
      </c>
      <c r="S46" s="22" t="s">
        <v>67</v>
      </c>
      <c r="T46" s="34">
        <v>1</v>
      </c>
      <c r="U46" s="22">
        <v>0</v>
      </c>
      <c r="V46" s="22">
        <v>3000</v>
      </c>
      <c r="W46" s="22">
        <v>1</v>
      </c>
      <c r="X46" s="22">
        <v>15</v>
      </c>
      <c r="Y46" s="22" t="s">
        <v>432</v>
      </c>
      <c r="Z46" s="22" t="s">
        <v>461</v>
      </c>
      <c r="AA46" s="22" t="s">
        <v>471</v>
      </c>
      <c r="AB46" s="22">
        <v>163</v>
      </c>
      <c r="AC46" s="22">
        <v>1</v>
      </c>
      <c r="AD46" s="22">
        <v>1</v>
      </c>
      <c r="AE46" s="22">
        <v>1</v>
      </c>
      <c r="AF46" s="22">
        <v>0</v>
      </c>
      <c r="AG46" s="28">
        <v>304900</v>
      </c>
      <c r="AH46" s="28">
        <v>304900</v>
      </c>
      <c r="AI46" s="29">
        <v>304900</v>
      </c>
      <c r="BA46" s="18" t="s">
        <v>268</v>
      </c>
      <c r="BB46" s="31">
        <v>2.8</v>
      </c>
      <c r="BC46" s="22">
        <v>4</v>
      </c>
      <c r="BD46" s="22">
        <v>64</v>
      </c>
      <c r="BE46" s="22">
        <v>5.8</v>
      </c>
      <c r="BF46" s="32">
        <v>4262400</v>
      </c>
      <c r="BG46" s="22">
        <v>60</v>
      </c>
      <c r="BH46" s="22">
        <v>8</v>
      </c>
      <c r="BI46" s="22">
        <v>1</v>
      </c>
      <c r="BJ46" s="22">
        <v>12</v>
      </c>
      <c r="BK46" s="22"/>
      <c r="BL46" s="22"/>
      <c r="BM46" s="22"/>
      <c r="BN46" s="85">
        <v>1</v>
      </c>
      <c r="BO46" s="85">
        <v>0</v>
      </c>
      <c r="BP46" s="36">
        <v>8294400</v>
      </c>
      <c r="BQ46" s="34">
        <v>60</v>
      </c>
      <c r="BR46" s="22" t="s">
        <v>85</v>
      </c>
      <c r="BS46" s="22" t="s">
        <v>67</v>
      </c>
      <c r="BT46" s="34">
        <v>1</v>
      </c>
      <c r="BU46" s="90">
        <v>0</v>
      </c>
      <c r="BV46" s="22">
        <v>3000</v>
      </c>
      <c r="BW46" s="67">
        <v>1</v>
      </c>
      <c r="BX46" s="64">
        <v>15</v>
      </c>
      <c r="BY46" s="22" t="s">
        <v>432</v>
      </c>
      <c r="BZ46" s="22" t="s">
        <v>461</v>
      </c>
      <c r="CA46" s="22" t="s">
        <v>471</v>
      </c>
      <c r="CB46" s="22">
        <v>163</v>
      </c>
      <c r="CC46" s="67">
        <v>1</v>
      </c>
      <c r="CD46" s="67">
        <v>1</v>
      </c>
      <c r="CE46" s="67">
        <v>1</v>
      </c>
      <c r="CF46" s="67">
        <v>0</v>
      </c>
      <c r="CG46" s="28">
        <v>304900</v>
      </c>
      <c r="CH46" s="28">
        <v>304900</v>
      </c>
      <c r="CI46" s="29">
        <v>304900</v>
      </c>
    </row>
    <row r="47" spans="1:87" ht="100.8" x14ac:dyDescent="0.3">
      <c r="A47" s="18" t="s">
        <v>269</v>
      </c>
      <c r="B47" s="31">
        <v>2.73</v>
      </c>
      <c r="C47" s="22">
        <v>12</v>
      </c>
      <c r="D47" s="22">
        <v>128</v>
      </c>
      <c r="E47" s="22">
        <v>6.9</v>
      </c>
      <c r="F47" s="32">
        <v>4608000</v>
      </c>
      <c r="G47" s="22">
        <v>120</v>
      </c>
      <c r="H47" s="22">
        <v>40</v>
      </c>
      <c r="I47" s="22">
        <v>4</v>
      </c>
      <c r="J47" s="22">
        <v>108</v>
      </c>
      <c r="K47" s="22">
        <v>48</v>
      </c>
      <c r="L47" s="22">
        <v>12</v>
      </c>
      <c r="M47" s="22">
        <v>0.3</v>
      </c>
      <c r="N47" s="34">
        <v>0</v>
      </c>
      <c r="O47" s="34">
        <v>1</v>
      </c>
      <c r="P47" s="36">
        <v>33177600</v>
      </c>
      <c r="Q47" s="34">
        <v>24</v>
      </c>
      <c r="R47" s="22" t="s">
        <v>85</v>
      </c>
      <c r="S47" s="22" t="s">
        <v>67</v>
      </c>
      <c r="T47" s="34">
        <v>0</v>
      </c>
      <c r="U47" s="22">
        <v>0</v>
      </c>
      <c r="V47" s="22">
        <v>5000</v>
      </c>
      <c r="W47" s="22">
        <v>1</v>
      </c>
      <c r="X47" s="22">
        <v>15</v>
      </c>
      <c r="Y47" s="22" t="s">
        <v>430</v>
      </c>
      <c r="Z47" s="22" t="s">
        <v>449</v>
      </c>
      <c r="AA47" s="22" t="s">
        <v>174</v>
      </c>
      <c r="AB47" s="22">
        <v>222</v>
      </c>
      <c r="AC47" s="22">
        <v>1</v>
      </c>
      <c r="AD47" s="22">
        <v>1</v>
      </c>
      <c r="AE47" s="22">
        <v>1</v>
      </c>
      <c r="AF47" s="22">
        <v>0</v>
      </c>
      <c r="AG47" s="28">
        <v>330990</v>
      </c>
      <c r="AH47" s="28">
        <v>521850</v>
      </c>
      <c r="AI47" s="29">
        <v>426420</v>
      </c>
      <c r="BA47" s="18" t="s">
        <v>269</v>
      </c>
      <c r="BB47" s="31">
        <v>2.73</v>
      </c>
      <c r="BC47" s="22">
        <v>12</v>
      </c>
      <c r="BD47" s="22">
        <v>128</v>
      </c>
      <c r="BE47" s="22">
        <v>6.9</v>
      </c>
      <c r="BF47" s="32">
        <v>4608000</v>
      </c>
      <c r="BG47" s="22">
        <v>120</v>
      </c>
      <c r="BH47" s="22">
        <v>40</v>
      </c>
      <c r="BI47" s="22">
        <v>4</v>
      </c>
      <c r="BJ47" s="22">
        <v>108</v>
      </c>
      <c r="BK47" s="22">
        <v>48</v>
      </c>
      <c r="BL47" s="22">
        <v>12</v>
      </c>
      <c r="BM47" s="22">
        <v>0.3</v>
      </c>
      <c r="BN47" s="85">
        <v>0</v>
      </c>
      <c r="BO47" s="85">
        <v>1</v>
      </c>
      <c r="BP47" s="36">
        <v>33177600</v>
      </c>
      <c r="BQ47" s="34">
        <v>24</v>
      </c>
      <c r="BR47" s="22" t="s">
        <v>85</v>
      </c>
      <c r="BS47" s="22" t="s">
        <v>67</v>
      </c>
      <c r="BT47" s="34">
        <v>0</v>
      </c>
      <c r="BU47" s="90">
        <v>0</v>
      </c>
      <c r="BV47" s="22">
        <v>5000</v>
      </c>
      <c r="BW47" s="67">
        <v>1</v>
      </c>
      <c r="BX47" s="64">
        <v>15</v>
      </c>
      <c r="BY47" s="22" t="s">
        <v>430</v>
      </c>
      <c r="BZ47" s="22" t="s">
        <v>449</v>
      </c>
      <c r="CA47" s="22" t="s">
        <v>174</v>
      </c>
      <c r="CB47" s="22">
        <v>222</v>
      </c>
      <c r="CC47" s="67">
        <v>1</v>
      </c>
      <c r="CD47" s="67">
        <v>1</v>
      </c>
      <c r="CE47" s="67">
        <v>1</v>
      </c>
      <c r="CF47" s="67">
        <v>0</v>
      </c>
      <c r="CG47" s="28">
        <v>330990</v>
      </c>
      <c r="CH47" s="28">
        <v>521850</v>
      </c>
      <c r="CI47" s="29">
        <v>426420</v>
      </c>
    </row>
    <row r="48" spans="1:87" ht="86.4" x14ac:dyDescent="0.3">
      <c r="A48" s="18" t="s">
        <v>270</v>
      </c>
      <c r="B48" s="31">
        <v>2.73</v>
      </c>
      <c r="C48" s="22">
        <v>12</v>
      </c>
      <c r="D48" s="22">
        <v>512</v>
      </c>
      <c r="E48" s="22">
        <v>6.8</v>
      </c>
      <c r="F48" s="32">
        <v>4377600</v>
      </c>
      <c r="G48" s="22">
        <v>60</v>
      </c>
      <c r="H48" s="22">
        <v>10</v>
      </c>
      <c r="I48" s="22">
        <v>4</v>
      </c>
      <c r="J48" s="22">
        <v>12</v>
      </c>
      <c r="K48" s="22">
        <v>12</v>
      </c>
      <c r="L48" s="22">
        <v>16</v>
      </c>
      <c r="M48" s="22">
        <v>0.3</v>
      </c>
      <c r="N48" s="34">
        <v>0</v>
      </c>
      <c r="O48" s="34">
        <v>1</v>
      </c>
      <c r="P48" s="36">
        <v>8294400</v>
      </c>
      <c r="Q48" s="34">
        <v>60</v>
      </c>
      <c r="R48" s="22" t="s">
        <v>85</v>
      </c>
      <c r="S48" s="22" t="s">
        <v>67</v>
      </c>
      <c r="T48" s="34">
        <v>0</v>
      </c>
      <c r="U48" s="22">
        <v>0</v>
      </c>
      <c r="V48" s="22">
        <v>4300</v>
      </c>
      <c r="W48" s="22">
        <v>1</v>
      </c>
      <c r="X48" s="22">
        <v>15</v>
      </c>
      <c r="Y48" s="22" t="s">
        <v>159</v>
      </c>
      <c r="Z48" s="22" t="s">
        <v>165</v>
      </c>
      <c r="AA48" s="22" t="s">
        <v>177</v>
      </c>
      <c r="AB48" s="22">
        <v>196</v>
      </c>
      <c r="AC48" s="22">
        <v>1</v>
      </c>
      <c r="AD48" s="22">
        <v>1</v>
      </c>
      <c r="AE48" s="22">
        <v>1</v>
      </c>
      <c r="AF48" s="22">
        <v>0</v>
      </c>
      <c r="AG48" s="28">
        <v>328799</v>
      </c>
      <c r="AH48" s="28">
        <v>449990</v>
      </c>
      <c r="AI48" s="29">
        <v>389394.5</v>
      </c>
      <c r="BA48" s="18" t="s">
        <v>270</v>
      </c>
      <c r="BB48" s="31">
        <v>2.73</v>
      </c>
      <c r="BC48" s="22">
        <v>12</v>
      </c>
      <c r="BD48" s="22">
        <v>512</v>
      </c>
      <c r="BE48" s="22">
        <v>6.8</v>
      </c>
      <c r="BF48" s="32">
        <v>4377600</v>
      </c>
      <c r="BG48" s="22">
        <v>60</v>
      </c>
      <c r="BH48" s="22">
        <v>10</v>
      </c>
      <c r="BI48" s="22">
        <v>4</v>
      </c>
      <c r="BJ48" s="22">
        <v>12</v>
      </c>
      <c r="BK48" s="22">
        <v>12</v>
      </c>
      <c r="BL48" s="22">
        <v>16</v>
      </c>
      <c r="BM48" s="22">
        <v>0.3</v>
      </c>
      <c r="BN48" s="85">
        <v>0</v>
      </c>
      <c r="BO48" s="85">
        <v>1</v>
      </c>
      <c r="BP48" s="36">
        <v>8294400</v>
      </c>
      <c r="BQ48" s="34">
        <v>60</v>
      </c>
      <c r="BR48" s="22" t="s">
        <v>85</v>
      </c>
      <c r="BS48" s="22" t="s">
        <v>67</v>
      </c>
      <c r="BT48" s="34">
        <v>0</v>
      </c>
      <c r="BU48" s="90">
        <v>0</v>
      </c>
      <c r="BV48" s="22">
        <v>4300</v>
      </c>
      <c r="BW48" s="67">
        <v>1</v>
      </c>
      <c r="BX48" s="64">
        <v>15</v>
      </c>
      <c r="BY48" s="22" t="s">
        <v>159</v>
      </c>
      <c r="BZ48" s="22" t="s">
        <v>165</v>
      </c>
      <c r="CA48" s="22" t="s">
        <v>177</v>
      </c>
      <c r="CB48" s="22">
        <v>196</v>
      </c>
      <c r="CC48" s="67">
        <v>1</v>
      </c>
      <c r="CD48" s="67">
        <v>1</v>
      </c>
      <c r="CE48" s="67">
        <v>1</v>
      </c>
      <c r="CF48" s="67">
        <v>0</v>
      </c>
      <c r="CG48" s="28">
        <v>328799</v>
      </c>
      <c r="CH48" s="28">
        <v>449990</v>
      </c>
      <c r="CI48" s="29">
        <v>389394.5</v>
      </c>
    </row>
    <row r="49" spans="1:89" ht="129.6" x14ac:dyDescent="0.3">
      <c r="A49" s="18" t="s">
        <v>271</v>
      </c>
      <c r="B49" s="31">
        <v>2.73</v>
      </c>
      <c r="C49" s="22">
        <v>12</v>
      </c>
      <c r="D49" s="22">
        <v>256</v>
      </c>
      <c r="E49" s="22">
        <v>6.9</v>
      </c>
      <c r="F49" s="32">
        <v>4446720</v>
      </c>
      <c r="G49" s="22">
        <v>120</v>
      </c>
      <c r="H49" s="22">
        <v>10</v>
      </c>
      <c r="I49" s="22">
        <v>3</v>
      </c>
      <c r="J49" s="22">
        <v>108</v>
      </c>
      <c r="K49" s="22">
        <v>12</v>
      </c>
      <c r="L49" s="22">
        <v>12</v>
      </c>
      <c r="M49" s="22"/>
      <c r="N49" s="34">
        <v>0</v>
      </c>
      <c r="O49" s="34">
        <v>0</v>
      </c>
      <c r="P49" s="36">
        <v>33177600</v>
      </c>
      <c r="Q49" s="34">
        <v>24</v>
      </c>
      <c r="R49" s="22" t="s">
        <v>85</v>
      </c>
      <c r="S49" s="22" t="s">
        <v>67</v>
      </c>
      <c r="T49" s="34">
        <v>0</v>
      </c>
      <c r="U49" s="22">
        <v>1</v>
      </c>
      <c r="V49" s="22">
        <v>4500</v>
      </c>
      <c r="W49" s="22">
        <v>1</v>
      </c>
      <c r="X49" s="22">
        <v>15</v>
      </c>
      <c r="Y49" s="22" t="s">
        <v>433</v>
      </c>
      <c r="Z49" s="22" t="s">
        <v>165</v>
      </c>
      <c r="AA49" s="22" t="s">
        <v>470</v>
      </c>
      <c r="AB49" s="22">
        <v>208</v>
      </c>
      <c r="AC49" s="22">
        <v>1</v>
      </c>
      <c r="AD49" s="22">
        <v>1</v>
      </c>
      <c r="AE49" s="22">
        <v>1</v>
      </c>
      <c r="AF49" s="22">
        <v>0</v>
      </c>
      <c r="AG49" s="28">
        <v>327500</v>
      </c>
      <c r="AH49" s="28">
        <v>550900</v>
      </c>
      <c r="AI49" s="29">
        <v>439200</v>
      </c>
      <c r="BA49" s="18" t="s">
        <v>271</v>
      </c>
      <c r="BB49" s="31">
        <v>2.73</v>
      </c>
      <c r="BC49" s="22">
        <v>12</v>
      </c>
      <c r="BD49" s="22">
        <v>256</v>
      </c>
      <c r="BE49" s="22">
        <v>6.9</v>
      </c>
      <c r="BF49" s="32">
        <v>4446720</v>
      </c>
      <c r="BG49" s="22">
        <v>120</v>
      </c>
      <c r="BH49" s="22">
        <v>10</v>
      </c>
      <c r="BI49" s="22">
        <v>3</v>
      </c>
      <c r="BJ49" s="22">
        <v>108</v>
      </c>
      <c r="BK49" s="22">
        <v>12</v>
      </c>
      <c r="BL49" s="22">
        <v>12</v>
      </c>
      <c r="BM49" s="22"/>
      <c r="BN49" s="85">
        <v>0</v>
      </c>
      <c r="BO49" s="85">
        <v>0</v>
      </c>
      <c r="BP49" s="36">
        <v>33177600</v>
      </c>
      <c r="BQ49" s="34">
        <v>24</v>
      </c>
      <c r="BR49" s="22" t="s">
        <v>85</v>
      </c>
      <c r="BS49" s="22" t="s">
        <v>67</v>
      </c>
      <c r="BT49" s="34">
        <v>0</v>
      </c>
      <c r="BU49" s="90">
        <v>1</v>
      </c>
      <c r="BV49" s="22">
        <v>4500</v>
      </c>
      <c r="BW49" s="67">
        <v>1</v>
      </c>
      <c r="BX49" s="64">
        <v>15</v>
      </c>
      <c r="BY49" s="22" t="s">
        <v>433</v>
      </c>
      <c r="BZ49" s="22" t="s">
        <v>165</v>
      </c>
      <c r="CA49" s="22" t="s">
        <v>470</v>
      </c>
      <c r="CB49" s="22">
        <v>208</v>
      </c>
      <c r="CC49" s="67">
        <v>1</v>
      </c>
      <c r="CD49" s="67">
        <v>1</v>
      </c>
      <c r="CE49" s="67">
        <v>1</v>
      </c>
      <c r="CF49" s="67">
        <v>0</v>
      </c>
      <c r="CG49" s="28">
        <v>327500</v>
      </c>
      <c r="CH49" s="28">
        <v>550900</v>
      </c>
      <c r="CI49" s="29">
        <v>439200</v>
      </c>
    </row>
    <row r="50" spans="1:89" ht="100.8" x14ac:dyDescent="0.3">
      <c r="A50" s="18" t="s">
        <v>273</v>
      </c>
      <c r="B50" s="31">
        <v>2.73</v>
      </c>
      <c r="C50" s="22">
        <v>8</v>
      </c>
      <c r="D50" s="22">
        <v>256</v>
      </c>
      <c r="E50" s="22">
        <v>6.9</v>
      </c>
      <c r="F50" s="32">
        <v>4446720</v>
      </c>
      <c r="G50" s="22">
        <v>120</v>
      </c>
      <c r="H50" s="22">
        <v>10</v>
      </c>
      <c r="I50" s="22">
        <v>3</v>
      </c>
      <c r="J50" s="22">
        <v>108</v>
      </c>
      <c r="K50" s="22">
        <v>12</v>
      </c>
      <c r="L50" s="22">
        <v>12</v>
      </c>
      <c r="M50" s="22"/>
      <c r="N50" s="34">
        <v>0</v>
      </c>
      <c r="O50" s="34">
        <v>0</v>
      </c>
      <c r="P50" s="36">
        <v>33177600</v>
      </c>
      <c r="Q50" s="34">
        <v>24</v>
      </c>
      <c r="R50" s="22" t="s">
        <v>85</v>
      </c>
      <c r="S50" s="22" t="s">
        <v>67</v>
      </c>
      <c r="T50" s="34">
        <v>0</v>
      </c>
      <c r="U50" s="22">
        <v>0</v>
      </c>
      <c r="V50" s="22">
        <v>4500</v>
      </c>
      <c r="W50" s="22">
        <v>1</v>
      </c>
      <c r="X50" s="22">
        <v>15</v>
      </c>
      <c r="Y50" s="22" t="s">
        <v>433</v>
      </c>
      <c r="Z50" s="22" t="s">
        <v>165</v>
      </c>
      <c r="AA50" s="22" t="s">
        <v>470</v>
      </c>
      <c r="AB50" s="22">
        <v>208</v>
      </c>
      <c r="AC50" s="22">
        <v>1</v>
      </c>
      <c r="AD50" s="22">
        <v>1</v>
      </c>
      <c r="AE50" s="22">
        <v>1</v>
      </c>
      <c r="AF50" s="22">
        <v>0</v>
      </c>
      <c r="AG50" s="28">
        <v>379989</v>
      </c>
      <c r="AH50" s="28">
        <v>412900</v>
      </c>
      <c r="AI50" s="29">
        <v>396444.5</v>
      </c>
      <c r="BA50" s="18" t="s">
        <v>273</v>
      </c>
      <c r="BB50" s="31">
        <v>2.73</v>
      </c>
      <c r="BC50" s="22">
        <v>8</v>
      </c>
      <c r="BD50" s="22">
        <v>256</v>
      </c>
      <c r="BE50" s="22">
        <v>6.9</v>
      </c>
      <c r="BF50" s="32">
        <v>4446720</v>
      </c>
      <c r="BG50" s="22">
        <v>120</v>
      </c>
      <c r="BH50" s="22">
        <v>10</v>
      </c>
      <c r="BI50" s="22">
        <v>3</v>
      </c>
      <c r="BJ50" s="22">
        <v>108</v>
      </c>
      <c r="BK50" s="22">
        <v>12</v>
      </c>
      <c r="BL50" s="22">
        <v>12</v>
      </c>
      <c r="BM50" s="22"/>
      <c r="BN50" s="85">
        <v>0</v>
      </c>
      <c r="BO50" s="85">
        <v>0</v>
      </c>
      <c r="BP50" s="36">
        <v>33177600</v>
      </c>
      <c r="BQ50" s="34">
        <v>24</v>
      </c>
      <c r="BR50" s="22" t="s">
        <v>85</v>
      </c>
      <c r="BS50" s="22" t="s">
        <v>67</v>
      </c>
      <c r="BT50" s="34">
        <v>0</v>
      </c>
      <c r="BU50" s="90">
        <v>0</v>
      </c>
      <c r="BV50" s="22">
        <v>4500</v>
      </c>
      <c r="BW50" s="67">
        <v>1</v>
      </c>
      <c r="BX50" s="64">
        <v>15</v>
      </c>
      <c r="BY50" s="22" t="s">
        <v>433</v>
      </c>
      <c r="BZ50" s="22" t="s">
        <v>165</v>
      </c>
      <c r="CA50" s="22" t="s">
        <v>470</v>
      </c>
      <c r="CB50" s="22">
        <v>208</v>
      </c>
      <c r="CC50" s="67">
        <v>1</v>
      </c>
      <c r="CD50" s="67">
        <v>1</v>
      </c>
      <c r="CE50" s="67">
        <v>1</v>
      </c>
      <c r="CF50" s="67">
        <v>0</v>
      </c>
      <c r="CG50" s="28">
        <v>379989</v>
      </c>
      <c r="CH50" s="28">
        <v>412900</v>
      </c>
      <c r="CI50" s="29">
        <v>396444.5</v>
      </c>
    </row>
    <row r="51" spans="1:89" ht="72" x14ac:dyDescent="0.3">
      <c r="A51" s="18" t="s">
        <v>277</v>
      </c>
      <c r="B51" s="31">
        <v>2.7</v>
      </c>
      <c r="C51" s="22">
        <v>12</v>
      </c>
      <c r="D51" s="22">
        <v>1000</v>
      </c>
      <c r="E51" s="22">
        <v>6.4</v>
      </c>
      <c r="F51" s="32">
        <v>4377600</v>
      </c>
      <c r="G51" s="22">
        <v>60</v>
      </c>
      <c r="H51" s="22">
        <v>10</v>
      </c>
      <c r="I51" s="22">
        <v>3</v>
      </c>
      <c r="J51" s="22">
        <v>12</v>
      </c>
      <c r="K51" s="22">
        <v>12</v>
      </c>
      <c r="L51" s="22">
        <v>16</v>
      </c>
      <c r="M51" s="22"/>
      <c r="N51" s="34">
        <v>0</v>
      </c>
      <c r="O51" s="34">
        <v>0</v>
      </c>
      <c r="P51" s="36">
        <v>8294400</v>
      </c>
      <c r="Q51" s="34">
        <v>60</v>
      </c>
      <c r="R51" s="22" t="s">
        <v>85</v>
      </c>
      <c r="S51" s="22" t="s">
        <v>67</v>
      </c>
      <c r="T51" s="34">
        <v>1</v>
      </c>
      <c r="U51" s="22">
        <v>0</v>
      </c>
      <c r="V51" s="22">
        <v>4100</v>
      </c>
      <c r="W51" s="22">
        <v>1</v>
      </c>
      <c r="X51" s="22">
        <v>15</v>
      </c>
      <c r="Y51" s="22" t="s">
        <v>427</v>
      </c>
      <c r="Z51" s="22" t="s">
        <v>455</v>
      </c>
      <c r="AA51" s="22" t="s">
        <v>464</v>
      </c>
      <c r="AB51" s="22">
        <v>175</v>
      </c>
      <c r="AC51" s="22">
        <v>1</v>
      </c>
      <c r="AD51" s="22">
        <v>1</v>
      </c>
      <c r="AE51" s="22">
        <v>1</v>
      </c>
      <c r="AF51" s="22">
        <v>0</v>
      </c>
      <c r="AG51" s="28">
        <v>499990</v>
      </c>
      <c r="AH51" s="28">
        <v>593070</v>
      </c>
      <c r="AI51" s="29">
        <v>546530</v>
      </c>
      <c r="BA51" s="18" t="s">
        <v>277</v>
      </c>
      <c r="BB51" s="31">
        <v>2.7</v>
      </c>
      <c r="BC51" s="22">
        <v>12</v>
      </c>
      <c r="BD51" s="22">
        <v>1000</v>
      </c>
      <c r="BE51" s="22">
        <v>6.4</v>
      </c>
      <c r="BF51" s="32">
        <v>4377600</v>
      </c>
      <c r="BG51" s="22">
        <v>60</v>
      </c>
      <c r="BH51" s="22">
        <v>10</v>
      </c>
      <c r="BI51" s="22">
        <v>3</v>
      </c>
      <c r="BJ51" s="22">
        <v>12</v>
      </c>
      <c r="BK51" s="22">
        <v>12</v>
      </c>
      <c r="BL51" s="22">
        <v>16</v>
      </c>
      <c r="BM51" s="22"/>
      <c r="BN51" s="85">
        <v>0</v>
      </c>
      <c r="BO51" s="85">
        <v>0</v>
      </c>
      <c r="BP51" s="36">
        <v>8294400</v>
      </c>
      <c r="BQ51" s="34">
        <v>60</v>
      </c>
      <c r="BR51" s="22" t="s">
        <v>85</v>
      </c>
      <c r="BS51" s="22" t="s">
        <v>67</v>
      </c>
      <c r="BT51" s="34">
        <v>1</v>
      </c>
      <c r="BU51" s="90">
        <v>0</v>
      </c>
      <c r="BV51" s="22">
        <v>4100</v>
      </c>
      <c r="BW51" s="67">
        <v>1</v>
      </c>
      <c r="BX51" s="64">
        <v>15</v>
      </c>
      <c r="BY51" s="22" t="s">
        <v>427</v>
      </c>
      <c r="BZ51" s="22" t="s">
        <v>455</v>
      </c>
      <c r="CA51" s="22" t="s">
        <v>464</v>
      </c>
      <c r="CB51" s="22">
        <v>175</v>
      </c>
      <c r="CC51" s="67">
        <v>1</v>
      </c>
      <c r="CD51" s="67">
        <v>1</v>
      </c>
      <c r="CE51" s="67">
        <v>1</v>
      </c>
      <c r="CF51" s="67">
        <v>0</v>
      </c>
      <c r="CG51" s="28">
        <v>499990</v>
      </c>
      <c r="CH51" s="28">
        <v>593070</v>
      </c>
      <c r="CI51" s="29">
        <v>546530</v>
      </c>
    </row>
    <row r="53" spans="1:89" x14ac:dyDescent="0.3">
      <c r="A53" t="s">
        <v>537</v>
      </c>
      <c r="BA53" t="s">
        <v>537</v>
      </c>
    </row>
    <row r="54" spans="1:89" x14ac:dyDescent="0.3">
      <c r="A54" t="s">
        <v>538</v>
      </c>
      <c r="B54">
        <f t="shared" ref="B54:Q54" si="0">SUM(B2:B51)</f>
        <v>121.44000000000007</v>
      </c>
      <c r="C54">
        <f t="shared" si="0"/>
        <v>322</v>
      </c>
      <c r="D54">
        <f t="shared" si="0"/>
        <v>7944</v>
      </c>
      <c r="E54">
        <f t="shared" si="0"/>
        <v>322.5999999999998</v>
      </c>
      <c r="F54">
        <f t="shared" si="0"/>
        <v>146787840</v>
      </c>
      <c r="G54">
        <f t="shared" si="0"/>
        <v>3780</v>
      </c>
      <c r="H54">
        <f t="shared" si="0"/>
        <v>940</v>
      </c>
      <c r="I54">
        <f t="shared" si="0"/>
        <v>165</v>
      </c>
      <c r="J54">
        <f t="shared" si="0"/>
        <v>1810</v>
      </c>
      <c r="K54">
        <f t="shared" si="0"/>
        <v>823</v>
      </c>
      <c r="L54">
        <f t="shared" si="0"/>
        <v>380</v>
      </c>
      <c r="M54">
        <f t="shared" si="0"/>
        <v>60.799999999999983</v>
      </c>
      <c r="N54">
        <f t="shared" si="0"/>
        <v>2</v>
      </c>
      <c r="O54">
        <f t="shared" si="0"/>
        <v>6</v>
      </c>
      <c r="P54">
        <f t="shared" si="0"/>
        <v>551577600</v>
      </c>
      <c r="Q54">
        <f t="shared" si="0"/>
        <v>1926</v>
      </c>
      <c r="T54">
        <f>SUM(T2:T51)</f>
        <v>33</v>
      </c>
      <c r="U54">
        <f>SUM(U2:U51)</f>
        <v>9</v>
      </c>
      <c r="V54">
        <f>SUM(V2:V51)</f>
        <v>222350</v>
      </c>
      <c r="W54">
        <f>SUM(W2:W51)</f>
        <v>23</v>
      </c>
      <c r="X54">
        <f>SUM(X2:X51)</f>
        <v>345</v>
      </c>
      <c r="AB54">
        <f t="shared" ref="AB54:AI54" si="1">SUM(AB2:AB51)</f>
        <v>9230</v>
      </c>
      <c r="AC54">
        <f t="shared" si="1"/>
        <v>24</v>
      </c>
      <c r="AD54">
        <f t="shared" si="1"/>
        <v>24</v>
      </c>
      <c r="AE54">
        <f t="shared" si="1"/>
        <v>24</v>
      </c>
      <c r="AF54">
        <f t="shared" si="1"/>
        <v>1</v>
      </c>
      <c r="AG54">
        <f t="shared" si="1"/>
        <v>8382898</v>
      </c>
      <c r="AH54">
        <f t="shared" si="1"/>
        <v>12578988</v>
      </c>
      <c r="AI54">
        <f t="shared" si="1"/>
        <v>10480943</v>
      </c>
      <c r="BA54" t="s">
        <v>538</v>
      </c>
      <c r="BB54">
        <f t="shared" ref="BB54:BQ54" si="2">SUM(BB2:BB51)</f>
        <v>121.44000000000007</v>
      </c>
      <c r="BC54">
        <f t="shared" si="2"/>
        <v>322</v>
      </c>
      <c r="BD54">
        <f t="shared" si="2"/>
        <v>7944</v>
      </c>
      <c r="BE54">
        <f t="shared" si="2"/>
        <v>322.5999999999998</v>
      </c>
      <c r="BF54">
        <f t="shared" si="2"/>
        <v>146787840</v>
      </c>
      <c r="BG54">
        <f t="shared" si="2"/>
        <v>3780</v>
      </c>
      <c r="BH54">
        <f t="shared" si="2"/>
        <v>940</v>
      </c>
      <c r="BI54">
        <f t="shared" si="2"/>
        <v>165</v>
      </c>
      <c r="BJ54">
        <f t="shared" si="2"/>
        <v>1810</v>
      </c>
      <c r="BK54">
        <f t="shared" si="2"/>
        <v>823</v>
      </c>
      <c r="BL54">
        <f t="shared" si="2"/>
        <v>380</v>
      </c>
      <c r="BM54">
        <f t="shared" si="2"/>
        <v>60.799999999999983</v>
      </c>
      <c r="BN54" s="65">
        <f t="shared" si="2"/>
        <v>2</v>
      </c>
      <c r="BO54" s="65">
        <f t="shared" si="2"/>
        <v>6</v>
      </c>
      <c r="BP54">
        <f t="shared" si="2"/>
        <v>551577600</v>
      </c>
      <c r="BQ54">
        <f t="shared" si="2"/>
        <v>1926</v>
      </c>
      <c r="BT54">
        <f>SUM(BT2:BT51)</f>
        <v>33</v>
      </c>
      <c r="BU54" s="91">
        <f>SUM(BU2:BU51)</f>
        <v>9</v>
      </c>
      <c r="BV54">
        <f>SUM(BV2:BV51)</f>
        <v>222350</v>
      </c>
      <c r="BW54" s="65">
        <f>SUM(BW2:BW51)</f>
        <v>23</v>
      </c>
      <c r="BX54" s="63">
        <f>SUM(BX2:BX51)</f>
        <v>345</v>
      </c>
      <c r="CB54">
        <f t="shared" ref="CB54:CI54" si="3">SUM(CB2:CB51)</f>
        <v>9230</v>
      </c>
      <c r="CC54" s="65">
        <f t="shared" si="3"/>
        <v>24</v>
      </c>
      <c r="CD54" s="65">
        <f t="shared" si="3"/>
        <v>24</v>
      </c>
      <c r="CE54" s="65">
        <f t="shared" si="3"/>
        <v>24</v>
      </c>
      <c r="CF54" s="65">
        <f t="shared" si="3"/>
        <v>1</v>
      </c>
      <c r="CG54">
        <f t="shared" si="3"/>
        <v>8382898</v>
      </c>
      <c r="CH54">
        <f t="shared" si="3"/>
        <v>12578988</v>
      </c>
      <c r="CI54">
        <f t="shared" si="3"/>
        <v>10480943</v>
      </c>
    </row>
    <row r="55" spans="1:89" x14ac:dyDescent="0.3">
      <c r="A55" t="s">
        <v>539</v>
      </c>
      <c r="B55">
        <f>100/B54</f>
        <v>0.82345191040843169</v>
      </c>
      <c r="C55">
        <f t="shared" ref="C55:AI55" si="4">100/C54</f>
        <v>0.3105590062111801</v>
      </c>
      <c r="D55">
        <f t="shared" si="4"/>
        <v>1.2588116817724069E-2</v>
      </c>
      <c r="E55">
        <f t="shared" si="4"/>
        <v>0.30998140111593325</v>
      </c>
      <c r="F55">
        <f t="shared" si="4"/>
        <v>6.8125534104187375E-7</v>
      </c>
      <c r="G55">
        <f t="shared" si="4"/>
        <v>2.6455026455026454E-2</v>
      </c>
      <c r="H55">
        <f t="shared" si="4"/>
        <v>0.10638297872340426</v>
      </c>
      <c r="I55">
        <f t="shared" si="4"/>
        <v>0.60606060606060608</v>
      </c>
      <c r="J55">
        <f t="shared" si="4"/>
        <v>5.5248618784530384E-2</v>
      </c>
      <c r="K55">
        <f t="shared" si="4"/>
        <v>0.12150668286755771</v>
      </c>
      <c r="L55">
        <f t="shared" si="4"/>
        <v>0.26315789473684209</v>
      </c>
      <c r="M55">
        <f t="shared" si="4"/>
        <v>1.6447368421052637</v>
      </c>
      <c r="N55">
        <f t="shared" si="4"/>
        <v>50</v>
      </c>
      <c r="O55">
        <f t="shared" si="4"/>
        <v>16.666666666666668</v>
      </c>
      <c r="P55">
        <f t="shared" si="4"/>
        <v>1.8129815278938085E-7</v>
      </c>
      <c r="Q55">
        <f t="shared" si="4"/>
        <v>5.1921079958463137E-2</v>
      </c>
      <c r="T55">
        <f t="shared" si="4"/>
        <v>3.0303030303030303</v>
      </c>
      <c r="U55">
        <f t="shared" si="4"/>
        <v>11.111111111111111</v>
      </c>
      <c r="V55">
        <f t="shared" si="4"/>
        <v>4.4974139869574995E-4</v>
      </c>
      <c r="W55">
        <f t="shared" si="4"/>
        <v>4.3478260869565215</v>
      </c>
      <c r="X55">
        <f t="shared" si="4"/>
        <v>0.28985507246376813</v>
      </c>
      <c r="AB55">
        <f t="shared" si="4"/>
        <v>1.0834236186348862E-2</v>
      </c>
      <c r="AC55">
        <f t="shared" si="4"/>
        <v>4.166666666666667</v>
      </c>
      <c r="AD55">
        <f t="shared" si="4"/>
        <v>4.166666666666667</v>
      </c>
      <c r="AE55">
        <f t="shared" si="4"/>
        <v>4.166666666666667</v>
      </c>
      <c r="AF55">
        <f t="shared" si="4"/>
        <v>100</v>
      </c>
      <c r="AG55">
        <f t="shared" si="4"/>
        <v>1.1929048880232111E-5</v>
      </c>
      <c r="AH55">
        <f t="shared" si="4"/>
        <v>7.9497651162398753E-6</v>
      </c>
      <c r="AI55">
        <f t="shared" si="4"/>
        <v>9.5411262135477687E-6</v>
      </c>
      <c r="BA55" t="s">
        <v>539</v>
      </c>
      <c r="BB55">
        <f>100/BB54</f>
        <v>0.82345191040843169</v>
      </c>
      <c r="BC55">
        <f t="shared" ref="BC55" si="5">100/BC54</f>
        <v>0.3105590062111801</v>
      </c>
      <c r="BD55">
        <f t="shared" ref="BD55" si="6">100/BD54</f>
        <v>1.2588116817724069E-2</v>
      </c>
      <c r="BE55">
        <f t="shared" ref="BE55" si="7">100/BE54</f>
        <v>0.30998140111593325</v>
      </c>
      <c r="BF55">
        <f t="shared" ref="BF55" si="8">100/BF54</f>
        <v>6.8125534104187375E-7</v>
      </c>
      <c r="BG55">
        <f t="shared" ref="BG55" si="9">100/BG54</f>
        <v>2.6455026455026454E-2</v>
      </c>
      <c r="BH55">
        <f t="shared" ref="BH55" si="10">100/BH54</f>
        <v>0.10638297872340426</v>
      </c>
      <c r="BI55">
        <f t="shared" ref="BI55" si="11">100/BI54</f>
        <v>0.60606060606060608</v>
      </c>
      <c r="BJ55">
        <f t="shared" ref="BJ55" si="12">100/BJ54</f>
        <v>5.5248618784530384E-2</v>
      </c>
      <c r="BK55">
        <f t="shared" ref="BK55" si="13">100/BK54</f>
        <v>0.12150668286755771</v>
      </c>
      <c r="BL55">
        <f t="shared" ref="BL55" si="14">100/BL54</f>
        <v>0.26315789473684209</v>
      </c>
      <c r="BM55">
        <f t="shared" ref="BM55" si="15">100/BM54</f>
        <v>1.6447368421052637</v>
      </c>
      <c r="BN55" s="65">
        <f>1/BN54</f>
        <v>0.5</v>
      </c>
      <c r="BO55" s="65">
        <f>1/BO54</f>
        <v>0.16666666666666666</v>
      </c>
      <c r="BP55">
        <f t="shared" ref="BP55" si="16">100/BP54</f>
        <v>1.8129815278938085E-7</v>
      </c>
      <c r="BQ55">
        <f t="shared" ref="BQ55" si="17">100/BQ54</f>
        <v>5.1921079958463137E-2</v>
      </c>
      <c r="BT55">
        <f t="shared" ref="BT55" si="18">100/BT54</f>
        <v>3.0303030303030303</v>
      </c>
      <c r="BU55" s="91">
        <f t="shared" ref="BU55" si="19">100/BU54</f>
        <v>11.111111111111111</v>
      </c>
      <c r="BV55">
        <f t="shared" ref="BV55" si="20">100/BV54</f>
        <v>4.4974139869574995E-4</v>
      </c>
      <c r="BW55" s="65">
        <f>1/BW54</f>
        <v>4.3478260869565216E-2</v>
      </c>
      <c r="BX55" s="63">
        <f>1/BX54</f>
        <v>2.8985507246376812E-3</v>
      </c>
      <c r="CB55">
        <f t="shared" ref="CB55" si="21">100/CB54</f>
        <v>1.0834236186348862E-2</v>
      </c>
      <c r="CC55" s="65">
        <f>1/CC54</f>
        <v>4.1666666666666664E-2</v>
      </c>
      <c r="CD55" s="65">
        <f>1/CD54</f>
        <v>4.1666666666666664E-2</v>
      </c>
      <c r="CE55" s="65">
        <f>1/CE54</f>
        <v>4.1666666666666664E-2</v>
      </c>
      <c r="CF55" s="65">
        <f>1/CF54</f>
        <v>1</v>
      </c>
      <c r="CG55">
        <f t="shared" ref="CG55" si="22">100/CG54</f>
        <v>1.1929048880232111E-5</v>
      </c>
      <c r="CH55">
        <f t="shared" ref="CH55" si="23">100/CH54</f>
        <v>7.9497651162398753E-6</v>
      </c>
      <c r="CI55">
        <f t="shared" ref="CI55" si="24">100/CI54</f>
        <v>9.5411262135477687E-6</v>
      </c>
    </row>
    <row r="57" spans="1:89" ht="92.4" x14ac:dyDescent="0.3">
      <c r="A57" s="38" t="s">
        <v>0</v>
      </c>
      <c r="B57" s="40" t="s">
        <v>503</v>
      </c>
      <c r="C57" s="35" t="s">
        <v>504</v>
      </c>
      <c r="D57" s="35" t="s">
        <v>505</v>
      </c>
      <c r="E57" s="35" t="s">
        <v>506</v>
      </c>
      <c r="F57" s="35" t="s">
        <v>507</v>
      </c>
      <c r="G57" s="35" t="s">
        <v>508</v>
      </c>
      <c r="H57" s="35" t="s">
        <v>509</v>
      </c>
      <c r="I57" s="35" t="s">
        <v>76</v>
      </c>
      <c r="J57" s="35" t="s">
        <v>510</v>
      </c>
      <c r="K57" s="35" t="s">
        <v>93</v>
      </c>
      <c r="L57" s="35" t="s">
        <v>95</v>
      </c>
      <c r="M57" s="35" t="s">
        <v>96</v>
      </c>
      <c r="N57" s="35" t="s">
        <v>84</v>
      </c>
      <c r="O57" s="35" t="s">
        <v>87</v>
      </c>
      <c r="P57" s="35" t="s">
        <v>511</v>
      </c>
      <c r="Q57" s="35" t="s">
        <v>512</v>
      </c>
      <c r="R57" s="51" t="s">
        <v>113</v>
      </c>
      <c r="S57" s="51" t="s">
        <v>114</v>
      </c>
      <c r="T57" s="35" t="s">
        <v>118</v>
      </c>
      <c r="U57" s="35" t="s">
        <v>128</v>
      </c>
      <c r="V57" s="35" t="s">
        <v>514</v>
      </c>
      <c r="W57" s="35" t="s">
        <v>151</v>
      </c>
      <c r="X57" s="35" t="s">
        <v>152</v>
      </c>
      <c r="Y57" s="51" t="s">
        <v>157</v>
      </c>
      <c r="Z57" s="51" t="s">
        <v>164</v>
      </c>
      <c r="AA57" s="51" t="s">
        <v>169</v>
      </c>
      <c r="AB57" s="35" t="s">
        <v>515</v>
      </c>
      <c r="AC57" s="35" t="s">
        <v>192</v>
      </c>
      <c r="AD57" s="35" t="s">
        <v>193</v>
      </c>
      <c r="AE57" s="35" t="s">
        <v>194</v>
      </c>
      <c r="AF57" s="35" t="s">
        <v>195</v>
      </c>
      <c r="AG57" s="41" t="s">
        <v>500</v>
      </c>
      <c r="AH57" s="41" t="s">
        <v>501</v>
      </c>
      <c r="AI57" s="43" t="s">
        <v>502</v>
      </c>
      <c r="BA57" s="38" t="s">
        <v>0</v>
      </c>
      <c r="BB57" s="40" t="s">
        <v>503</v>
      </c>
      <c r="BC57" s="35" t="s">
        <v>504</v>
      </c>
      <c r="BD57" s="35" t="s">
        <v>505</v>
      </c>
      <c r="BE57" s="35" t="s">
        <v>506</v>
      </c>
      <c r="BF57" s="35" t="s">
        <v>507</v>
      </c>
      <c r="BG57" s="35" t="s">
        <v>508</v>
      </c>
      <c r="BH57" s="35" t="s">
        <v>509</v>
      </c>
      <c r="BI57" s="35" t="s">
        <v>76</v>
      </c>
      <c r="BJ57" s="35" t="s">
        <v>510</v>
      </c>
      <c r="BK57" s="35" t="s">
        <v>93</v>
      </c>
      <c r="BL57" s="35" t="s">
        <v>95</v>
      </c>
      <c r="BM57" s="35" t="s">
        <v>96</v>
      </c>
      <c r="BN57" s="84" t="s">
        <v>84</v>
      </c>
      <c r="BO57" s="84" t="s">
        <v>87</v>
      </c>
      <c r="BP57" s="35" t="s">
        <v>511</v>
      </c>
      <c r="BQ57" s="35" t="s">
        <v>512</v>
      </c>
      <c r="BR57" s="51" t="s">
        <v>113</v>
      </c>
      <c r="BS57" s="51" t="s">
        <v>114</v>
      </c>
      <c r="BT57" s="35" t="s">
        <v>118</v>
      </c>
      <c r="BU57" s="89" t="s">
        <v>128</v>
      </c>
      <c r="BV57" s="35" t="s">
        <v>514</v>
      </c>
      <c r="BW57" s="84" t="s">
        <v>151</v>
      </c>
      <c r="BX57" s="87" t="s">
        <v>152</v>
      </c>
      <c r="BY57" s="51" t="s">
        <v>157</v>
      </c>
      <c r="BZ57" s="51" t="s">
        <v>164</v>
      </c>
      <c r="CA57" s="51" t="s">
        <v>169</v>
      </c>
      <c r="CB57" s="35" t="s">
        <v>515</v>
      </c>
      <c r="CC57" s="84" t="s">
        <v>192</v>
      </c>
      <c r="CD57" s="84" t="s">
        <v>193</v>
      </c>
      <c r="CE57" s="84" t="s">
        <v>194</v>
      </c>
      <c r="CF57" s="84" t="s">
        <v>195</v>
      </c>
      <c r="CG57" s="41" t="s">
        <v>500</v>
      </c>
      <c r="CH57" s="41" t="s">
        <v>501</v>
      </c>
      <c r="CI57" s="43" t="s">
        <v>502</v>
      </c>
      <c r="CJ57" s="132" t="s">
        <v>540</v>
      </c>
      <c r="CK57" s="132" t="s">
        <v>541</v>
      </c>
    </row>
    <row r="58" spans="1:89" ht="100.8" x14ac:dyDescent="0.3">
      <c r="A58" s="18" t="s">
        <v>206</v>
      </c>
      <c r="B58" s="31">
        <f t="shared" ref="B58:Z58" si="25">B$55*B2</f>
        <v>1.3175230566534908</v>
      </c>
      <c r="C58" s="31">
        <f t="shared" si="25"/>
        <v>0.93167701863354035</v>
      </c>
      <c r="D58" s="31">
        <f t="shared" si="25"/>
        <v>0.4028197381671702</v>
      </c>
      <c r="E58" s="31">
        <f t="shared" si="25"/>
        <v>1.7978921264724128</v>
      </c>
      <c r="F58" s="31">
        <f t="shared" si="25"/>
        <v>0.76518599905823259</v>
      </c>
      <c r="G58" s="31">
        <f t="shared" si="25"/>
        <v>1.5873015873015872</v>
      </c>
      <c r="H58" s="31">
        <f t="shared" si="25"/>
        <v>0.85106382978723405</v>
      </c>
      <c r="I58" s="31">
        <f t="shared" si="25"/>
        <v>1.2121212121212122</v>
      </c>
      <c r="J58" s="31">
        <f t="shared" si="25"/>
        <v>0.71823204419889497</v>
      </c>
      <c r="K58" s="31">
        <f t="shared" si="25"/>
        <v>0.60753341433778851</v>
      </c>
      <c r="L58" s="31">
        <f t="shared" si="25"/>
        <v>0</v>
      </c>
      <c r="M58" s="31">
        <f t="shared" si="25"/>
        <v>0</v>
      </c>
      <c r="N58" s="31">
        <f t="shared" si="25"/>
        <v>0</v>
      </c>
      <c r="O58" s="31">
        <f t="shared" si="25"/>
        <v>0</v>
      </c>
      <c r="P58" s="31">
        <f t="shared" si="25"/>
        <v>0.37593984962406013</v>
      </c>
      <c r="Q58" s="31">
        <f t="shared" si="25"/>
        <v>1.557632398753894</v>
      </c>
      <c r="R58" s="81" t="e">
        <f t="shared" si="25"/>
        <v>#VALUE!</v>
      </c>
      <c r="S58" s="81" t="e">
        <f t="shared" si="25"/>
        <v>#VALUE!</v>
      </c>
      <c r="T58" s="31">
        <f t="shared" si="25"/>
        <v>3.0303030303030303</v>
      </c>
      <c r="U58" s="31">
        <f t="shared" si="25"/>
        <v>0</v>
      </c>
      <c r="V58" s="31">
        <f t="shared" si="25"/>
        <v>1.3492241960872497</v>
      </c>
      <c r="W58" s="31">
        <f t="shared" si="25"/>
        <v>0</v>
      </c>
      <c r="X58" s="31">
        <f t="shared" si="25"/>
        <v>0</v>
      </c>
      <c r="Y58" s="81" t="e">
        <f t="shared" si="25"/>
        <v>#VALUE!</v>
      </c>
      <c r="Z58" s="81" t="e">
        <f t="shared" si="25"/>
        <v>#VALUE!</v>
      </c>
      <c r="AA58" s="81"/>
      <c r="AB58" s="31">
        <f t="shared" ref="AB58:AI67" si="26">AB$55*AB2</f>
        <v>1.5276273022751896</v>
      </c>
      <c r="AC58" s="31">
        <f t="shared" si="26"/>
        <v>0</v>
      </c>
      <c r="AD58" s="31">
        <f t="shared" si="26"/>
        <v>0</v>
      </c>
      <c r="AE58" s="31">
        <f t="shared" si="26"/>
        <v>0</v>
      </c>
      <c r="AF58" s="31">
        <f t="shared" si="26"/>
        <v>0</v>
      </c>
      <c r="AG58" s="31">
        <f t="shared" si="26"/>
        <v>0.53680719961044499</v>
      </c>
      <c r="AH58" s="31">
        <f t="shared" si="26"/>
        <v>0.58614413178548219</v>
      </c>
      <c r="AI58" s="31">
        <f t="shared" si="26"/>
        <v>0.56641372823037006</v>
      </c>
      <c r="AJ58" s="31">
        <f>SUM(B58:Q58,T58:X58,AC58:AF58,-(AB58),-(AI58))</f>
        <v>14.410408470994241</v>
      </c>
      <c r="AK58" s="31">
        <f>SUM(B58:Q58,T58:X58,-AB58,AC58:AF58)</f>
        <v>14.97682219922461</v>
      </c>
      <c r="BA58" s="18" t="s">
        <v>542</v>
      </c>
      <c r="BB58" s="31">
        <f t="shared" ref="BB58:BZ58" si="27">BB$55*BB2</f>
        <v>1.3175230566534908</v>
      </c>
      <c r="BC58" s="31">
        <f t="shared" si="27"/>
        <v>0.93167701863354035</v>
      </c>
      <c r="BD58" s="31">
        <f t="shared" si="27"/>
        <v>0.4028197381671702</v>
      </c>
      <c r="BE58" s="31">
        <f t="shared" si="27"/>
        <v>1.7978921264724128</v>
      </c>
      <c r="BF58" s="31">
        <f t="shared" si="27"/>
        <v>0.76518599905823259</v>
      </c>
      <c r="BG58" s="31">
        <f t="shared" si="27"/>
        <v>1.5873015873015872</v>
      </c>
      <c r="BH58" s="31">
        <f t="shared" si="27"/>
        <v>0.85106382978723405</v>
      </c>
      <c r="BI58" s="31">
        <f t="shared" si="27"/>
        <v>1.2121212121212122</v>
      </c>
      <c r="BJ58" s="31">
        <f t="shared" si="27"/>
        <v>0.71823204419889497</v>
      </c>
      <c r="BK58" s="31">
        <f t="shared" si="27"/>
        <v>0.60753341433778851</v>
      </c>
      <c r="BL58" s="31">
        <f t="shared" si="27"/>
        <v>0</v>
      </c>
      <c r="BM58" s="31">
        <f t="shared" si="27"/>
        <v>0</v>
      </c>
      <c r="BN58" s="86">
        <f t="shared" si="27"/>
        <v>0</v>
      </c>
      <c r="BO58" s="86">
        <f t="shared" si="27"/>
        <v>0</v>
      </c>
      <c r="BP58" s="31">
        <f t="shared" si="27"/>
        <v>0.37593984962406013</v>
      </c>
      <c r="BQ58" s="31">
        <f t="shared" si="27"/>
        <v>1.557632398753894</v>
      </c>
      <c r="BR58" s="81" t="e">
        <f t="shared" si="27"/>
        <v>#VALUE!</v>
      </c>
      <c r="BS58" s="81" t="e">
        <f t="shared" si="27"/>
        <v>#VALUE!</v>
      </c>
      <c r="BT58" s="31">
        <f t="shared" si="27"/>
        <v>3.0303030303030303</v>
      </c>
      <c r="BU58" s="92">
        <f t="shared" si="27"/>
        <v>0</v>
      </c>
      <c r="BV58" s="31">
        <f t="shared" si="27"/>
        <v>1.3492241960872497</v>
      </c>
      <c r="BW58" s="86">
        <f t="shared" si="27"/>
        <v>0</v>
      </c>
      <c r="BX58" s="88">
        <f t="shared" si="27"/>
        <v>0</v>
      </c>
      <c r="BY58" s="81" t="e">
        <f t="shared" si="27"/>
        <v>#VALUE!</v>
      </c>
      <c r="BZ58" s="81" t="e">
        <f t="shared" si="27"/>
        <v>#VALUE!</v>
      </c>
      <c r="CA58" s="81"/>
      <c r="CB58" s="31">
        <f t="shared" ref="CB58:CI67" si="28">CB$55*CB2</f>
        <v>1.5276273022751896</v>
      </c>
      <c r="CC58" s="86">
        <f t="shared" si="28"/>
        <v>0</v>
      </c>
      <c r="CD58" s="86">
        <f t="shared" si="28"/>
        <v>0</v>
      </c>
      <c r="CE58" s="86">
        <f t="shared" si="28"/>
        <v>0</v>
      </c>
      <c r="CF58" s="86">
        <f t="shared" si="28"/>
        <v>0</v>
      </c>
      <c r="CG58" s="31">
        <f t="shared" si="28"/>
        <v>0.53680719961044499</v>
      </c>
      <c r="CH58" s="31">
        <f t="shared" si="28"/>
        <v>0.58614413178548219</v>
      </c>
      <c r="CI58" s="31">
        <f t="shared" si="28"/>
        <v>0.56641372823037006</v>
      </c>
      <c r="CJ58" s="157">
        <f>SUM(BB58:BQ58,BT58:BX58,CC58:CF58,-(CB58),-(CI58))</f>
        <v>14.410408470994241</v>
      </c>
      <c r="CK58" s="157">
        <f>SUM(BB58:BQ58,BT58:BX58,-CB58,CC58:CF58)</f>
        <v>14.97682219922461</v>
      </c>
    </row>
    <row r="59" spans="1:89" ht="72" x14ac:dyDescent="0.3">
      <c r="A59" s="18" t="s">
        <v>212</v>
      </c>
      <c r="B59" s="31">
        <f t="shared" ref="B59:Z59" si="29">B$55*B3</f>
        <v>1.3175230566534908</v>
      </c>
      <c r="C59" s="31">
        <f t="shared" si="29"/>
        <v>0.93167701863354035</v>
      </c>
      <c r="D59" s="31">
        <f t="shared" si="29"/>
        <v>0.4028197381671702</v>
      </c>
      <c r="E59" s="31">
        <f t="shared" si="29"/>
        <v>1.7978921264724128</v>
      </c>
      <c r="F59" s="31">
        <f t="shared" si="29"/>
        <v>0.76518599905823259</v>
      </c>
      <c r="G59" s="31">
        <f t="shared" si="29"/>
        <v>1.5873015873015872</v>
      </c>
      <c r="H59" s="31">
        <f t="shared" si="29"/>
        <v>0.85106382978723405</v>
      </c>
      <c r="I59" s="31">
        <f t="shared" si="29"/>
        <v>1.2121212121212122</v>
      </c>
      <c r="J59" s="31">
        <f t="shared" si="29"/>
        <v>0.71823204419889497</v>
      </c>
      <c r="K59" s="31">
        <f t="shared" si="29"/>
        <v>0.60753341433778851</v>
      </c>
      <c r="L59" s="31">
        <f t="shared" si="29"/>
        <v>0</v>
      </c>
      <c r="M59" s="31">
        <f t="shared" si="29"/>
        <v>0</v>
      </c>
      <c r="N59" s="31">
        <f t="shared" si="29"/>
        <v>0</v>
      </c>
      <c r="O59" s="31">
        <f t="shared" si="29"/>
        <v>0</v>
      </c>
      <c r="P59" s="31">
        <f t="shared" si="29"/>
        <v>0.37593984962406013</v>
      </c>
      <c r="Q59" s="31">
        <f t="shared" si="29"/>
        <v>1.557632398753894</v>
      </c>
      <c r="R59" s="81" t="e">
        <f t="shared" si="29"/>
        <v>#VALUE!</v>
      </c>
      <c r="S59" s="81" t="e">
        <f t="shared" si="29"/>
        <v>#VALUE!</v>
      </c>
      <c r="T59" s="31">
        <f t="shared" si="29"/>
        <v>3.0303030303030303</v>
      </c>
      <c r="U59" s="31">
        <f t="shared" si="29"/>
        <v>0</v>
      </c>
      <c r="V59" s="31">
        <f t="shared" si="29"/>
        <v>1.3492241960872497</v>
      </c>
      <c r="W59" s="31">
        <f t="shared" si="29"/>
        <v>0</v>
      </c>
      <c r="X59" s="31">
        <f t="shared" si="29"/>
        <v>0</v>
      </c>
      <c r="Y59" s="81" t="e">
        <f t="shared" si="29"/>
        <v>#VALUE!</v>
      </c>
      <c r="Z59" s="81" t="e">
        <f t="shared" si="29"/>
        <v>#VALUE!</v>
      </c>
      <c r="AA59" s="81" t="e">
        <f t="shared" ref="AA59:AA90" si="30">AA$55*AA3</f>
        <v>#VALUE!</v>
      </c>
      <c r="AB59" s="31">
        <f t="shared" si="26"/>
        <v>1.5276273022751896</v>
      </c>
      <c r="AC59" s="31">
        <f t="shared" si="26"/>
        <v>0</v>
      </c>
      <c r="AD59" s="31">
        <f t="shared" si="26"/>
        <v>0</v>
      </c>
      <c r="AE59" s="31">
        <f t="shared" si="26"/>
        <v>0</v>
      </c>
      <c r="AF59" s="31">
        <f t="shared" si="26"/>
        <v>0</v>
      </c>
      <c r="AG59" s="31">
        <f t="shared" si="26"/>
        <v>0</v>
      </c>
      <c r="AH59" s="31">
        <f t="shared" si="26"/>
        <v>0</v>
      </c>
      <c r="AI59" s="31">
        <f t="shared" si="26"/>
        <v>0</v>
      </c>
      <c r="AJ59" s="31">
        <f t="shared" ref="AJ59:AJ107" si="31">SUM(B59:Q59,T59:X59,AC59:AF59,-(AB59),-(AI59))</f>
        <v>14.97682219922461</v>
      </c>
      <c r="AK59" s="31">
        <f t="shared" ref="AK59:AK122" si="32">SUM(B59:Q59,T59:X59,-AB59,AC59:AF59)</f>
        <v>14.97682219922461</v>
      </c>
      <c r="BA59" s="18" t="s">
        <v>212</v>
      </c>
      <c r="BB59" s="31">
        <f t="shared" ref="BB59:BZ59" si="33">BB$55*BB3</f>
        <v>1.3175230566534908</v>
      </c>
      <c r="BC59" s="31">
        <f t="shared" si="33"/>
        <v>0.93167701863354035</v>
      </c>
      <c r="BD59" s="31">
        <f t="shared" si="33"/>
        <v>0.4028197381671702</v>
      </c>
      <c r="BE59" s="31">
        <f t="shared" si="33"/>
        <v>1.7978921264724128</v>
      </c>
      <c r="BF59" s="31">
        <f t="shared" si="33"/>
        <v>0.76518599905823259</v>
      </c>
      <c r="BG59" s="31">
        <f t="shared" si="33"/>
        <v>1.5873015873015872</v>
      </c>
      <c r="BH59" s="31">
        <f t="shared" si="33"/>
        <v>0.85106382978723405</v>
      </c>
      <c r="BI59" s="31">
        <f t="shared" si="33"/>
        <v>1.2121212121212122</v>
      </c>
      <c r="BJ59" s="31">
        <f t="shared" si="33"/>
        <v>0.71823204419889497</v>
      </c>
      <c r="BK59" s="31">
        <f t="shared" si="33"/>
        <v>0.60753341433778851</v>
      </c>
      <c r="BL59" s="31">
        <f t="shared" si="33"/>
        <v>0</v>
      </c>
      <c r="BM59" s="31">
        <f t="shared" si="33"/>
        <v>0</v>
      </c>
      <c r="BN59" s="86">
        <f t="shared" si="33"/>
        <v>0</v>
      </c>
      <c r="BO59" s="86">
        <f t="shared" si="33"/>
        <v>0</v>
      </c>
      <c r="BP59" s="31">
        <f t="shared" si="33"/>
        <v>0.37593984962406013</v>
      </c>
      <c r="BQ59" s="31">
        <f t="shared" si="33"/>
        <v>1.557632398753894</v>
      </c>
      <c r="BR59" s="81" t="e">
        <f t="shared" si="33"/>
        <v>#VALUE!</v>
      </c>
      <c r="BS59" s="81" t="e">
        <f t="shared" si="33"/>
        <v>#VALUE!</v>
      </c>
      <c r="BT59" s="31">
        <f t="shared" si="33"/>
        <v>3.0303030303030303</v>
      </c>
      <c r="BU59" s="92">
        <f t="shared" si="33"/>
        <v>0</v>
      </c>
      <c r="BV59" s="31">
        <f t="shared" si="33"/>
        <v>1.3492241960872497</v>
      </c>
      <c r="BW59" s="86">
        <f t="shared" si="33"/>
        <v>0</v>
      </c>
      <c r="BX59" s="88">
        <f t="shared" si="33"/>
        <v>0</v>
      </c>
      <c r="BY59" s="81" t="e">
        <f t="shared" si="33"/>
        <v>#VALUE!</v>
      </c>
      <c r="BZ59" s="81" t="e">
        <f t="shared" si="33"/>
        <v>#VALUE!</v>
      </c>
      <c r="CA59" s="81" t="e">
        <f t="shared" ref="CA59:CA87" si="34">CA$55*CA3</f>
        <v>#VALUE!</v>
      </c>
      <c r="CB59" s="31">
        <f t="shared" si="28"/>
        <v>1.5276273022751896</v>
      </c>
      <c r="CC59" s="86">
        <f t="shared" si="28"/>
        <v>0</v>
      </c>
      <c r="CD59" s="86">
        <f t="shared" si="28"/>
        <v>0</v>
      </c>
      <c r="CE59" s="86">
        <f t="shared" si="28"/>
        <v>0</v>
      </c>
      <c r="CF59" s="86">
        <f t="shared" si="28"/>
        <v>0</v>
      </c>
      <c r="CG59" s="31">
        <f t="shared" si="28"/>
        <v>0</v>
      </c>
      <c r="CH59" s="31">
        <f t="shared" si="28"/>
        <v>0</v>
      </c>
      <c r="CI59" s="31">
        <f t="shared" si="28"/>
        <v>0</v>
      </c>
      <c r="CJ59" s="157">
        <f t="shared" ref="CJ59:CJ107" si="35">SUM(BB59:BQ59,BT59:BX59,CC59:CF59,-(CB59),-(CI59))</f>
        <v>14.97682219922461</v>
      </c>
      <c r="CK59" s="157">
        <f t="shared" ref="CK59:CK107" si="36">SUM(BB59:BQ59,BT59:BX59,-CB59,CC59:CF59)</f>
        <v>14.97682219922461</v>
      </c>
    </row>
    <row r="60" spans="1:89" ht="100.8" x14ac:dyDescent="0.3">
      <c r="A60" s="18" t="s">
        <v>213</v>
      </c>
      <c r="B60" s="31">
        <f t="shared" ref="B60:Z60" si="37">B$55*B4</f>
        <v>1.4822134387351771</v>
      </c>
      <c r="C60" s="31">
        <f t="shared" si="37"/>
        <v>0.93167701863354035</v>
      </c>
      <c r="D60" s="31">
        <f t="shared" si="37"/>
        <v>0.4028197381671702</v>
      </c>
      <c r="E60" s="31">
        <f t="shared" si="37"/>
        <v>2.0148791072535661</v>
      </c>
      <c r="F60" s="31">
        <f t="shared" si="37"/>
        <v>0.76518599905823259</v>
      </c>
      <c r="G60" s="31">
        <f t="shared" si="37"/>
        <v>1.5873015873015872</v>
      </c>
      <c r="H60" s="31">
        <f t="shared" si="37"/>
        <v>0.85106382978723405</v>
      </c>
      <c r="I60" s="31">
        <f t="shared" si="37"/>
        <v>1.8181818181818183</v>
      </c>
      <c r="J60" s="31">
        <f t="shared" si="37"/>
        <v>0.71823204419889497</v>
      </c>
      <c r="K60" s="31">
        <f t="shared" si="37"/>
        <v>0.97205346294046169</v>
      </c>
      <c r="L60" s="31">
        <f t="shared" si="37"/>
        <v>1.3157894736842104</v>
      </c>
      <c r="M60" s="31">
        <f t="shared" si="37"/>
        <v>0</v>
      </c>
      <c r="N60" s="31">
        <f t="shared" si="37"/>
        <v>0</v>
      </c>
      <c r="O60" s="31">
        <f t="shared" si="37"/>
        <v>0</v>
      </c>
      <c r="P60" s="31">
        <f t="shared" si="37"/>
        <v>0.37593984962406013</v>
      </c>
      <c r="Q60" s="31">
        <f t="shared" si="37"/>
        <v>1.557632398753894</v>
      </c>
      <c r="R60" s="81" t="e">
        <f t="shared" si="37"/>
        <v>#VALUE!</v>
      </c>
      <c r="S60" s="81" t="e">
        <f t="shared" si="37"/>
        <v>#VALUE!</v>
      </c>
      <c r="T60" s="31">
        <f t="shared" si="37"/>
        <v>3.0303030303030303</v>
      </c>
      <c r="U60" s="31">
        <f t="shared" si="37"/>
        <v>0</v>
      </c>
      <c r="V60" s="31">
        <f t="shared" si="37"/>
        <v>1.7989655947829999</v>
      </c>
      <c r="W60" s="31">
        <f t="shared" si="37"/>
        <v>0</v>
      </c>
      <c r="X60" s="31">
        <f t="shared" si="37"/>
        <v>0</v>
      </c>
      <c r="Y60" s="81" t="e">
        <f t="shared" si="37"/>
        <v>#VALUE!</v>
      </c>
      <c r="Z60" s="81" t="e">
        <f t="shared" si="37"/>
        <v>#VALUE!</v>
      </c>
      <c r="AA60" s="81" t="e">
        <f t="shared" si="30"/>
        <v>#VALUE!</v>
      </c>
      <c r="AB60" s="31">
        <f t="shared" si="26"/>
        <v>1.9826652221018417</v>
      </c>
      <c r="AC60" s="31">
        <f t="shared" si="26"/>
        <v>0</v>
      </c>
      <c r="AD60" s="31">
        <f t="shared" si="26"/>
        <v>0</v>
      </c>
      <c r="AE60" s="31">
        <f t="shared" si="26"/>
        <v>0</v>
      </c>
      <c r="AF60" s="31">
        <f t="shared" si="26"/>
        <v>0</v>
      </c>
      <c r="AG60" s="31">
        <f t="shared" si="26"/>
        <v>0.61887905590644188</v>
      </c>
      <c r="AH60" s="31">
        <f t="shared" si="26"/>
        <v>0.70590734326163596</v>
      </c>
      <c r="AI60" s="31">
        <f t="shared" si="26"/>
        <v>0.67110373560852299</v>
      </c>
      <c r="AJ60" s="31">
        <f t="shared" si="31"/>
        <v>16.968469433695514</v>
      </c>
      <c r="AK60" s="31">
        <f t="shared" si="32"/>
        <v>17.639573169304036</v>
      </c>
      <c r="BA60" s="18" t="s">
        <v>213</v>
      </c>
      <c r="BB60" s="31">
        <f t="shared" ref="BB60:BZ60" si="38">BB$55*BB4</f>
        <v>1.4822134387351771</v>
      </c>
      <c r="BC60" s="31">
        <f t="shared" si="38"/>
        <v>0.93167701863354035</v>
      </c>
      <c r="BD60" s="31">
        <f t="shared" si="38"/>
        <v>0.4028197381671702</v>
      </c>
      <c r="BE60" s="31">
        <f t="shared" si="38"/>
        <v>2.0148791072535661</v>
      </c>
      <c r="BF60" s="31">
        <f t="shared" si="38"/>
        <v>0.76518599905823259</v>
      </c>
      <c r="BG60" s="31">
        <f t="shared" si="38"/>
        <v>1.5873015873015872</v>
      </c>
      <c r="BH60" s="31">
        <f t="shared" si="38"/>
        <v>0.85106382978723405</v>
      </c>
      <c r="BI60" s="31">
        <f t="shared" si="38"/>
        <v>1.8181818181818183</v>
      </c>
      <c r="BJ60" s="31">
        <f t="shared" si="38"/>
        <v>0.71823204419889497</v>
      </c>
      <c r="BK60" s="31">
        <f t="shared" si="38"/>
        <v>0.97205346294046169</v>
      </c>
      <c r="BL60" s="31">
        <f t="shared" si="38"/>
        <v>1.3157894736842104</v>
      </c>
      <c r="BM60" s="31">
        <f t="shared" si="38"/>
        <v>0</v>
      </c>
      <c r="BN60" s="86">
        <f t="shared" si="38"/>
        <v>0</v>
      </c>
      <c r="BO60" s="86">
        <f t="shared" si="38"/>
        <v>0</v>
      </c>
      <c r="BP60" s="31">
        <f t="shared" si="38"/>
        <v>0.37593984962406013</v>
      </c>
      <c r="BQ60" s="31">
        <f t="shared" si="38"/>
        <v>1.557632398753894</v>
      </c>
      <c r="BR60" s="81" t="e">
        <f t="shared" si="38"/>
        <v>#VALUE!</v>
      </c>
      <c r="BS60" s="81" t="e">
        <f t="shared" si="38"/>
        <v>#VALUE!</v>
      </c>
      <c r="BT60" s="31">
        <f t="shared" si="38"/>
        <v>3.0303030303030303</v>
      </c>
      <c r="BU60" s="92">
        <f t="shared" si="38"/>
        <v>0</v>
      </c>
      <c r="BV60" s="31">
        <f t="shared" si="38"/>
        <v>1.7989655947829999</v>
      </c>
      <c r="BW60" s="86">
        <f t="shared" si="38"/>
        <v>0</v>
      </c>
      <c r="BX60" s="88">
        <f t="shared" si="38"/>
        <v>0</v>
      </c>
      <c r="BY60" s="81" t="e">
        <f t="shared" si="38"/>
        <v>#VALUE!</v>
      </c>
      <c r="BZ60" s="81" t="e">
        <f t="shared" si="38"/>
        <v>#VALUE!</v>
      </c>
      <c r="CA60" s="81" t="e">
        <f t="shared" si="34"/>
        <v>#VALUE!</v>
      </c>
      <c r="CB60" s="31">
        <f t="shared" si="28"/>
        <v>1.9826652221018417</v>
      </c>
      <c r="CC60" s="86">
        <f t="shared" si="28"/>
        <v>0</v>
      </c>
      <c r="CD60" s="86">
        <f t="shared" si="28"/>
        <v>0</v>
      </c>
      <c r="CE60" s="86">
        <f t="shared" si="28"/>
        <v>0</v>
      </c>
      <c r="CF60" s="86">
        <f t="shared" si="28"/>
        <v>0</v>
      </c>
      <c r="CG60" s="31">
        <f t="shared" si="28"/>
        <v>0.61887905590644188</v>
      </c>
      <c r="CH60" s="31">
        <f t="shared" si="28"/>
        <v>0.70590734326163596</v>
      </c>
      <c r="CI60" s="31">
        <f t="shared" si="28"/>
        <v>0.67110373560852299</v>
      </c>
      <c r="CJ60" s="157">
        <f t="shared" si="35"/>
        <v>16.968469433695514</v>
      </c>
      <c r="CK60" s="157">
        <f t="shared" si="36"/>
        <v>17.639573169304036</v>
      </c>
    </row>
    <row r="61" spans="1:89" ht="72" x14ac:dyDescent="0.3">
      <c r="A61" s="18" t="s">
        <v>215</v>
      </c>
      <c r="B61" s="31">
        <f t="shared" ref="B61:Z61" si="39">B$55*B5</f>
        <v>1.8939393939393927</v>
      </c>
      <c r="C61" s="31">
        <f t="shared" si="39"/>
        <v>1.2422360248447204</v>
      </c>
      <c r="D61" s="31">
        <f t="shared" si="39"/>
        <v>0.80563947633434041</v>
      </c>
      <c r="E61" s="31">
        <f t="shared" si="39"/>
        <v>2.0148791072535661</v>
      </c>
      <c r="F61" s="31">
        <f t="shared" si="39"/>
        <v>0.76518599905823259</v>
      </c>
      <c r="G61" s="31">
        <f t="shared" si="39"/>
        <v>1.5873015873015872</v>
      </c>
      <c r="H61" s="31">
        <f t="shared" si="39"/>
        <v>0.85106382978723405</v>
      </c>
      <c r="I61" s="31">
        <f t="shared" si="39"/>
        <v>2.4242424242424243</v>
      </c>
      <c r="J61" s="31">
        <f t="shared" si="39"/>
        <v>2.6519337016574585</v>
      </c>
      <c r="K61" s="31">
        <f t="shared" si="39"/>
        <v>0.60753341433778851</v>
      </c>
      <c r="L61" s="31">
        <f t="shared" si="39"/>
        <v>0.52631578947368418</v>
      </c>
      <c r="M61" s="31">
        <f t="shared" si="39"/>
        <v>3.2894736842105274</v>
      </c>
      <c r="N61" s="31">
        <f t="shared" si="39"/>
        <v>0</v>
      </c>
      <c r="O61" s="31">
        <f t="shared" si="39"/>
        <v>0</v>
      </c>
      <c r="P61" s="31">
        <f t="shared" si="39"/>
        <v>0.37593984962406013</v>
      </c>
      <c r="Q61" s="31">
        <f t="shared" si="39"/>
        <v>1.557632398753894</v>
      </c>
      <c r="R61" s="81" t="e">
        <f t="shared" si="39"/>
        <v>#VALUE!</v>
      </c>
      <c r="S61" s="81" t="e">
        <f t="shared" si="39"/>
        <v>#VALUE!</v>
      </c>
      <c r="T61" s="31">
        <f t="shared" si="39"/>
        <v>3.0303030303030303</v>
      </c>
      <c r="U61" s="31">
        <f t="shared" si="39"/>
        <v>0</v>
      </c>
      <c r="V61" s="31">
        <f t="shared" si="39"/>
        <v>2.2487069934787498</v>
      </c>
      <c r="W61" s="31">
        <f t="shared" si="39"/>
        <v>0</v>
      </c>
      <c r="X61" s="31">
        <f t="shared" si="39"/>
        <v>0</v>
      </c>
      <c r="Y61" s="81" t="e">
        <f t="shared" si="39"/>
        <v>#VALUE!</v>
      </c>
      <c r="Z61" s="81" t="e">
        <f t="shared" si="39"/>
        <v>#VALUE!</v>
      </c>
      <c r="AA61" s="81" t="e">
        <f t="shared" si="30"/>
        <v>#VALUE!</v>
      </c>
      <c r="AB61" s="31">
        <f t="shared" si="26"/>
        <v>2.2210184182015169</v>
      </c>
      <c r="AC61" s="31">
        <f t="shared" si="26"/>
        <v>0</v>
      </c>
      <c r="AD61" s="31">
        <f t="shared" si="26"/>
        <v>0</v>
      </c>
      <c r="AE61" s="31">
        <f t="shared" si="26"/>
        <v>0</v>
      </c>
      <c r="AF61" s="31">
        <f t="shared" si="26"/>
        <v>0</v>
      </c>
      <c r="AG61" s="31">
        <f t="shared" si="26"/>
        <v>0.644168639532534</v>
      </c>
      <c r="AH61" s="31">
        <f t="shared" si="26"/>
        <v>0.66142045767115765</v>
      </c>
      <c r="AI61" s="31">
        <f t="shared" si="26"/>
        <v>0.6545212582493769</v>
      </c>
      <c r="AJ61" s="31">
        <f t="shared" si="31"/>
        <v>22.9967870281498</v>
      </c>
      <c r="AK61" s="31">
        <f t="shared" si="32"/>
        <v>23.651308286399178</v>
      </c>
      <c r="BA61" s="18" t="s">
        <v>215</v>
      </c>
      <c r="BB61" s="31">
        <f t="shared" ref="BB61:BZ61" si="40">BB$55*BB5</f>
        <v>1.8939393939393927</v>
      </c>
      <c r="BC61" s="31">
        <f t="shared" si="40"/>
        <v>1.2422360248447204</v>
      </c>
      <c r="BD61" s="31">
        <f t="shared" si="40"/>
        <v>0.80563947633434041</v>
      </c>
      <c r="BE61" s="31">
        <f t="shared" si="40"/>
        <v>2.0148791072535661</v>
      </c>
      <c r="BF61" s="31">
        <f t="shared" si="40"/>
        <v>0.76518599905823259</v>
      </c>
      <c r="BG61" s="31">
        <f t="shared" si="40"/>
        <v>1.5873015873015872</v>
      </c>
      <c r="BH61" s="31">
        <f t="shared" si="40"/>
        <v>0.85106382978723405</v>
      </c>
      <c r="BI61" s="31">
        <f t="shared" si="40"/>
        <v>2.4242424242424243</v>
      </c>
      <c r="BJ61" s="31">
        <f t="shared" si="40"/>
        <v>2.6519337016574585</v>
      </c>
      <c r="BK61" s="31">
        <f t="shared" si="40"/>
        <v>0.60753341433778851</v>
      </c>
      <c r="BL61" s="31">
        <f t="shared" si="40"/>
        <v>0.52631578947368418</v>
      </c>
      <c r="BM61" s="31">
        <f t="shared" si="40"/>
        <v>3.2894736842105274</v>
      </c>
      <c r="BN61" s="86">
        <f t="shared" si="40"/>
        <v>0</v>
      </c>
      <c r="BO61" s="86">
        <f t="shared" si="40"/>
        <v>0</v>
      </c>
      <c r="BP61" s="31">
        <f t="shared" si="40"/>
        <v>0.37593984962406013</v>
      </c>
      <c r="BQ61" s="31">
        <f t="shared" si="40"/>
        <v>1.557632398753894</v>
      </c>
      <c r="BR61" s="81" t="e">
        <f t="shared" si="40"/>
        <v>#VALUE!</v>
      </c>
      <c r="BS61" s="81" t="e">
        <f t="shared" si="40"/>
        <v>#VALUE!</v>
      </c>
      <c r="BT61" s="31">
        <f t="shared" si="40"/>
        <v>3.0303030303030303</v>
      </c>
      <c r="BU61" s="92">
        <f t="shared" si="40"/>
        <v>0</v>
      </c>
      <c r="BV61" s="31">
        <f t="shared" si="40"/>
        <v>2.2487069934787498</v>
      </c>
      <c r="BW61" s="86">
        <f t="shared" si="40"/>
        <v>0</v>
      </c>
      <c r="BX61" s="88">
        <f t="shared" si="40"/>
        <v>0</v>
      </c>
      <c r="BY61" s="81" t="e">
        <f t="shared" si="40"/>
        <v>#VALUE!</v>
      </c>
      <c r="BZ61" s="81" t="e">
        <f t="shared" si="40"/>
        <v>#VALUE!</v>
      </c>
      <c r="CA61" s="81" t="e">
        <f t="shared" si="34"/>
        <v>#VALUE!</v>
      </c>
      <c r="CB61" s="31">
        <f t="shared" si="28"/>
        <v>2.2210184182015169</v>
      </c>
      <c r="CC61" s="86">
        <f t="shared" si="28"/>
        <v>0</v>
      </c>
      <c r="CD61" s="86">
        <f t="shared" si="28"/>
        <v>0</v>
      </c>
      <c r="CE61" s="86">
        <f t="shared" si="28"/>
        <v>0</v>
      </c>
      <c r="CF61" s="86">
        <f t="shared" si="28"/>
        <v>0</v>
      </c>
      <c r="CG61" s="31">
        <f t="shared" si="28"/>
        <v>0.644168639532534</v>
      </c>
      <c r="CH61" s="31">
        <f t="shared" si="28"/>
        <v>0.66142045767115765</v>
      </c>
      <c r="CI61" s="31">
        <f t="shared" si="28"/>
        <v>0.6545212582493769</v>
      </c>
      <c r="CJ61" s="157">
        <f t="shared" si="35"/>
        <v>22.9967870281498</v>
      </c>
      <c r="CK61" s="157">
        <f t="shared" si="36"/>
        <v>23.651308286399178</v>
      </c>
    </row>
    <row r="62" spans="1:89" ht="100.8" x14ac:dyDescent="0.3">
      <c r="A62" s="18" t="s">
        <v>217</v>
      </c>
      <c r="B62" s="31">
        <f t="shared" ref="B62:Z62" si="41">B$55*B6</f>
        <v>1.6469038208168634</v>
      </c>
      <c r="C62" s="31">
        <f t="shared" si="41"/>
        <v>0.93167701863354035</v>
      </c>
      <c r="D62" s="31">
        <f t="shared" si="41"/>
        <v>0.4028197381671702</v>
      </c>
      <c r="E62" s="31">
        <f t="shared" si="41"/>
        <v>2.0148791072535661</v>
      </c>
      <c r="F62" s="31">
        <f t="shared" si="41"/>
        <v>0.78480615288023858</v>
      </c>
      <c r="G62" s="31">
        <f t="shared" si="41"/>
        <v>1.5873015873015872</v>
      </c>
      <c r="H62" s="31">
        <f t="shared" si="41"/>
        <v>1.3829787234042554</v>
      </c>
      <c r="I62" s="31">
        <f t="shared" si="41"/>
        <v>2.4242424242424243</v>
      </c>
      <c r="J62" s="31">
        <f t="shared" si="41"/>
        <v>2.6519337016574585</v>
      </c>
      <c r="K62" s="31">
        <f t="shared" si="41"/>
        <v>0.97205346294046169</v>
      </c>
      <c r="L62" s="31">
        <f t="shared" si="41"/>
        <v>0.52631578947368418</v>
      </c>
      <c r="M62" s="31">
        <f t="shared" si="41"/>
        <v>3.2894736842105274</v>
      </c>
      <c r="N62" s="31">
        <f t="shared" si="41"/>
        <v>0</v>
      </c>
      <c r="O62" s="31">
        <f t="shared" si="41"/>
        <v>0</v>
      </c>
      <c r="P62" s="31">
        <f t="shared" si="41"/>
        <v>0.37593984962406013</v>
      </c>
      <c r="Q62" s="31">
        <f t="shared" si="41"/>
        <v>1.557632398753894</v>
      </c>
      <c r="R62" s="81" t="e">
        <f t="shared" si="41"/>
        <v>#VALUE!</v>
      </c>
      <c r="S62" s="81" t="e">
        <f t="shared" si="41"/>
        <v>#VALUE!</v>
      </c>
      <c r="T62" s="31">
        <f t="shared" si="41"/>
        <v>3.0303030303030303</v>
      </c>
      <c r="U62" s="31">
        <f t="shared" si="41"/>
        <v>0</v>
      </c>
      <c r="V62" s="31">
        <f t="shared" si="41"/>
        <v>2.2487069934787498</v>
      </c>
      <c r="W62" s="31">
        <f t="shared" si="41"/>
        <v>0</v>
      </c>
      <c r="X62" s="31">
        <f t="shared" si="41"/>
        <v>0</v>
      </c>
      <c r="Y62" s="81" t="e">
        <f t="shared" si="41"/>
        <v>#VALUE!</v>
      </c>
      <c r="Z62" s="81" t="e">
        <f t="shared" si="41"/>
        <v>#VALUE!</v>
      </c>
      <c r="AA62" s="81" t="e">
        <f t="shared" si="30"/>
        <v>#VALUE!</v>
      </c>
      <c r="AB62" s="31">
        <f t="shared" si="26"/>
        <v>2.0801733477789814</v>
      </c>
      <c r="AC62" s="31">
        <f t="shared" si="26"/>
        <v>0</v>
      </c>
      <c r="AD62" s="31">
        <f t="shared" si="26"/>
        <v>0</v>
      </c>
      <c r="AE62" s="31">
        <f t="shared" si="26"/>
        <v>0</v>
      </c>
      <c r="AF62" s="31">
        <f t="shared" si="26"/>
        <v>0</v>
      </c>
      <c r="AG62" s="31">
        <f t="shared" si="26"/>
        <v>0.66206221285288214</v>
      </c>
      <c r="AH62" s="31">
        <f t="shared" si="26"/>
        <v>0.68685970604312518</v>
      </c>
      <c r="AI62" s="31">
        <f t="shared" si="26"/>
        <v>0.67694290485121422</v>
      </c>
      <c r="AJ62" s="31">
        <f t="shared" si="31"/>
        <v>23.07085123051132</v>
      </c>
      <c r="AK62" s="31">
        <f t="shared" si="32"/>
        <v>23.747794135362533</v>
      </c>
      <c r="BA62" s="18" t="s">
        <v>217</v>
      </c>
      <c r="BB62" s="31">
        <f t="shared" ref="BB62:BZ62" si="42">BB$55*BB6</f>
        <v>1.6469038208168634</v>
      </c>
      <c r="BC62" s="31">
        <f t="shared" si="42"/>
        <v>0.93167701863354035</v>
      </c>
      <c r="BD62" s="31">
        <f t="shared" si="42"/>
        <v>0.4028197381671702</v>
      </c>
      <c r="BE62" s="31">
        <f t="shared" si="42"/>
        <v>2.0148791072535661</v>
      </c>
      <c r="BF62" s="31">
        <f t="shared" si="42"/>
        <v>0.78480615288023858</v>
      </c>
      <c r="BG62" s="31">
        <f t="shared" si="42"/>
        <v>1.5873015873015872</v>
      </c>
      <c r="BH62" s="31">
        <f t="shared" si="42"/>
        <v>1.3829787234042554</v>
      </c>
      <c r="BI62" s="31">
        <f t="shared" si="42"/>
        <v>2.4242424242424243</v>
      </c>
      <c r="BJ62" s="31">
        <f t="shared" si="42"/>
        <v>2.6519337016574585</v>
      </c>
      <c r="BK62" s="31">
        <f t="shared" si="42"/>
        <v>0.97205346294046169</v>
      </c>
      <c r="BL62" s="31">
        <f t="shared" si="42"/>
        <v>0.52631578947368418</v>
      </c>
      <c r="BM62" s="31">
        <f t="shared" si="42"/>
        <v>3.2894736842105274</v>
      </c>
      <c r="BN62" s="86">
        <f t="shared" si="42"/>
        <v>0</v>
      </c>
      <c r="BO62" s="86">
        <f t="shared" si="42"/>
        <v>0</v>
      </c>
      <c r="BP62" s="31">
        <f t="shared" si="42"/>
        <v>0.37593984962406013</v>
      </c>
      <c r="BQ62" s="31">
        <f t="shared" si="42"/>
        <v>1.557632398753894</v>
      </c>
      <c r="BR62" s="81" t="e">
        <f t="shared" si="42"/>
        <v>#VALUE!</v>
      </c>
      <c r="BS62" s="81" t="e">
        <f t="shared" si="42"/>
        <v>#VALUE!</v>
      </c>
      <c r="BT62" s="31">
        <f t="shared" si="42"/>
        <v>3.0303030303030303</v>
      </c>
      <c r="BU62" s="92">
        <f t="shared" si="42"/>
        <v>0</v>
      </c>
      <c r="BV62" s="31">
        <f t="shared" si="42"/>
        <v>2.2487069934787498</v>
      </c>
      <c r="BW62" s="86">
        <f t="shared" si="42"/>
        <v>0</v>
      </c>
      <c r="BX62" s="88">
        <f t="shared" si="42"/>
        <v>0</v>
      </c>
      <c r="BY62" s="81" t="e">
        <f t="shared" si="42"/>
        <v>#VALUE!</v>
      </c>
      <c r="BZ62" s="81" t="e">
        <f t="shared" si="42"/>
        <v>#VALUE!</v>
      </c>
      <c r="CA62" s="81" t="e">
        <f t="shared" si="34"/>
        <v>#VALUE!</v>
      </c>
      <c r="CB62" s="31">
        <f t="shared" si="28"/>
        <v>2.0801733477789814</v>
      </c>
      <c r="CC62" s="86">
        <f t="shared" si="28"/>
        <v>0</v>
      </c>
      <c r="CD62" s="86">
        <f t="shared" si="28"/>
        <v>0</v>
      </c>
      <c r="CE62" s="86">
        <f t="shared" si="28"/>
        <v>0</v>
      </c>
      <c r="CF62" s="86">
        <f t="shared" si="28"/>
        <v>0</v>
      </c>
      <c r="CG62" s="31">
        <f t="shared" si="28"/>
        <v>0.66206221285288214</v>
      </c>
      <c r="CH62" s="31">
        <f t="shared" si="28"/>
        <v>0.68685970604312518</v>
      </c>
      <c r="CI62" s="31">
        <f t="shared" si="28"/>
        <v>0.67694290485121422</v>
      </c>
      <c r="CJ62" s="157">
        <f t="shared" si="35"/>
        <v>23.07085123051132</v>
      </c>
      <c r="CK62" s="157">
        <f t="shared" si="36"/>
        <v>23.747794135362533</v>
      </c>
    </row>
    <row r="63" spans="1:89" ht="86.4" x14ac:dyDescent="0.3">
      <c r="A63" s="18" t="s">
        <v>218</v>
      </c>
      <c r="B63" s="31">
        <f t="shared" ref="B63:Z63" si="43">B$55*B7</f>
        <v>1.6469038208168634</v>
      </c>
      <c r="C63" s="31">
        <f t="shared" si="43"/>
        <v>0.93167701863354035</v>
      </c>
      <c r="D63" s="31">
        <f t="shared" si="43"/>
        <v>0.4028197381671702</v>
      </c>
      <c r="E63" s="31">
        <f t="shared" si="43"/>
        <v>2.0148791072535661</v>
      </c>
      <c r="F63" s="31">
        <f t="shared" si="43"/>
        <v>0.78480615288023858</v>
      </c>
      <c r="G63" s="31">
        <f t="shared" si="43"/>
        <v>1.5873015873015872</v>
      </c>
      <c r="H63" s="31">
        <f t="shared" si="43"/>
        <v>1.3829787234042554</v>
      </c>
      <c r="I63" s="31">
        <f t="shared" si="43"/>
        <v>2.4242424242424243</v>
      </c>
      <c r="J63" s="31">
        <f t="shared" si="43"/>
        <v>2.6519337016574585</v>
      </c>
      <c r="K63" s="31">
        <f t="shared" si="43"/>
        <v>0.97205346294046169</v>
      </c>
      <c r="L63" s="31">
        <f t="shared" si="43"/>
        <v>0.52631578947368418</v>
      </c>
      <c r="M63" s="31">
        <f t="shared" si="43"/>
        <v>3.2894736842105274</v>
      </c>
      <c r="N63" s="31">
        <f t="shared" si="43"/>
        <v>0</v>
      </c>
      <c r="O63" s="31">
        <f t="shared" si="43"/>
        <v>0</v>
      </c>
      <c r="P63" s="31">
        <f t="shared" si="43"/>
        <v>0.37593984962406013</v>
      </c>
      <c r="Q63" s="31">
        <f t="shared" si="43"/>
        <v>1.557632398753894</v>
      </c>
      <c r="R63" s="81" t="e">
        <f t="shared" si="43"/>
        <v>#VALUE!</v>
      </c>
      <c r="S63" s="81" t="e">
        <f t="shared" si="43"/>
        <v>#VALUE!</v>
      </c>
      <c r="T63" s="31">
        <f t="shared" si="43"/>
        <v>3.0303030303030303</v>
      </c>
      <c r="U63" s="31">
        <f t="shared" si="43"/>
        <v>0</v>
      </c>
      <c r="V63" s="31">
        <f t="shared" si="43"/>
        <v>2.2487069934787498</v>
      </c>
      <c r="W63" s="31">
        <f t="shared" si="43"/>
        <v>0</v>
      </c>
      <c r="X63" s="31">
        <f t="shared" si="43"/>
        <v>0</v>
      </c>
      <c r="Y63" s="81" t="e">
        <f t="shared" si="43"/>
        <v>#VALUE!</v>
      </c>
      <c r="Z63" s="81" t="e">
        <f t="shared" si="43"/>
        <v>#VALUE!</v>
      </c>
      <c r="AA63" s="81" t="e">
        <f t="shared" si="30"/>
        <v>#VALUE!</v>
      </c>
      <c r="AB63" s="31">
        <f t="shared" si="26"/>
        <v>2.0801733477789814</v>
      </c>
      <c r="AC63" s="31">
        <f t="shared" si="26"/>
        <v>0</v>
      </c>
      <c r="AD63" s="31">
        <f t="shared" si="26"/>
        <v>0</v>
      </c>
      <c r="AE63" s="31">
        <f t="shared" si="26"/>
        <v>0</v>
      </c>
      <c r="AF63" s="31">
        <f t="shared" si="26"/>
        <v>0</v>
      </c>
      <c r="AG63" s="31">
        <f t="shared" si="26"/>
        <v>0.71455002792590339</v>
      </c>
      <c r="AH63" s="31">
        <f t="shared" si="26"/>
        <v>0.4761909304627685</v>
      </c>
      <c r="AI63" s="31">
        <f t="shared" si="26"/>
        <v>0.57151346019151139</v>
      </c>
      <c r="AJ63" s="31">
        <f t="shared" si="31"/>
        <v>23.176280675171022</v>
      </c>
      <c r="AK63" s="31">
        <f t="shared" si="32"/>
        <v>23.747794135362533</v>
      </c>
      <c r="BA63" s="18" t="s">
        <v>218</v>
      </c>
      <c r="BB63" s="31">
        <f t="shared" ref="BB63:BZ63" si="44">BB$55*BB7</f>
        <v>1.6469038208168634</v>
      </c>
      <c r="BC63" s="31">
        <f t="shared" si="44"/>
        <v>0.93167701863354035</v>
      </c>
      <c r="BD63" s="31">
        <f t="shared" si="44"/>
        <v>0.4028197381671702</v>
      </c>
      <c r="BE63" s="31">
        <f t="shared" si="44"/>
        <v>2.0148791072535661</v>
      </c>
      <c r="BF63" s="31">
        <f t="shared" si="44"/>
        <v>0.78480615288023858</v>
      </c>
      <c r="BG63" s="31">
        <f t="shared" si="44"/>
        <v>1.5873015873015872</v>
      </c>
      <c r="BH63" s="31">
        <f t="shared" si="44"/>
        <v>1.3829787234042554</v>
      </c>
      <c r="BI63" s="31">
        <f t="shared" si="44"/>
        <v>2.4242424242424243</v>
      </c>
      <c r="BJ63" s="31">
        <f t="shared" si="44"/>
        <v>2.6519337016574585</v>
      </c>
      <c r="BK63" s="31">
        <f t="shared" si="44"/>
        <v>0.97205346294046169</v>
      </c>
      <c r="BL63" s="31">
        <f t="shared" si="44"/>
        <v>0.52631578947368418</v>
      </c>
      <c r="BM63" s="31">
        <f t="shared" si="44"/>
        <v>3.2894736842105274</v>
      </c>
      <c r="BN63" s="86">
        <f t="shared" si="44"/>
        <v>0</v>
      </c>
      <c r="BO63" s="86">
        <f t="shared" si="44"/>
        <v>0</v>
      </c>
      <c r="BP63" s="31">
        <f t="shared" si="44"/>
        <v>0.37593984962406013</v>
      </c>
      <c r="BQ63" s="31">
        <f t="shared" si="44"/>
        <v>1.557632398753894</v>
      </c>
      <c r="BR63" s="81" t="e">
        <f t="shared" si="44"/>
        <v>#VALUE!</v>
      </c>
      <c r="BS63" s="81" t="e">
        <f t="shared" si="44"/>
        <v>#VALUE!</v>
      </c>
      <c r="BT63" s="31">
        <f t="shared" si="44"/>
        <v>3.0303030303030303</v>
      </c>
      <c r="BU63" s="92">
        <f t="shared" si="44"/>
        <v>0</v>
      </c>
      <c r="BV63" s="31">
        <f t="shared" si="44"/>
        <v>2.2487069934787498</v>
      </c>
      <c r="BW63" s="86">
        <f t="shared" si="44"/>
        <v>0</v>
      </c>
      <c r="BX63" s="88">
        <f t="shared" si="44"/>
        <v>0</v>
      </c>
      <c r="BY63" s="81" t="e">
        <f t="shared" si="44"/>
        <v>#VALUE!</v>
      </c>
      <c r="BZ63" s="81" t="e">
        <f t="shared" si="44"/>
        <v>#VALUE!</v>
      </c>
      <c r="CA63" s="81" t="e">
        <f t="shared" si="34"/>
        <v>#VALUE!</v>
      </c>
      <c r="CB63" s="31">
        <f t="shared" si="28"/>
        <v>2.0801733477789814</v>
      </c>
      <c r="CC63" s="86">
        <f t="shared" si="28"/>
        <v>0</v>
      </c>
      <c r="CD63" s="86">
        <f t="shared" si="28"/>
        <v>0</v>
      </c>
      <c r="CE63" s="86">
        <f t="shared" si="28"/>
        <v>0</v>
      </c>
      <c r="CF63" s="86">
        <f t="shared" si="28"/>
        <v>0</v>
      </c>
      <c r="CG63" s="31">
        <f t="shared" si="28"/>
        <v>0.71455002792590339</v>
      </c>
      <c r="CH63" s="31">
        <f t="shared" si="28"/>
        <v>0.4761909304627685</v>
      </c>
      <c r="CI63" s="31">
        <f t="shared" si="28"/>
        <v>0.57151346019151139</v>
      </c>
      <c r="CJ63" s="157">
        <f t="shared" si="35"/>
        <v>23.176280675171022</v>
      </c>
      <c r="CK63" s="157">
        <f t="shared" si="36"/>
        <v>23.747794135362533</v>
      </c>
    </row>
    <row r="64" spans="1:89" ht="100.8" x14ac:dyDescent="0.3">
      <c r="A64" s="18" t="s">
        <v>220</v>
      </c>
      <c r="B64" s="31">
        <f t="shared" ref="B64:Z64" si="45">B$55*B8</f>
        <v>1.8939393939393927</v>
      </c>
      <c r="C64" s="31">
        <f t="shared" si="45"/>
        <v>1.2422360248447204</v>
      </c>
      <c r="D64" s="31">
        <f t="shared" si="45"/>
        <v>0.80563947633434041</v>
      </c>
      <c r="E64" s="31">
        <f t="shared" si="45"/>
        <v>1.9838809671419728</v>
      </c>
      <c r="F64" s="31">
        <f t="shared" si="45"/>
        <v>1.7216684978810233</v>
      </c>
      <c r="G64" s="31">
        <f t="shared" si="45"/>
        <v>1.5873015873015872</v>
      </c>
      <c r="H64" s="31">
        <f t="shared" si="45"/>
        <v>2.1276595744680851</v>
      </c>
      <c r="I64" s="31">
        <f t="shared" si="45"/>
        <v>1.8181818181818183</v>
      </c>
      <c r="J64" s="31">
        <f t="shared" si="45"/>
        <v>2.6519337016574585</v>
      </c>
      <c r="K64" s="31">
        <f t="shared" si="45"/>
        <v>0.97205346294046169</v>
      </c>
      <c r="L64" s="31">
        <f t="shared" si="45"/>
        <v>1.3157894736842104</v>
      </c>
      <c r="M64" s="31">
        <f t="shared" si="45"/>
        <v>0</v>
      </c>
      <c r="N64" s="31">
        <f t="shared" si="45"/>
        <v>0</v>
      </c>
      <c r="O64" s="31">
        <f t="shared" si="45"/>
        <v>0</v>
      </c>
      <c r="P64" s="31">
        <f t="shared" si="45"/>
        <v>1.5037593984962405</v>
      </c>
      <c r="Q64" s="31">
        <f t="shared" si="45"/>
        <v>1.557632398753894</v>
      </c>
      <c r="R64" s="81" t="e">
        <f t="shared" si="45"/>
        <v>#VALUE!</v>
      </c>
      <c r="S64" s="81" t="e">
        <f t="shared" si="45"/>
        <v>#VALUE!</v>
      </c>
      <c r="T64" s="31">
        <f t="shared" si="45"/>
        <v>3.0303030303030303</v>
      </c>
      <c r="U64" s="31">
        <f t="shared" si="45"/>
        <v>0</v>
      </c>
      <c r="V64" s="31">
        <f t="shared" si="45"/>
        <v>2.6984483921744995</v>
      </c>
      <c r="W64" s="31">
        <f t="shared" si="45"/>
        <v>0</v>
      </c>
      <c r="X64" s="31">
        <f t="shared" si="45"/>
        <v>0</v>
      </c>
      <c r="Y64" s="81" t="e">
        <f t="shared" si="45"/>
        <v>#VALUE!</v>
      </c>
      <c r="Z64" s="81" t="e">
        <f t="shared" si="45"/>
        <v>#VALUE!</v>
      </c>
      <c r="AA64" s="81" t="e">
        <f t="shared" si="30"/>
        <v>#VALUE!</v>
      </c>
      <c r="AB64" s="31">
        <f t="shared" si="26"/>
        <v>2.0368364030335862</v>
      </c>
      <c r="AC64" s="31">
        <f t="shared" si="26"/>
        <v>0</v>
      </c>
      <c r="AD64" s="31">
        <f t="shared" si="26"/>
        <v>0</v>
      </c>
      <c r="AE64" s="31">
        <f t="shared" si="26"/>
        <v>0</v>
      </c>
      <c r="AF64" s="31">
        <f t="shared" si="26"/>
        <v>0</v>
      </c>
      <c r="AG64" s="31">
        <f t="shared" si="26"/>
        <v>0.83503342161624772</v>
      </c>
      <c r="AH64" s="31">
        <f t="shared" si="26"/>
        <v>0.82359566604245105</v>
      </c>
      <c r="AI64" s="31">
        <f t="shared" si="26"/>
        <v>0.82816975533594628</v>
      </c>
      <c r="AJ64" s="31">
        <f t="shared" si="31"/>
        <v>24.045421039733199</v>
      </c>
      <c r="AK64" s="31">
        <f t="shared" si="32"/>
        <v>24.873590795069145</v>
      </c>
      <c r="BA64" s="18" t="s">
        <v>220</v>
      </c>
      <c r="BB64" s="31">
        <f t="shared" ref="BB64:BZ64" si="46">BB$55*BB8</f>
        <v>1.8939393939393927</v>
      </c>
      <c r="BC64" s="31">
        <f t="shared" si="46"/>
        <v>1.2422360248447204</v>
      </c>
      <c r="BD64" s="31">
        <f t="shared" si="46"/>
        <v>0.80563947633434041</v>
      </c>
      <c r="BE64" s="31">
        <f t="shared" si="46"/>
        <v>1.9838809671419728</v>
      </c>
      <c r="BF64" s="31">
        <f t="shared" si="46"/>
        <v>1.7216684978810233</v>
      </c>
      <c r="BG64" s="31">
        <f t="shared" si="46"/>
        <v>1.5873015873015872</v>
      </c>
      <c r="BH64" s="31">
        <f t="shared" si="46"/>
        <v>2.1276595744680851</v>
      </c>
      <c r="BI64" s="31">
        <f t="shared" si="46"/>
        <v>1.8181818181818183</v>
      </c>
      <c r="BJ64" s="31">
        <f t="shared" si="46"/>
        <v>2.6519337016574585</v>
      </c>
      <c r="BK64" s="31">
        <f t="shared" si="46"/>
        <v>0.97205346294046169</v>
      </c>
      <c r="BL64" s="31">
        <f t="shared" si="46"/>
        <v>1.3157894736842104</v>
      </c>
      <c r="BM64" s="31">
        <f t="shared" si="46"/>
        <v>0</v>
      </c>
      <c r="BN64" s="86">
        <f t="shared" si="46"/>
        <v>0</v>
      </c>
      <c r="BO64" s="86">
        <f t="shared" si="46"/>
        <v>0</v>
      </c>
      <c r="BP64" s="31">
        <f t="shared" si="46"/>
        <v>1.5037593984962405</v>
      </c>
      <c r="BQ64" s="31">
        <f t="shared" si="46"/>
        <v>1.557632398753894</v>
      </c>
      <c r="BR64" s="81" t="e">
        <f t="shared" si="46"/>
        <v>#VALUE!</v>
      </c>
      <c r="BS64" s="81" t="e">
        <f t="shared" si="46"/>
        <v>#VALUE!</v>
      </c>
      <c r="BT64" s="31">
        <f t="shared" si="46"/>
        <v>3.0303030303030303</v>
      </c>
      <c r="BU64" s="92">
        <f t="shared" si="46"/>
        <v>0</v>
      </c>
      <c r="BV64" s="31">
        <f t="shared" si="46"/>
        <v>2.6984483921744995</v>
      </c>
      <c r="BW64" s="86">
        <f t="shared" si="46"/>
        <v>0</v>
      </c>
      <c r="BX64" s="88">
        <f t="shared" si="46"/>
        <v>0</v>
      </c>
      <c r="BY64" s="81" t="e">
        <f t="shared" si="46"/>
        <v>#VALUE!</v>
      </c>
      <c r="BZ64" s="81" t="e">
        <f t="shared" si="46"/>
        <v>#VALUE!</v>
      </c>
      <c r="CA64" s="81" t="e">
        <f t="shared" si="34"/>
        <v>#VALUE!</v>
      </c>
      <c r="CB64" s="31">
        <f t="shared" si="28"/>
        <v>2.0368364030335862</v>
      </c>
      <c r="CC64" s="86">
        <f t="shared" si="28"/>
        <v>0</v>
      </c>
      <c r="CD64" s="86">
        <f t="shared" si="28"/>
        <v>0</v>
      </c>
      <c r="CE64" s="86">
        <f t="shared" si="28"/>
        <v>0</v>
      </c>
      <c r="CF64" s="86">
        <f t="shared" si="28"/>
        <v>0</v>
      </c>
      <c r="CG64" s="31">
        <f t="shared" si="28"/>
        <v>0.83503342161624772</v>
      </c>
      <c r="CH64" s="31">
        <f t="shared" si="28"/>
        <v>0.82359566604245105</v>
      </c>
      <c r="CI64" s="31">
        <f t="shared" si="28"/>
        <v>0.82816975533594628</v>
      </c>
      <c r="CJ64" s="157">
        <f t="shared" si="35"/>
        <v>24.045421039733199</v>
      </c>
      <c r="CK64" s="157">
        <f t="shared" si="36"/>
        <v>24.873590795069145</v>
      </c>
    </row>
    <row r="65" spans="1:89" ht="86.4" x14ac:dyDescent="0.3">
      <c r="A65" s="18" t="s">
        <v>221</v>
      </c>
      <c r="B65" s="31">
        <f t="shared" ref="B65:Z65" si="47">B$55*B9</f>
        <v>1.6469038208168634</v>
      </c>
      <c r="C65" s="31">
        <f t="shared" si="47"/>
        <v>1.2422360248447204</v>
      </c>
      <c r="D65" s="31">
        <f t="shared" si="47"/>
        <v>1.6112789526686808</v>
      </c>
      <c r="E65" s="31">
        <f t="shared" si="47"/>
        <v>2.0148791072535661</v>
      </c>
      <c r="F65" s="31">
        <f t="shared" si="47"/>
        <v>0.78480615288023858</v>
      </c>
      <c r="G65" s="31">
        <f t="shared" si="47"/>
        <v>1.5873015873015872</v>
      </c>
      <c r="H65" s="31">
        <f t="shared" si="47"/>
        <v>1.3829787234042554</v>
      </c>
      <c r="I65" s="31">
        <f t="shared" si="47"/>
        <v>2.4242424242424243</v>
      </c>
      <c r="J65" s="31">
        <f t="shared" si="47"/>
        <v>2.6519337016574585</v>
      </c>
      <c r="K65" s="31">
        <f t="shared" si="47"/>
        <v>0.97205346294046169</v>
      </c>
      <c r="L65" s="31">
        <f t="shared" si="47"/>
        <v>0.52631578947368418</v>
      </c>
      <c r="M65" s="31">
        <f t="shared" si="47"/>
        <v>3.2894736842105274</v>
      </c>
      <c r="N65" s="31">
        <f t="shared" si="47"/>
        <v>0</v>
      </c>
      <c r="O65" s="31">
        <f t="shared" si="47"/>
        <v>0</v>
      </c>
      <c r="P65" s="31">
        <f t="shared" si="47"/>
        <v>0.37593984962406013</v>
      </c>
      <c r="Q65" s="31">
        <f t="shared" si="47"/>
        <v>1.557632398753894</v>
      </c>
      <c r="R65" s="81" t="e">
        <f t="shared" si="47"/>
        <v>#VALUE!</v>
      </c>
      <c r="S65" s="81" t="e">
        <f t="shared" si="47"/>
        <v>#VALUE!</v>
      </c>
      <c r="T65" s="31">
        <f t="shared" si="47"/>
        <v>3.0303030303030303</v>
      </c>
      <c r="U65" s="31">
        <f t="shared" si="47"/>
        <v>0</v>
      </c>
      <c r="V65" s="31">
        <f t="shared" si="47"/>
        <v>2.2487069934787498</v>
      </c>
      <c r="W65" s="31">
        <f t="shared" si="47"/>
        <v>0</v>
      </c>
      <c r="X65" s="31">
        <f t="shared" si="47"/>
        <v>0</v>
      </c>
      <c r="Y65" s="81" t="e">
        <f t="shared" si="47"/>
        <v>#VALUE!</v>
      </c>
      <c r="Z65" s="81" t="e">
        <f t="shared" si="47"/>
        <v>#VALUE!</v>
      </c>
      <c r="AA65" s="81" t="e">
        <f t="shared" si="30"/>
        <v>#VALUE!</v>
      </c>
      <c r="AB65" s="31">
        <f t="shared" si="26"/>
        <v>2.0801733477789814</v>
      </c>
      <c r="AC65" s="31">
        <f t="shared" si="26"/>
        <v>0</v>
      </c>
      <c r="AD65" s="31">
        <f t="shared" si="26"/>
        <v>0</v>
      </c>
      <c r="AE65" s="31">
        <f t="shared" si="26"/>
        <v>0</v>
      </c>
      <c r="AF65" s="31">
        <f t="shared" si="26"/>
        <v>0</v>
      </c>
      <c r="AG65" s="31">
        <f t="shared" si="26"/>
        <v>0.83360193575061992</v>
      </c>
      <c r="AH65" s="31">
        <f t="shared" si="26"/>
        <v>0.9478425450441641</v>
      </c>
      <c r="AI65" s="31">
        <f t="shared" si="26"/>
        <v>0.9021564185589025</v>
      </c>
      <c r="AJ65" s="31">
        <f t="shared" si="31"/>
        <v>24.364655937516321</v>
      </c>
      <c r="AK65" s="31">
        <f t="shared" si="32"/>
        <v>25.266812356075224</v>
      </c>
      <c r="BA65" s="18" t="s">
        <v>221</v>
      </c>
      <c r="BB65" s="31">
        <f t="shared" ref="BB65:BZ65" si="48">BB$55*BB9</f>
        <v>1.6469038208168634</v>
      </c>
      <c r="BC65" s="31">
        <f t="shared" si="48"/>
        <v>1.2422360248447204</v>
      </c>
      <c r="BD65" s="31">
        <f t="shared" si="48"/>
        <v>1.6112789526686808</v>
      </c>
      <c r="BE65" s="31">
        <f t="shared" si="48"/>
        <v>2.0148791072535661</v>
      </c>
      <c r="BF65" s="31">
        <f t="shared" si="48"/>
        <v>0.78480615288023858</v>
      </c>
      <c r="BG65" s="31">
        <f t="shared" si="48"/>
        <v>1.5873015873015872</v>
      </c>
      <c r="BH65" s="31">
        <f t="shared" si="48"/>
        <v>1.3829787234042554</v>
      </c>
      <c r="BI65" s="31">
        <f t="shared" si="48"/>
        <v>2.4242424242424243</v>
      </c>
      <c r="BJ65" s="31">
        <f t="shared" si="48"/>
        <v>2.6519337016574585</v>
      </c>
      <c r="BK65" s="31">
        <f t="shared" si="48"/>
        <v>0.97205346294046169</v>
      </c>
      <c r="BL65" s="31">
        <f t="shared" si="48"/>
        <v>0.52631578947368418</v>
      </c>
      <c r="BM65" s="31">
        <f t="shared" si="48"/>
        <v>3.2894736842105274</v>
      </c>
      <c r="BN65" s="86">
        <f t="shared" si="48"/>
        <v>0</v>
      </c>
      <c r="BO65" s="86">
        <f t="shared" si="48"/>
        <v>0</v>
      </c>
      <c r="BP65" s="31">
        <f t="shared" si="48"/>
        <v>0.37593984962406013</v>
      </c>
      <c r="BQ65" s="31">
        <f t="shared" si="48"/>
        <v>1.557632398753894</v>
      </c>
      <c r="BR65" s="81" t="e">
        <f t="shared" si="48"/>
        <v>#VALUE!</v>
      </c>
      <c r="BS65" s="81" t="e">
        <f t="shared" si="48"/>
        <v>#VALUE!</v>
      </c>
      <c r="BT65" s="31">
        <f t="shared" si="48"/>
        <v>3.0303030303030303</v>
      </c>
      <c r="BU65" s="92">
        <f t="shared" si="48"/>
        <v>0</v>
      </c>
      <c r="BV65" s="31">
        <f t="shared" si="48"/>
        <v>2.2487069934787498</v>
      </c>
      <c r="BW65" s="86">
        <f t="shared" si="48"/>
        <v>0</v>
      </c>
      <c r="BX65" s="88">
        <f t="shared" si="48"/>
        <v>0</v>
      </c>
      <c r="BY65" s="81" t="e">
        <f t="shared" si="48"/>
        <v>#VALUE!</v>
      </c>
      <c r="BZ65" s="81" t="e">
        <f t="shared" si="48"/>
        <v>#VALUE!</v>
      </c>
      <c r="CA65" s="81" t="e">
        <f t="shared" si="34"/>
        <v>#VALUE!</v>
      </c>
      <c r="CB65" s="31">
        <f t="shared" si="28"/>
        <v>2.0801733477789814</v>
      </c>
      <c r="CC65" s="86">
        <f t="shared" si="28"/>
        <v>0</v>
      </c>
      <c r="CD65" s="86">
        <f t="shared" si="28"/>
        <v>0</v>
      </c>
      <c r="CE65" s="86">
        <f t="shared" si="28"/>
        <v>0</v>
      </c>
      <c r="CF65" s="86">
        <f t="shared" si="28"/>
        <v>0</v>
      </c>
      <c r="CG65" s="31">
        <f t="shared" si="28"/>
        <v>0.83360193575061992</v>
      </c>
      <c r="CH65" s="31">
        <f t="shared" si="28"/>
        <v>0.9478425450441641</v>
      </c>
      <c r="CI65" s="31">
        <f t="shared" si="28"/>
        <v>0.9021564185589025</v>
      </c>
      <c r="CJ65" s="157">
        <f t="shared" si="35"/>
        <v>24.364655937516321</v>
      </c>
      <c r="CK65" s="157">
        <f t="shared" si="36"/>
        <v>25.266812356075224</v>
      </c>
    </row>
    <row r="66" spans="1:89" ht="86.4" x14ac:dyDescent="0.3">
      <c r="A66" s="18" t="s">
        <v>222</v>
      </c>
      <c r="B66" s="31">
        <f t="shared" ref="B66:Z66" si="49">B$55*B10</f>
        <v>1.6469038208168634</v>
      </c>
      <c r="C66" s="31">
        <f t="shared" si="49"/>
        <v>0.93167701863354035</v>
      </c>
      <c r="D66" s="31">
        <f t="shared" si="49"/>
        <v>1.6112789526686808</v>
      </c>
      <c r="E66" s="31">
        <f t="shared" si="49"/>
        <v>2.0148791072535661</v>
      </c>
      <c r="F66" s="31">
        <f t="shared" si="49"/>
        <v>0.78480615288023858</v>
      </c>
      <c r="G66" s="31">
        <f t="shared" si="49"/>
        <v>1.5873015873015872</v>
      </c>
      <c r="H66" s="31">
        <f t="shared" si="49"/>
        <v>1.3829787234042554</v>
      </c>
      <c r="I66" s="31">
        <f t="shared" si="49"/>
        <v>2.4242424242424243</v>
      </c>
      <c r="J66" s="31">
        <f t="shared" si="49"/>
        <v>2.6519337016574585</v>
      </c>
      <c r="K66" s="31">
        <f t="shared" si="49"/>
        <v>0.97205346294046169</v>
      </c>
      <c r="L66" s="31">
        <f t="shared" si="49"/>
        <v>0.52631578947368418</v>
      </c>
      <c r="M66" s="31">
        <f t="shared" si="49"/>
        <v>3.2894736842105274</v>
      </c>
      <c r="N66" s="31">
        <f t="shared" si="49"/>
        <v>0</v>
      </c>
      <c r="O66" s="31">
        <f t="shared" si="49"/>
        <v>0</v>
      </c>
      <c r="P66" s="31">
        <f t="shared" si="49"/>
        <v>0.37593984962406013</v>
      </c>
      <c r="Q66" s="31">
        <f t="shared" si="49"/>
        <v>1.557632398753894</v>
      </c>
      <c r="R66" s="81" t="e">
        <f t="shared" si="49"/>
        <v>#VALUE!</v>
      </c>
      <c r="S66" s="81" t="e">
        <f t="shared" si="49"/>
        <v>#VALUE!</v>
      </c>
      <c r="T66" s="31">
        <f t="shared" si="49"/>
        <v>3.0303030303030303</v>
      </c>
      <c r="U66" s="31">
        <f t="shared" si="49"/>
        <v>0</v>
      </c>
      <c r="V66" s="31">
        <f t="shared" si="49"/>
        <v>2.2487069934787498</v>
      </c>
      <c r="W66" s="31">
        <f t="shared" si="49"/>
        <v>0</v>
      </c>
      <c r="X66" s="31">
        <f t="shared" si="49"/>
        <v>0</v>
      </c>
      <c r="Y66" s="81" t="e">
        <f t="shared" si="49"/>
        <v>#VALUE!</v>
      </c>
      <c r="Z66" s="81" t="e">
        <f t="shared" si="49"/>
        <v>#VALUE!</v>
      </c>
      <c r="AA66" s="81" t="e">
        <f t="shared" si="30"/>
        <v>#VALUE!</v>
      </c>
      <c r="AB66" s="31">
        <f t="shared" si="26"/>
        <v>2.0801733477789814</v>
      </c>
      <c r="AC66" s="31">
        <f t="shared" si="26"/>
        <v>0</v>
      </c>
      <c r="AD66" s="31">
        <f t="shared" si="26"/>
        <v>0</v>
      </c>
      <c r="AE66" s="31">
        <f t="shared" si="26"/>
        <v>0</v>
      </c>
      <c r="AF66" s="31">
        <f t="shared" si="26"/>
        <v>0</v>
      </c>
      <c r="AG66" s="31">
        <f t="shared" si="26"/>
        <v>0.83491413112744539</v>
      </c>
      <c r="AH66" s="31">
        <f t="shared" si="26"/>
        <v>0.70752114558023271</v>
      </c>
      <c r="AI66" s="31">
        <f t="shared" si="26"/>
        <v>0.75846705778287304</v>
      </c>
      <c r="AJ66" s="31">
        <f t="shared" si="31"/>
        <v>24.197786292081172</v>
      </c>
      <c r="AK66" s="31">
        <f t="shared" si="32"/>
        <v>24.956253349864046</v>
      </c>
      <c r="BA66" s="18" t="s">
        <v>222</v>
      </c>
      <c r="BB66" s="31">
        <f t="shared" ref="BB66:BZ66" si="50">BB$55*BB10</f>
        <v>1.6469038208168634</v>
      </c>
      <c r="BC66" s="31">
        <f t="shared" si="50"/>
        <v>0.93167701863354035</v>
      </c>
      <c r="BD66" s="31">
        <f t="shared" si="50"/>
        <v>1.6112789526686808</v>
      </c>
      <c r="BE66" s="31">
        <f t="shared" si="50"/>
        <v>2.0148791072535661</v>
      </c>
      <c r="BF66" s="31">
        <f t="shared" si="50"/>
        <v>0.78480615288023858</v>
      </c>
      <c r="BG66" s="31">
        <f t="shared" si="50"/>
        <v>1.5873015873015872</v>
      </c>
      <c r="BH66" s="31">
        <f t="shared" si="50"/>
        <v>1.3829787234042554</v>
      </c>
      <c r="BI66" s="31">
        <f t="shared" si="50"/>
        <v>2.4242424242424243</v>
      </c>
      <c r="BJ66" s="31">
        <f t="shared" si="50"/>
        <v>2.6519337016574585</v>
      </c>
      <c r="BK66" s="31">
        <f t="shared" si="50"/>
        <v>0.97205346294046169</v>
      </c>
      <c r="BL66" s="31">
        <f t="shared" si="50"/>
        <v>0.52631578947368418</v>
      </c>
      <c r="BM66" s="31">
        <f t="shared" si="50"/>
        <v>3.2894736842105274</v>
      </c>
      <c r="BN66" s="86">
        <f t="shared" si="50"/>
        <v>0</v>
      </c>
      <c r="BO66" s="86">
        <f t="shared" si="50"/>
        <v>0</v>
      </c>
      <c r="BP66" s="31">
        <f t="shared" si="50"/>
        <v>0.37593984962406013</v>
      </c>
      <c r="BQ66" s="31">
        <f t="shared" si="50"/>
        <v>1.557632398753894</v>
      </c>
      <c r="BR66" s="81" t="e">
        <f t="shared" si="50"/>
        <v>#VALUE!</v>
      </c>
      <c r="BS66" s="81" t="e">
        <f t="shared" si="50"/>
        <v>#VALUE!</v>
      </c>
      <c r="BT66" s="31">
        <f t="shared" si="50"/>
        <v>3.0303030303030303</v>
      </c>
      <c r="BU66" s="92">
        <f t="shared" si="50"/>
        <v>0</v>
      </c>
      <c r="BV66" s="31">
        <f t="shared" si="50"/>
        <v>2.2487069934787498</v>
      </c>
      <c r="BW66" s="86">
        <f t="shared" si="50"/>
        <v>0</v>
      </c>
      <c r="BX66" s="88">
        <f t="shared" si="50"/>
        <v>0</v>
      </c>
      <c r="BY66" s="81" t="e">
        <f t="shared" si="50"/>
        <v>#VALUE!</v>
      </c>
      <c r="BZ66" s="81" t="e">
        <f t="shared" si="50"/>
        <v>#VALUE!</v>
      </c>
      <c r="CA66" s="81" t="e">
        <f t="shared" si="34"/>
        <v>#VALUE!</v>
      </c>
      <c r="CB66" s="31">
        <f t="shared" si="28"/>
        <v>2.0801733477789814</v>
      </c>
      <c r="CC66" s="86">
        <f t="shared" si="28"/>
        <v>0</v>
      </c>
      <c r="CD66" s="86">
        <f t="shared" si="28"/>
        <v>0</v>
      </c>
      <c r="CE66" s="86">
        <f t="shared" si="28"/>
        <v>0</v>
      </c>
      <c r="CF66" s="86">
        <f t="shared" si="28"/>
        <v>0</v>
      </c>
      <c r="CG66" s="31">
        <f t="shared" si="28"/>
        <v>0.83491413112744539</v>
      </c>
      <c r="CH66" s="31">
        <f t="shared" si="28"/>
        <v>0.70752114558023271</v>
      </c>
      <c r="CI66" s="31">
        <f t="shared" si="28"/>
        <v>0.75846705778287304</v>
      </c>
      <c r="CJ66" s="157">
        <f t="shared" si="35"/>
        <v>24.197786292081172</v>
      </c>
      <c r="CK66" s="157">
        <f t="shared" si="36"/>
        <v>24.956253349864046</v>
      </c>
    </row>
    <row r="67" spans="1:89" ht="72" x14ac:dyDescent="0.3">
      <c r="A67" s="18" t="s">
        <v>223</v>
      </c>
      <c r="B67" s="31">
        <f t="shared" ref="B67:Z67" si="51">B$55*B11</f>
        <v>1.6469038208168634</v>
      </c>
      <c r="C67" s="31">
        <f t="shared" si="51"/>
        <v>1.2422360248447204</v>
      </c>
      <c r="D67" s="31">
        <f t="shared" si="51"/>
        <v>0.80563947633434041</v>
      </c>
      <c r="E67" s="31">
        <f t="shared" si="51"/>
        <v>1.9838809671419728</v>
      </c>
      <c r="F67" s="31">
        <f t="shared" si="51"/>
        <v>1.7658138439805369</v>
      </c>
      <c r="G67" s="31">
        <f t="shared" si="51"/>
        <v>1.5873015873015872</v>
      </c>
      <c r="H67" s="31">
        <f t="shared" si="51"/>
        <v>2.1276595744680851</v>
      </c>
      <c r="I67" s="31">
        <f t="shared" si="51"/>
        <v>2.4242424242424243</v>
      </c>
      <c r="J67" s="31">
        <f t="shared" si="51"/>
        <v>2.6519337016574585</v>
      </c>
      <c r="K67" s="31">
        <f t="shared" si="51"/>
        <v>0.97205346294046169</v>
      </c>
      <c r="L67" s="31">
        <f t="shared" si="51"/>
        <v>1.3157894736842104</v>
      </c>
      <c r="M67" s="31">
        <f t="shared" si="51"/>
        <v>8.2236842105263186</v>
      </c>
      <c r="N67" s="31">
        <f t="shared" si="51"/>
        <v>0</v>
      </c>
      <c r="O67" s="31">
        <f t="shared" si="51"/>
        <v>0</v>
      </c>
      <c r="P67" s="31">
        <f t="shared" si="51"/>
        <v>0.37593984962406013</v>
      </c>
      <c r="Q67" s="31">
        <f t="shared" si="51"/>
        <v>1.557632398753894</v>
      </c>
      <c r="R67" s="81" t="e">
        <f t="shared" si="51"/>
        <v>#VALUE!</v>
      </c>
      <c r="S67" s="81" t="e">
        <f t="shared" si="51"/>
        <v>#VALUE!</v>
      </c>
      <c r="T67" s="31">
        <f t="shared" si="51"/>
        <v>3.0303030303030303</v>
      </c>
      <c r="U67" s="31">
        <f t="shared" si="51"/>
        <v>0</v>
      </c>
      <c r="V67" s="31">
        <f t="shared" si="51"/>
        <v>2.2487069934787498</v>
      </c>
      <c r="W67" s="31">
        <f t="shared" si="51"/>
        <v>0</v>
      </c>
      <c r="X67" s="31">
        <f t="shared" si="51"/>
        <v>0</v>
      </c>
      <c r="Y67" s="81" t="e">
        <f t="shared" si="51"/>
        <v>#VALUE!</v>
      </c>
      <c r="Z67" s="81" t="e">
        <f t="shared" si="51"/>
        <v>#VALUE!</v>
      </c>
      <c r="AA67" s="81" t="e">
        <f t="shared" si="30"/>
        <v>#VALUE!</v>
      </c>
      <c r="AB67" s="31">
        <f t="shared" si="26"/>
        <v>2.0043336944745396</v>
      </c>
      <c r="AC67" s="31">
        <f t="shared" si="26"/>
        <v>0</v>
      </c>
      <c r="AD67" s="31">
        <f t="shared" si="26"/>
        <v>0</v>
      </c>
      <c r="AE67" s="31">
        <f t="shared" si="26"/>
        <v>0</v>
      </c>
      <c r="AF67" s="31">
        <f t="shared" si="26"/>
        <v>0</v>
      </c>
      <c r="AG67" s="31">
        <f t="shared" si="26"/>
        <v>0.79686046519950504</v>
      </c>
      <c r="AH67" s="31">
        <f t="shared" si="26"/>
        <v>0.8490349144144187</v>
      </c>
      <c r="AI67" s="31">
        <f t="shared" si="26"/>
        <v>0.82816975533594628</v>
      </c>
      <c r="AJ67" s="31">
        <f t="shared" si="31"/>
        <v>31.127217390288227</v>
      </c>
      <c r="AK67" s="31">
        <f t="shared" si="32"/>
        <v>31.955387145624172</v>
      </c>
      <c r="BA67" s="18" t="s">
        <v>223</v>
      </c>
      <c r="BB67" s="31">
        <f t="shared" ref="BB67:BZ67" si="52">BB$55*BB11</f>
        <v>1.6469038208168634</v>
      </c>
      <c r="BC67" s="31">
        <f t="shared" si="52"/>
        <v>1.2422360248447204</v>
      </c>
      <c r="BD67" s="31">
        <f t="shared" si="52"/>
        <v>0.80563947633434041</v>
      </c>
      <c r="BE67" s="31">
        <f t="shared" si="52"/>
        <v>1.9838809671419728</v>
      </c>
      <c r="BF67" s="31">
        <f t="shared" si="52"/>
        <v>1.7658138439805369</v>
      </c>
      <c r="BG67" s="31">
        <f t="shared" si="52"/>
        <v>1.5873015873015872</v>
      </c>
      <c r="BH67" s="31">
        <f t="shared" si="52"/>
        <v>2.1276595744680851</v>
      </c>
      <c r="BI67" s="31">
        <f t="shared" si="52"/>
        <v>2.4242424242424243</v>
      </c>
      <c r="BJ67" s="31">
        <f t="shared" si="52"/>
        <v>2.6519337016574585</v>
      </c>
      <c r="BK67" s="31">
        <f t="shared" si="52"/>
        <v>0.97205346294046169</v>
      </c>
      <c r="BL67" s="31">
        <f t="shared" si="52"/>
        <v>1.3157894736842104</v>
      </c>
      <c r="BM67" s="31">
        <f t="shared" si="52"/>
        <v>8.2236842105263186</v>
      </c>
      <c r="BN67" s="86">
        <f t="shared" si="52"/>
        <v>0</v>
      </c>
      <c r="BO67" s="86">
        <f t="shared" si="52"/>
        <v>0</v>
      </c>
      <c r="BP67" s="31">
        <f t="shared" si="52"/>
        <v>0.37593984962406013</v>
      </c>
      <c r="BQ67" s="31">
        <f t="shared" si="52"/>
        <v>1.557632398753894</v>
      </c>
      <c r="BR67" s="81" t="e">
        <f t="shared" si="52"/>
        <v>#VALUE!</v>
      </c>
      <c r="BS67" s="81" t="e">
        <f t="shared" si="52"/>
        <v>#VALUE!</v>
      </c>
      <c r="BT67" s="31">
        <f t="shared" si="52"/>
        <v>3.0303030303030303</v>
      </c>
      <c r="BU67" s="92">
        <f t="shared" si="52"/>
        <v>0</v>
      </c>
      <c r="BV67" s="31">
        <f t="shared" si="52"/>
        <v>2.2487069934787498</v>
      </c>
      <c r="BW67" s="86">
        <f t="shared" si="52"/>
        <v>0</v>
      </c>
      <c r="BX67" s="88">
        <f t="shared" si="52"/>
        <v>0</v>
      </c>
      <c r="BY67" s="81" t="e">
        <f t="shared" si="52"/>
        <v>#VALUE!</v>
      </c>
      <c r="BZ67" s="81" t="e">
        <f t="shared" si="52"/>
        <v>#VALUE!</v>
      </c>
      <c r="CA67" s="81" t="e">
        <f t="shared" si="34"/>
        <v>#VALUE!</v>
      </c>
      <c r="CB67" s="31">
        <f t="shared" si="28"/>
        <v>2.0043336944745396</v>
      </c>
      <c r="CC67" s="86">
        <f t="shared" si="28"/>
        <v>0</v>
      </c>
      <c r="CD67" s="86">
        <f t="shared" si="28"/>
        <v>0</v>
      </c>
      <c r="CE67" s="86">
        <f t="shared" si="28"/>
        <v>0</v>
      </c>
      <c r="CF67" s="86">
        <f t="shared" si="28"/>
        <v>0</v>
      </c>
      <c r="CG67" s="31">
        <f t="shared" si="28"/>
        <v>0.79686046519950504</v>
      </c>
      <c r="CH67" s="31">
        <f t="shared" si="28"/>
        <v>0.8490349144144187</v>
      </c>
      <c r="CI67" s="31">
        <f t="shared" si="28"/>
        <v>0.82816975533594628</v>
      </c>
      <c r="CJ67" s="157">
        <f t="shared" si="35"/>
        <v>31.127217390288227</v>
      </c>
      <c r="CK67" s="157">
        <f t="shared" si="36"/>
        <v>31.955387145624172</v>
      </c>
    </row>
    <row r="68" spans="1:89" ht="72" x14ac:dyDescent="0.3">
      <c r="A68" s="18" t="s">
        <v>224</v>
      </c>
      <c r="B68" s="31">
        <f t="shared" ref="B68:Z68" si="53">B$55*B12</f>
        <v>1.6469038208168634</v>
      </c>
      <c r="C68" s="31">
        <f t="shared" si="53"/>
        <v>1.2422360248447204</v>
      </c>
      <c r="D68" s="31">
        <f t="shared" si="53"/>
        <v>0.80563947633434041</v>
      </c>
      <c r="E68" s="31">
        <f t="shared" si="53"/>
        <v>1.8908865468071927</v>
      </c>
      <c r="F68" s="31">
        <f t="shared" si="53"/>
        <v>1.7658138439805369</v>
      </c>
      <c r="G68" s="31">
        <f t="shared" si="53"/>
        <v>1.5873015873015872</v>
      </c>
      <c r="H68" s="31">
        <f t="shared" si="53"/>
        <v>2.6595744680851063</v>
      </c>
      <c r="I68" s="31">
        <f t="shared" si="53"/>
        <v>1.8181818181818183</v>
      </c>
      <c r="J68" s="31">
        <f t="shared" si="53"/>
        <v>2.6519337016574585</v>
      </c>
      <c r="K68" s="31">
        <f t="shared" si="53"/>
        <v>0.97205346294046169</v>
      </c>
      <c r="L68" s="31">
        <f t="shared" si="53"/>
        <v>1.3157894736842104</v>
      </c>
      <c r="M68" s="31">
        <f t="shared" si="53"/>
        <v>0</v>
      </c>
      <c r="N68" s="31">
        <f t="shared" si="53"/>
        <v>0</v>
      </c>
      <c r="O68" s="31">
        <f t="shared" si="53"/>
        <v>0</v>
      </c>
      <c r="P68" s="31">
        <f t="shared" si="53"/>
        <v>0.37593984962406013</v>
      </c>
      <c r="Q68" s="31">
        <f t="shared" si="53"/>
        <v>1.557632398753894</v>
      </c>
      <c r="R68" s="81" t="e">
        <f t="shared" si="53"/>
        <v>#VALUE!</v>
      </c>
      <c r="S68" s="81" t="e">
        <f t="shared" si="53"/>
        <v>#VALUE!</v>
      </c>
      <c r="T68" s="31">
        <f t="shared" si="53"/>
        <v>3.0303030303030303</v>
      </c>
      <c r="U68" s="31">
        <f t="shared" si="53"/>
        <v>0</v>
      </c>
      <c r="V68" s="31">
        <f t="shared" si="53"/>
        <v>1.5740948954351248</v>
      </c>
      <c r="W68" s="31">
        <f t="shared" si="53"/>
        <v>0</v>
      </c>
      <c r="X68" s="31">
        <f t="shared" si="53"/>
        <v>0</v>
      </c>
      <c r="Y68" s="81" t="e">
        <f t="shared" si="53"/>
        <v>#VALUE!</v>
      </c>
      <c r="Z68" s="81" t="e">
        <f t="shared" si="53"/>
        <v>#VALUE!</v>
      </c>
      <c r="AA68" s="81" t="e">
        <f t="shared" si="30"/>
        <v>#VALUE!</v>
      </c>
      <c r="AB68" s="31">
        <f t="shared" ref="AB68:AI77" si="54">AB$55*AB12</f>
        <v>1.646803900325027</v>
      </c>
      <c r="AC68" s="31">
        <f t="shared" si="54"/>
        <v>0</v>
      </c>
      <c r="AD68" s="31">
        <f t="shared" si="54"/>
        <v>0</v>
      </c>
      <c r="AE68" s="31">
        <f t="shared" si="54"/>
        <v>0</v>
      </c>
      <c r="AF68" s="31">
        <f t="shared" si="54"/>
        <v>0</v>
      </c>
      <c r="AG68" s="31">
        <f t="shared" si="54"/>
        <v>0.8111753238557835</v>
      </c>
      <c r="AH68" s="31">
        <f t="shared" si="54"/>
        <v>0.83471738744007062</v>
      </c>
      <c r="AI68" s="31">
        <f t="shared" si="54"/>
        <v>0.82530264690877519</v>
      </c>
      <c r="AJ68" s="31">
        <f t="shared" si="31"/>
        <v>22.422177851516604</v>
      </c>
      <c r="AK68" s="31">
        <f t="shared" si="32"/>
        <v>23.247480498425379</v>
      </c>
      <c r="BA68" s="18" t="s">
        <v>224</v>
      </c>
      <c r="BB68" s="31">
        <f t="shared" ref="BB68:BZ68" si="55">BB$55*BB12</f>
        <v>1.6469038208168634</v>
      </c>
      <c r="BC68" s="31">
        <f t="shared" si="55"/>
        <v>1.2422360248447204</v>
      </c>
      <c r="BD68" s="31">
        <f t="shared" si="55"/>
        <v>0.80563947633434041</v>
      </c>
      <c r="BE68" s="31">
        <f t="shared" si="55"/>
        <v>1.8908865468071927</v>
      </c>
      <c r="BF68" s="31">
        <f t="shared" si="55"/>
        <v>1.7658138439805369</v>
      </c>
      <c r="BG68" s="31">
        <f t="shared" si="55"/>
        <v>1.5873015873015872</v>
      </c>
      <c r="BH68" s="31">
        <f t="shared" si="55"/>
        <v>2.6595744680851063</v>
      </c>
      <c r="BI68" s="31">
        <f t="shared" si="55"/>
        <v>1.8181818181818183</v>
      </c>
      <c r="BJ68" s="31">
        <f t="shared" si="55"/>
        <v>2.6519337016574585</v>
      </c>
      <c r="BK68" s="31">
        <f t="shared" si="55"/>
        <v>0.97205346294046169</v>
      </c>
      <c r="BL68" s="31">
        <f t="shared" si="55"/>
        <v>1.3157894736842104</v>
      </c>
      <c r="BM68" s="31">
        <f t="shared" si="55"/>
        <v>0</v>
      </c>
      <c r="BN68" s="86">
        <f t="shared" si="55"/>
        <v>0</v>
      </c>
      <c r="BO68" s="86">
        <f t="shared" si="55"/>
        <v>0</v>
      </c>
      <c r="BP68" s="31">
        <f t="shared" si="55"/>
        <v>0.37593984962406013</v>
      </c>
      <c r="BQ68" s="31">
        <f t="shared" si="55"/>
        <v>1.557632398753894</v>
      </c>
      <c r="BR68" s="81" t="e">
        <f t="shared" si="55"/>
        <v>#VALUE!</v>
      </c>
      <c r="BS68" s="81" t="e">
        <f t="shared" si="55"/>
        <v>#VALUE!</v>
      </c>
      <c r="BT68" s="31">
        <f t="shared" si="55"/>
        <v>3.0303030303030303</v>
      </c>
      <c r="BU68" s="92">
        <f t="shared" si="55"/>
        <v>0</v>
      </c>
      <c r="BV68" s="31">
        <f t="shared" si="55"/>
        <v>1.5740948954351248</v>
      </c>
      <c r="BW68" s="86">
        <f t="shared" si="55"/>
        <v>0</v>
      </c>
      <c r="BX68" s="88">
        <f t="shared" si="55"/>
        <v>0</v>
      </c>
      <c r="BY68" s="81" t="e">
        <f t="shared" si="55"/>
        <v>#VALUE!</v>
      </c>
      <c r="BZ68" s="81" t="e">
        <f t="shared" si="55"/>
        <v>#VALUE!</v>
      </c>
      <c r="CA68" s="81" t="e">
        <f t="shared" si="34"/>
        <v>#VALUE!</v>
      </c>
      <c r="CB68" s="31">
        <f t="shared" ref="CB68:CI77" si="56">CB$55*CB12</f>
        <v>1.646803900325027</v>
      </c>
      <c r="CC68" s="86">
        <f t="shared" si="56"/>
        <v>0</v>
      </c>
      <c r="CD68" s="86">
        <f t="shared" si="56"/>
        <v>0</v>
      </c>
      <c r="CE68" s="86">
        <f t="shared" si="56"/>
        <v>0</v>
      </c>
      <c r="CF68" s="86">
        <f t="shared" si="56"/>
        <v>0</v>
      </c>
      <c r="CG68" s="31">
        <f t="shared" si="56"/>
        <v>0.8111753238557835</v>
      </c>
      <c r="CH68" s="31">
        <f t="shared" si="56"/>
        <v>0.83471738744007062</v>
      </c>
      <c r="CI68" s="31">
        <f t="shared" si="56"/>
        <v>0.82530264690877519</v>
      </c>
      <c r="CJ68" s="157">
        <f t="shared" si="35"/>
        <v>22.422177851516604</v>
      </c>
      <c r="CK68" s="157">
        <f t="shared" si="36"/>
        <v>23.247480498425379</v>
      </c>
    </row>
    <row r="69" spans="1:89" ht="86.4" x14ac:dyDescent="0.3">
      <c r="A69" s="18" t="s">
        <v>226</v>
      </c>
      <c r="B69" s="31">
        <f t="shared" ref="B69:Z69" si="57">B$55*B13</f>
        <v>1.6469038208168634</v>
      </c>
      <c r="C69" s="31">
        <f t="shared" si="57"/>
        <v>1.2422360248447204</v>
      </c>
      <c r="D69" s="31">
        <f t="shared" si="57"/>
        <v>1.6112789526686808</v>
      </c>
      <c r="E69" s="31">
        <f t="shared" si="57"/>
        <v>1.9838809671419728</v>
      </c>
      <c r="F69" s="31">
        <f t="shared" si="57"/>
        <v>1.7658138439805369</v>
      </c>
      <c r="G69" s="31">
        <f t="shared" si="57"/>
        <v>1.5873015873015872</v>
      </c>
      <c r="H69" s="31">
        <f t="shared" si="57"/>
        <v>2.1276595744680851</v>
      </c>
      <c r="I69" s="31">
        <f t="shared" si="57"/>
        <v>2.4242424242424243</v>
      </c>
      <c r="J69" s="31">
        <f t="shared" si="57"/>
        <v>2.6519337016574585</v>
      </c>
      <c r="K69" s="31">
        <f t="shared" si="57"/>
        <v>0.97205346294046169</v>
      </c>
      <c r="L69" s="31">
        <f t="shared" si="57"/>
        <v>1.3157894736842104</v>
      </c>
      <c r="M69" s="31">
        <f t="shared" si="57"/>
        <v>8.2236842105263186</v>
      </c>
      <c r="N69" s="31">
        <f t="shared" si="57"/>
        <v>0</v>
      </c>
      <c r="O69" s="31">
        <f t="shared" si="57"/>
        <v>0</v>
      </c>
      <c r="P69" s="31">
        <f t="shared" si="57"/>
        <v>0.37593984962406013</v>
      </c>
      <c r="Q69" s="31">
        <f t="shared" si="57"/>
        <v>1.557632398753894</v>
      </c>
      <c r="R69" s="81" t="e">
        <f t="shared" si="57"/>
        <v>#VALUE!</v>
      </c>
      <c r="S69" s="81" t="e">
        <f t="shared" si="57"/>
        <v>#VALUE!</v>
      </c>
      <c r="T69" s="31">
        <f t="shared" si="57"/>
        <v>3.0303030303030303</v>
      </c>
      <c r="U69" s="31">
        <f t="shared" si="57"/>
        <v>0</v>
      </c>
      <c r="V69" s="31">
        <f t="shared" si="57"/>
        <v>2.2487069934787498</v>
      </c>
      <c r="W69" s="31">
        <f t="shared" si="57"/>
        <v>0</v>
      </c>
      <c r="X69" s="31">
        <f t="shared" si="57"/>
        <v>0</v>
      </c>
      <c r="Y69" s="81" t="e">
        <f t="shared" si="57"/>
        <v>#VALUE!</v>
      </c>
      <c r="Z69" s="81" t="e">
        <f t="shared" si="57"/>
        <v>#VALUE!</v>
      </c>
      <c r="AA69" s="81" t="e">
        <f t="shared" si="30"/>
        <v>#VALUE!</v>
      </c>
      <c r="AB69" s="31">
        <f t="shared" si="54"/>
        <v>2.0043336944745396</v>
      </c>
      <c r="AC69" s="31">
        <f t="shared" si="54"/>
        <v>0</v>
      </c>
      <c r="AD69" s="31">
        <f t="shared" si="54"/>
        <v>0</v>
      </c>
      <c r="AE69" s="31">
        <f t="shared" si="54"/>
        <v>0</v>
      </c>
      <c r="AF69" s="31">
        <f t="shared" si="54"/>
        <v>0</v>
      </c>
      <c r="AG69" s="31">
        <f t="shared" si="54"/>
        <v>0.80878951407973709</v>
      </c>
      <c r="AH69" s="31">
        <f t="shared" si="54"/>
        <v>0.86095956208877844</v>
      </c>
      <c r="AI69" s="31">
        <f t="shared" si="54"/>
        <v>0.84009616310288104</v>
      </c>
      <c r="AJ69" s="31">
        <f t="shared" si="31"/>
        <v>31.920930458855633</v>
      </c>
      <c r="AK69" s="31">
        <f t="shared" si="32"/>
        <v>32.761026621958514</v>
      </c>
      <c r="BA69" s="18" t="s">
        <v>226</v>
      </c>
      <c r="BB69" s="31">
        <f t="shared" ref="BB69:BZ69" si="58">BB$55*BB13</f>
        <v>1.6469038208168634</v>
      </c>
      <c r="BC69" s="31">
        <f t="shared" si="58"/>
        <v>1.2422360248447204</v>
      </c>
      <c r="BD69" s="31">
        <f t="shared" si="58"/>
        <v>1.6112789526686808</v>
      </c>
      <c r="BE69" s="31">
        <f t="shared" si="58"/>
        <v>1.9838809671419728</v>
      </c>
      <c r="BF69" s="31">
        <f t="shared" si="58"/>
        <v>1.7658138439805369</v>
      </c>
      <c r="BG69" s="31">
        <f t="shared" si="58"/>
        <v>1.5873015873015872</v>
      </c>
      <c r="BH69" s="31">
        <f t="shared" si="58"/>
        <v>2.1276595744680851</v>
      </c>
      <c r="BI69" s="31">
        <f t="shared" si="58"/>
        <v>2.4242424242424243</v>
      </c>
      <c r="BJ69" s="31">
        <f t="shared" si="58"/>
        <v>2.6519337016574585</v>
      </c>
      <c r="BK69" s="31">
        <f t="shared" si="58"/>
        <v>0.97205346294046169</v>
      </c>
      <c r="BL69" s="31">
        <f t="shared" si="58"/>
        <v>1.3157894736842104</v>
      </c>
      <c r="BM69" s="31">
        <f t="shared" si="58"/>
        <v>8.2236842105263186</v>
      </c>
      <c r="BN69" s="86">
        <f t="shared" si="58"/>
        <v>0</v>
      </c>
      <c r="BO69" s="86">
        <f t="shared" si="58"/>
        <v>0</v>
      </c>
      <c r="BP69" s="31">
        <f t="shared" si="58"/>
        <v>0.37593984962406013</v>
      </c>
      <c r="BQ69" s="31">
        <f t="shared" si="58"/>
        <v>1.557632398753894</v>
      </c>
      <c r="BR69" s="81" t="e">
        <f t="shared" si="58"/>
        <v>#VALUE!</v>
      </c>
      <c r="BS69" s="81" t="e">
        <f t="shared" si="58"/>
        <v>#VALUE!</v>
      </c>
      <c r="BT69" s="31">
        <f t="shared" si="58"/>
        <v>3.0303030303030303</v>
      </c>
      <c r="BU69" s="92">
        <f t="shared" si="58"/>
        <v>0</v>
      </c>
      <c r="BV69" s="31">
        <f t="shared" si="58"/>
        <v>2.2487069934787498</v>
      </c>
      <c r="BW69" s="86">
        <f t="shared" si="58"/>
        <v>0</v>
      </c>
      <c r="BX69" s="88">
        <f t="shared" si="58"/>
        <v>0</v>
      </c>
      <c r="BY69" s="81" t="e">
        <f t="shared" si="58"/>
        <v>#VALUE!</v>
      </c>
      <c r="BZ69" s="81" t="e">
        <f t="shared" si="58"/>
        <v>#VALUE!</v>
      </c>
      <c r="CA69" s="81" t="e">
        <f t="shared" si="34"/>
        <v>#VALUE!</v>
      </c>
      <c r="CB69" s="31">
        <f t="shared" si="56"/>
        <v>2.0043336944745396</v>
      </c>
      <c r="CC69" s="86">
        <f t="shared" si="56"/>
        <v>0</v>
      </c>
      <c r="CD69" s="86">
        <f t="shared" si="56"/>
        <v>0</v>
      </c>
      <c r="CE69" s="86">
        <f t="shared" si="56"/>
        <v>0</v>
      </c>
      <c r="CF69" s="86">
        <f t="shared" si="56"/>
        <v>0</v>
      </c>
      <c r="CG69" s="31">
        <f t="shared" si="56"/>
        <v>0.80878951407973709</v>
      </c>
      <c r="CH69" s="31">
        <f t="shared" si="56"/>
        <v>0.86095956208877844</v>
      </c>
      <c r="CI69" s="31">
        <f t="shared" si="56"/>
        <v>0.84009616310288104</v>
      </c>
      <c r="CJ69" s="157">
        <f t="shared" si="35"/>
        <v>31.920930458855633</v>
      </c>
      <c r="CK69" s="157">
        <f t="shared" si="36"/>
        <v>32.761026621958514</v>
      </c>
    </row>
    <row r="70" spans="1:89" ht="100.8" x14ac:dyDescent="0.3">
      <c r="A70" s="18" t="s">
        <v>228</v>
      </c>
      <c r="B70" s="31">
        <f t="shared" ref="B70:Z70" si="59">B$55*B14</f>
        <v>1.8939393939393927</v>
      </c>
      <c r="C70" s="31">
        <f t="shared" si="59"/>
        <v>1.2422360248447204</v>
      </c>
      <c r="D70" s="31">
        <f t="shared" si="59"/>
        <v>1.6112789526686808</v>
      </c>
      <c r="E70" s="31">
        <f t="shared" si="59"/>
        <v>2.0148791072535661</v>
      </c>
      <c r="F70" s="31">
        <f t="shared" si="59"/>
        <v>1.7658138439805369</v>
      </c>
      <c r="G70" s="31">
        <f t="shared" si="59"/>
        <v>1.5873015873015872</v>
      </c>
      <c r="H70" s="31">
        <f t="shared" si="59"/>
        <v>3.4042553191489362</v>
      </c>
      <c r="I70" s="31">
        <f t="shared" si="59"/>
        <v>2.4242424242424243</v>
      </c>
      <c r="J70" s="31">
        <f t="shared" si="59"/>
        <v>2.6519337016574585</v>
      </c>
      <c r="K70" s="31">
        <f t="shared" si="59"/>
        <v>1.4580801944106925</v>
      </c>
      <c r="L70" s="31">
        <f t="shared" si="59"/>
        <v>1.3157894736842104</v>
      </c>
      <c r="M70" s="31">
        <f t="shared" si="59"/>
        <v>8.2236842105263186</v>
      </c>
      <c r="N70" s="31">
        <f t="shared" si="59"/>
        <v>0</v>
      </c>
      <c r="O70" s="31">
        <f t="shared" si="59"/>
        <v>0</v>
      </c>
      <c r="P70" s="31">
        <f t="shared" si="59"/>
        <v>1.5037593984962405</v>
      </c>
      <c r="Q70" s="31">
        <f t="shared" si="59"/>
        <v>1.557632398753894</v>
      </c>
      <c r="R70" s="81" t="e">
        <f t="shared" si="59"/>
        <v>#VALUE!</v>
      </c>
      <c r="S70" s="81" t="e">
        <f t="shared" si="59"/>
        <v>#VALUE!</v>
      </c>
      <c r="T70" s="31">
        <f t="shared" si="59"/>
        <v>3.0303030303030303</v>
      </c>
      <c r="U70" s="31">
        <f t="shared" si="59"/>
        <v>0</v>
      </c>
      <c r="V70" s="31">
        <f t="shared" si="59"/>
        <v>1.7989655947829999</v>
      </c>
      <c r="W70" s="31">
        <f t="shared" si="59"/>
        <v>0</v>
      </c>
      <c r="X70" s="31">
        <f t="shared" si="59"/>
        <v>0</v>
      </c>
      <c r="Y70" s="81" t="e">
        <f t="shared" si="59"/>
        <v>#VALUE!</v>
      </c>
      <c r="Z70" s="81" t="e">
        <f t="shared" si="59"/>
        <v>#VALUE!</v>
      </c>
      <c r="AA70" s="81" t="e">
        <f t="shared" si="30"/>
        <v>#VALUE!</v>
      </c>
      <c r="AB70" s="31">
        <f t="shared" si="54"/>
        <v>1.8634886240520043</v>
      </c>
      <c r="AC70" s="31">
        <f t="shared" si="54"/>
        <v>0</v>
      </c>
      <c r="AD70" s="31">
        <f t="shared" si="54"/>
        <v>0</v>
      </c>
      <c r="AE70" s="31">
        <f t="shared" si="54"/>
        <v>0</v>
      </c>
      <c r="AF70" s="31">
        <f t="shared" si="54"/>
        <v>0</v>
      </c>
      <c r="AG70" s="31">
        <f t="shared" si="54"/>
        <v>0.97818200817903311</v>
      </c>
      <c r="AH70" s="31">
        <f t="shared" si="54"/>
        <v>1.1971551288545628</v>
      </c>
      <c r="AI70" s="31">
        <f t="shared" si="54"/>
        <v>1.1095852730045377</v>
      </c>
      <c r="AJ70" s="31">
        <f t="shared" si="31"/>
        <v>34.511020758938137</v>
      </c>
      <c r="AK70" s="31">
        <f t="shared" si="32"/>
        <v>35.620606031942678</v>
      </c>
      <c r="BA70" s="18" t="s">
        <v>228</v>
      </c>
      <c r="BB70" s="31">
        <f t="shared" ref="BB70:BZ70" si="60">BB$55*BB14</f>
        <v>1.8939393939393927</v>
      </c>
      <c r="BC70" s="31">
        <f t="shared" si="60"/>
        <v>1.2422360248447204</v>
      </c>
      <c r="BD70" s="31">
        <f t="shared" si="60"/>
        <v>1.6112789526686808</v>
      </c>
      <c r="BE70" s="31">
        <f t="shared" si="60"/>
        <v>2.0148791072535661</v>
      </c>
      <c r="BF70" s="31">
        <f t="shared" si="60"/>
        <v>1.7658138439805369</v>
      </c>
      <c r="BG70" s="31">
        <f t="shared" si="60"/>
        <v>1.5873015873015872</v>
      </c>
      <c r="BH70" s="31">
        <f t="shared" si="60"/>
        <v>3.4042553191489362</v>
      </c>
      <c r="BI70" s="31">
        <f t="shared" si="60"/>
        <v>2.4242424242424243</v>
      </c>
      <c r="BJ70" s="31">
        <f t="shared" si="60"/>
        <v>2.6519337016574585</v>
      </c>
      <c r="BK70" s="31">
        <f t="shared" si="60"/>
        <v>1.4580801944106925</v>
      </c>
      <c r="BL70" s="31">
        <f t="shared" si="60"/>
        <v>1.3157894736842104</v>
      </c>
      <c r="BM70" s="31">
        <f t="shared" si="60"/>
        <v>8.2236842105263186</v>
      </c>
      <c r="BN70" s="86">
        <f t="shared" si="60"/>
        <v>0</v>
      </c>
      <c r="BO70" s="86">
        <f t="shared" si="60"/>
        <v>0</v>
      </c>
      <c r="BP70" s="31">
        <f t="shared" si="60"/>
        <v>1.5037593984962405</v>
      </c>
      <c r="BQ70" s="31">
        <f t="shared" si="60"/>
        <v>1.557632398753894</v>
      </c>
      <c r="BR70" s="81" t="e">
        <f t="shared" si="60"/>
        <v>#VALUE!</v>
      </c>
      <c r="BS70" s="81" t="e">
        <f t="shared" si="60"/>
        <v>#VALUE!</v>
      </c>
      <c r="BT70" s="31">
        <f t="shared" si="60"/>
        <v>3.0303030303030303</v>
      </c>
      <c r="BU70" s="92">
        <f t="shared" si="60"/>
        <v>0</v>
      </c>
      <c r="BV70" s="31">
        <f t="shared" si="60"/>
        <v>1.7989655947829999</v>
      </c>
      <c r="BW70" s="86">
        <f t="shared" si="60"/>
        <v>0</v>
      </c>
      <c r="BX70" s="88">
        <f t="shared" si="60"/>
        <v>0</v>
      </c>
      <c r="BY70" s="81" t="e">
        <f t="shared" si="60"/>
        <v>#VALUE!</v>
      </c>
      <c r="BZ70" s="81" t="e">
        <f t="shared" si="60"/>
        <v>#VALUE!</v>
      </c>
      <c r="CA70" s="81" t="e">
        <f t="shared" si="34"/>
        <v>#VALUE!</v>
      </c>
      <c r="CB70" s="31">
        <f t="shared" si="56"/>
        <v>1.8634886240520043</v>
      </c>
      <c r="CC70" s="86">
        <f t="shared" si="56"/>
        <v>0</v>
      </c>
      <c r="CD70" s="86">
        <f t="shared" si="56"/>
        <v>0</v>
      </c>
      <c r="CE70" s="86">
        <f t="shared" si="56"/>
        <v>0</v>
      </c>
      <c r="CF70" s="86">
        <f t="shared" si="56"/>
        <v>0</v>
      </c>
      <c r="CG70" s="31">
        <f t="shared" si="56"/>
        <v>0.97818200817903311</v>
      </c>
      <c r="CH70" s="31">
        <f t="shared" si="56"/>
        <v>1.1971551288545628</v>
      </c>
      <c r="CI70" s="31">
        <f t="shared" si="56"/>
        <v>1.1095852730045377</v>
      </c>
      <c r="CJ70" s="157">
        <f t="shared" si="35"/>
        <v>34.511020758938137</v>
      </c>
      <c r="CK70" s="157">
        <f t="shared" si="36"/>
        <v>35.620606031942678</v>
      </c>
    </row>
    <row r="71" spans="1:89" ht="100.8" x14ac:dyDescent="0.3">
      <c r="A71" s="18" t="s">
        <v>229</v>
      </c>
      <c r="B71" s="31">
        <f t="shared" ref="B71:Z71" si="61">B$55*B15</f>
        <v>1.8939393939393927</v>
      </c>
      <c r="C71" s="31">
        <f t="shared" si="61"/>
        <v>1.2422360248447204</v>
      </c>
      <c r="D71" s="31">
        <f t="shared" si="61"/>
        <v>1.6112789526686808</v>
      </c>
      <c r="E71" s="31">
        <f t="shared" si="61"/>
        <v>1.9838809671419728</v>
      </c>
      <c r="F71" s="31">
        <f t="shared" si="61"/>
        <v>1.7216684978810233</v>
      </c>
      <c r="G71" s="31">
        <f t="shared" si="61"/>
        <v>1.5873015873015872</v>
      </c>
      <c r="H71" s="31">
        <f t="shared" si="61"/>
        <v>2.6595744680851063</v>
      </c>
      <c r="I71" s="31">
        <f t="shared" si="61"/>
        <v>1.8181818181818183</v>
      </c>
      <c r="J71" s="31">
        <f t="shared" si="61"/>
        <v>1.3812154696132597</v>
      </c>
      <c r="K71" s="31">
        <f t="shared" si="61"/>
        <v>0.97205346294046169</v>
      </c>
      <c r="L71" s="31">
        <f t="shared" si="61"/>
        <v>1.3157894736842104</v>
      </c>
      <c r="M71" s="31">
        <f t="shared" si="61"/>
        <v>0</v>
      </c>
      <c r="N71" s="31">
        <f t="shared" si="61"/>
        <v>0</v>
      </c>
      <c r="O71" s="31">
        <f t="shared" si="61"/>
        <v>0</v>
      </c>
      <c r="P71" s="31">
        <f t="shared" si="61"/>
        <v>0.37593984962406013</v>
      </c>
      <c r="Q71" s="31">
        <f t="shared" si="61"/>
        <v>1.557632398753894</v>
      </c>
      <c r="R71" s="81" t="e">
        <f t="shared" si="61"/>
        <v>#VALUE!</v>
      </c>
      <c r="S71" s="81" t="e">
        <f t="shared" si="61"/>
        <v>#VALUE!</v>
      </c>
      <c r="T71" s="31">
        <f t="shared" si="61"/>
        <v>3.0303030303030303</v>
      </c>
      <c r="U71" s="31">
        <f t="shared" si="61"/>
        <v>0</v>
      </c>
      <c r="V71" s="31">
        <f t="shared" si="61"/>
        <v>1.7989655947829999</v>
      </c>
      <c r="W71" s="31">
        <f t="shared" si="61"/>
        <v>0</v>
      </c>
      <c r="X71" s="31">
        <f t="shared" si="61"/>
        <v>0</v>
      </c>
      <c r="Y71" s="81" t="e">
        <f t="shared" si="61"/>
        <v>#VALUE!</v>
      </c>
      <c r="Z71" s="81" t="e">
        <f t="shared" si="61"/>
        <v>#VALUE!</v>
      </c>
      <c r="AA71" s="81" t="e">
        <f t="shared" si="30"/>
        <v>#VALUE!</v>
      </c>
      <c r="AB71" s="31">
        <f t="shared" si="54"/>
        <v>1.7984832069339112</v>
      </c>
      <c r="AC71" s="31">
        <f t="shared" si="54"/>
        <v>0</v>
      </c>
      <c r="AD71" s="31">
        <f t="shared" si="54"/>
        <v>0</v>
      </c>
      <c r="AE71" s="31">
        <f t="shared" si="54"/>
        <v>0</v>
      </c>
      <c r="AF71" s="31">
        <f t="shared" si="54"/>
        <v>0</v>
      </c>
      <c r="AG71" s="31">
        <f t="shared" si="54"/>
        <v>1.0604924454526345</v>
      </c>
      <c r="AH71" s="31">
        <f t="shared" si="54"/>
        <v>1.094126172948094</v>
      </c>
      <c r="AI71" s="31">
        <f t="shared" si="54"/>
        <v>1.0806756605774881</v>
      </c>
      <c r="AJ71" s="31">
        <f t="shared" si="31"/>
        <v>22.070802122234817</v>
      </c>
      <c r="AK71" s="31">
        <f t="shared" si="32"/>
        <v>23.151477782812304</v>
      </c>
      <c r="BA71" s="18" t="s">
        <v>229</v>
      </c>
      <c r="BB71" s="31">
        <f t="shared" ref="BB71:BZ71" si="62">BB$55*BB15</f>
        <v>1.8939393939393927</v>
      </c>
      <c r="BC71" s="31">
        <f t="shared" si="62"/>
        <v>1.2422360248447204</v>
      </c>
      <c r="BD71" s="31">
        <f t="shared" si="62"/>
        <v>1.6112789526686808</v>
      </c>
      <c r="BE71" s="31">
        <f t="shared" si="62"/>
        <v>1.9838809671419728</v>
      </c>
      <c r="BF71" s="31">
        <f t="shared" si="62"/>
        <v>1.7216684978810233</v>
      </c>
      <c r="BG71" s="31">
        <f t="shared" si="62"/>
        <v>1.5873015873015872</v>
      </c>
      <c r="BH71" s="31">
        <f t="shared" si="62"/>
        <v>2.6595744680851063</v>
      </c>
      <c r="BI71" s="31">
        <f t="shared" si="62"/>
        <v>1.8181818181818183</v>
      </c>
      <c r="BJ71" s="31">
        <f t="shared" si="62"/>
        <v>1.3812154696132597</v>
      </c>
      <c r="BK71" s="31">
        <f t="shared" si="62"/>
        <v>0.97205346294046169</v>
      </c>
      <c r="BL71" s="31">
        <f t="shared" si="62"/>
        <v>1.3157894736842104</v>
      </c>
      <c r="BM71" s="31">
        <f t="shared" si="62"/>
        <v>0</v>
      </c>
      <c r="BN71" s="86">
        <f t="shared" si="62"/>
        <v>0</v>
      </c>
      <c r="BO71" s="86">
        <f t="shared" si="62"/>
        <v>0</v>
      </c>
      <c r="BP71" s="31">
        <f t="shared" si="62"/>
        <v>0.37593984962406013</v>
      </c>
      <c r="BQ71" s="31">
        <f t="shared" si="62"/>
        <v>1.557632398753894</v>
      </c>
      <c r="BR71" s="81" t="e">
        <f t="shared" si="62"/>
        <v>#VALUE!</v>
      </c>
      <c r="BS71" s="81" t="e">
        <f t="shared" si="62"/>
        <v>#VALUE!</v>
      </c>
      <c r="BT71" s="31">
        <f t="shared" si="62"/>
        <v>3.0303030303030303</v>
      </c>
      <c r="BU71" s="92">
        <f t="shared" si="62"/>
        <v>0</v>
      </c>
      <c r="BV71" s="31">
        <f t="shared" si="62"/>
        <v>1.7989655947829999</v>
      </c>
      <c r="BW71" s="86">
        <f t="shared" si="62"/>
        <v>0</v>
      </c>
      <c r="BX71" s="88">
        <f t="shared" si="62"/>
        <v>0</v>
      </c>
      <c r="BY71" s="81" t="e">
        <f t="shared" si="62"/>
        <v>#VALUE!</v>
      </c>
      <c r="BZ71" s="81" t="e">
        <f t="shared" si="62"/>
        <v>#VALUE!</v>
      </c>
      <c r="CA71" s="81" t="e">
        <f t="shared" si="34"/>
        <v>#VALUE!</v>
      </c>
      <c r="CB71" s="31">
        <f t="shared" si="56"/>
        <v>1.7984832069339112</v>
      </c>
      <c r="CC71" s="86">
        <f t="shared" si="56"/>
        <v>0</v>
      </c>
      <c r="CD71" s="86">
        <f t="shared" si="56"/>
        <v>0</v>
      </c>
      <c r="CE71" s="86">
        <f t="shared" si="56"/>
        <v>0</v>
      </c>
      <c r="CF71" s="86">
        <f t="shared" si="56"/>
        <v>0</v>
      </c>
      <c r="CG71" s="31">
        <f t="shared" si="56"/>
        <v>1.0604924454526345</v>
      </c>
      <c r="CH71" s="31">
        <f t="shared" si="56"/>
        <v>1.094126172948094</v>
      </c>
      <c r="CI71" s="31">
        <f t="shared" si="56"/>
        <v>1.0806756605774881</v>
      </c>
      <c r="CJ71" s="157">
        <f t="shared" si="35"/>
        <v>22.070802122234817</v>
      </c>
      <c r="CK71" s="157">
        <f t="shared" si="36"/>
        <v>23.151477782812304</v>
      </c>
    </row>
    <row r="72" spans="1:89" ht="100.8" x14ac:dyDescent="0.3">
      <c r="A72" s="18" t="s">
        <v>230</v>
      </c>
      <c r="B72" s="31">
        <f t="shared" ref="B72:Z72" si="63">B$55*B16</f>
        <v>1.8115942028985499</v>
      </c>
      <c r="C72" s="31">
        <f t="shared" si="63"/>
        <v>1.2422360248447204</v>
      </c>
      <c r="D72" s="31">
        <f t="shared" si="63"/>
        <v>1.6112789526686808</v>
      </c>
      <c r="E72" s="31">
        <f t="shared" si="63"/>
        <v>2.0458772473651594</v>
      </c>
      <c r="F72" s="31">
        <f t="shared" si="63"/>
        <v>0.78480615288023858</v>
      </c>
      <c r="G72" s="31">
        <f t="shared" si="63"/>
        <v>1.5873015873015872</v>
      </c>
      <c r="H72" s="31">
        <f t="shared" si="63"/>
        <v>2.1276595744680851</v>
      </c>
      <c r="I72" s="31">
        <f t="shared" si="63"/>
        <v>2.4242424242424243</v>
      </c>
      <c r="J72" s="31">
        <f t="shared" si="63"/>
        <v>2.6519337016574585</v>
      </c>
      <c r="K72" s="31">
        <f t="shared" si="63"/>
        <v>0.97205346294046169</v>
      </c>
      <c r="L72" s="31">
        <f t="shared" si="63"/>
        <v>1.3157894736842104</v>
      </c>
      <c r="M72" s="31">
        <f t="shared" si="63"/>
        <v>8.2236842105263186</v>
      </c>
      <c r="N72" s="31">
        <f t="shared" si="63"/>
        <v>0</v>
      </c>
      <c r="O72" s="31">
        <f t="shared" si="63"/>
        <v>0</v>
      </c>
      <c r="P72" s="31">
        <f t="shared" si="63"/>
        <v>1.5037593984962405</v>
      </c>
      <c r="Q72" s="31">
        <f t="shared" si="63"/>
        <v>1.557632398753894</v>
      </c>
      <c r="R72" s="81" t="e">
        <f t="shared" si="63"/>
        <v>#VALUE!</v>
      </c>
      <c r="S72" s="81" t="e">
        <f t="shared" si="63"/>
        <v>#VALUE!</v>
      </c>
      <c r="T72" s="31">
        <f t="shared" si="63"/>
        <v>3.0303030303030303</v>
      </c>
      <c r="U72" s="31">
        <f t="shared" si="63"/>
        <v>11.111111111111111</v>
      </c>
      <c r="V72" s="31">
        <f t="shared" si="63"/>
        <v>2.2487069934787498</v>
      </c>
      <c r="W72" s="31">
        <f t="shared" si="63"/>
        <v>0</v>
      </c>
      <c r="X72" s="31">
        <f t="shared" si="63"/>
        <v>0</v>
      </c>
      <c r="Y72" s="81" t="e">
        <f t="shared" si="63"/>
        <v>#VALUE!</v>
      </c>
      <c r="Z72" s="81" t="e">
        <f t="shared" si="63"/>
        <v>#VALUE!</v>
      </c>
      <c r="AA72" s="81" t="e">
        <f t="shared" si="30"/>
        <v>#VALUE!</v>
      </c>
      <c r="AB72" s="31">
        <f t="shared" si="54"/>
        <v>2.0910075839653306</v>
      </c>
      <c r="AC72" s="31">
        <f t="shared" si="54"/>
        <v>0</v>
      </c>
      <c r="AD72" s="31">
        <f t="shared" si="54"/>
        <v>0</v>
      </c>
      <c r="AE72" s="31">
        <f t="shared" si="54"/>
        <v>0</v>
      </c>
      <c r="AF72" s="31">
        <f t="shared" si="54"/>
        <v>0</v>
      </c>
      <c r="AG72" s="31">
        <f t="shared" si="54"/>
        <v>1.1213305947418184</v>
      </c>
      <c r="AH72" s="31">
        <f t="shared" si="54"/>
        <v>1.0238502493205335</v>
      </c>
      <c r="AI72" s="31">
        <f t="shared" si="54"/>
        <v>1.0628337545581537</v>
      </c>
      <c r="AJ72" s="31">
        <f t="shared" si="31"/>
        <v>43.096128609097427</v>
      </c>
      <c r="AK72" s="31">
        <f t="shared" si="32"/>
        <v>44.158962363655583</v>
      </c>
      <c r="BA72" s="18" t="s">
        <v>230</v>
      </c>
      <c r="BB72" s="31">
        <f t="shared" ref="BB72:BZ72" si="64">BB$55*BB16</f>
        <v>1.8115942028985499</v>
      </c>
      <c r="BC72" s="31">
        <f t="shared" si="64"/>
        <v>1.2422360248447204</v>
      </c>
      <c r="BD72" s="31">
        <f t="shared" si="64"/>
        <v>1.6112789526686808</v>
      </c>
      <c r="BE72" s="31">
        <f t="shared" si="64"/>
        <v>2.0458772473651594</v>
      </c>
      <c r="BF72" s="31">
        <f t="shared" si="64"/>
        <v>0.78480615288023858</v>
      </c>
      <c r="BG72" s="31">
        <f t="shared" si="64"/>
        <v>1.5873015873015872</v>
      </c>
      <c r="BH72" s="31">
        <f t="shared" si="64"/>
        <v>2.1276595744680851</v>
      </c>
      <c r="BI72" s="31">
        <f t="shared" si="64"/>
        <v>2.4242424242424243</v>
      </c>
      <c r="BJ72" s="31">
        <f t="shared" si="64"/>
        <v>2.6519337016574585</v>
      </c>
      <c r="BK72" s="31">
        <f t="shared" si="64"/>
        <v>0.97205346294046169</v>
      </c>
      <c r="BL72" s="31">
        <f t="shared" si="64"/>
        <v>1.3157894736842104</v>
      </c>
      <c r="BM72" s="31">
        <f t="shared" si="64"/>
        <v>8.2236842105263186</v>
      </c>
      <c r="BN72" s="86">
        <f t="shared" si="64"/>
        <v>0</v>
      </c>
      <c r="BO72" s="86">
        <f t="shared" si="64"/>
        <v>0</v>
      </c>
      <c r="BP72" s="31">
        <f t="shared" si="64"/>
        <v>1.5037593984962405</v>
      </c>
      <c r="BQ72" s="31">
        <f t="shared" si="64"/>
        <v>1.557632398753894</v>
      </c>
      <c r="BR72" s="81" t="e">
        <f t="shared" si="64"/>
        <v>#VALUE!</v>
      </c>
      <c r="BS72" s="81" t="e">
        <f t="shared" si="64"/>
        <v>#VALUE!</v>
      </c>
      <c r="BT72" s="31">
        <f t="shared" si="64"/>
        <v>3.0303030303030303</v>
      </c>
      <c r="BU72" s="92">
        <f t="shared" si="64"/>
        <v>11.111111111111111</v>
      </c>
      <c r="BV72" s="31">
        <f t="shared" si="64"/>
        <v>2.2487069934787498</v>
      </c>
      <c r="BW72" s="86">
        <f t="shared" si="64"/>
        <v>0</v>
      </c>
      <c r="BX72" s="88">
        <f t="shared" si="64"/>
        <v>0</v>
      </c>
      <c r="BY72" s="81" t="e">
        <f t="shared" si="64"/>
        <v>#VALUE!</v>
      </c>
      <c r="BZ72" s="81" t="e">
        <f t="shared" si="64"/>
        <v>#VALUE!</v>
      </c>
      <c r="CA72" s="81" t="e">
        <f t="shared" si="34"/>
        <v>#VALUE!</v>
      </c>
      <c r="CB72" s="31">
        <f t="shared" si="56"/>
        <v>2.0910075839653306</v>
      </c>
      <c r="CC72" s="86">
        <f t="shared" si="56"/>
        <v>0</v>
      </c>
      <c r="CD72" s="86">
        <f t="shared" si="56"/>
        <v>0</v>
      </c>
      <c r="CE72" s="86">
        <f t="shared" si="56"/>
        <v>0</v>
      </c>
      <c r="CF72" s="86">
        <f t="shared" si="56"/>
        <v>0</v>
      </c>
      <c r="CG72" s="31">
        <f t="shared" si="56"/>
        <v>1.1213305947418184</v>
      </c>
      <c r="CH72" s="31">
        <f t="shared" si="56"/>
        <v>1.0238502493205335</v>
      </c>
      <c r="CI72" s="31">
        <f t="shared" si="56"/>
        <v>1.0628337545581537</v>
      </c>
      <c r="CJ72" s="157">
        <f t="shared" si="35"/>
        <v>43.096128609097427</v>
      </c>
      <c r="CK72" s="157">
        <f t="shared" si="36"/>
        <v>44.158962363655583</v>
      </c>
    </row>
    <row r="73" spans="1:89" ht="86.4" x14ac:dyDescent="0.3">
      <c r="A73" s="18" t="s">
        <v>231</v>
      </c>
      <c r="B73" s="31">
        <f t="shared" ref="B73:Z73" si="65">B$55*B17</f>
        <v>1.8939393939393927</v>
      </c>
      <c r="C73" s="31">
        <f t="shared" si="65"/>
        <v>1.8633540372670807</v>
      </c>
      <c r="D73" s="31">
        <f t="shared" si="65"/>
        <v>1.6112789526686808</v>
      </c>
      <c r="E73" s="31">
        <f t="shared" si="65"/>
        <v>2.0148791072535661</v>
      </c>
      <c r="F73" s="31">
        <f t="shared" si="65"/>
        <v>1.7658138439805369</v>
      </c>
      <c r="G73" s="31">
        <f t="shared" si="65"/>
        <v>1.5873015873015872</v>
      </c>
      <c r="H73" s="31">
        <f t="shared" si="65"/>
        <v>3.4042553191489362</v>
      </c>
      <c r="I73" s="31">
        <f t="shared" si="65"/>
        <v>2.4242424242424243</v>
      </c>
      <c r="J73" s="31">
        <f t="shared" si="65"/>
        <v>2.6519337016574585</v>
      </c>
      <c r="K73" s="31">
        <f t="shared" si="65"/>
        <v>1.4580801944106925</v>
      </c>
      <c r="L73" s="31">
        <f t="shared" si="65"/>
        <v>1.3157894736842104</v>
      </c>
      <c r="M73" s="31">
        <f t="shared" si="65"/>
        <v>8.2236842105263186</v>
      </c>
      <c r="N73" s="31">
        <f t="shared" si="65"/>
        <v>0</v>
      </c>
      <c r="O73" s="31">
        <f t="shared" si="65"/>
        <v>0</v>
      </c>
      <c r="P73" s="31">
        <f t="shared" si="65"/>
        <v>1.5037593984962405</v>
      </c>
      <c r="Q73" s="31">
        <f t="shared" si="65"/>
        <v>1.557632398753894</v>
      </c>
      <c r="R73" s="81" t="e">
        <f t="shared" si="65"/>
        <v>#VALUE!</v>
      </c>
      <c r="S73" s="81" t="e">
        <f t="shared" si="65"/>
        <v>#VALUE!</v>
      </c>
      <c r="T73" s="31">
        <f t="shared" si="65"/>
        <v>3.0303030303030303</v>
      </c>
      <c r="U73" s="31">
        <f t="shared" si="65"/>
        <v>0</v>
      </c>
      <c r="V73" s="31">
        <f t="shared" si="65"/>
        <v>1.7989655947829999</v>
      </c>
      <c r="W73" s="31">
        <f t="shared" si="65"/>
        <v>0</v>
      </c>
      <c r="X73" s="31">
        <f t="shared" si="65"/>
        <v>0</v>
      </c>
      <c r="Y73" s="81" t="e">
        <f t="shared" si="65"/>
        <v>#VALUE!</v>
      </c>
      <c r="Z73" s="81" t="e">
        <f t="shared" si="65"/>
        <v>#VALUE!</v>
      </c>
      <c r="AA73" s="81" t="e">
        <f t="shared" si="30"/>
        <v>#VALUE!</v>
      </c>
      <c r="AB73" s="31">
        <f t="shared" si="54"/>
        <v>1.8634886240520043</v>
      </c>
      <c r="AC73" s="31">
        <f t="shared" si="54"/>
        <v>0</v>
      </c>
      <c r="AD73" s="31">
        <f t="shared" si="54"/>
        <v>0</v>
      </c>
      <c r="AE73" s="31">
        <f t="shared" si="54"/>
        <v>0</v>
      </c>
      <c r="AF73" s="31">
        <f t="shared" si="54"/>
        <v>0</v>
      </c>
      <c r="AG73" s="31">
        <f t="shared" si="54"/>
        <v>1.1571177413825147</v>
      </c>
      <c r="AH73" s="31">
        <f t="shared" si="54"/>
        <v>1.085937914878367</v>
      </c>
      <c r="AI73" s="31">
        <f t="shared" si="54"/>
        <v>1.1144035417423794</v>
      </c>
      <c r="AJ73" s="31">
        <f t="shared" si="31"/>
        <v>35.127320502622666</v>
      </c>
      <c r="AK73" s="31">
        <f t="shared" si="32"/>
        <v>36.241724044365043</v>
      </c>
      <c r="BA73" s="18" t="s">
        <v>231</v>
      </c>
      <c r="BB73" s="31">
        <f t="shared" ref="BB73:BZ73" si="66">BB$55*BB17</f>
        <v>1.8939393939393927</v>
      </c>
      <c r="BC73" s="31">
        <f t="shared" si="66"/>
        <v>1.8633540372670807</v>
      </c>
      <c r="BD73" s="31">
        <f t="shared" si="66"/>
        <v>1.6112789526686808</v>
      </c>
      <c r="BE73" s="31">
        <f t="shared" si="66"/>
        <v>2.0148791072535661</v>
      </c>
      <c r="BF73" s="31">
        <f t="shared" si="66"/>
        <v>1.7658138439805369</v>
      </c>
      <c r="BG73" s="31">
        <f t="shared" si="66"/>
        <v>1.5873015873015872</v>
      </c>
      <c r="BH73" s="31">
        <f t="shared" si="66"/>
        <v>3.4042553191489362</v>
      </c>
      <c r="BI73" s="31">
        <f t="shared" si="66"/>
        <v>2.4242424242424243</v>
      </c>
      <c r="BJ73" s="31">
        <f t="shared" si="66"/>
        <v>2.6519337016574585</v>
      </c>
      <c r="BK73" s="31">
        <f t="shared" si="66"/>
        <v>1.4580801944106925</v>
      </c>
      <c r="BL73" s="31">
        <f t="shared" si="66"/>
        <v>1.3157894736842104</v>
      </c>
      <c r="BM73" s="31">
        <f t="shared" si="66"/>
        <v>8.2236842105263186</v>
      </c>
      <c r="BN73" s="86">
        <f t="shared" si="66"/>
        <v>0</v>
      </c>
      <c r="BO73" s="86">
        <f t="shared" si="66"/>
        <v>0</v>
      </c>
      <c r="BP73" s="31">
        <f t="shared" si="66"/>
        <v>1.5037593984962405</v>
      </c>
      <c r="BQ73" s="31">
        <f t="shared" si="66"/>
        <v>1.557632398753894</v>
      </c>
      <c r="BR73" s="81" t="e">
        <f t="shared" si="66"/>
        <v>#VALUE!</v>
      </c>
      <c r="BS73" s="81" t="e">
        <f t="shared" si="66"/>
        <v>#VALUE!</v>
      </c>
      <c r="BT73" s="31">
        <f t="shared" si="66"/>
        <v>3.0303030303030303</v>
      </c>
      <c r="BU73" s="92">
        <f t="shared" si="66"/>
        <v>0</v>
      </c>
      <c r="BV73" s="31">
        <f t="shared" si="66"/>
        <v>1.7989655947829999</v>
      </c>
      <c r="BW73" s="86">
        <f t="shared" si="66"/>
        <v>0</v>
      </c>
      <c r="BX73" s="88">
        <f t="shared" si="66"/>
        <v>0</v>
      </c>
      <c r="BY73" s="81" t="e">
        <f t="shared" si="66"/>
        <v>#VALUE!</v>
      </c>
      <c r="BZ73" s="81" t="e">
        <f t="shared" si="66"/>
        <v>#VALUE!</v>
      </c>
      <c r="CA73" s="81" t="e">
        <f t="shared" si="34"/>
        <v>#VALUE!</v>
      </c>
      <c r="CB73" s="31">
        <f t="shared" si="56"/>
        <v>1.8634886240520043</v>
      </c>
      <c r="CC73" s="86">
        <f t="shared" si="56"/>
        <v>0</v>
      </c>
      <c r="CD73" s="86">
        <f t="shared" si="56"/>
        <v>0</v>
      </c>
      <c r="CE73" s="86">
        <f t="shared" si="56"/>
        <v>0</v>
      </c>
      <c r="CF73" s="86">
        <f t="shared" si="56"/>
        <v>0</v>
      </c>
      <c r="CG73" s="31">
        <f t="shared" si="56"/>
        <v>1.1571177413825147</v>
      </c>
      <c r="CH73" s="31">
        <f t="shared" si="56"/>
        <v>1.085937914878367</v>
      </c>
      <c r="CI73" s="31">
        <f t="shared" si="56"/>
        <v>1.1144035417423794</v>
      </c>
      <c r="CJ73" s="157">
        <f t="shared" si="35"/>
        <v>35.127320502622666</v>
      </c>
      <c r="CK73" s="157">
        <f t="shared" si="36"/>
        <v>36.241724044365043</v>
      </c>
    </row>
    <row r="74" spans="1:89" ht="100.8" x14ac:dyDescent="0.3">
      <c r="A74" s="18" t="s">
        <v>232</v>
      </c>
      <c r="B74" s="31">
        <f t="shared" ref="B74:Z74" si="67">B$55*B18</f>
        <v>1.8939393939393927</v>
      </c>
      <c r="C74" s="31">
        <f t="shared" si="67"/>
        <v>1.8633540372670807</v>
      </c>
      <c r="D74" s="31">
        <f t="shared" si="67"/>
        <v>0.80563947633434041</v>
      </c>
      <c r="E74" s="31">
        <f t="shared" si="67"/>
        <v>1.9838809671419728</v>
      </c>
      <c r="F74" s="31">
        <f t="shared" si="67"/>
        <v>1.7216684978810233</v>
      </c>
      <c r="G74" s="31">
        <f t="shared" si="67"/>
        <v>1.5873015873015872</v>
      </c>
      <c r="H74" s="31">
        <f t="shared" si="67"/>
        <v>3.4042553191489362</v>
      </c>
      <c r="I74" s="31">
        <f t="shared" si="67"/>
        <v>2.4242424242424243</v>
      </c>
      <c r="J74" s="31">
        <f t="shared" si="67"/>
        <v>3.5359116022099446</v>
      </c>
      <c r="K74" s="31">
        <f t="shared" si="67"/>
        <v>0.97205346294046169</v>
      </c>
      <c r="L74" s="31">
        <f t="shared" si="67"/>
        <v>1.3157894736842104</v>
      </c>
      <c r="M74" s="31">
        <f t="shared" si="67"/>
        <v>8.2236842105263186</v>
      </c>
      <c r="N74" s="31">
        <f t="shared" si="67"/>
        <v>0</v>
      </c>
      <c r="O74" s="31">
        <f t="shared" si="67"/>
        <v>0</v>
      </c>
      <c r="P74" s="31">
        <f t="shared" si="67"/>
        <v>1.5037593984962405</v>
      </c>
      <c r="Q74" s="31">
        <f t="shared" si="67"/>
        <v>1.557632398753894</v>
      </c>
      <c r="R74" s="81" t="e">
        <f t="shared" si="67"/>
        <v>#VALUE!</v>
      </c>
      <c r="S74" s="81" t="e">
        <f t="shared" si="67"/>
        <v>#VALUE!</v>
      </c>
      <c r="T74" s="31">
        <f t="shared" si="67"/>
        <v>3.0303030303030303</v>
      </c>
      <c r="U74" s="31">
        <f t="shared" si="67"/>
        <v>0</v>
      </c>
      <c r="V74" s="31">
        <f t="shared" si="67"/>
        <v>2.6984483921744995</v>
      </c>
      <c r="W74" s="31">
        <f t="shared" si="67"/>
        <v>0</v>
      </c>
      <c r="X74" s="31">
        <f t="shared" si="67"/>
        <v>0</v>
      </c>
      <c r="Y74" s="81" t="e">
        <f t="shared" si="67"/>
        <v>#VALUE!</v>
      </c>
      <c r="Z74" s="81" t="e">
        <f t="shared" si="67"/>
        <v>#VALUE!</v>
      </c>
      <c r="AA74" s="81" t="e">
        <f t="shared" si="30"/>
        <v>#VALUE!</v>
      </c>
      <c r="AB74" s="31">
        <f t="shared" si="54"/>
        <v>2.0693391115926327</v>
      </c>
      <c r="AC74" s="31">
        <f t="shared" si="54"/>
        <v>0</v>
      </c>
      <c r="AD74" s="31">
        <f t="shared" si="54"/>
        <v>0</v>
      </c>
      <c r="AE74" s="31">
        <f t="shared" si="54"/>
        <v>0</v>
      </c>
      <c r="AF74" s="31">
        <f t="shared" si="54"/>
        <v>0</v>
      </c>
      <c r="AG74" s="31">
        <f t="shared" si="54"/>
        <v>1.112980260525656</v>
      </c>
      <c r="AH74" s="31">
        <f t="shared" si="54"/>
        <v>1.0986575390643507</v>
      </c>
      <c r="AI74" s="31">
        <f t="shared" si="54"/>
        <v>1.1043853592181543</v>
      </c>
      <c r="AJ74" s="31">
        <f t="shared" si="31"/>
        <v>35.348139201534565</v>
      </c>
      <c r="AK74" s="31">
        <f t="shared" si="32"/>
        <v>36.452524560752721</v>
      </c>
      <c r="BA74" s="18" t="s">
        <v>232</v>
      </c>
      <c r="BB74" s="31">
        <f t="shared" ref="BB74:BZ74" si="68">BB$55*BB18</f>
        <v>1.8939393939393927</v>
      </c>
      <c r="BC74" s="31">
        <f t="shared" si="68"/>
        <v>1.8633540372670807</v>
      </c>
      <c r="BD74" s="31">
        <f t="shared" si="68"/>
        <v>0.80563947633434041</v>
      </c>
      <c r="BE74" s="31">
        <f t="shared" si="68"/>
        <v>1.9838809671419728</v>
      </c>
      <c r="BF74" s="31">
        <f t="shared" si="68"/>
        <v>1.7216684978810233</v>
      </c>
      <c r="BG74" s="31">
        <f t="shared" si="68"/>
        <v>1.5873015873015872</v>
      </c>
      <c r="BH74" s="31">
        <f t="shared" si="68"/>
        <v>3.4042553191489362</v>
      </c>
      <c r="BI74" s="31">
        <f t="shared" si="68"/>
        <v>2.4242424242424243</v>
      </c>
      <c r="BJ74" s="31">
        <f t="shared" si="68"/>
        <v>3.5359116022099446</v>
      </c>
      <c r="BK74" s="31">
        <f t="shared" si="68"/>
        <v>0.97205346294046169</v>
      </c>
      <c r="BL74" s="31">
        <f t="shared" si="68"/>
        <v>1.3157894736842104</v>
      </c>
      <c r="BM74" s="31">
        <f t="shared" si="68"/>
        <v>8.2236842105263186</v>
      </c>
      <c r="BN74" s="86">
        <f t="shared" si="68"/>
        <v>0</v>
      </c>
      <c r="BO74" s="86">
        <f t="shared" si="68"/>
        <v>0</v>
      </c>
      <c r="BP74" s="31">
        <f t="shared" si="68"/>
        <v>1.5037593984962405</v>
      </c>
      <c r="BQ74" s="31">
        <f t="shared" si="68"/>
        <v>1.557632398753894</v>
      </c>
      <c r="BR74" s="81" t="e">
        <f t="shared" si="68"/>
        <v>#VALUE!</v>
      </c>
      <c r="BS74" s="81" t="e">
        <f t="shared" si="68"/>
        <v>#VALUE!</v>
      </c>
      <c r="BT74" s="31">
        <f t="shared" si="68"/>
        <v>3.0303030303030303</v>
      </c>
      <c r="BU74" s="92">
        <f t="shared" si="68"/>
        <v>0</v>
      </c>
      <c r="BV74" s="31">
        <f t="shared" si="68"/>
        <v>2.6984483921744995</v>
      </c>
      <c r="BW74" s="86">
        <f t="shared" si="68"/>
        <v>0</v>
      </c>
      <c r="BX74" s="88">
        <f t="shared" si="68"/>
        <v>0</v>
      </c>
      <c r="BY74" s="81" t="e">
        <f t="shared" si="68"/>
        <v>#VALUE!</v>
      </c>
      <c r="BZ74" s="81" t="e">
        <f t="shared" si="68"/>
        <v>#VALUE!</v>
      </c>
      <c r="CA74" s="81" t="e">
        <f t="shared" si="34"/>
        <v>#VALUE!</v>
      </c>
      <c r="CB74" s="31">
        <f t="shared" si="56"/>
        <v>2.0693391115926327</v>
      </c>
      <c r="CC74" s="86">
        <f t="shared" si="56"/>
        <v>0</v>
      </c>
      <c r="CD74" s="86">
        <f t="shared" si="56"/>
        <v>0</v>
      </c>
      <c r="CE74" s="86">
        <f t="shared" si="56"/>
        <v>0</v>
      </c>
      <c r="CF74" s="86">
        <f t="shared" si="56"/>
        <v>0</v>
      </c>
      <c r="CG74" s="31">
        <f t="shared" si="56"/>
        <v>1.112980260525656</v>
      </c>
      <c r="CH74" s="31">
        <f t="shared" si="56"/>
        <v>1.0986575390643507</v>
      </c>
      <c r="CI74" s="31">
        <f t="shared" si="56"/>
        <v>1.1043853592181543</v>
      </c>
      <c r="CJ74" s="157">
        <f t="shared" si="35"/>
        <v>35.348139201534565</v>
      </c>
      <c r="CK74" s="157">
        <f t="shared" si="36"/>
        <v>36.452524560752721</v>
      </c>
    </row>
    <row r="75" spans="1:89" ht="100.8" x14ac:dyDescent="0.3">
      <c r="A75" s="18" t="s">
        <v>233</v>
      </c>
      <c r="B75" s="31">
        <f t="shared" ref="B75:Z75" si="69">B$55*B19</f>
        <v>1.6469038208168634</v>
      </c>
      <c r="C75" s="31">
        <f t="shared" si="69"/>
        <v>1.2422360248447204</v>
      </c>
      <c r="D75" s="31">
        <f t="shared" si="69"/>
        <v>0.80563947633434041</v>
      </c>
      <c r="E75" s="31">
        <f t="shared" si="69"/>
        <v>2.0148791072535661</v>
      </c>
      <c r="F75" s="31">
        <f t="shared" si="69"/>
        <v>0.78480615288023858</v>
      </c>
      <c r="G75" s="31">
        <f t="shared" si="69"/>
        <v>1.5873015873015872</v>
      </c>
      <c r="H75" s="31">
        <f t="shared" si="69"/>
        <v>1.3829787234042554</v>
      </c>
      <c r="I75" s="31">
        <f t="shared" si="69"/>
        <v>2.4242424242424243</v>
      </c>
      <c r="J75" s="31">
        <f t="shared" si="69"/>
        <v>2.6519337016574585</v>
      </c>
      <c r="K75" s="31">
        <f t="shared" si="69"/>
        <v>0.97205346294046169</v>
      </c>
      <c r="L75" s="31">
        <f t="shared" si="69"/>
        <v>1.3157894736842104</v>
      </c>
      <c r="M75" s="31">
        <f t="shared" si="69"/>
        <v>3.2894736842105274</v>
      </c>
      <c r="N75" s="31">
        <f t="shared" si="69"/>
        <v>0</v>
      </c>
      <c r="O75" s="31">
        <f t="shared" si="69"/>
        <v>0</v>
      </c>
      <c r="P75" s="31">
        <f t="shared" si="69"/>
        <v>1.5037593984962405</v>
      </c>
      <c r="Q75" s="31">
        <f t="shared" si="69"/>
        <v>1.557632398753894</v>
      </c>
      <c r="R75" s="81" t="e">
        <f t="shared" si="69"/>
        <v>#VALUE!</v>
      </c>
      <c r="S75" s="81" t="e">
        <f t="shared" si="69"/>
        <v>#VALUE!</v>
      </c>
      <c r="T75" s="31">
        <f t="shared" si="69"/>
        <v>3.0303030303030303</v>
      </c>
      <c r="U75" s="31">
        <f t="shared" si="69"/>
        <v>11.111111111111111</v>
      </c>
      <c r="V75" s="31">
        <f t="shared" si="69"/>
        <v>2.2487069934787498</v>
      </c>
      <c r="W75" s="31">
        <f t="shared" si="69"/>
        <v>0</v>
      </c>
      <c r="X75" s="31">
        <f t="shared" si="69"/>
        <v>0</v>
      </c>
      <c r="Y75" s="81" t="e">
        <f t="shared" si="69"/>
        <v>#VALUE!</v>
      </c>
      <c r="Z75" s="81" t="e">
        <f t="shared" si="69"/>
        <v>#VALUE!</v>
      </c>
      <c r="AA75" s="81" t="e">
        <f t="shared" si="30"/>
        <v>#VALUE!</v>
      </c>
      <c r="AB75" s="31">
        <f t="shared" si="54"/>
        <v>2.2210184182015169</v>
      </c>
      <c r="AC75" s="31">
        <f t="shared" si="54"/>
        <v>0</v>
      </c>
      <c r="AD75" s="31">
        <f t="shared" si="54"/>
        <v>0</v>
      </c>
      <c r="AE75" s="31">
        <f t="shared" si="54"/>
        <v>0</v>
      </c>
      <c r="AF75" s="31">
        <f t="shared" si="54"/>
        <v>0</v>
      </c>
      <c r="AG75" s="31">
        <f t="shared" si="54"/>
        <v>1.2076969086346989</v>
      </c>
      <c r="AH75" s="31">
        <f t="shared" si="54"/>
        <v>0.95381281864646028</v>
      </c>
      <c r="AI75" s="31">
        <f t="shared" si="54"/>
        <v>1.0553439704805188</v>
      </c>
      <c r="AJ75" s="31">
        <f t="shared" si="31"/>
        <v>36.293388183031645</v>
      </c>
      <c r="AK75" s="31">
        <f t="shared" si="32"/>
        <v>37.348732153512167</v>
      </c>
      <c r="BA75" s="18" t="s">
        <v>233</v>
      </c>
      <c r="BB75" s="31">
        <f t="shared" ref="BB75:BZ75" si="70">BB$55*BB19</f>
        <v>1.6469038208168634</v>
      </c>
      <c r="BC75" s="31">
        <f t="shared" si="70"/>
        <v>1.2422360248447204</v>
      </c>
      <c r="BD75" s="31">
        <f t="shared" si="70"/>
        <v>0.80563947633434041</v>
      </c>
      <c r="BE75" s="31">
        <f t="shared" si="70"/>
        <v>2.0148791072535661</v>
      </c>
      <c r="BF75" s="31">
        <f t="shared" si="70"/>
        <v>0.78480615288023858</v>
      </c>
      <c r="BG75" s="31">
        <f t="shared" si="70"/>
        <v>1.5873015873015872</v>
      </c>
      <c r="BH75" s="31">
        <f t="shared" si="70"/>
        <v>1.3829787234042554</v>
      </c>
      <c r="BI75" s="31">
        <f t="shared" si="70"/>
        <v>2.4242424242424243</v>
      </c>
      <c r="BJ75" s="31">
        <f t="shared" si="70"/>
        <v>2.6519337016574585</v>
      </c>
      <c r="BK75" s="31">
        <f t="shared" si="70"/>
        <v>0.97205346294046169</v>
      </c>
      <c r="BL75" s="31">
        <f t="shared" si="70"/>
        <v>1.3157894736842104</v>
      </c>
      <c r="BM75" s="31">
        <f t="shared" si="70"/>
        <v>3.2894736842105274</v>
      </c>
      <c r="BN75" s="86">
        <f t="shared" si="70"/>
        <v>0</v>
      </c>
      <c r="BO75" s="86">
        <f t="shared" si="70"/>
        <v>0</v>
      </c>
      <c r="BP75" s="31">
        <f t="shared" si="70"/>
        <v>1.5037593984962405</v>
      </c>
      <c r="BQ75" s="31">
        <f t="shared" si="70"/>
        <v>1.557632398753894</v>
      </c>
      <c r="BR75" s="81" t="e">
        <f t="shared" si="70"/>
        <v>#VALUE!</v>
      </c>
      <c r="BS75" s="81" t="e">
        <f t="shared" si="70"/>
        <v>#VALUE!</v>
      </c>
      <c r="BT75" s="31">
        <f t="shared" si="70"/>
        <v>3.0303030303030303</v>
      </c>
      <c r="BU75" s="92">
        <f t="shared" si="70"/>
        <v>11.111111111111111</v>
      </c>
      <c r="BV75" s="31">
        <f t="shared" si="70"/>
        <v>2.2487069934787498</v>
      </c>
      <c r="BW75" s="86">
        <f t="shared" si="70"/>
        <v>0</v>
      </c>
      <c r="BX75" s="88">
        <f t="shared" si="70"/>
        <v>0</v>
      </c>
      <c r="BY75" s="81" t="e">
        <f t="shared" si="70"/>
        <v>#VALUE!</v>
      </c>
      <c r="BZ75" s="81" t="e">
        <f t="shared" si="70"/>
        <v>#VALUE!</v>
      </c>
      <c r="CA75" s="81" t="e">
        <f t="shared" si="34"/>
        <v>#VALUE!</v>
      </c>
      <c r="CB75" s="31">
        <f t="shared" si="56"/>
        <v>2.2210184182015169</v>
      </c>
      <c r="CC75" s="86">
        <f t="shared" si="56"/>
        <v>0</v>
      </c>
      <c r="CD75" s="86">
        <f t="shared" si="56"/>
        <v>0</v>
      </c>
      <c r="CE75" s="86">
        <f t="shared" si="56"/>
        <v>0</v>
      </c>
      <c r="CF75" s="86">
        <f t="shared" si="56"/>
        <v>0</v>
      </c>
      <c r="CG75" s="31">
        <f t="shared" si="56"/>
        <v>1.2076969086346989</v>
      </c>
      <c r="CH75" s="31">
        <f t="shared" si="56"/>
        <v>0.95381281864646028</v>
      </c>
      <c r="CI75" s="31">
        <f t="shared" si="56"/>
        <v>1.0553439704805188</v>
      </c>
      <c r="CJ75" s="157">
        <f t="shared" si="35"/>
        <v>36.293388183031645</v>
      </c>
      <c r="CK75" s="157">
        <f t="shared" si="36"/>
        <v>37.348732153512167</v>
      </c>
    </row>
    <row r="76" spans="1:89" ht="100.8" x14ac:dyDescent="0.3">
      <c r="A76" s="18" t="s">
        <v>234</v>
      </c>
      <c r="B76" s="31">
        <f t="shared" ref="B76:Z76" si="71">B$55*B20</f>
        <v>1.8115942028985499</v>
      </c>
      <c r="C76" s="31">
        <f t="shared" si="71"/>
        <v>1.8633540372670807</v>
      </c>
      <c r="D76" s="31">
        <f t="shared" si="71"/>
        <v>1.6112789526686808</v>
      </c>
      <c r="E76" s="31">
        <f t="shared" si="71"/>
        <v>2.0768753874767527</v>
      </c>
      <c r="F76" s="31">
        <f t="shared" si="71"/>
        <v>1.7658138439805369</v>
      </c>
      <c r="G76" s="31">
        <f t="shared" si="71"/>
        <v>1.5873015873015872</v>
      </c>
      <c r="H76" s="31">
        <f t="shared" si="71"/>
        <v>3.4042553191489362</v>
      </c>
      <c r="I76" s="31">
        <f t="shared" si="71"/>
        <v>2.4242424242424243</v>
      </c>
      <c r="J76" s="31">
        <f t="shared" si="71"/>
        <v>3.5359116022099446</v>
      </c>
      <c r="K76" s="31">
        <f t="shared" si="71"/>
        <v>1.4580801944106925</v>
      </c>
      <c r="L76" s="31">
        <f t="shared" si="71"/>
        <v>1.3157894736842104</v>
      </c>
      <c r="M76" s="31">
        <f t="shared" si="71"/>
        <v>8.2236842105263186</v>
      </c>
      <c r="N76" s="31">
        <f t="shared" si="71"/>
        <v>0</v>
      </c>
      <c r="O76" s="31">
        <f t="shared" si="71"/>
        <v>0</v>
      </c>
      <c r="P76" s="31">
        <f t="shared" si="71"/>
        <v>1.5037593984962405</v>
      </c>
      <c r="Q76" s="31">
        <f t="shared" si="71"/>
        <v>1.557632398753894</v>
      </c>
      <c r="R76" s="81" t="e">
        <f t="shared" si="71"/>
        <v>#VALUE!</v>
      </c>
      <c r="S76" s="81" t="e">
        <f t="shared" si="71"/>
        <v>#VALUE!</v>
      </c>
      <c r="T76" s="31">
        <f t="shared" si="71"/>
        <v>3.0303030303030303</v>
      </c>
      <c r="U76" s="31">
        <f t="shared" si="71"/>
        <v>0</v>
      </c>
      <c r="V76" s="31">
        <f t="shared" si="71"/>
        <v>2.023836294130875</v>
      </c>
      <c r="W76" s="31">
        <f t="shared" si="71"/>
        <v>0</v>
      </c>
      <c r="X76" s="31">
        <f t="shared" si="71"/>
        <v>0</v>
      </c>
      <c r="Y76" s="81" t="e">
        <f t="shared" si="71"/>
        <v>#VALUE!</v>
      </c>
      <c r="Z76" s="81" t="e">
        <f t="shared" si="71"/>
        <v>#VALUE!</v>
      </c>
      <c r="AA76" s="81" t="e">
        <f t="shared" si="30"/>
        <v>#VALUE!</v>
      </c>
      <c r="AB76" s="31">
        <f t="shared" si="54"/>
        <v>1.9393282773564464</v>
      </c>
      <c r="AC76" s="31">
        <f t="shared" si="54"/>
        <v>0</v>
      </c>
      <c r="AD76" s="31">
        <f t="shared" si="54"/>
        <v>0</v>
      </c>
      <c r="AE76" s="31">
        <f t="shared" si="54"/>
        <v>0</v>
      </c>
      <c r="AF76" s="31">
        <f t="shared" si="54"/>
        <v>0</v>
      </c>
      <c r="AG76" s="31">
        <f t="shared" si="54"/>
        <v>1.2762889396960335</v>
      </c>
      <c r="AH76" s="31">
        <f t="shared" si="54"/>
        <v>1.4924332545670604</v>
      </c>
      <c r="AI76" s="31">
        <f t="shared" si="54"/>
        <v>1.4059946705177195</v>
      </c>
      <c r="AJ76" s="31">
        <f t="shared" si="31"/>
        <v>35.84838940962559</v>
      </c>
      <c r="AK76" s="31">
        <f t="shared" si="32"/>
        <v>37.254384080143311</v>
      </c>
      <c r="BA76" s="18" t="s">
        <v>234</v>
      </c>
      <c r="BB76" s="31">
        <f t="shared" ref="BB76:BZ76" si="72">BB$55*BB20</f>
        <v>1.8115942028985499</v>
      </c>
      <c r="BC76" s="31">
        <f t="shared" si="72"/>
        <v>1.8633540372670807</v>
      </c>
      <c r="BD76" s="31">
        <f t="shared" si="72"/>
        <v>1.6112789526686808</v>
      </c>
      <c r="BE76" s="31">
        <f t="shared" si="72"/>
        <v>2.0768753874767527</v>
      </c>
      <c r="BF76" s="31">
        <f t="shared" si="72"/>
        <v>1.7658138439805369</v>
      </c>
      <c r="BG76" s="31">
        <f t="shared" si="72"/>
        <v>1.5873015873015872</v>
      </c>
      <c r="BH76" s="31">
        <f t="shared" si="72"/>
        <v>3.4042553191489362</v>
      </c>
      <c r="BI76" s="31">
        <f t="shared" si="72"/>
        <v>2.4242424242424243</v>
      </c>
      <c r="BJ76" s="31">
        <f t="shared" si="72"/>
        <v>3.5359116022099446</v>
      </c>
      <c r="BK76" s="31">
        <f t="shared" si="72"/>
        <v>1.4580801944106925</v>
      </c>
      <c r="BL76" s="31">
        <f t="shared" si="72"/>
        <v>1.3157894736842104</v>
      </c>
      <c r="BM76" s="31">
        <f t="shared" si="72"/>
        <v>8.2236842105263186</v>
      </c>
      <c r="BN76" s="86">
        <f t="shared" si="72"/>
        <v>0</v>
      </c>
      <c r="BO76" s="86">
        <f t="shared" si="72"/>
        <v>0</v>
      </c>
      <c r="BP76" s="31">
        <f t="shared" si="72"/>
        <v>1.5037593984962405</v>
      </c>
      <c r="BQ76" s="31">
        <f t="shared" si="72"/>
        <v>1.557632398753894</v>
      </c>
      <c r="BR76" s="81" t="e">
        <f t="shared" si="72"/>
        <v>#VALUE!</v>
      </c>
      <c r="BS76" s="81" t="e">
        <f t="shared" si="72"/>
        <v>#VALUE!</v>
      </c>
      <c r="BT76" s="31">
        <f t="shared" si="72"/>
        <v>3.0303030303030303</v>
      </c>
      <c r="BU76" s="92">
        <f t="shared" si="72"/>
        <v>0</v>
      </c>
      <c r="BV76" s="31">
        <f t="shared" si="72"/>
        <v>2.023836294130875</v>
      </c>
      <c r="BW76" s="86">
        <f t="shared" si="72"/>
        <v>0</v>
      </c>
      <c r="BX76" s="88">
        <f t="shared" si="72"/>
        <v>0</v>
      </c>
      <c r="BY76" s="81" t="e">
        <f t="shared" si="72"/>
        <v>#VALUE!</v>
      </c>
      <c r="BZ76" s="81" t="e">
        <f t="shared" si="72"/>
        <v>#VALUE!</v>
      </c>
      <c r="CA76" s="81" t="e">
        <f t="shared" si="34"/>
        <v>#VALUE!</v>
      </c>
      <c r="CB76" s="31">
        <f t="shared" si="56"/>
        <v>1.9393282773564464</v>
      </c>
      <c r="CC76" s="86">
        <f t="shared" si="56"/>
        <v>0</v>
      </c>
      <c r="CD76" s="86">
        <f t="shared" si="56"/>
        <v>0</v>
      </c>
      <c r="CE76" s="86">
        <f t="shared" si="56"/>
        <v>0</v>
      </c>
      <c r="CF76" s="86">
        <f t="shared" si="56"/>
        <v>0</v>
      </c>
      <c r="CG76" s="31">
        <f t="shared" si="56"/>
        <v>1.2762889396960335</v>
      </c>
      <c r="CH76" s="31">
        <f t="shared" si="56"/>
        <v>1.4924332545670604</v>
      </c>
      <c r="CI76" s="31">
        <f t="shared" si="56"/>
        <v>1.4059946705177195</v>
      </c>
      <c r="CJ76" s="157">
        <f t="shared" si="35"/>
        <v>35.84838940962559</v>
      </c>
      <c r="CK76" s="157">
        <f t="shared" si="36"/>
        <v>37.254384080143311</v>
      </c>
    </row>
    <row r="77" spans="1:89" ht="100.8" x14ac:dyDescent="0.3">
      <c r="A77" s="18" t="s">
        <v>235</v>
      </c>
      <c r="B77" s="31">
        <f t="shared" ref="B77:Z77" si="73">B$55*B21</f>
        <v>1.6469038208168634</v>
      </c>
      <c r="C77" s="31">
        <f t="shared" si="73"/>
        <v>1.2422360248447204</v>
      </c>
      <c r="D77" s="31">
        <f t="shared" si="73"/>
        <v>1.6112789526686808</v>
      </c>
      <c r="E77" s="31">
        <f t="shared" si="73"/>
        <v>2.0148791072535661</v>
      </c>
      <c r="F77" s="31">
        <f t="shared" si="73"/>
        <v>0.78480615288023858</v>
      </c>
      <c r="G77" s="31">
        <f t="shared" si="73"/>
        <v>1.5873015873015872</v>
      </c>
      <c r="H77" s="31">
        <f t="shared" si="73"/>
        <v>1.3829787234042554</v>
      </c>
      <c r="I77" s="31">
        <f t="shared" si="73"/>
        <v>2.4242424242424243</v>
      </c>
      <c r="J77" s="31">
        <f t="shared" si="73"/>
        <v>2.6519337016574585</v>
      </c>
      <c r="K77" s="31">
        <f t="shared" si="73"/>
        <v>0.97205346294046169</v>
      </c>
      <c r="L77" s="31">
        <f t="shared" si="73"/>
        <v>1.3157894736842104</v>
      </c>
      <c r="M77" s="31">
        <f t="shared" si="73"/>
        <v>3.2894736842105274</v>
      </c>
      <c r="N77" s="31">
        <f t="shared" si="73"/>
        <v>0</v>
      </c>
      <c r="O77" s="31">
        <f t="shared" si="73"/>
        <v>0</v>
      </c>
      <c r="P77" s="31">
        <f t="shared" si="73"/>
        <v>1.5037593984962405</v>
      </c>
      <c r="Q77" s="31">
        <f t="shared" si="73"/>
        <v>1.557632398753894</v>
      </c>
      <c r="R77" s="81" t="e">
        <f t="shared" si="73"/>
        <v>#VALUE!</v>
      </c>
      <c r="S77" s="81" t="e">
        <f t="shared" si="73"/>
        <v>#VALUE!</v>
      </c>
      <c r="T77" s="31">
        <f t="shared" si="73"/>
        <v>3.0303030303030303</v>
      </c>
      <c r="U77" s="31">
        <f t="shared" si="73"/>
        <v>11.111111111111111</v>
      </c>
      <c r="V77" s="31">
        <f t="shared" si="73"/>
        <v>2.2487069934787498</v>
      </c>
      <c r="W77" s="31">
        <f t="shared" si="73"/>
        <v>0</v>
      </c>
      <c r="X77" s="31">
        <f t="shared" si="73"/>
        <v>0</v>
      </c>
      <c r="Y77" s="81" t="e">
        <f t="shared" si="73"/>
        <v>#VALUE!</v>
      </c>
      <c r="Z77" s="81" t="e">
        <f t="shared" si="73"/>
        <v>#VALUE!</v>
      </c>
      <c r="AA77" s="81" t="e">
        <f t="shared" si="30"/>
        <v>#VALUE!</v>
      </c>
      <c r="AB77" s="31">
        <f t="shared" si="54"/>
        <v>2.2210184182015169</v>
      </c>
      <c r="AC77" s="31">
        <f t="shared" si="54"/>
        <v>0</v>
      </c>
      <c r="AD77" s="31">
        <f t="shared" si="54"/>
        <v>0</v>
      </c>
      <c r="AE77" s="31">
        <f t="shared" si="54"/>
        <v>0</v>
      </c>
      <c r="AF77" s="31">
        <f t="shared" si="54"/>
        <v>0</v>
      </c>
      <c r="AG77" s="31">
        <f t="shared" si="54"/>
        <v>1.0998583067574006</v>
      </c>
      <c r="AH77" s="31">
        <f t="shared" si="54"/>
        <v>1.6686556978987499</v>
      </c>
      <c r="AI77" s="31">
        <f t="shared" si="54"/>
        <v>1.4411871145563904</v>
      </c>
      <c r="AJ77" s="31">
        <f t="shared" si="31"/>
        <v>36.713184515290109</v>
      </c>
      <c r="AK77" s="31">
        <f t="shared" si="32"/>
        <v>38.154371629846501</v>
      </c>
      <c r="BA77" s="18" t="s">
        <v>235</v>
      </c>
      <c r="BB77" s="31">
        <f t="shared" ref="BB77:BZ77" si="74">BB$55*BB21</f>
        <v>1.6469038208168634</v>
      </c>
      <c r="BC77" s="31">
        <f t="shared" si="74"/>
        <v>1.2422360248447204</v>
      </c>
      <c r="BD77" s="31">
        <f t="shared" si="74"/>
        <v>1.6112789526686808</v>
      </c>
      <c r="BE77" s="31">
        <f t="shared" si="74"/>
        <v>2.0148791072535661</v>
      </c>
      <c r="BF77" s="31">
        <f t="shared" si="74"/>
        <v>0.78480615288023858</v>
      </c>
      <c r="BG77" s="31">
        <f t="shared" si="74"/>
        <v>1.5873015873015872</v>
      </c>
      <c r="BH77" s="31">
        <f t="shared" si="74"/>
        <v>1.3829787234042554</v>
      </c>
      <c r="BI77" s="31">
        <f t="shared" si="74"/>
        <v>2.4242424242424243</v>
      </c>
      <c r="BJ77" s="31">
        <f t="shared" si="74"/>
        <v>2.6519337016574585</v>
      </c>
      <c r="BK77" s="31">
        <f t="shared" si="74"/>
        <v>0.97205346294046169</v>
      </c>
      <c r="BL77" s="31">
        <f t="shared" si="74"/>
        <v>1.3157894736842104</v>
      </c>
      <c r="BM77" s="31">
        <f t="shared" si="74"/>
        <v>3.2894736842105274</v>
      </c>
      <c r="BN77" s="86">
        <f t="shared" si="74"/>
        <v>0</v>
      </c>
      <c r="BO77" s="86">
        <f t="shared" si="74"/>
        <v>0</v>
      </c>
      <c r="BP77" s="31">
        <f t="shared" si="74"/>
        <v>1.5037593984962405</v>
      </c>
      <c r="BQ77" s="31">
        <f t="shared" si="74"/>
        <v>1.557632398753894</v>
      </c>
      <c r="BR77" s="81" t="e">
        <f t="shared" si="74"/>
        <v>#VALUE!</v>
      </c>
      <c r="BS77" s="81" t="e">
        <f t="shared" si="74"/>
        <v>#VALUE!</v>
      </c>
      <c r="BT77" s="31">
        <f t="shared" si="74"/>
        <v>3.0303030303030303</v>
      </c>
      <c r="BU77" s="92">
        <f t="shared" si="74"/>
        <v>11.111111111111111</v>
      </c>
      <c r="BV77" s="31">
        <f t="shared" si="74"/>
        <v>2.2487069934787498</v>
      </c>
      <c r="BW77" s="86">
        <f t="shared" si="74"/>
        <v>0</v>
      </c>
      <c r="BX77" s="88">
        <f t="shared" si="74"/>
        <v>0</v>
      </c>
      <c r="BY77" s="81" t="e">
        <f t="shared" si="74"/>
        <v>#VALUE!</v>
      </c>
      <c r="BZ77" s="81" t="e">
        <f t="shared" si="74"/>
        <v>#VALUE!</v>
      </c>
      <c r="CA77" s="81" t="e">
        <f t="shared" si="34"/>
        <v>#VALUE!</v>
      </c>
      <c r="CB77" s="31">
        <f t="shared" si="56"/>
        <v>2.2210184182015169</v>
      </c>
      <c r="CC77" s="86">
        <f t="shared" si="56"/>
        <v>0</v>
      </c>
      <c r="CD77" s="86">
        <f t="shared" si="56"/>
        <v>0</v>
      </c>
      <c r="CE77" s="86">
        <f t="shared" si="56"/>
        <v>0</v>
      </c>
      <c r="CF77" s="86">
        <f t="shared" si="56"/>
        <v>0</v>
      </c>
      <c r="CG77" s="31">
        <f t="shared" si="56"/>
        <v>1.0998583067574006</v>
      </c>
      <c r="CH77" s="31">
        <f t="shared" si="56"/>
        <v>1.6686556978987499</v>
      </c>
      <c r="CI77" s="31">
        <f t="shared" si="56"/>
        <v>1.4411871145563904</v>
      </c>
      <c r="CJ77" s="157">
        <f t="shared" si="35"/>
        <v>36.713184515290109</v>
      </c>
      <c r="CK77" s="157">
        <f t="shared" si="36"/>
        <v>38.154371629846501</v>
      </c>
    </row>
    <row r="78" spans="1:89" ht="86.4" x14ac:dyDescent="0.3">
      <c r="A78" s="18" t="s">
        <v>236</v>
      </c>
      <c r="B78" s="31">
        <f t="shared" ref="B78:Z78" si="75">B$55*B22</f>
        <v>1.8939393939393927</v>
      </c>
      <c r="C78" s="31">
        <f t="shared" si="75"/>
        <v>1.8633540372670807</v>
      </c>
      <c r="D78" s="31">
        <f t="shared" si="75"/>
        <v>1.6112789526686808</v>
      </c>
      <c r="E78" s="31">
        <f t="shared" si="75"/>
        <v>2.0148791072535661</v>
      </c>
      <c r="F78" s="31">
        <f t="shared" si="75"/>
        <v>1.7658138439805369</v>
      </c>
      <c r="G78" s="31">
        <f t="shared" si="75"/>
        <v>1.5873015873015872</v>
      </c>
      <c r="H78" s="31">
        <f t="shared" si="75"/>
        <v>3.4042553191489362</v>
      </c>
      <c r="I78" s="31">
        <f t="shared" si="75"/>
        <v>2.4242424242424243</v>
      </c>
      <c r="J78" s="31">
        <f t="shared" si="75"/>
        <v>3.5359116022099446</v>
      </c>
      <c r="K78" s="31">
        <f t="shared" si="75"/>
        <v>1.4580801944106925</v>
      </c>
      <c r="L78" s="31">
        <f t="shared" si="75"/>
        <v>1.3157894736842104</v>
      </c>
      <c r="M78" s="31">
        <f t="shared" si="75"/>
        <v>8.2236842105263186</v>
      </c>
      <c r="N78" s="31">
        <f t="shared" si="75"/>
        <v>0</v>
      </c>
      <c r="O78" s="31">
        <f t="shared" si="75"/>
        <v>0</v>
      </c>
      <c r="P78" s="31">
        <f t="shared" si="75"/>
        <v>1.5037593984962405</v>
      </c>
      <c r="Q78" s="31">
        <f t="shared" si="75"/>
        <v>1.557632398753894</v>
      </c>
      <c r="R78" s="81" t="e">
        <f t="shared" si="75"/>
        <v>#VALUE!</v>
      </c>
      <c r="S78" s="81" t="e">
        <f t="shared" si="75"/>
        <v>#VALUE!</v>
      </c>
      <c r="T78" s="31">
        <f t="shared" si="75"/>
        <v>3.0303030303030303</v>
      </c>
      <c r="U78" s="31">
        <f t="shared" si="75"/>
        <v>0</v>
      </c>
      <c r="V78" s="31">
        <f t="shared" si="75"/>
        <v>2.6984483921744995</v>
      </c>
      <c r="W78" s="31">
        <f t="shared" si="75"/>
        <v>0</v>
      </c>
      <c r="X78" s="31">
        <f t="shared" si="75"/>
        <v>0</v>
      </c>
      <c r="Y78" s="81" t="e">
        <f t="shared" si="75"/>
        <v>#VALUE!</v>
      </c>
      <c r="Z78" s="81" t="e">
        <f t="shared" si="75"/>
        <v>#VALUE!</v>
      </c>
      <c r="AA78" s="81" t="e">
        <f t="shared" si="30"/>
        <v>#VALUE!</v>
      </c>
      <c r="AB78" s="31">
        <f t="shared" ref="AB78:AI87" si="76">AB$55*AB22</f>
        <v>2.199349945828819</v>
      </c>
      <c r="AC78" s="31">
        <f t="shared" si="76"/>
        <v>0</v>
      </c>
      <c r="AD78" s="31">
        <f t="shared" si="76"/>
        <v>0</v>
      </c>
      <c r="AE78" s="31">
        <f t="shared" si="76"/>
        <v>0</v>
      </c>
      <c r="AF78" s="31">
        <f t="shared" si="76"/>
        <v>0</v>
      </c>
      <c r="AG78" s="31">
        <f t="shared" si="76"/>
        <v>1.2990734230572769</v>
      </c>
      <c r="AH78" s="31">
        <f t="shared" si="76"/>
        <v>1.0099302106019976</v>
      </c>
      <c r="AI78" s="31">
        <f t="shared" si="76"/>
        <v>1.1255618888491234</v>
      </c>
      <c r="AJ78" s="31">
        <f t="shared" si="31"/>
        <v>36.563761531683085</v>
      </c>
      <c r="AK78" s="31">
        <f t="shared" si="32"/>
        <v>37.689323420532212</v>
      </c>
      <c r="BA78" s="18" t="s">
        <v>236</v>
      </c>
      <c r="BB78" s="31">
        <f t="shared" ref="BB78:BZ78" si="77">BB$55*BB22</f>
        <v>1.8939393939393927</v>
      </c>
      <c r="BC78" s="31">
        <f t="shared" si="77"/>
        <v>1.8633540372670807</v>
      </c>
      <c r="BD78" s="31">
        <f t="shared" si="77"/>
        <v>1.6112789526686808</v>
      </c>
      <c r="BE78" s="31">
        <f t="shared" si="77"/>
        <v>2.0148791072535661</v>
      </c>
      <c r="BF78" s="31">
        <f t="shared" si="77"/>
        <v>1.7658138439805369</v>
      </c>
      <c r="BG78" s="31">
        <f t="shared" si="77"/>
        <v>1.5873015873015872</v>
      </c>
      <c r="BH78" s="31">
        <f t="shared" si="77"/>
        <v>3.4042553191489362</v>
      </c>
      <c r="BI78" s="31">
        <f t="shared" si="77"/>
        <v>2.4242424242424243</v>
      </c>
      <c r="BJ78" s="31">
        <f t="shared" si="77"/>
        <v>3.5359116022099446</v>
      </c>
      <c r="BK78" s="31">
        <f t="shared" si="77"/>
        <v>1.4580801944106925</v>
      </c>
      <c r="BL78" s="31">
        <f t="shared" si="77"/>
        <v>1.3157894736842104</v>
      </c>
      <c r="BM78" s="31">
        <f t="shared" si="77"/>
        <v>8.2236842105263186</v>
      </c>
      <c r="BN78" s="86">
        <f t="shared" si="77"/>
        <v>0</v>
      </c>
      <c r="BO78" s="86">
        <f t="shared" si="77"/>
        <v>0</v>
      </c>
      <c r="BP78" s="31">
        <f t="shared" si="77"/>
        <v>1.5037593984962405</v>
      </c>
      <c r="BQ78" s="31">
        <f t="shared" si="77"/>
        <v>1.557632398753894</v>
      </c>
      <c r="BR78" s="81" t="e">
        <f t="shared" si="77"/>
        <v>#VALUE!</v>
      </c>
      <c r="BS78" s="81" t="e">
        <f t="shared" si="77"/>
        <v>#VALUE!</v>
      </c>
      <c r="BT78" s="31">
        <f t="shared" si="77"/>
        <v>3.0303030303030303</v>
      </c>
      <c r="BU78" s="92">
        <f t="shared" si="77"/>
        <v>0</v>
      </c>
      <c r="BV78" s="31">
        <f t="shared" si="77"/>
        <v>2.6984483921744995</v>
      </c>
      <c r="BW78" s="86">
        <f t="shared" si="77"/>
        <v>0</v>
      </c>
      <c r="BX78" s="88">
        <f t="shared" si="77"/>
        <v>0</v>
      </c>
      <c r="BY78" s="81" t="e">
        <f t="shared" si="77"/>
        <v>#VALUE!</v>
      </c>
      <c r="BZ78" s="81" t="e">
        <f t="shared" si="77"/>
        <v>#VALUE!</v>
      </c>
      <c r="CA78" s="81" t="e">
        <f t="shared" si="34"/>
        <v>#VALUE!</v>
      </c>
      <c r="CB78" s="31">
        <f t="shared" ref="CB78:CI87" si="78">CB$55*CB22</f>
        <v>2.199349945828819</v>
      </c>
      <c r="CC78" s="86">
        <f t="shared" si="78"/>
        <v>0</v>
      </c>
      <c r="CD78" s="86">
        <f t="shared" si="78"/>
        <v>0</v>
      </c>
      <c r="CE78" s="86">
        <f t="shared" si="78"/>
        <v>0</v>
      </c>
      <c r="CF78" s="86">
        <f t="shared" si="78"/>
        <v>0</v>
      </c>
      <c r="CG78" s="31">
        <f t="shared" si="78"/>
        <v>1.2990734230572769</v>
      </c>
      <c r="CH78" s="31">
        <f t="shared" si="78"/>
        <v>1.0099302106019976</v>
      </c>
      <c r="CI78" s="31">
        <f t="shared" si="78"/>
        <v>1.1255618888491234</v>
      </c>
      <c r="CJ78" s="157">
        <f t="shared" si="35"/>
        <v>36.563761531683085</v>
      </c>
      <c r="CK78" s="157">
        <f t="shared" si="36"/>
        <v>37.689323420532212</v>
      </c>
    </row>
    <row r="79" spans="1:89" ht="87" thickBot="1" x14ac:dyDescent="0.35">
      <c r="A79" s="18" t="s">
        <v>237</v>
      </c>
      <c r="B79" s="31">
        <f t="shared" ref="B79:Z79" si="79">B$55*B23</f>
        <v>1.8115942028985499</v>
      </c>
      <c r="C79" s="31">
        <f t="shared" si="79"/>
        <v>1.8633540372670807</v>
      </c>
      <c r="D79" s="31">
        <f t="shared" si="79"/>
        <v>1.6112789526686808</v>
      </c>
      <c r="E79" s="31">
        <f t="shared" si="79"/>
        <v>2.0768753874767527</v>
      </c>
      <c r="F79" s="31">
        <f t="shared" si="79"/>
        <v>1.7216684978810233</v>
      </c>
      <c r="G79" s="31">
        <f t="shared" si="79"/>
        <v>1.5873015873015872</v>
      </c>
      <c r="H79" s="31">
        <f t="shared" si="79"/>
        <v>3.4042553191489362</v>
      </c>
      <c r="I79" s="31">
        <f t="shared" si="79"/>
        <v>2.4242424242424243</v>
      </c>
      <c r="J79" s="31">
        <f t="shared" si="79"/>
        <v>3.5359116022099446</v>
      </c>
      <c r="K79" s="31">
        <f t="shared" si="79"/>
        <v>1.4580801944106925</v>
      </c>
      <c r="L79" s="31">
        <f t="shared" si="79"/>
        <v>1.3157894736842104</v>
      </c>
      <c r="M79" s="31">
        <f t="shared" si="79"/>
        <v>8.2236842105263186</v>
      </c>
      <c r="N79" s="31">
        <f t="shared" si="79"/>
        <v>0</v>
      </c>
      <c r="O79" s="31">
        <f t="shared" si="79"/>
        <v>0</v>
      </c>
      <c r="P79" s="31">
        <f t="shared" si="79"/>
        <v>1.5037593984962405</v>
      </c>
      <c r="Q79" s="31">
        <f t="shared" si="79"/>
        <v>1.557632398753894</v>
      </c>
      <c r="R79" s="81" t="e">
        <f t="shared" si="79"/>
        <v>#VALUE!</v>
      </c>
      <c r="S79" s="81" t="e">
        <f t="shared" si="79"/>
        <v>#VALUE!</v>
      </c>
      <c r="T79" s="31">
        <f t="shared" si="79"/>
        <v>3.0303030303030303</v>
      </c>
      <c r="U79" s="31">
        <f t="shared" si="79"/>
        <v>0</v>
      </c>
      <c r="V79" s="31">
        <f t="shared" si="79"/>
        <v>3.1481897908702496</v>
      </c>
      <c r="W79" s="31">
        <f t="shared" si="79"/>
        <v>0</v>
      </c>
      <c r="X79" s="31">
        <f t="shared" si="79"/>
        <v>0</v>
      </c>
      <c r="Y79" s="81" t="e">
        <f t="shared" si="79"/>
        <v>#VALUE!</v>
      </c>
      <c r="Z79" s="81" t="e">
        <f t="shared" si="79"/>
        <v>#VALUE!</v>
      </c>
      <c r="AA79" s="81" t="e">
        <f t="shared" si="30"/>
        <v>#VALUE!</v>
      </c>
      <c r="AB79" s="31">
        <f t="shared" si="76"/>
        <v>2.3076923076923075</v>
      </c>
      <c r="AC79" s="31">
        <f t="shared" si="76"/>
        <v>0</v>
      </c>
      <c r="AD79" s="31">
        <f t="shared" si="76"/>
        <v>0</v>
      </c>
      <c r="AE79" s="31">
        <f t="shared" si="76"/>
        <v>0</v>
      </c>
      <c r="AF79" s="31">
        <f t="shared" si="76"/>
        <v>0</v>
      </c>
      <c r="AG79" s="31">
        <f t="shared" si="76"/>
        <v>1.3002663279453002</v>
      </c>
      <c r="AH79" s="31">
        <f t="shared" si="76"/>
        <v>1.5724635399922473</v>
      </c>
      <c r="AI79" s="31">
        <f t="shared" si="76"/>
        <v>1.4636087611582278</v>
      </c>
      <c r="AJ79" s="31">
        <f t="shared" si="31"/>
        <v>36.502619439289084</v>
      </c>
      <c r="AK79" s="31">
        <f t="shared" si="32"/>
        <v>37.966228200447311</v>
      </c>
      <c r="BA79" s="18" t="s">
        <v>237</v>
      </c>
      <c r="BB79" s="31">
        <f t="shared" ref="BB79:BZ79" si="80">BB$55*BB23</f>
        <v>1.8115942028985499</v>
      </c>
      <c r="BC79" s="31">
        <f t="shared" si="80"/>
        <v>1.8633540372670807</v>
      </c>
      <c r="BD79" s="31">
        <f t="shared" si="80"/>
        <v>1.6112789526686808</v>
      </c>
      <c r="BE79" s="31">
        <f t="shared" si="80"/>
        <v>2.0768753874767527</v>
      </c>
      <c r="BF79" s="31">
        <f t="shared" si="80"/>
        <v>1.7216684978810233</v>
      </c>
      <c r="BG79" s="31">
        <f t="shared" si="80"/>
        <v>1.5873015873015872</v>
      </c>
      <c r="BH79" s="31">
        <f t="shared" si="80"/>
        <v>3.4042553191489362</v>
      </c>
      <c r="BI79" s="31">
        <f t="shared" si="80"/>
        <v>2.4242424242424243</v>
      </c>
      <c r="BJ79" s="31">
        <f t="shared" si="80"/>
        <v>3.5359116022099446</v>
      </c>
      <c r="BK79" s="31">
        <f t="shared" si="80"/>
        <v>1.4580801944106925</v>
      </c>
      <c r="BL79" s="31">
        <f t="shared" si="80"/>
        <v>1.3157894736842104</v>
      </c>
      <c r="BM79" s="31">
        <f t="shared" si="80"/>
        <v>8.2236842105263186</v>
      </c>
      <c r="BN79" s="86">
        <f t="shared" si="80"/>
        <v>0</v>
      </c>
      <c r="BO79" s="86">
        <f t="shared" si="80"/>
        <v>0</v>
      </c>
      <c r="BP79" s="31">
        <f t="shared" si="80"/>
        <v>1.5037593984962405</v>
      </c>
      <c r="BQ79" s="31">
        <f t="shared" si="80"/>
        <v>1.557632398753894</v>
      </c>
      <c r="BR79" s="81" t="e">
        <f t="shared" si="80"/>
        <v>#VALUE!</v>
      </c>
      <c r="BS79" s="81" t="e">
        <f t="shared" si="80"/>
        <v>#VALUE!</v>
      </c>
      <c r="BT79" s="31">
        <f t="shared" si="80"/>
        <v>3.0303030303030303</v>
      </c>
      <c r="BU79" s="92">
        <f t="shared" si="80"/>
        <v>0</v>
      </c>
      <c r="BV79" s="31">
        <f t="shared" si="80"/>
        <v>3.1481897908702496</v>
      </c>
      <c r="BW79" s="86">
        <f t="shared" si="80"/>
        <v>0</v>
      </c>
      <c r="BX79" s="88">
        <f t="shared" si="80"/>
        <v>0</v>
      </c>
      <c r="BY79" s="81" t="e">
        <f t="shared" si="80"/>
        <v>#VALUE!</v>
      </c>
      <c r="BZ79" s="81" t="e">
        <f t="shared" si="80"/>
        <v>#VALUE!</v>
      </c>
      <c r="CA79" s="81" t="e">
        <f t="shared" si="34"/>
        <v>#VALUE!</v>
      </c>
      <c r="CB79" s="31">
        <f t="shared" si="78"/>
        <v>2.3076923076923075</v>
      </c>
      <c r="CC79" s="86">
        <f t="shared" si="78"/>
        <v>0</v>
      </c>
      <c r="CD79" s="86">
        <f t="shared" si="78"/>
        <v>0</v>
      </c>
      <c r="CE79" s="86">
        <f t="shared" si="78"/>
        <v>0</v>
      </c>
      <c r="CF79" s="86">
        <f t="shared" si="78"/>
        <v>0</v>
      </c>
      <c r="CG79" s="31">
        <f t="shared" si="78"/>
        <v>1.3002663279453002</v>
      </c>
      <c r="CH79" s="31">
        <f t="shared" si="78"/>
        <v>1.5724635399922473</v>
      </c>
      <c r="CI79" s="31">
        <f t="shared" si="78"/>
        <v>1.4636087611582278</v>
      </c>
      <c r="CJ79" s="157">
        <f t="shared" si="35"/>
        <v>36.502619439289084</v>
      </c>
      <c r="CK79" s="157">
        <f t="shared" si="36"/>
        <v>37.966228200447311</v>
      </c>
    </row>
    <row r="80" spans="1:89" ht="72.599999999999994" thickBot="1" x14ac:dyDescent="0.35">
      <c r="A80" s="18" t="s">
        <v>239</v>
      </c>
      <c r="B80" s="31">
        <f t="shared" ref="B80:Z80" si="81">B$55*B24</f>
        <v>1.8939393939393927</v>
      </c>
      <c r="C80" s="31">
        <f t="shared" si="81"/>
        <v>1.2422360248447204</v>
      </c>
      <c r="D80" s="31">
        <f t="shared" si="81"/>
        <v>0.80563947633434041</v>
      </c>
      <c r="E80" s="31">
        <f t="shared" si="81"/>
        <v>1.9528828270303795</v>
      </c>
      <c r="F80" s="31">
        <f t="shared" si="81"/>
        <v>1.7216684978810233</v>
      </c>
      <c r="G80" s="31">
        <f t="shared" si="81"/>
        <v>1.5873015873015872</v>
      </c>
      <c r="H80" s="31">
        <f t="shared" si="81"/>
        <v>1.3829787234042554</v>
      </c>
      <c r="I80" s="31">
        <f t="shared" si="81"/>
        <v>1.2121212121212122</v>
      </c>
      <c r="J80" s="31">
        <f t="shared" si="81"/>
        <v>1.3812154696132597</v>
      </c>
      <c r="K80" s="31">
        <f t="shared" si="81"/>
        <v>0.97205346294046169</v>
      </c>
      <c r="L80" s="31">
        <f t="shared" si="81"/>
        <v>0</v>
      </c>
      <c r="M80" s="31">
        <f t="shared" si="81"/>
        <v>0</v>
      </c>
      <c r="N80" s="31">
        <f t="shared" si="81"/>
        <v>0</v>
      </c>
      <c r="O80" s="31">
        <f t="shared" si="81"/>
        <v>0</v>
      </c>
      <c r="P80" s="31">
        <f t="shared" si="81"/>
        <v>0.37593984962406013</v>
      </c>
      <c r="Q80" s="31">
        <f t="shared" si="81"/>
        <v>1.557632398753894</v>
      </c>
      <c r="R80" s="81" t="e">
        <f t="shared" si="81"/>
        <v>#VALUE!</v>
      </c>
      <c r="S80" s="81" t="e">
        <f t="shared" si="81"/>
        <v>#VALUE!</v>
      </c>
      <c r="T80" s="31">
        <f t="shared" si="81"/>
        <v>3.0303030303030303</v>
      </c>
      <c r="U80" s="31">
        <f t="shared" si="81"/>
        <v>0</v>
      </c>
      <c r="V80" s="31">
        <f t="shared" si="81"/>
        <v>1.8214526647177873</v>
      </c>
      <c r="W80" s="31">
        <f t="shared" si="81"/>
        <v>0</v>
      </c>
      <c r="X80" s="31">
        <f t="shared" si="81"/>
        <v>0</v>
      </c>
      <c r="Y80" s="81" t="e">
        <f t="shared" si="81"/>
        <v>#VALUE!</v>
      </c>
      <c r="Z80" s="81" t="e">
        <f t="shared" si="81"/>
        <v>#VALUE!</v>
      </c>
      <c r="AA80" s="81" t="e">
        <f t="shared" si="30"/>
        <v>#VALUE!</v>
      </c>
      <c r="AB80" s="31">
        <f t="shared" si="76"/>
        <v>2.3618634886240519</v>
      </c>
      <c r="AC80" s="31">
        <f t="shared" si="76"/>
        <v>4.166666666666667</v>
      </c>
      <c r="AD80" s="31">
        <f t="shared" si="76"/>
        <v>4.166666666666667</v>
      </c>
      <c r="AE80" s="31">
        <f t="shared" si="76"/>
        <v>4.166666666666667</v>
      </c>
      <c r="AF80" s="31">
        <f t="shared" si="76"/>
        <v>100</v>
      </c>
      <c r="AG80" s="31">
        <f t="shared" si="76"/>
        <v>1.6462087454720313</v>
      </c>
      <c r="AH80" s="31">
        <f t="shared" si="76"/>
        <v>1.6057492065339436</v>
      </c>
      <c r="AI80" s="31">
        <f t="shared" si="76"/>
        <v>1.6219294389827326</v>
      </c>
      <c r="AJ80" s="82">
        <f t="shared" si="31"/>
        <v>129.45357169120263</v>
      </c>
      <c r="AK80" s="31">
        <f t="shared" si="32"/>
        <v>131.07550113018536</v>
      </c>
      <c r="BA80" s="18" t="s">
        <v>239</v>
      </c>
      <c r="BB80" s="31">
        <f t="shared" ref="BB80:BZ80" si="82">BB$55*BB24</f>
        <v>1.8939393939393927</v>
      </c>
      <c r="BC80" s="31">
        <f t="shared" si="82"/>
        <v>1.2422360248447204</v>
      </c>
      <c r="BD80" s="31">
        <f t="shared" si="82"/>
        <v>0.80563947633434041</v>
      </c>
      <c r="BE80" s="31">
        <f t="shared" si="82"/>
        <v>1.9528828270303795</v>
      </c>
      <c r="BF80" s="31">
        <f t="shared" si="82"/>
        <v>1.7216684978810233</v>
      </c>
      <c r="BG80" s="31">
        <f t="shared" si="82"/>
        <v>1.5873015873015872</v>
      </c>
      <c r="BH80" s="31">
        <f t="shared" si="82"/>
        <v>1.3829787234042554</v>
      </c>
      <c r="BI80" s="31">
        <f t="shared" si="82"/>
        <v>1.2121212121212122</v>
      </c>
      <c r="BJ80" s="31">
        <f t="shared" si="82"/>
        <v>1.3812154696132597</v>
      </c>
      <c r="BK80" s="31">
        <f t="shared" si="82"/>
        <v>0.97205346294046169</v>
      </c>
      <c r="BL80" s="31">
        <f t="shared" si="82"/>
        <v>0</v>
      </c>
      <c r="BM80" s="31">
        <f t="shared" si="82"/>
        <v>0</v>
      </c>
      <c r="BN80" s="86">
        <f t="shared" si="82"/>
        <v>0</v>
      </c>
      <c r="BO80" s="86">
        <f t="shared" si="82"/>
        <v>0</v>
      </c>
      <c r="BP80" s="31">
        <f t="shared" si="82"/>
        <v>0.37593984962406013</v>
      </c>
      <c r="BQ80" s="31">
        <f t="shared" si="82"/>
        <v>1.557632398753894</v>
      </c>
      <c r="BR80" s="81" t="e">
        <f t="shared" si="82"/>
        <v>#VALUE!</v>
      </c>
      <c r="BS80" s="81" t="e">
        <f t="shared" si="82"/>
        <v>#VALUE!</v>
      </c>
      <c r="BT80" s="31">
        <f t="shared" si="82"/>
        <v>3.0303030303030303</v>
      </c>
      <c r="BU80" s="92">
        <f t="shared" si="82"/>
        <v>0</v>
      </c>
      <c r="BV80" s="31">
        <f t="shared" si="82"/>
        <v>1.8214526647177873</v>
      </c>
      <c r="BW80" s="86">
        <f t="shared" si="82"/>
        <v>0</v>
      </c>
      <c r="BX80" s="88">
        <f t="shared" si="82"/>
        <v>0</v>
      </c>
      <c r="BY80" s="81" t="e">
        <f t="shared" si="82"/>
        <v>#VALUE!</v>
      </c>
      <c r="BZ80" s="81" t="e">
        <f t="shared" si="82"/>
        <v>#VALUE!</v>
      </c>
      <c r="CA80" s="81" t="e">
        <f t="shared" si="34"/>
        <v>#VALUE!</v>
      </c>
      <c r="CB80" s="31">
        <f t="shared" si="78"/>
        <v>2.3618634886240519</v>
      </c>
      <c r="CC80" s="86">
        <f t="shared" si="78"/>
        <v>4.1666666666666664E-2</v>
      </c>
      <c r="CD80" s="86">
        <f t="shared" si="78"/>
        <v>4.1666666666666664E-2</v>
      </c>
      <c r="CE80" s="86">
        <f t="shared" si="78"/>
        <v>4.1666666666666664E-2</v>
      </c>
      <c r="CF80" s="86">
        <f t="shared" si="78"/>
        <v>1</v>
      </c>
      <c r="CG80" s="31">
        <f t="shared" si="78"/>
        <v>1.6462087454720313</v>
      </c>
      <c r="CH80" s="31">
        <f t="shared" si="78"/>
        <v>1.6057492065339436</v>
      </c>
      <c r="CI80" s="31">
        <f t="shared" si="78"/>
        <v>1.6219294389827326</v>
      </c>
      <c r="CJ80" s="157">
        <f t="shared" si="35"/>
        <v>18.078571691202622</v>
      </c>
      <c r="CK80" s="157">
        <f t="shared" si="36"/>
        <v>19.700501130185355</v>
      </c>
    </row>
    <row r="81" spans="1:89" ht="86.4" x14ac:dyDescent="0.3">
      <c r="A81" s="18" t="s">
        <v>240</v>
      </c>
      <c r="B81" s="31">
        <f t="shared" ref="B81:Z81" si="83">B$55*B25</f>
        <v>1.8939393939393927</v>
      </c>
      <c r="C81" s="31">
        <f t="shared" si="83"/>
        <v>1.2422360248447204</v>
      </c>
      <c r="D81" s="31">
        <f t="shared" si="83"/>
        <v>1.6112789526686808</v>
      </c>
      <c r="E81" s="31">
        <f t="shared" si="83"/>
        <v>1.9838809671419728</v>
      </c>
      <c r="F81" s="31">
        <f t="shared" si="83"/>
        <v>1.7216684978810233</v>
      </c>
      <c r="G81" s="31">
        <f t="shared" si="83"/>
        <v>1.5873015873015872</v>
      </c>
      <c r="H81" s="31">
        <f t="shared" si="83"/>
        <v>2.6595744680851063</v>
      </c>
      <c r="I81" s="31">
        <f t="shared" si="83"/>
        <v>1.8181818181818183</v>
      </c>
      <c r="J81" s="31">
        <f t="shared" si="83"/>
        <v>1.3812154696132597</v>
      </c>
      <c r="K81" s="31">
        <f t="shared" si="83"/>
        <v>0.97205346294046169</v>
      </c>
      <c r="L81" s="31">
        <f t="shared" si="83"/>
        <v>1.3157894736842104</v>
      </c>
      <c r="M81" s="31">
        <f t="shared" si="83"/>
        <v>0</v>
      </c>
      <c r="N81" s="31">
        <f t="shared" si="83"/>
        <v>0</v>
      </c>
      <c r="O81" s="31">
        <f t="shared" si="83"/>
        <v>0</v>
      </c>
      <c r="P81" s="31">
        <f t="shared" si="83"/>
        <v>0.37593984962406013</v>
      </c>
      <c r="Q81" s="31">
        <f t="shared" si="83"/>
        <v>1.557632398753894</v>
      </c>
      <c r="R81" s="81" t="e">
        <f t="shared" si="83"/>
        <v>#VALUE!</v>
      </c>
      <c r="S81" s="81" t="e">
        <f t="shared" si="83"/>
        <v>#VALUE!</v>
      </c>
      <c r="T81" s="31">
        <f t="shared" si="83"/>
        <v>3.0303030303030303</v>
      </c>
      <c r="U81" s="31">
        <f t="shared" si="83"/>
        <v>0</v>
      </c>
      <c r="V81" s="31">
        <f t="shared" si="83"/>
        <v>1.7989655947829999</v>
      </c>
      <c r="W81" s="31">
        <f t="shared" si="83"/>
        <v>0</v>
      </c>
      <c r="X81" s="31">
        <f t="shared" si="83"/>
        <v>0</v>
      </c>
      <c r="Y81" s="81" t="e">
        <f t="shared" si="83"/>
        <v>#VALUE!</v>
      </c>
      <c r="Z81" s="81" t="e">
        <f t="shared" si="83"/>
        <v>#VALUE!</v>
      </c>
      <c r="AA81" s="81" t="e">
        <f t="shared" si="30"/>
        <v>#VALUE!</v>
      </c>
      <c r="AB81" s="31">
        <f t="shared" si="76"/>
        <v>1.7984832069339112</v>
      </c>
      <c r="AC81" s="31">
        <f t="shared" si="76"/>
        <v>0</v>
      </c>
      <c r="AD81" s="31">
        <f t="shared" si="76"/>
        <v>0</v>
      </c>
      <c r="AE81" s="31">
        <f t="shared" si="76"/>
        <v>0</v>
      </c>
      <c r="AF81" s="31">
        <f t="shared" si="76"/>
        <v>0</v>
      </c>
      <c r="AG81" s="31">
        <f t="shared" si="76"/>
        <v>1.7510650851292715</v>
      </c>
      <c r="AH81" s="31">
        <f t="shared" si="76"/>
        <v>1.1669460214128513</v>
      </c>
      <c r="AI81" s="31">
        <f t="shared" si="76"/>
        <v>1.4005419168866771</v>
      </c>
      <c r="AJ81" s="31">
        <f t="shared" si="31"/>
        <v>21.750935865925626</v>
      </c>
      <c r="AK81" s="31">
        <f t="shared" si="32"/>
        <v>23.151477782812304</v>
      </c>
      <c r="BA81" s="18" t="s">
        <v>240</v>
      </c>
      <c r="BB81" s="31">
        <f t="shared" ref="BB81:BZ81" si="84">BB$55*BB25</f>
        <v>1.8939393939393927</v>
      </c>
      <c r="BC81" s="31">
        <f t="shared" si="84"/>
        <v>1.2422360248447204</v>
      </c>
      <c r="BD81" s="31">
        <f t="shared" si="84"/>
        <v>1.6112789526686808</v>
      </c>
      <c r="BE81" s="31">
        <f t="shared" si="84"/>
        <v>1.9838809671419728</v>
      </c>
      <c r="BF81" s="31">
        <f t="shared" si="84"/>
        <v>1.7216684978810233</v>
      </c>
      <c r="BG81" s="31">
        <f t="shared" si="84"/>
        <v>1.5873015873015872</v>
      </c>
      <c r="BH81" s="31">
        <f t="shared" si="84"/>
        <v>2.6595744680851063</v>
      </c>
      <c r="BI81" s="31">
        <f t="shared" si="84"/>
        <v>1.8181818181818183</v>
      </c>
      <c r="BJ81" s="31">
        <f t="shared" si="84"/>
        <v>1.3812154696132597</v>
      </c>
      <c r="BK81" s="31">
        <f t="shared" si="84"/>
        <v>0.97205346294046169</v>
      </c>
      <c r="BL81" s="31">
        <f t="shared" si="84"/>
        <v>1.3157894736842104</v>
      </c>
      <c r="BM81" s="31">
        <f t="shared" si="84"/>
        <v>0</v>
      </c>
      <c r="BN81" s="86">
        <f t="shared" si="84"/>
        <v>0</v>
      </c>
      <c r="BO81" s="86">
        <f t="shared" si="84"/>
        <v>0</v>
      </c>
      <c r="BP81" s="31">
        <f t="shared" si="84"/>
        <v>0.37593984962406013</v>
      </c>
      <c r="BQ81" s="31">
        <f t="shared" si="84"/>
        <v>1.557632398753894</v>
      </c>
      <c r="BR81" s="81" t="e">
        <f t="shared" si="84"/>
        <v>#VALUE!</v>
      </c>
      <c r="BS81" s="81" t="e">
        <f t="shared" si="84"/>
        <v>#VALUE!</v>
      </c>
      <c r="BT81" s="31">
        <f t="shared" si="84"/>
        <v>3.0303030303030303</v>
      </c>
      <c r="BU81" s="92">
        <f t="shared" si="84"/>
        <v>0</v>
      </c>
      <c r="BV81" s="31">
        <f t="shared" si="84"/>
        <v>1.7989655947829999</v>
      </c>
      <c r="BW81" s="86">
        <f t="shared" si="84"/>
        <v>0</v>
      </c>
      <c r="BX81" s="88">
        <f t="shared" si="84"/>
        <v>0</v>
      </c>
      <c r="BY81" s="81" t="e">
        <f t="shared" si="84"/>
        <v>#VALUE!</v>
      </c>
      <c r="BZ81" s="81" t="e">
        <f t="shared" si="84"/>
        <v>#VALUE!</v>
      </c>
      <c r="CA81" s="81" t="e">
        <f t="shared" si="34"/>
        <v>#VALUE!</v>
      </c>
      <c r="CB81" s="31">
        <f t="shared" si="78"/>
        <v>1.7984832069339112</v>
      </c>
      <c r="CC81" s="86">
        <f t="shared" si="78"/>
        <v>0</v>
      </c>
      <c r="CD81" s="86">
        <f t="shared" si="78"/>
        <v>0</v>
      </c>
      <c r="CE81" s="86">
        <f t="shared" si="78"/>
        <v>0</v>
      </c>
      <c r="CF81" s="86">
        <f t="shared" si="78"/>
        <v>0</v>
      </c>
      <c r="CG81" s="31">
        <f t="shared" si="78"/>
        <v>1.7510650851292715</v>
      </c>
      <c r="CH81" s="31">
        <f t="shared" si="78"/>
        <v>1.1669460214128513</v>
      </c>
      <c r="CI81" s="31">
        <f t="shared" si="78"/>
        <v>1.4005419168866771</v>
      </c>
      <c r="CJ81" s="157">
        <f t="shared" si="35"/>
        <v>21.750935865925626</v>
      </c>
      <c r="CK81" s="157">
        <f t="shared" si="36"/>
        <v>23.151477782812304</v>
      </c>
    </row>
    <row r="82" spans="1:89" ht="115.2" x14ac:dyDescent="0.3">
      <c r="A82" s="18" t="s">
        <v>241</v>
      </c>
      <c r="B82" s="31">
        <f t="shared" ref="B82:Z82" si="85">B$55*B26</f>
        <v>2.2233201581027657</v>
      </c>
      <c r="C82" s="31">
        <f t="shared" si="85"/>
        <v>1.8633540372670807</v>
      </c>
      <c r="D82" s="31">
        <f t="shared" si="85"/>
        <v>1.6112789526686808</v>
      </c>
      <c r="E82" s="31">
        <f t="shared" si="85"/>
        <v>2.0768753874767527</v>
      </c>
      <c r="F82" s="31">
        <f t="shared" si="85"/>
        <v>1.7658138439805369</v>
      </c>
      <c r="G82" s="31">
        <f t="shared" si="85"/>
        <v>1.5873015873015872</v>
      </c>
      <c r="H82" s="31">
        <f t="shared" si="85"/>
        <v>3.4042553191489362</v>
      </c>
      <c r="I82" s="31">
        <f t="shared" si="85"/>
        <v>1.8181818181818183</v>
      </c>
      <c r="J82" s="31">
        <f t="shared" si="85"/>
        <v>0.66298342541436461</v>
      </c>
      <c r="K82" s="31">
        <f t="shared" si="85"/>
        <v>1.4580801944106925</v>
      </c>
      <c r="L82" s="31">
        <f t="shared" si="85"/>
        <v>3.1578947368421053</v>
      </c>
      <c r="M82" s="31">
        <f t="shared" si="85"/>
        <v>0</v>
      </c>
      <c r="N82" s="31">
        <f t="shared" si="85"/>
        <v>0</v>
      </c>
      <c r="O82" s="31">
        <f t="shared" si="85"/>
        <v>0</v>
      </c>
      <c r="P82" s="31">
        <f t="shared" si="85"/>
        <v>1.5037593984962405</v>
      </c>
      <c r="Q82" s="31">
        <f t="shared" si="85"/>
        <v>1.557632398753894</v>
      </c>
      <c r="R82" s="81" t="e">
        <f t="shared" si="85"/>
        <v>#VALUE!</v>
      </c>
      <c r="S82" s="81" t="e">
        <f t="shared" si="85"/>
        <v>#VALUE!</v>
      </c>
      <c r="T82" s="31">
        <f t="shared" si="85"/>
        <v>3.0303030303030303</v>
      </c>
      <c r="U82" s="31">
        <f t="shared" si="85"/>
        <v>0</v>
      </c>
      <c r="V82" s="31">
        <f t="shared" si="85"/>
        <v>2.023836294130875</v>
      </c>
      <c r="W82" s="31">
        <f t="shared" si="85"/>
        <v>0</v>
      </c>
      <c r="X82" s="31">
        <f t="shared" si="85"/>
        <v>0</v>
      </c>
      <c r="Y82" s="81" t="e">
        <f t="shared" si="85"/>
        <v>#VALUE!</v>
      </c>
      <c r="Z82" s="81" t="e">
        <f t="shared" si="85"/>
        <v>#VALUE!</v>
      </c>
      <c r="AA82" s="81" t="e">
        <f t="shared" si="30"/>
        <v>#VALUE!</v>
      </c>
      <c r="AB82" s="31">
        <f t="shared" si="76"/>
        <v>2.1560130010834238</v>
      </c>
      <c r="AC82" s="31">
        <f t="shared" si="76"/>
        <v>0</v>
      </c>
      <c r="AD82" s="31">
        <f t="shared" si="76"/>
        <v>0</v>
      </c>
      <c r="AE82" s="31">
        <f t="shared" si="76"/>
        <v>0</v>
      </c>
      <c r="AF82" s="31">
        <f t="shared" si="76"/>
        <v>0</v>
      </c>
      <c r="AG82" s="31">
        <f t="shared" si="76"/>
        <v>1.7761160877777589</v>
      </c>
      <c r="AH82" s="31">
        <f t="shared" si="76"/>
        <v>1.8283664790840088</v>
      </c>
      <c r="AI82" s="31">
        <f t="shared" si="76"/>
        <v>1.8074709498944892</v>
      </c>
      <c r="AJ82" s="31">
        <f t="shared" si="31"/>
        <v>25.781386631501444</v>
      </c>
      <c r="AK82" s="31">
        <f t="shared" si="32"/>
        <v>27.588857581395935</v>
      </c>
      <c r="BA82" s="18" t="s">
        <v>241</v>
      </c>
      <c r="BB82" s="31">
        <f t="shared" ref="BB82:BZ82" si="86">BB$55*BB26</f>
        <v>2.2233201581027657</v>
      </c>
      <c r="BC82" s="31">
        <f t="shared" si="86"/>
        <v>1.8633540372670807</v>
      </c>
      <c r="BD82" s="31">
        <f t="shared" si="86"/>
        <v>1.6112789526686808</v>
      </c>
      <c r="BE82" s="31">
        <f t="shared" si="86"/>
        <v>2.0768753874767527</v>
      </c>
      <c r="BF82" s="31">
        <f t="shared" si="86"/>
        <v>1.7658138439805369</v>
      </c>
      <c r="BG82" s="31">
        <f t="shared" si="86"/>
        <v>1.5873015873015872</v>
      </c>
      <c r="BH82" s="31">
        <f t="shared" si="86"/>
        <v>3.4042553191489362</v>
      </c>
      <c r="BI82" s="31">
        <f t="shared" si="86"/>
        <v>1.8181818181818183</v>
      </c>
      <c r="BJ82" s="31">
        <f t="shared" si="86"/>
        <v>0.66298342541436461</v>
      </c>
      <c r="BK82" s="31">
        <f t="shared" si="86"/>
        <v>1.4580801944106925</v>
      </c>
      <c r="BL82" s="31">
        <f t="shared" si="86"/>
        <v>3.1578947368421053</v>
      </c>
      <c r="BM82" s="31">
        <f t="shared" si="86"/>
        <v>0</v>
      </c>
      <c r="BN82" s="86">
        <f t="shared" si="86"/>
        <v>0</v>
      </c>
      <c r="BO82" s="86">
        <f t="shared" si="86"/>
        <v>0</v>
      </c>
      <c r="BP82" s="31">
        <f t="shared" si="86"/>
        <v>1.5037593984962405</v>
      </c>
      <c r="BQ82" s="31">
        <f t="shared" si="86"/>
        <v>1.557632398753894</v>
      </c>
      <c r="BR82" s="81" t="e">
        <f t="shared" si="86"/>
        <v>#VALUE!</v>
      </c>
      <c r="BS82" s="81" t="e">
        <f t="shared" si="86"/>
        <v>#VALUE!</v>
      </c>
      <c r="BT82" s="31">
        <f t="shared" si="86"/>
        <v>3.0303030303030303</v>
      </c>
      <c r="BU82" s="92">
        <f t="shared" si="86"/>
        <v>0</v>
      </c>
      <c r="BV82" s="31">
        <f t="shared" si="86"/>
        <v>2.023836294130875</v>
      </c>
      <c r="BW82" s="86">
        <f t="shared" si="86"/>
        <v>0</v>
      </c>
      <c r="BX82" s="88">
        <f t="shared" si="86"/>
        <v>0</v>
      </c>
      <c r="BY82" s="81" t="e">
        <f t="shared" si="86"/>
        <v>#VALUE!</v>
      </c>
      <c r="BZ82" s="81" t="e">
        <f t="shared" si="86"/>
        <v>#VALUE!</v>
      </c>
      <c r="CA82" s="81" t="e">
        <f t="shared" si="34"/>
        <v>#VALUE!</v>
      </c>
      <c r="CB82" s="31">
        <f t="shared" si="78"/>
        <v>2.1560130010834238</v>
      </c>
      <c r="CC82" s="86">
        <f t="shared" si="78"/>
        <v>0</v>
      </c>
      <c r="CD82" s="86">
        <f t="shared" si="78"/>
        <v>0</v>
      </c>
      <c r="CE82" s="86">
        <f t="shared" si="78"/>
        <v>0</v>
      </c>
      <c r="CF82" s="86">
        <f t="shared" si="78"/>
        <v>0</v>
      </c>
      <c r="CG82" s="31">
        <f t="shared" si="78"/>
        <v>1.7761160877777589</v>
      </c>
      <c r="CH82" s="31">
        <f t="shared" si="78"/>
        <v>1.8283664790840088</v>
      </c>
      <c r="CI82" s="31">
        <f t="shared" si="78"/>
        <v>1.8074709498944892</v>
      </c>
      <c r="CJ82" s="157">
        <f t="shared" si="35"/>
        <v>25.781386631501444</v>
      </c>
      <c r="CK82" s="157">
        <f t="shared" si="36"/>
        <v>27.588857581395935</v>
      </c>
    </row>
    <row r="83" spans="1:89" ht="100.8" x14ac:dyDescent="0.3">
      <c r="A83" s="18" t="s">
        <v>242</v>
      </c>
      <c r="B83" s="31">
        <f t="shared" ref="B83:Z83" si="87">B$55*B27</f>
        <v>2.2480237154150187</v>
      </c>
      <c r="C83" s="31">
        <f t="shared" si="87"/>
        <v>1.8633540372670807</v>
      </c>
      <c r="D83" s="31">
        <f t="shared" si="87"/>
        <v>1.6112789526686808</v>
      </c>
      <c r="E83" s="31">
        <f t="shared" si="87"/>
        <v>2.0148791072535661</v>
      </c>
      <c r="F83" s="31">
        <f t="shared" si="87"/>
        <v>1.7658138439805369</v>
      </c>
      <c r="G83" s="31">
        <f t="shared" si="87"/>
        <v>3.1746031746031744</v>
      </c>
      <c r="H83" s="31">
        <f t="shared" si="87"/>
        <v>3.4042553191489362</v>
      </c>
      <c r="I83" s="31">
        <f t="shared" si="87"/>
        <v>1.8181818181818183</v>
      </c>
      <c r="J83" s="31">
        <f t="shared" si="87"/>
        <v>0.66298342541436461</v>
      </c>
      <c r="K83" s="31">
        <f t="shared" si="87"/>
        <v>0.97205346294046169</v>
      </c>
      <c r="L83" s="31">
        <f t="shared" si="87"/>
        <v>3.1578947368421053</v>
      </c>
      <c r="M83" s="31">
        <f t="shared" si="87"/>
        <v>0</v>
      </c>
      <c r="N83" s="31">
        <f t="shared" si="87"/>
        <v>0</v>
      </c>
      <c r="O83" s="31">
        <f t="shared" si="87"/>
        <v>0</v>
      </c>
      <c r="P83" s="31">
        <f t="shared" si="87"/>
        <v>1.5037593984962405</v>
      </c>
      <c r="Q83" s="31">
        <f t="shared" si="87"/>
        <v>3.1152647975077881</v>
      </c>
      <c r="R83" s="81" t="e">
        <f t="shared" si="87"/>
        <v>#VALUE!</v>
      </c>
      <c r="S83" s="81" t="e">
        <f t="shared" si="87"/>
        <v>#VALUE!</v>
      </c>
      <c r="T83" s="31">
        <f t="shared" si="87"/>
        <v>0</v>
      </c>
      <c r="U83" s="31">
        <f t="shared" si="87"/>
        <v>0</v>
      </c>
      <c r="V83" s="31">
        <f t="shared" si="87"/>
        <v>2.023836294130875</v>
      </c>
      <c r="W83" s="31">
        <f t="shared" si="87"/>
        <v>4.3478260869565215</v>
      </c>
      <c r="X83" s="31">
        <f t="shared" si="87"/>
        <v>4.3478260869565215</v>
      </c>
      <c r="Y83" s="81" t="e">
        <f t="shared" si="87"/>
        <v>#VALUE!</v>
      </c>
      <c r="Z83" s="81" t="e">
        <f t="shared" si="87"/>
        <v>#VALUE!</v>
      </c>
      <c r="AA83" s="81" t="e">
        <f t="shared" si="30"/>
        <v>#VALUE!</v>
      </c>
      <c r="AB83" s="31">
        <f t="shared" si="76"/>
        <v>2.058504875406284</v>
      </c>
      <c r="AC83" s="31">
        <f t="shared" si="76"/>
        <v>4.166666666666667</v>
      </c>
      <c r="AD83" s="31">
        <f t="shared" si="76"/>
        <v>4.166666666666667</v>
      </c>
      <c r="AE83" s="31">
        <f t="shared" si="76"/>
        <v>4.166666666666667</v>
      </c>
      <c r="AF83" s="31">
        <f t="shared" si="76"/>
        <v>0</v>
      </c>
      <c r="AG83" s="31">
        <f t="shared" si="76"/>
        <v>1.8788251986365574</v>
      </c>
      <c r="AH83" s="31">
        <f t="shared" si="76"/>
        <v>2.2287166503378488</v>
      </c>
      <c r="AI83" s="31">
        <f t="shared" si="76"/>
        <v>2.0887910563009453</v>
      </c>
      <c r="AJ83" s="31">
        <f t="shared" si="31"/>
        <v>46.384538326056443</v>
      </c>
      <c r="AK83" s="31">
        <f t="shared" si="32"/>
        <v>48.473329382357392</v>
      </c>
      <c r="BA83" s="18" t="s">
        <v>242</v>
      </c>
      <c r="BB83" s="31">
        <f t="shared" ref="BB83:BZ83" si="88">BB$55*BB27</f>
        <v>2.2480237154150187</v>
      </c>
      <c r="BC83" s="31">
        <f t="shared" si="88"/>
        <v>1.8633540372670807</v>
      </c>
      <c r="BD83" s="31">
        <f t="shared" si="88"/>
        <v>1.6112789526686808</v>
      </c>
      <c r="BE83" s="31">
        <f t="shared" si="88"/>
        <v>2.0148791072535661</v>
      </c>
      <c r="BF83" s="31">
        <f t="shared" si="88"/>
        <v>1.7658138439805369</v>
      </c>
      <c r="BG83" s="31">
        <f t="shared" si="88"/>
        <v>3.1746031746031744</v>
      </c>
      <c r="BH83" s="31">
        <f t="shared" si="88"/>
        <v>3.4042553191489362</v>
      </c>
      <c r="BI83" s="31">
        <f t="shared" si="88"/>
        <v>1.8181818181818183</v>
      </c>
      <c r="BJ83" s="31">
        <f t="shared" si="88"/>
        <v>0.66298342541436461</v>
      </c>
      <c r="BK83" s="31">
        <f t="shared" si="88"/>
        <v>0.97205346294046169</v>
      </c>
      <c r="BL83" s="31">
        <f t="shared" si="88"/>
        <v>3.1578947368421053</v>
      </c>
      <c r="BM83" s="31">
        <f t="shared" si="88"/>
        <v>0</v>
      </c>
      <c r="BN83" s="86">
        <f t="shared" si="88"/>
        <v>0</v>
      </c>
      <c r="BO83" s="86">
        <f t="shared" si="88"/>
        <v>0</v>
      </c>
      <c r="BP83" s="31">
        <f t="shared" si="88"/>
        <v>1.5037593984962405</v>
      </c>
      <c r="BQ83" s="31">
        <f t="shared" si="88"/>
        <v>3.1152647975077881</v>
      </c>
      <c r="BR83" s="81" t="e">
        <f t="shared" si="88"/>
        <v>#VALUE!</v>
      </c>
      <c r="BS83" s="81" t="e">
        <f t="shared" si="88"/>
        <v>#VALUE!</v>
      </c>
      <c r="BT83" s="31">
        <f t="shared" si="88"/>
        <v>0</v>
      </c>
      <c r="BU83" s="92">
        <f t="shared" si="88"/>
        <v>0</v>
      </c>
      <c r="BV83" s="31">
        <f t="shared" si="88"/>
        <v>2.023836294130875</v>
      </c>
      <c r="BW83" s="86">
        <f t="shared" si="88"/>
        <v>4.3478260869565216E-2</v>
      </c>
      <c r="BX83" s="88">
        <f t="shared" si="88"/>
        <v>4.3478260869565216E-2</v>
      </c>
      <c r="BY83" s="81" t="e">
        <f t="shared" si="88"/>
        <v>#VALUE!</v>
      </c>
      <c r="BZ83" s="81" t="e">
        <f t="shared" si="88"/>
        <v>#VALUE!</v>
      </c>
      <c r="CA83" s="81" t="e">
        <f t="shared" si="34"/>
        <v>#VALUE!</v>
      </c>
      <c r="CB83" s="31">
        <f t="shared" si="78"/>
        <v>2.058504875406284</v>
      </c>
      <c r="CC83" s="86">
        <f t="shared" si="78"/>
        <v>4.1666666666666664E-2</v>
      </c>
      <c r="CD83" s="86">
        <f t="shared" si="78"/>
        <v>4.1666666666666664E-2</v>
      </c>
      <c r="CE83" s="86">
        <f t="shared" si="78"/>
        <v>4.1666666666666664E-2</v>
      </c>
      <c r="CF83" s="86">
        <f t="shared" si="78"/>
        <v>0</v>
      </c>
      <c r="CG83" s="31">
        <f t="shared" si="78"/>
        <v>1.8788251986365574</v>
      </c>
      <c r="CH83" s="31">
        <f t="shared" si="78"/>
        <v>2.2287166503378488</v>
      </c>
      <c r="CI83" s="31">
        <f t="shared" si="78"/>
        <v>2.0887910563009453</v>
      </c>
      <c r="CJ83" s="157">
        <f t="shared" si="35"/>
        <v>25.400842673882547</v>
      </c>
      <c r="CK83" s="157">
        <f t="shared" si="36"/>
        <v>27.489633730183492</v>
      </c>
    </row>
    <row r="84" spans="1:89" ht="100.8" x14ac:dyDescent="0.3">
      <c r="A84" s="18" t="s">
        <v>243</v>
      </c>
      <c r="B84" s="31">
        <f t="shared" ref="B84:Z84" si="89">B$55*B28</f>
        <v>2.3386034255599459</v>
      </c>
      <c r="C84" s="31">
        <f t="shared" si="89"/>
        <v>1.8633540372670807</v>
      </c>
      <c r="D84" s="31">
        <f t="shared" si="89"/>
        <v>1.6112789526686808</v>
      </c>
      <c r="E84" s="31">
        <f t="shared" si="89"/>
        <v>2.0768753874767527</v>
      </c>
      <c r="F84" s="31">
        <f t="shared" si="89"/>
        <v>1.7658138439805369</v>
      </c>
      <c r="G84" s="31">
        <f t="shared" si="89"/>
        <v>1.5873015873015872</v>
      </c>
      <c r="H84" s="31">
        <f t="shared" si="89"/>
        <v>3.4042553191489362</v>
      </c>
      <c r="I84" s="31">
        <f t="shared" si="89"/>
        <v>1.8181818181818183</v>
      </c>
      <c r="J84" s="31">
        <f t="shared" si="89"/>
        <v>2.6519337016574585</v>
      </c>
      <c r="K84" s="31">
        <f t="shared" si="89"/>
        <v>1.4580801944106925</v>
      </c>
      <c r="L84" s="31">
        <f t="shared" si="89"/>
        <v>1.3157894736842104</v>
      </c>
      <c r="M84" s="31">
        <f t="shared" si="89"/>
        <v>0</v>
      </c>
      <c r="N84" s="31">
        <f t="shared" si="89"/>
        <v>0</v>
      </c>
      <c r="O84" s="31">
        <f t="shared" si="89"/>
        <v>0</v>
      </c>
      <c r="P84" s="31">
        <f t="shared" si="89"/>
        <v>1.5037593984962405</v>
      </c>
      <c r="Q84" s="31">
        <f t="shared" si="89"/>
        <v>3.1152647975077881</v>
      </c>
      <c r="R84" s="81" t="e">
        <f t="shared" si="89"/>
        <v>#VALUE!</v>
      </c>
      <c r="S84" s="81" t="e">
        <f t="shared" si="89"/>
        <v>#VALUE!</v>
      </c>
      <c r="T84" s="31">
        <f t="shared" si="89"/>
        <v>0</v>
      </c>
      <c r="U84" s="31">
        <f t="shared" si="89"/>
        <v>0</v>
      </c>
      <c r="V84" s="31">
        <f t="shared" si="89"/>
        <v>2.023836294130875</v>
      </c>
      <c r="W84" s="31">
        <f t="shared" si="89"/>
        <v>0</v>
      </c>
      <c r="X84" s="31">
        <f t="shared" si="89"/>
        <v>0</v>
      </c>
      <c r="Y84" s="81" t="e">
        <f t="shared" si="89"/>
        <v>#VALUE!</v>
      </c>
      <c r="Z84" s="81" t="e">
        <f t="shared" si="89"/>
        <v>#VALUE!</v>
      </c>
      <c r="AA84" s="81" t="e">
        <f t="shared" si="30"/>
        <v>#VALUE!</v>
      </c>
      <c r="AB84" s="31">
        <f t="shared" si="76"/>
        <v>2.0151679306608883</v>
      </c>
      <c r="AC84" s="31">
        <f t="shared" si="76"/>
        <v>0</v>
      </c>
      <c r="AD84" s="31">
        <f t="shared" si="76"/>
        <v>0</v>
      </c>
      <c r="AE84" s="31">
        <f t="shared" si="76"/>
        <v>0</v>
      </c>
      <c r="AF84" s="31">
        <f t="shared" si="76"/>
        <v>0</v>
      </c>
      <c r="AG84" s="31">
        <f t="shared" si="76"/>
        <v>1.955171111470043</v>
      </c>
      <c r="AH84" s="31">
        <f t="shared" si="76"/>
        <v>2.0097006213854405</v>
      </c>
      <c r="AI84" s="31">
        <f t="shared" si="76"/>
        <v>1.9878936465926775</v>
      </c>
      <c r="AJ84" s="31">
        <f t="shared" si="31"/>
        <v>24.531266654219031</v>
      </c>
      <c r="AK84" s="31">
        <f t="shared" si="32"/>
        <v>26.519160300811709</v>
      </c>
      <c r="BA84" s="18" t="s">
        <v>243</v>
      </c>
      <c r="BB84" s="31">
        <f t="shared" ref="BB84:BZ84" si="90">BB$55*BB28</f>
        <v>2.3386034255599459</v>
      </c>
      <c r="BC84" s="31">
        <f t="shared" si="90"/>
        <v>1.8633540372670807</v>
      </c>
      <c r="BD84" s="31">
        <f t="shared" si="90"/>
        <v>1.6112789526686808</v>
      </c>
      <c r="BE84" s="31">
        <f t="shared" si="90"/>
        <v>2.0768753874767527</v>
      </c>
      <c r="BF84" s="31">
        <f t="shared" si="90"/>
        <v>1.7658138439805369</v>
      </c>
      <c r="BG84" s="31">
        <f t="shared" si="90"/>
        <v>1.5873015873015872</v>
      </c>
      <c r="BH84" s="31">
        <f t="shared" si="90"/>
        <v>3.4042553191489362</v>
      </c>
      <c r="BI84" s="31">
        <f t="shared" si="90"/>
        <v>1.8181818181818183</v>
      </c>
      <c r="BJ84" s="31">
        <f t="shared" si="90"/>
        <v>2.6519337016574585</v>
      </c>
      <c r="BK84" s="31">
        <f t="shared" si="90"/>
        <v>1.4580801944106925</v>
      </c>
      <c r="BL84" s="31">
        <f t="shared" si="90"/>
        <v>1.3157894736842104</v>
      </c>
      <c r="BM84" s="31">
        <f t="shared" si="90"/>
        <v>0</v>
      </c>
      <c r="BN84" s="86">
        <f t="shared" si="90"/>
        <v>0</v>
      </c>
      <c r="BO84" s="86">
        <f t="shared" si="90"/>
        <v>0</v>
      </c>
      <c r="BP84" s="31">
        <f t="shared" si="90"/>
        <v>1.5037593984962405</v>
      </c>
      <c r="BQ84" s="31">
        <f t="shared" si="90"/>
        <v>3.1152647975077881</v>
      </c>
      <c r="BR84" s="81" t="e">
        <f t="shared" si="90"/>
        <v>#VALUE!</v>
      </c>
      <c r="BS84" s="81" t="e">
        <f t="shared" si="90"/>
        <v>#VALUE!</v>
      </c>
      <c r="BT84" s="31">
        <f t="shared" si="90"/>
        <v>0</v>
      </c>
      <c r="BU84" s="92">
        <f t="shared" si="90"/>
        <v>0</v>
      </c>
      <c r="BV84" s="31">
        <f t="shared" si="90"/>
        <v>2.023836294130875</v>
      </c>
      <c r="BW84" s="86">
        <f t="shared" si="90"/>
        <v>0</v>
      </c>
      <c r="BX84" s="88">
        <f t="shared" si="90"/>
        <v>0</v>
      </c>
      <c r="BY84" s="81" t="e">
        <f t="shared" si="90"/>
        <v>#VALUE!</v>
      </c>
      <c r="BZ84" s="81" t="e">
        <f t="shared" si="90"/>
        <v>#VALUE!</v>
      </c>
      <c r="CA84" s="81" t="e">
        <f t="shared" si="34"/>
        <v>#VALUE!</v>
      </c>
      <c r="CB84" s="31">
        <f t="shared" si="78"/>
        <v>2.0151679306608883</v>
      </c>
      <c r="CC84" s="86">
        <f t="shared" si="78"/>
        <v>0</v>
      </c>
      <c r="CD84" s="86">
        <f t="shared" si="78"/>
        <v>0</v>
      </c>
      <c r="CE84" s="86">
        <f t="shared" si="78"/>
        <v>0</v>
      </c>
      <c r="CF84" s="86">
        <f t="shared" si="78"/>
        <v>0</v>
      </c>
      <c r="CG84" s="31">
        <f t="shared" si="78"/>
        <v>1.955171111470043</v>
      </c>
      <c r="CH84" s="31">
        <f t="shared" si="78"/>
        <v>2.0097006213854405</v>
      </c>
      <c r="CI84" s="31">
        <f t="shared" si="78"/>
        <v>1.9878936465926775</v>
      </c>
      <c r="CJ84" s="157">
        <f t="shared" si="35"/>
        <v>24.531266654219031</v>
      </c>
      <c r="CK84" s="157">
        <f t="shared" si="36"/>
        <v>26.519160300811709</v>
      </c>
    </row>
    <row r="85" spans="1:89" ht="86.4" x14ac:dyDescent="0.3">
      <c r="A85" s="18" t="s">
        <v>244</v>
      </c>
      <c r="B85" s="31">
        <f t="shared" ref="B85:Z85" si="91">B$55*B29</f>
        <v>2.2233201581027657</v>
      </c>
      <c r="C85" s="31">
        <f t="shared" si="91"/>
        <v>1.8633540372670807</v>
      </c>
      <c r="D85" s="31">
        <f t="shared" si="91"/>
        <v>1.6112789526686808</v>
      </c>
      <c r="E85" s="31">
        <f t="shared" si="91"/>
        <v>1.7978921264724128</v>
      </c>
      <c r="F85" s="31">
        <f t="shared" si="91"/>
        <v>1.6775231517815099</v>
      </c>
      <c r="G85" s="31">
        <f t="shared" si="91"/>
        <v>1.5873015873015872</v>
      </c>
      <c r="H85" s="31">
        <f t="shared" si="91"/>
        <v>1.0638297872340425</v>
      </c>
      <c r="I85" s="31">
        <f t="shared" si="91"/>
        <v>1.2121212121212122</v>
      </c>
      <c r="J85" s="31">
        <f t="shared" si="91"/>
        <v>0.66298342541436461</v>
      </c>
      <c r="K85" s="31">
        <f t="shared" si="91"/>
        <v>1.9441069258809234</v>
      </c>
      <c r="L85" s="31">
        <f t="shared" si="91"/>
        <v>0</v>
      </c>
      <c r="M85" s="31">
        <f t="shared" si="91"/>
        <v>0</v>
      </c>
      <c r="N85" s="31">
        <f t="shared" si="91"/>
        <v>0</v>
      </c>
      <c r="O85" s="31">
        <f t="shared" si="91"/>
        <v>0</v>
      </c>
      <c r="P85" s="31">
        <f t="shared" si="91"/>
        <v>1.5037593984962405</v>
      </c>
      <c r="Q85" s="31">
        <f t="shared" si="91"/>
        <v>3.1152647975077881</v>
      </c>
      <c r="R85" s="81" t="e">
        <f t="shared" si="91"/>
        <v>#VALUE!</v>
      </c>
      <c r="S85" s="81" t="e">
        <f t="shared" si="91"/>
        <v>#VALUE!</v>
      </c>
      <c r="T85" s="31">
        <f t="shared" si="91"/>
        <v>3.0303030303030303</v>
      </c>
      <c r="U85" s="31">
        <f t="shared" si="91"/>
        <v>0</v>
      </c>
      <c r="V85" s="31">
        <f t="shared" si="91"/>
        <v>1.3941983359568249</v>
      </c>
      <c r="W85" s="31">
        <f t="shared" si="91"/>
        <v>4.3478260869565215</v>
      </c>
      <c r="X85" s="31">
        <f t="shared" si="91"/>
        <v>4.3478260869565215</v>
      </c>
      <c r="Y85" s="81" t="e">
        <f t="shared" si="91"/>
        <v>#VALUE!</v>
      </c>
      <c r="Z85" s="81" t="e">
        <f t="shared" si="91"/>
        <v>#VALUE!</v>
      </c>
      <c r="AA85" s="81" t="e">
        <f t="shared" si="30"/>
        <v>#VALUE!</v>
      </c>
      <c r="AB85" s="31">
        <f t="shared" si="76"/>
        <v>1.6251354279523293</v>
      </c>
      <c r="AC85" s="31">
        <f t="shared" si="76"/>
        <v>4.166666666666667</v>
      </c>
      <c r="AD85" s="31">
        <f t="shared" si="76"/>
        <v>4.166666666666667</v>
      </c>
      <c r="AE85" s="31">
        <f t="shared" si="76"/>
        <v>4.166666666666667</v>
      </c>
      <c r="AF85" s="31">
        <f t="shared" si="76"/>
        <v>0</v>
      </c>
      <c r="AG85" s="31">
        <f t="shared" si="76"/>
        <v>2.0170828751584478</v>
      </c>
      <c r="AH85" s="31">
        <f t="shared" si="76"/>
        <v>2.1845954539427179</v>
      </c>
      <c r="AI85" s="31">
        <f t="shared" si="76"/>
        <v>2.1176052574658595</v>
      </c>
      <c r="AJ85" s="31">
        <f t="shared" si="31"/>
        <v>42.14014841500331</v>
      </c>
      <c r="AK85" s="31">
        <f t="shared" si="32"/>
        <v>44.257753672469171</v>
      </c>
      <c r="BA85" s="18" t="s">
        <v>244</v>
      </c>
      <c r="BB85" s="31">
        <f t="shared" ref="BB85:BZ85" si="92">BB$55*BB29</f>
        <v>2.2233201581027657</v>
      </c>
      <c r="BC85" s="31">
        <f t="shared" si="92"/>
        <v>1.8633540372670807</v>
      </c>
      <c r="BD85" s="31">
        <f t="shared" si="92"/>
        <v>1.6112789526686808</v>
      </c>
      <c r="BE85" s="31">
        <f t="shared" si="92"/>
        <v>1.7978921264724128</v>
      </c>
      <c r="BF85" s="31">
        <f t="shared" si="92"/>
        <v>1.6775231517815099</v>
      </c>
      <c r="BG85" s="31">
        <f t="shared" si="92"/>
        <v>1.5873015873015872</v>
      </c>
      <c r="BH85" s="31">
        <f t="shared" si="92"/>
        <v>1.0638297872340425</v>
      </c>
      <c r="BI85" s="31">
        <f t="shared" si="92"/>
        <v>1.2121212121212122</v>
      </c>
      <c r="BJ85" s="31">
        <f t="shared" si="92"/>
        <v>0.66298342541436461</v>
      </c>
      <c r="BK85" s="31">
        <f t="shared" si="92"/>
        <v>1.9441069258809234</v>
      </c>
      <c r="BL85" s="31">
        <f t="shared" si="92"/>
        <v>0</v>
      </c>
      <c r="BM85" s="31">
        <f t="shared" si="92"/>
        <v>0</v>
      </c>
      <c r="BN85" s="86">
        <f t="shared" si="92"/>
        <v>0</v>
      </c>
      <c r="BO85" s="86">
        <f t="shared" si="92"/>
        <v>0</v>
      </c>
      <c r="BP85" s="31">
        <f t="shared" si="92"/>
        <v>1.5037593984962405</v>
      </c>
      <c r="BQ85" s="31">
        <f t="shared" si="92"/>
        <v>3.1152647975077881</v>
      </c>
      <c r="BR85" s="81" t="e">
        <f t="shared" si="92"/>
        <v>#VALUE!</v>
      </c>
      <c r="BS85" s="81" t="e">
        <f t="shared" si="92"/>
        <v>#VALUE!</v>
      </c>
      <c r="BT85" s="31">
        <f t="shared" si="92"/>
        <v>3.0303030303030303</v>
      </c>
      <c r="BU85" s="92">
        <f t="shared" si="92"/>
        <v>0</v>
      </c>
      <c r="BV85" s="31">
        <f t="shared" si="92"/>
        <v>1.3941983359568249</v>
      </c>
      <c r="BW85" s="86">
        <f t="shared" si="92"/>
        <v>4.3478260869565216E-2</v>
      </c>
      <c r="BX85" s="88">
        <f t="shared" si="92"/>
        <v>4.3478260869565216E-2</v>
      </c>
      <c r="BY85" s="81" t="e">
        <f t="shared" si="92"/>
        <v>#VALUE!</v>
      </c>
      <c r="BZ85" s="81" t="e">
        <f t="shared" si="92"/>
        <v>#VALUE!</v>
      </c>
      <c r="CA85" s="81" t="e">
        <f t="shared" si="34"/>
        <v>#VALUE!</v>
      </c>
      <c r="CB85" s="31">
        <f t="shared" si="78"/>
        <v>1.6251354279523293</v>
      </c>
      <c r="CC85" s="86">
        <f t="shared" si="78"/>
        <v>4.1666666666666664E-2</v>
      </c>
      <c r="CD85" s="86">
        <f t="shared" si="78"/>
        <v>4.1666666666666664E-2</v>
      </c>
      <c r="CE85" s="86">
        <f t="shared" si="78"/>
        <v>4.1666666666666664E-2</v>
      </c>
      <c r="CF85" s="86">
        <f t="shared" si="78"/>
        <v>0</v>
      </c>
      <c r="CG85" s="31">
        <f t="shared" si="78"/>
        <v>2.0170828751584478</v>
      </c>
      <c r="CH85" s="31">
        <f t="shared" si="78"/>
        <v>2.1845954539427179</v>
      </c>
      <c r="CI85" s="31">
        <f t="shared" si="78"/>
        <v>2.1176052574658595</v>
      </c>
      <c r="CJ85" s="157">
        <f t="shared" si="35"/>
        <v>21.15645276282941</v>
      </c>
      <c r="CK85" s="157">
        <f t="shared" si="36"/>
        <v>23.274058020295271</v>
      </c>
    </row>
    <row r="86" spans="1:89" ht="100.8" x14ac:dyDescent="0.3">
      <c r="A86" s="18" t="s">
        <v>245</v>
      </c>
      <c r="B86" s="31">
        <f t="shared" ref="B86:Z86" si="93">B$55*B30</f>
        <v>2.3386034255599459</v>
      </c>
      <c r="C86" s="31">
        <f t="shared" si="93"/>
        <v>2.4844720496894408</v>
      </c>
      <c r="D86" s="31">
        <f t="shared" si="93"/>
        <v>1.6112789526686808</v>
      </c>
      <c r="E86" s="31">
        <f t="shared" si="93"/>
        <v>2.0768753874767527</v>
      </c>
      <c r="F86" s="31">
        <f t="shared" si="93"/>
        <v>1.7658138439805369</v>
      </c>
      <c r="G86" s="31">
        <f t="shared" si="93"/>
        <v>1.5873015873015872</v>
      </c>
      <c r="H86" s="31">
        <f t="shared" si="93"/>
        <v>3.4042553191489362</v>
      </c>
      <c r="I86" s="31">
        <f t="shared" si="93"/>
        <v>1.8181818181818183</v>
      </c>
      <c r="J86" s="31">
        <f t="shared" si="93"/>
        <v>2.6519337016574585</v>
      </c>
      <c r="K86" s="31">
        <f t="shared" si="93"/>
        <v>1.4580801944106925</v>
      </c>
      <c r="L86" s="31">
        <f t="shared" si="93"/>
        <v>1.3157894736842104</v>
      </c>
      <c r="M86" s="31">
        <f t="shared" si="93"/>
        <v>0</v>
      </c>
      <c r="N86" s="31">
        <f t="shared" si="93"/>
        <v>0</v>
      </c>
      <c r="O86" s="31">
        <f t="shared" si="93"/>
        <v>0</v>
      </c>
      <c r="P86" s="31">
        <f t="shared" si="93"/>
        <v>1.5037593984962405</v>
      </c>
      <c r="Q86" s="31">
        <f t="shared" si="93"/>
        <v>3.1152647975077881</v>
      </c>
      <c r="R86" s="81" t="e">
        <f t="shared" si="93"/>
        <v>#VALUE!</v>
      </c>
      <c r="S86" s="81" t="e">
        <f t="shared" si="93"/>
        <v>#VALUE!</v>
      </c>
      <c r="T86" s="31">
        <f t="shared" si="93"/>
        <v>0</v>
      </c>
      <c r="U86" s="31">
        <f t="shared" si="93"/>
        <v>0</v>
      </c>
      <c r="V86" s="31">
        <f t="shared" si="93"/>
        <v>2.023836294130875</v>
      </c>
      <c r="W86" s="31">
        <f t="shared" si="93"/>
        <v>0</v>
      </c>
      <c r="X86" s="31">
        <f t="shared" si="93"/>
        <v>0</v>
      </c>
      <c r="Y86" s="81" t="e">
        <f t="shared" si="93"/>
        <v>#VALUE!</v>
      </c>
      <c r="Z86" s="81" t="e">
        <f t="shared" si="93"/>
        <v>#VALUE!</v>
      </c>
      <c r="AA86" s="81" t="e">
        <f t="shared" si="30"/>
        <v>#VALUE!</v>
      </c>
      <c r="AB86" s="31">
        <f t="shared" si="76"/>
        <v>2.0151679306608883</v>
      </c>
      <c r="AC86" s="31">
        <f t="shared" si="76"/>
        <v>0</v>
      </c>
      <c r="AD86" s="31">
        <f t="shared" si="76"/>
        <v>0</v>
      </c>
      <c r="AE86" s="31">
        <f t="shared" si="76"/>
        <v>0</v>
      </c>
      <c r="AF86" s="31">
        <f t="shared" si="76"/>
        <v>0</v>
      </c>
      <c r="AG86" s="31">
        <f t="shared" si="76"/>
        <v>2.1471095079529774</v>
      </c>
      <c r="AH86" s="31">
        <f t="shared" si="76"/>
        <v>2.5358876246642414</v>
      </c>
      <c r="AI86" s="31">
        <f t="shared" si="76"/>
        <v>2.380410808454926</v>
      </c>
      <c r="AJ86" s="31">
        <f t="shared" si="31"/>
        <v>24.759867504779145</v>
      </c>
      <c r="AK86" s="31">
        <f t="shared" si="32"/>
        <v>27.14027831323407</v>
      </c>
      <c r="BA86" s="18" t="s">
        <v>245</v>
      </c>
      <c r="BB86" s="31">
        <f t="shared" ref="BB86:BZ86" si="94">BB$55*BB30</f>
        <v>2.3386034255599459</v>
      </c>
      <c r="BC86" s="31">
        <f t="shared" si="94"/>
        <v>2.4844720496894408</v>
      </c>
      <c r="BD86" s="31">
        <f t="shared" si="94"/>
        <v>1.6112789526686808</v>
      </c>
      <c r="BE86" s="31">
        <f t="shared" si="94"/>
        <v>2.0768753874767527</v>
      </c>
      <c r="BF86" s="31">
        <f t="shared" si="94"/>
        <v>1.7658138439805369</v>
      </c>
      <c r="BG86" s="31">
        <f t="shared" si="94"/>
        <v>1.5873015873015872</v>
      </c>
      <c r="BH86" s="31">
        <f t="shared" si="94"/>
        <v>3.4042553191489362</v>
      </c>
      <c r="BI86" s="31">
        <f t="shared" si="94"/>
        <v>1.8181818181818183</v>
      </c>
      <c r="BJ86" s="31">
        <f t="shared" si="94"/>
        <v>2.6519337016574585</v>
      </c>
      <c r="BK86" s="31">
        <f t="shared" si="94"/>
        <v>1.4580801944106925</v>
      </c>
      <c r="BL86" s="31">
        <f t="shared" si="94"/>
        <v>1.3157894736842104</v>
      </c>
      <c r="BM86" s="31">
        <f t="shared" si="94"/>
        <v>0</v>
      </c>
      <c r="BN86" s="86">
        <f t="shared" si="94"/>
        <v>0</v>
      </c>
      <c r="BO86" s="86">
        <f t="shared" si="94"/>
        <v>0</v>
      </c>
      <c r="BP86" s="31">
        <f t="shared" si="94"/>
        <v>1.5037593984962405</v>
      </c>
      <c r="BQ86" s="31">
        <f t="shared" si="94"/>
        <v>3.1152647975077881</v>
      </c>
      <c r="BR86" s="81" t="e">
        <f t="shared" si="94"/>
        <v>#VALUE!</v>
      </c>
      <c r="BS86" s="81" t="e">
        <f t="shared" si="94"/>
        <v>#VALUE!</v>
      </c>
      <c r="BT86" s="31">
        <f t="shared" si="94"/>
        <v>0</v>
      </c>
      <c r="BU86" s="92">
        <f t="shared" si="94"/>
        <v>0</v>
      </c>
      <c r="BV86" s="31">
        <f t="shared" si="94"/>
        <v>2.023836294130875</v>
      </c>
      <c r="BW86" s="86">
        <f t="shared" si="94"/>
        <v>0</v>
      </c>
      <c r="BX86" s="88">
        <f t="shared" si="94"/>
        <v>0</v>
      </c>
      <c r="BY86" s="81" t="e">
        <f t="shared" si="94"/>
        <v>#VALUE!</v>
      </c>
      <c r="BZ86" s="81" t="e">
        <f t="shared" si="94"/>
        <v>#VALUE!</v>
      </c>
      <c r="CA86" s="81" t="e">
        <f t="shared" si="34"/>
        <v>#VALUE!</v>
      </c>
      <c r="CB86" s="31">
        <f t="shared" si="78"/>
        <v>2.0151679306608883</v>
      </c>
      <c r="CC86" s="86">
        <f t="shared" si="78"/>
        <v>0</v>
      </c>
      <c r="CD86" s="86">
        <f t="shared" si="78"/>
        <v>0</v>
      </c>
      <c r="CE86" s="86">
        <f t="shared" si="78"/>
        <v>0</v>
      </c>
      <c r="CF86" s="86">
        <f t="shared" si="78"/>
        <v>0</v>
      </c>
      <c r="CG86" s="31">
        <f t="shared" si="78"/>
        <v>2.1471095079529774</v>
      </c>
      <c r="CH86" s="31">
        <f t="shared" si="78"/>
        <v>2.5358876246642414</v>
      </c>
      <c r="CI86" s="31">
        <f t="shared" si="78"/>
        <v>2.380410808454926</v>
      </c>
      <c r="CJ86" s="157">
        <f t="shared" si="35"/>
        <v>24.759867504779145</v>
      </c>
      <c r="CK86" s="157">
        <f t="shared" si="36"/>
        <v>27.14027831323407</v>
      </c>
    </row>
    <row r="87" spans="1:89" ht="100.8" x14ac:dyDescent="0.3">
      <c r="A87" s="18" t="s">
        <v>247</v>
      </c>
      <c r="B87" s="31">
        <f t="shared" ref="B87:Z87" si="95">B$55*B31</f>
        <v>2.2480237154150187</v>
      </c>
      <c r="C87" s="31">
        <f t="shared" si="95"/>
        <v>2.4844720496894408</v>
      </c>
      <c r="D87" s="31">
        <f t="shared" si="95"/>
        <v>3.2225579053373616</v>
      </c>
      <c r="E87" s="31">
        <f t="shared" si="95"/>
        <v>2.0148791072535661</v>
      </c>
      <c r="F87" s="31">
        <f t="shared" si="95"/>
        <v>1.7658138439805369</v>
      </c>
      <c r="G87" s="31">
        <f t="shared" si="95"/>
        <v>3.1746031746031744</v>
      </c>
      <c r="H87" s="31">
        <f t="shared" si="95"/>
        <v>3.4042553191489362</v>
      </c>
      <c r="I87" s="31">
        <f t="shared" si="95"/>
        <v>1.8181818181818183</v>
      </c>
      <c r="J87" s="31">
        <f t="shared" si="95"/>
        <v>0.66298342541436461</v>
      </c>
      <c r="K87" s="31">
        <f t="shared" si="95"/>
        <v>0.97205346294046169</v>
      </c>
      <c r="L87" s="31">
        <f t="shared" si="95"/>
        <v>3.1578947368421053</v>
      </c>
      <c r="M87" s="31">
        <f t="shared" si="95"/>
        <v>0</v>
      </c>
      <c r="N87" s="31">
        <f t="shared" si="95"/>
        <v>0</v>
      </c>
      <c r="O87" s="31">
        <f t="shared" si="95"/>
        <v>0</v>
      </c>
      <c r="P87" s="31">
        <f t="shared" si="95"/>
        <v>1.5037593984962405</v>
      </c>
      <c r="Q87" s="31">
        <f t="shared" si="95"/>
        <v>3.1152647975077881</v>
      </c>
      <c r="R87" s="81" t="e">
        <f t="shared" si="95"/>
        <v>#VALUE!</v>
      </c>
      <c r="S87" s="81" t="e">
        <f t="shared" si="95"/>
        <v>#VALUE!</v>
      </c>
      <c r="T87" s="31">
        <f t="shared" si="95"/>
        <v>0</v>
      </c>
      <c r="U87" s="31">
        <f t="shared" si="95"/>
        <v>0</v>
      </c>
      <c r="V87" s="31">
        <f t="shared" si="95"/>
        <v>2.023836294130875</v>
      </c>
      <c r="W87" s="31">
        <f t="shared" si="95"/>
        <v>4.3478260869565215</v>
      </c>
      <c r="X87" s="31">
        <f t="shared" si="95"/>
        <v>4.3478260869565215</v>
      </c>
      <c r="Y87" s="81" t="e">
        <f t="shared" si="95"/>
        <v>#VALUE!</v>
      </c>
      <c r="Z87" s="81" t="e">
        <f t="shared" si="95"/>
        <v>#VALUE!</v>
      </c>
      <c r="AA87" s="81" t="e">
        <f t="shared" si="30"/>
        <v>#VALUE!</v>
      </c>
      <c r="AB87" s="31">
        <f t="shared" si="76"/>
        <v>2.058504875406284</v>
      </c>
      <c r="AC87" s="31">
        <f t="shared" si="76"/>
        <v>4.166666666666667</v>
      </c>
      <c r="AD87" s="31">
        <f t="shared" si="76"/>
        <v>4.166666666666667</v>
      </c>
      <c r="AE87" s="31">
        <f t="shared" si="76"/>
        <v>4.166666666666667</v>
      </c>
      <c r="AF87" s="31">
        <f t="shared" si="76"/>
        <v>0</v>
      </c>
      <c r="AG87" s="31">
        <f t="shared" si="76"/>
        <v>2.1675081815381745</v>
      </c>
      <c r="AH87" s="31">
        <f t="shared" si="76"/>
        <v>2.4691175474529428</v>
      </c>
      <c r="AI87" s="31">
        <f t="shared" si="76"/>
        <v>2.3485005118337154</v>
      </c>
      <c r="AJ87" s="31">
        <f t="shared" si="31"/>
        <v>48.35722583561472</v>
      </c>
      <c r="AK87" s="31">
        <f t="shared" si="32"/>
        <v>50.705726347448433</v>
      </c>
      <c r="BA87" s="18" t="s">
        <v>247</v>
      </c>
      <c r="BB87" s="31">
        <f t="shared" ref="BB87:BZ87" si="96">BB$55*BB31</f>
        <v>2.2480237154150187</v>
      </c>
      <c r="BC87" s="31">
        <f t="shared" si="96"/>
        <v>2.4844720496894408</v>
      </c>
      <c r="BD87" s="31">
        <f t="shared" si="96"/>
        <v>3.2225579053373616</v>
      </c>
      <c r="BE87" s="31">
        <f t="shared" si="96"/>
        <v>2.0148791072535661</v>
      </c>
      <c r="BF87" s="31">
        <f t="shared" si="96"/>
        <v>1.7658138439805369</v>
      </c>
      <c r="BG87" s="31">
        <f t="shared" si="96"/>
        <v>3.1746031746031744</v>
      </c>
      <c r="BH87" s="31">
        <f t="shared" si="96"/>
        <v>3.4042553191489362</v>
      </c>
      <c r="BI87" s="31">
        <f t="shared" si="96"/>
        <v>1.8181818181818183</v>
      </c>
      <c r="BJ87" s="31">
        <f t="shared" si="96"/>
        <v>0.66298342541436461</v>
      </c>
      <c r="BK87" s="31">
        <f t="shared" si="96"/>
        <v>0.97205346294046169</v>
      </c>
      <c r="BL87" s="31">
        <f t="shared" si="96"/>
        <v>3.1578947368421053</v>
      </c>
      <c r="BM87" s="31">
        <f t="shared" si="96"/>
        <v>0</v>
      </c>
      <c r="BN87" s="86">
        <f t="shared" si="96"/>
        <v>0</v>
      </c>
      <c r="BO87" s="86">
        <f t="shared" si="96"/>
        <v>0</v>
      </c>
      <c r="BP87" s="31">
        <f t="shared" si="96"/>
        <v>1.5037593984962405</v>
      </c>
      <c r="BQ87" s="31">
        <f t="shared" si="96"/>
        <v>3.1152647975077881</v>
      </c>
      <c r="BR87" s="81" t="e">
        <f t="shared" si="96"/>
        <v>#VALUE!</v>
      </c>
      <c r="BS87" s="81" t="e">
        <f t="shared" si="96"/>
        <v>#VALUE!</v>
      </c>
      <c r="BT87" s="31">
        <f t="shared" si="96"/>
        <v>0</v>
      </c>
      <c r="BU87" s="92">
        <f t="shared" si="96"/>
        <v>0</v>
      </c>
      <c r="BV87" s="31">
        <f t="shared" si="96"/>
        <v>2.023836294130875</v>
      </c>
      <c r="BW87" s="86">
        <f t="shared" si="96"/>
        <v>4.3478260869565216E-2</v>
      </c>
      <c r="BX87" s="88">
        <f t="shared" si="96"/>
        <v>4.3478260869565216E-2</v>
      </c>
      <c r="BY87" s="81" t="e">
        <f t="shared" si="96"/>
        <v>#VALUE!</v>
      </c>
      <c r="BZ87" s="81" t="e">
        <f t="shared" si="96"/>
        <v>#VALUE!</v>
      </c>
      <c r="CA87" s="81" t="e">
        <f t="shared" si="34"/>
        <v>#VALUE!</v>
      </c>
      <c r="CB87" s="31">
        <f t="shared" si="78"/>
        <v>2.058504875406284</v>
      </c>
      <c r="CC87" s="86">
        <f t="shared" si="78"/>
        <v>4.1666666666666664E-2</v>
      </c>
      <c r="CD87" s="86">
        <f t="shared" si="78"/>
        <v>4.1666666666666664E-2</v>
      </c>
      <c r="CE87" s="86">
        <f t="shared" si="78"/>
        <v>4.1666666666666664E-2</v>
      </c>
      <c r="CF87" s="86">
        <f t="shared" si="78"/>
        <v>0</v>
      </c>
      <c r="CG87" s="31">
        <f t="shared" si="78"/>
        <v>2.1675081815381745</v>
      </c>
      <c r="CH87" s="31">
        <f t="shared" si="78"/>
        <v>2.4691175474529428</v>
      </c>
      <c r="CI87" s="31">
        <f t="shared" si="78"/>
        <v>2.3485005118337154</v>
      </c>
      <c r="CJ87" s="157">
        <f t="shared" si="35"/>
        <v>27.373530183440817</v>
      </c>
      <c r="CK87" s="157">
        <f t="shared" si="36"/>
        <v>29.722030695274533</v>
      </c>
    </row>
    <row r="88" spans="1:89" ht="86.4" x14ac:dyDescent="0.3">
      <c r="A88" s="18" t="s">
        <v>248</v>
      </c>
      <c r="B88" s="31">
        <f t="shared" ref="B88:Z88" si="97">B$55*B32</f>
        <v>2.2233201581027657</v>
      </c>
      <c r="C88" s="31">
        <f t="shared" si="97"/>
        <v>2.4844720496894408</v>
      </c>
      <c r="D88" s="31">
        <f t="shared" si="97"/>
        <v>1.6112789526686808</v>
      </c>
      <c r="E88" s="31">
        <f t="shared" si="97"/>
        <v>1.9838809671419728</v>
      </c>
      <c r="F88" s="31">
        <f t="shared" si="97"/>
        <v>2.9822633809449064</v>
      </c>
      <c r="G88" s="31">
        <f t="shared" si="97"/>
        <v>1.5873015873015872</v>
      </c>
      <c r="H88" s="31">
        <f t="shared" si="97"/>
        <v>1.0638297872340425</v>
      </c>
      <c r="I88" s="31">
        <f t="shared" si="97"/>
        <v>1.8181818181818183</v>
      </c>
      <c r="J88" s="31">
        <f t="shared" si="97"/>
        <v>0.66298342541436461</v>
      </c>
      <c r="K88" s="31">
        <f t="shared" si="97"/>
        <v>1.4580801944106925</v>
      </c>
      <c r="L88" s="31">
        <f t="shared" si="97"/>
        <v>4.2105263157894735</v>
      </c>
      <c r="M88" s="31">
        <f t="shared" si="97"/>
        <v>0</v>
      </c>
      <c r="N88" s="31">
        <f t="shared" si="97"/>
        <v>0</v>
      </c>
      <c r="O88" s="31">
        <f t="shared" si="97"/>
        <v>0</v>
      </c>
      <c r="P88" s="31">
        <f t="shared" si="97"/>
        <v>1.5037593984962405</v>
      </c>
      <c r="Q88" s="31">
        <f t="shared" si="97"/>
        <v>3.1152647975077881</v>
      </c>
      <c r="R88" s="81" t="e">
        <f t="shared" si="97"/>
        <v>#VALUE!</v>
      </c>
      <c r="S88" s="81" t="e">
        <f t="shared" si="97"/>
        <v>#VALUE!</v>
      </c>
      <c r="T88" s="31">
        <f t="shared" si="97"/>
        <v>3.0303030303030303</v>
      </c>
      <c r="U88" s="31">
        <f t="shared" si="97"/>
        <v>0</v>
      </c>
      <c r="V88" s="31">
        <f t="shared" si="97"/>
        <v>1.8439397346525748</v>
      </c>
      <c r="W88" s="31">
        <f t="shared" si="97"/>
        <v>4.3478260869565215</v>
      </c>
      <c r="X88" s="31">
        <f t="shared" si="97"/>
        <v>4.3478260869565215</v>
      </c>
      <c r="Y88" s="81" t="e">
        <f t="shared" si="97"/>
        <v>#VALUE!</v>
      </c>
      <c r="Z88" s="81" t="e">
        <f t="shared" si="97"/>
        <v>#VALUE!</v>
      </c>
      <c r="AA88" s="81" t="e">
        <f t="shared" si="30"/>
        <v>#VALUE!</v>
      </c>
      <c r="AB88" s="31">
        <f t="shared" ref="AB88:AI97" si="98">AB$55*AB32</f>
        <v>1.8959913326110509</v>
      </c>
      <c r="AC88" s="31">
        <f t="shared" si="98"/>
        <v>4.166666666666667</v>
      </c>
      <c r="AD88" s="31">
        <f t="shared" si="98"/>
        <v>4.166666666666667</v>
      </c>
      <c r="AE88" s="31">
        <f t="shared" si="98"/>
        <v>4.166666666666667</v>
      </c>
      <c r="AF88" s="31">
        <f t="shared" si="98"/>
        <v>0</v>
      </c>
      <c r="AG88" s="31">
        <f t="shared" si="98"/>
        <v>2.2903773850045654</v>
      </c>
      <c r="AH88" s="31">
        <f t="shared" si="98"/>
        <v>2.5806050534430907</v>
      </c>
      <c r="AI88" s="31">
        <f t="shared" si="98"/>
        <v>2.4645396888428834</v>
      </c>
      <c r="AJ88" s="31">
        <f t="shared" si="31"/>
        <v>48.414506750298479</v>
      </c>
      <c r="AK88" s="31">
        <f t="shared" si="32"/>
        <v>50.879046439141362</v>
      </c>
      <c r="BA88" s="18" t="s">
        <v>248</v>
      </c>
      <c r="BB88" s="31">
        <f t="shared" ref="BB88:CI88" si="99">BB$55*BB32</f>
        <v>2.2233201581027657</v>
      </c>
      <c r="BC88" s="31">
        <f t="shared" si="99"/>
        <v>2.4844720496894408</v>
      </c>
      <c r="BD88" s="31">
        <f t="shared" si="99"/>
        <v>1.6112789526686808</v>
      </c>
      <c r="BE88" s="31">
        <f t="shared" si="99"/>
        <v>1.9838809671419728</v>
      </c>
      <c r="BF88" s="31">
        <f t="shared" si="99"/>
        <v>2.9822633809449064</v>
      </c>
      <c r="BG88" s="31">
        <f t="shared" si="99"/>
        <v>1.5873015873015872</v>
      </c>
      <c r="BH88" s="31">
        <f t="shared" si="99"/>
        <v>1.0638297872340425</v>
      </c>
      <c r="BI88" s="31">
        <f t="shared" si="99"/>
        <v>1.8181818181818183</v>
      </c>
      <c r="BJ88" s="31">
        <f t="shared" si="99"/>
        <v>0.66298342541436461</v>
      </c>
      <c r="BK88" s="31">
        <f t="shared" si="99"/>
        <v>1.4580801944106925</v>
      </c>
      <c r="BL88" s="31">
        <f t="shared" si="99"/>
        <v>4.2105263157894735</v>
      </c>
      <c r="BM88" s="31">
        <f t="shared" si="99"/>
        <v>0</v>
      </c>
      <c r="BN88" s="86">
        <f t="shared" si="99"/>
        <v>0</v>
      </c>
      <c r="BO88" s="86">
        <f t="shared" si="99"/>
        <v>0</v>
      </c>
      <c r="BP88" s="31">
        <f t="shared" si="99"/>
        <v>1.5037593984962405</v>
      </c>
      <c r="BQ88" s="31">
        <f t="shared" si="99"/>
        <v>3.1152647975077881</v>
      </c>
      <c r="BR88" s="81" t="e">
        <f t="shared" si="99"/>
        <v>#VALUE!</v>
      </c>
      <c r="BS88" s="81" t="e">
        <f t="shared" si="99"/>
        <v>#VALUE!</v>
      </c>
      <c r="BT88" s="31">
        <f t="shared" si="99"/>
        <v>3.0303030303030303</v>
      </c>
      <c r="BU88" s="92">
        <f t="shared" si="99"/>
        <v>0</v>
      </c>
      <c r="BV88" s="31">
        <f t="shared" si="99"/>
        <v>1.8439397346525748</v>
      </c>
      <c r="BW88" s="86">
        <f t="shared" si="99"/>
        <v>4.3478260869565216E-2</v>
      </c>
      <c r="BX88" s="88">
        <f t="shared" si="99"/>
        <v>4.3478260869565216E-2</v>
      </c>
      <c r="BY88" s="81" t="e">
        <f t="shared" si="99"/>
        <v>#VALUE!</v>
      </c>
      <c r="BZ88" s="81" t="e">
        <f t="shared" si="99"/>
        <v>#VALUE!</v>
      </c>
      <c r="CA88" s="81" t="e">
        <f t="shared" si="99"/>
        <v>#VALUE!</v>
      </c>
      <c r="CB88" s="31">
        <f t="shared" si="99"/>
        <v>1.8959913326110509</v>
      </c>
      <c r="CC88" s="86">
        <f t="shared" si="99"/>
        <v>4.1666666666666664E-2</v>
      </c>
      <c r="CD88" s="86">
        <f t="shared" si="99"/>
        <v>4.1666666666666664E-2</v>
      </c>
      <c r="CE88" s="86">
        <f t="shared" si="99"/>
        <v>4.1666666666666664E-2</v>
      </c>
      <c r="CF88" s="86">
        <f t="shared" si="99"/>
        <v>0</v>
      </c>
      <c r="CG88" s="31">
        <f t="shared" si="99"/>
        <v>2.2903773850045654</v>
      </c>
      <c r="CH88" s="31">
        <f t="shared" si="99"/>
        <v>2.5806050534430907</v>
      </c>
      <c r="CI88" s="31">
        <f t="shared" si="99"/>
        <v>2.4645396888428834</v>
      </c>
      <c r="CJ88" s="157">
        <f t="shared" si="35"/>
        <v>27.430811098124579</v>
      </c>
      <c r="CK88" s="157">
        <f t="shared" si="36"/>
        <v>29.895350786967462</v>
      </c>
    </row>
    <row r="89" spans="1:89" ht="86.4" x14ac:dyDescent="0.3">
      <c r="A89" s="18" t="s">
        <v>249</v>
      </c>
      <c r="B89" s="31">
        <f t="shared" ref="B89:Z89" si="100">B$55*B33</f>
        <v>2.2480237154150187</v>
      </c>
      <c r="C89" s="31">
        <f t="shared" si="100"/>
        <v>1.8633540372670807</v>
      </c>
      <c r="D89" s="31">
        <f t="shared" si="100"/>
        <v>1.6112789526686808</v>
      </c>
      <c r="E89" s="31">
        <f t="shared" si="100"/>
        <v>2.0148791072535661</v>
      </c>
      <c r="F89" s="31">
        <f t="shared" si="100"/>
        <v>1.7658138439805369</v>
      </c>
      <c r="G89" s="31">
        <f t="shared" si="100"/>
        <v>3.1746031746031744</v>
      </c>
      <c r="H89" s="31">
        <f t="shared" si="100"/>
        <v>3.4042553191489362</v>
      </c>
      <c r="I89" s="31">
        <f t="shared" si="100"/>
        <v>1.8181818181818183</v>
      </c>
      <c r="J89" s="31">
        <f t="shared" si="100"/>
        <v>0.66298342541436461</v>
      </c>
      <c r="K89" s="31">
        <f t="shared" si="100"/>
        <v>0.97205346294046169</v>
      </c>
      <c r="L89" s="31">
        <f t="shared" si="100"/>
        <v>3.1578947368421053</v>
      </c>
      <c r="M89" s="31">
        <f t="shared" si="100"/>
        <v>0</v>
      </c>
      <c r="N89" s="31">
        <f t="shared" si="100"/>
        <v>0</v>
      </c>
      <c r="O89" s="31">
        <f t="shared" si="100"/>
        <v>0</v>
      </c>
      <c r="P89" s="31">
        <f t="shared" si="100"/>
        <v>1.5037593984962405</v>
      </c>
      <c r="Q89" s="31">
        <f t="shared" si="100"/>
        <v>3.1152647975077881</v>
      </c>
      <c r="R89" s="81" t="e">
        <f t="shared" si="100"/>
        <v>#VALUE!</v>
      </c>
      <c r="S89" s="81" t="e">
        <f t="shared" si="100"/>
        <v>#VALUE!</v>
      </c>
      <c r="T89" s="31">
        <f t="shared" si="100"/>
        <v>0</v>
      </c>
      <c r="U89" s="31">
        <f t="shared" si="100"/>
        <v>0</v>
      </c>
      <c r="V89" s="31">
        <f t="shared" si="100"/>
        <v>2.023836294130875</v>
      </c>
      <c r="W89" s="31">
        <f t="shared" si="100"/>
        <v>4.3478260869565215</v>
      </c>
      <c r="X89" s="31">
        <f t="shared" si="100"/>
        <v>4.3478260869565215</v>
      </c>
      <c r="Y89" s="81" t="e">
        <f t="shared" si="100"/>
        <v>#VALUE!</v>
      </c>
      <c r="Z89" s="81" t="e">
        <f t="shared" si="100"/>
        <v>#VALUE!</v>
      </c>
      <c r="AA89" s="81" t="e">
        <f t="shared" si="30"/>
        <v>#VALUE!</v>
      </c>
      <c r="AB89" s="31">
        <f t="shared" si="98"/>
        <v>2.058504875406284</v>
      </c>
      <c r="AC89" s="31">
        <f t="shared" si="98"/>
        <v>4.166666666666667</v>
      </c>
      <c r="AD89" s="31">
        <f t="shared" si="98"/>
        <v>4.166666666666667</v>
      </c>
      <c r="AE89" s="31">
        <f t="shared" si="98"/>
        <v>4.166666666666667</v>
      </c>
      <c r="AF89" s="31">
        <f t="shared" si="98"/>
        <v>0</v>
      </c>
      <c r="AG89" s="31">
        <f t="shared" si="98"/>
        <v>2.8032071963657437</v>
      </c>
      <c r="AH89" s="31">
        <f t="shared" si="98"/>
        <v>1.8681153046652084</v>
      </c>
      <c r="AI89" s="31">
        <f t="shared" si="98"/>
        <v>2.2420692489215903</v>
      </c>
      <c r="AJ89" s="31">
        <f t="shared" si="31"/>
        <v>46.231260133435804</v>
      </c>
      <c r="AK89" s="31">
        <f t="shared" si="32"/>
        <v>48.473329382357392</v>
      </c>
      <c r="BA89" s="18" t="s">
        <v>249</v>
      </c>
      <c r="BB89" s="31">
        <f t="shared" ref="BB89:CI89" si="101">BB$55*BB33</f>
        <v>2.2480237154150187</v>
      </c>
      <c r="BC89" s="31">
        <f t="shared" si="101"/>
        <v>1.8633540372670807</v>
      </c>
      <c r="BD89" s="31">
        <f t="shared" si="101"/>
        <v>1.6112789526686808</v>
      </c>
      <c r="BE89" s="31">
        <f t="shared" si="101"/>
        <v>2.0148791072535661</v>
      </c>
      <c r="BF89" s="31">
        <f t="shared" si="101"/>
        <v>1.7658138439805369</v>
      </c>
      <c r="BG89" s="31">
        <f t="shared" si="101"/>
        <v>3.1746031746031744</v>
      </c>
      <c r="BH89" s="31">
        <f t="shared" si="101"/>
        <v>3.4042553191489362</v>
      </c>
      <c r="BI89" s="31">
        <f t="shared" si="101"/>
        <v>1.8181818181818183</v>
      </c>
      <c r="BJ89" s="31">
        <f t="shared" si="101"/>
        <v>0.66298342541436461</v>
      </c>
      <c r="BK89" s="31">
        <f t="shared" si="101"/>
        <v>0.97205346294046169</v>
      </c>
      <c r="BL89" s="31">
        <f t="shared" si="101"/>
        <v>3.1578947368421053</v>
      </c>
      <c r="BM89" s="31">
        <f t="shared" si="101"/>
        <v>0</v>
      </c>
      <c r="BN89" s="86">
        <f t="shared" si="101"/>
        <v>0</v>
      </c>
      <c r="BO89" s="86">
        <f t="shared" si="101"/>
        <v>0</v>
      </c>
      <c r="BP89" s="31">
        <f t="shared" si="101"/>
        <v>1.5037593984962405</v>
      </c>
      <c r="BQ89" s="31">
        <f t="shared" si="101"/>
        <v>3.1152647975077881</v>
      </c>
      <c r="BR89" s="81" t="e">
        <f t="shared" si="101"/>
        <v>#VALUE!</v>
      </c>
      <c r="BS89" s="81" t="e">
        <f t="shared" si="101"/>
        <v>#VALUE!</v>
      </c>
      <c r="BT89" s="31">
        <f t="shared" si="101"/>
        <v>0</v>
      </c>
      <c r="BU89" s="92">
        <f t="shared" si="101"/>
        <v>0</v>
      </c>
      <c r="BV89" s="31">
        <f t="shared" si="101"/>
        <v>2.023836294130875</v>
      </c>
      <c r="BW89" s="86">
        <f t="shared" si="101"/>
        <v>4.3478260869565216E-2</v>
      </c>
      <c r="BX89" s="88">
        <f t="shared" si="101"/>
        <v>4.3478260869565216E-2</v>
      </c>
      <c r="BY89" s="81" t="e">
        <f t="shared" si="101"/>
        <v>#VALUE!</v>
      </c>
      <c r="BZ89" s="81" t="e">
        <f t="shared" si="101"/>
        <v>#VALUE!</v>
      </c>
      <c r="CA89" s="81" t="e">
        <f t="shared" si="101"/>
        <v>#VALUE!</v>
      </c>
      <c r="CB89" s="31">
        <f t="shared" si="101"/>
        <v>2.058504875406284</v>
      </c>
      <c r="CC89" s="86">
        <f t="shared" si="101"/>
        <v>4.1666666666666664E-2</v>
      </c>
      <c r="CD89" s="86">
        <f t="shared" si="101"/>
        <v>4.1666666666666664E-2</v>
      </c>
      <c r="CE89" s="86">
        <f t="shared" si="101"/>
        <v>4.1666666666666664E-2</v>
      </c>
      <c r="CF89" s="86">
        <f t="shared" si="101"/>
        <v>0</v>
      </c>
      <c r="CG89" s="31">
        <f t="shared" si="101"/>
        <v>2.8032071963657437</v>
      </c>
      <c r="CH89" s="31">
        <f t="shared" si="101"/>
        <v>1.8681153046652084</v>
      </c>
      <c r="CI89" s="31">
        <f t="shared" si="101"/>
        <v>2.2420692489215903</v>
      </c>
      <c r="CJ89" s="157">
        <f t="shared" si="35"/>
        <v>25.2475644812619</v>
      </c>
      <c r="CK89" s="157">
        <f t="shared" si="36"/>
        <v>27.489633730183492</v>
      </c>
    </row>
    <row r="90" spans="1:89" ht="86.4" x14ac:dyDescent="0.3">
      <c r="A90" s="18" t="s">
        <v>250</v>
      </c>
      <c r="B90" s="31">
        <f t="shared" ref="B90:Z90" si="102">B$55*B34</f>
        <v>2.2233201581027657</v>
      </c>
      <c r="C90" s="31">
        <f t="shared" si="102"/>
        <v>2.4844720496894408</v>
      </c>
      <c r="D90" s="31">
        <f t="shared" si="102"/>
        <v>1.6112789526686808</v>
      </c>
      <c r="E90" s="31">
        <f t="shared" si="102"/>
        <v>1.8908865468071927</v>
      </c>
      <c r="F90" s="31">
        <f t="shared" si="102"/>
        <v>2.9822633809449064</v>
      </c>
      <c r="G90" s="31">
        <f t="shared" si="102"/>
        <v>1.5873015873015872</v>
      </c>
      <c r="H90" s="31">
        <f t="shared" si="102"/>
        <v>1.0638297872340425</v>
      </c>
      <c r="I90" s="31">
        <f t="shared" si="102"/>
        <v>1.8181818181818183</v>
      </c>
      <c r="J90" s="31">
        <f t="shared" si="102"/>
        <v>0.66298342541436461</v>
      </c>
      <c r="K90" s="31">
        <f t="shared" si="102"/>
        <v>1.4580801944106925</v>
      </c>
      <c r="L90" s="31">
        <f t="shared" si="102"/>
        <v>4.2105263157894735</v>
      </c>
      <c r="M90" s="31">
        <f t="shared" si="102"/>
        <v>0</v>
      </c>
      <c r="N90" s="31">
        <f t="shared" si="102"/>
        <v>0</v>
      </c>
      <c r="O90" s="31">
        <f t="shared" si="102"/>
        <v>0</v>
      </c>
      <c r="P90" s="31">
        <f t="shared" si="102"/>
        <v>1.5037593984962405</v>
      </c>
      <c r="Q90" s="31">
        <f t="shared" si="102"/>
        <v>3.1152647975077881</v>
      </c>
      <c r="R90" s="81" t="e">
        <f t="shared" si="102"/>
        <v>#VALUE!</v>
      </c>
      <c r="S90" s="81" t="e">
        <f t="shared" si="102"/>
        <v>#VALUE!</v>
      </c>
      <c r="T90" s="31">
        <f t="shared" si="102"/>
        <v>3.0303030303030303</v>
      </c>
      <c r="U90" s="31">
        <f t="shared" si="102"/>
        <v>0</v>
      </c>
      <c r="V90" s="31">
        <f t="shared" si="102"/>
        <v>1.5291207555655497</v>
      </c>
      <c r="W90" s="31">
        <f t="shared" si="102"/>
        <v>4.3478260869565215</v>
      </c>
      <c r="X90" s="31">
        <f t="shared" si="102"/>
        <v>4.3478260869565215</v>
      </c>
      <c r="Y90" s="81" t="e">
        <f t="shared" si="102"/>
        <v>#VALUE!</v>
      </c>
      <c r="Z90" s="81" t="e">
        <f t="shared" si="102"/>
        <v>#VALUE!</v>
      </c>
      <c r="AA90" s="81" t="e">
        <f t="shared" si="30"/>
        <v>#VALUE!</v>
      </c>
      <c r="AB90" s="31">
        <f t="shared" si="98"/>
        <v>1.7009750812567714</v>
      </c>
      <c r="AC90" s="31">
        <f t="shared" si="98"/>
        <v>4.166666666666667</v>
      </c>
      <c r="AD90" s="31">
        <f t="shared" si="98"/>
        <v>4.166666666666667</v>
      </c>
      <c r="AE90" s="31">
        <f t="shared" si="98"/>
        <v>4.166666666666667</v>
      </c>
      <c r="AF90" s="31">
        <f t="shared" si="98"/>
        <v>0</v>
      </c>
      <c r="AG90" s="31">
        <f t="shared" si="98"/>
        <v>2.8312404612342892</v>
      </c>
      <c r="AH90" s="31">
        <f t="shared" si="98"/>
        <v>2.3213314139420436</v>
      </c>
      <c r="AI90" s="31">
        <f t="shared" si="98"/>
        <v>2.5252498749396879</v>
      </c>
      <c r="AJ90" s="31">
        <f t="shared" si="31"/>
        <v>48.14099941613415</v>
      </c>
      <c r="AK90" s="31">
        <f t="shared" si="32"/>
        <v>50.666249291073839</v>
      </c>
      <c r="BA90" s="18" t="s">
        <v>250</v>
      </c>
      <c r="BB90" s="31">
        <f t="shared" ref="BB90:CI90" si="103">BB$55*BB34</f>
        <v>2.2233201581027657</v>
      </c>
      <c r="BC90" s="31">
        <f t="shared" si="103"/>
        <v>2.4844720496894408</v>
      </c>
      <c r="BD90" s="31">
        <f t="shared" si="103"/>
        <v>1.6112789526686808</v>
      </c>
      <c r="BE90" s="31">
        <f t="shared" si="103"/>
        <v>1.8908865468071927</v>
      </c>
      <c r="BF90" s="31">
        <f t="shared" si="103"/>
        <v>2.9822633809449064</v>
      </c>
      <c r="BG90" s="31">
        <f t="shared" si="103"/>
        <v>1.5873015873015872</v>
      </c>
      <c r="BH90" s="31">
        <f t="shared" si="103"/>
        <v>1.0638297872340425</v>
      </c>
      <c r="BI90" s="31">
        <f t="shared" si="103"/>
        <v>1.8181818181818183</v>
      </c>
      <c r="BJ90" s="31">
        <f t="shared" si="103"/>
        <v>0.66298342541436461</v>
      </c>
      <c r="BK90" s="31">
        <f t="shared" si="103"/>
        <v>1.4580801944106925</v>
      </c>
      <c r="BL90" s="31">
        <f t="shared" si="103"/>
        <v>4.2105263157894735</v>
      </c>
      <c r="BM90" s="31">
        <f t="shared" si="103"/>
        <v>0</v>
      </c>
      <c r="BN90" s="86">
        <f t="shared" si="103"/>
        <v>0</v>
      </c>
      <c r="BO90" s="86">
        <f t="shared" si="103"/>
        <v>0</v>
      </c>
      <c r="BP90" s="31">
        <f t="shared" si="103"/>
        <v>1.5037593984962405</v>
      </c>
      <c r="BQ90" s="31">
        <f t="shared" si="103"/>
        <v>3.1152647975077881</v>
      </c>
      <c r="BR90" s="81" t="e">
        <f t="shared" si="103"/>
        <v>#VALUE!</v>
      </c>
      <c r="BS90" s="81" t="e">
        <f t="shared" si="103"/>
        <v>#VALUE!</v>
      </c>
      <c r="BT90" s="31">
        <f t="shared" si="103"/>
        <v>3.0303030303030303</v>
      </c>
      <c r="BU90" s="92">
        <f t="shared" si="103"/>
        <v>0</v>
      </c>
      <c r="BV90" s="31">
        <f t="shared" si="103"/>
        <v>1.5291207555655497</v>
      </c>
      <c r="BW90" s="86">
        <f t="shared" si="103"/>
        <v>4.3478260869565216E-2</v>
      </c>
      <c r="BX90" s="88">
        <f t="shared" si="103"/>
        <v>4.3478260869565216E-2</v>
      </c>
      <c r="BY90" s="81" t="e">
        <f t="shared" si="103"/>
        <v>#VALUE!</v>
      </c>
      <c r="BZ90" s="81" t="e">
        <f t="shared" si="103"/>
        <v>#VALUE!</v>
      </c>
      <c r="CA90" s="81" t="e">
        <f t="shared" si="103"/>
        <v>#VALUE!</v>
      </c>
      <c r="CB90" s="31">
        <f t="shared" si="103"/>
        <v>1.7009750812567714</v>
      </c>
      <c r="CC90" s="86">
        <f t="shared" si="103"/>
        <v>4.1666666666666664E-2</v>
      </c>
      <c r="CD90" s="86">
        <f t="shared" si="103"/>
        <v>4.1666666666666664E-2</v>
      </c>
      <c r="CE90" s="86">
        <f t="shared" si="103"/>
        <v>4.1666666666666664E-2</v>
      </c>
      <c r="CF90" s="86">
        <f t="shared" si="103"/>
        <v>0</v>
      </c>
      <c r="CG90" s="31">
        <f t="shared" si="103"/>
        <v>2.8312404612342892</v>
      </c>
      <c r="CH90" s="31">
        <f t="shared" si="103"/>
        <v>2.3213314139420436</v>
      </c>
      <c r="CI90" s="31">
        <f t="shared" si="103"/>
        <v>2.5252498749396879</v>
      </c>
      <c r="CJ90" s="157">
        <f t="shared" si="35"/>
        <v>27.157303763960247</v>
      </c>
      <c r="CK90" s="157">
        <f t="shared" si="36"/>
        <v>29.682553638899936</v>
      </c>
    </row>
    <row r="91" spans="1:89" ht="100.8" x14ac:dyDescent="0.3">
      <c r="A91" s="18" t="s">
        <v>251</v>
      </c>
      <c r="B91" s="31">
        <f t="shared" ref="B91:Z91" si="104">B$55*B35</f>
        <v>2.3386034255599459</v>
      </c>
      <c r="C91" s="31">
        <f t="shared" si="104"/>
        <v>1.8633540372670807</v>
      </c>
      <c r="D91" s="31">
        <f t="shared" si="104"/>
        <v>1.6112789526686808</v>
      </c>
      <c r="E91" s="31">
        <f t="shared" si="104"/>
        <v>2.0148791072535661</v>
      </c>
      <c r="F91" s="31">
        <f t="shared" si="104"/>
        <v>1.7658138439805369</v>
      </c>
      <c r="G91" s="31">
        <f t="shared" si="104"/>
        <v>3.1746031746031744</v>
      </c>
      <c r="H91" s="31">
        <f t="shared" si="104"/>
        <v>3.4042553191489362</v>
      </c>
      <c r="I91" s="31">
        <f t="shared" si="104"/>
        <v>1.8181818181818183</v>
      </c>
      <c r="J91" s="31">
        <f t="shared" si="104"/>
        <v>0.66298342541436461</v>
      </c>
      <c r="K91" s="31">
        <f t="shared" si="104"/>
        <v>0.97205346294046169</v>
      </c>
      <c r="L91" s="31">
        <f t="shared" si="104"/>
        <v>3.1578947368421053</v>
      </c>
      <c r="M91" s="31">
        <f t="shared" si="104"/>
        <v>0</v>
      </c>
      <c r="N91" s="31">
        <f t="shared" si="104"/>
        <v>0</v>
      </c>
      <c r="O91" s="31">
        <f t="shared" si="104"/>
        <v>0</v>
      </c>
      <c r="P91" s="31">
        <f t="shared" si="104"/>
        <v>1.5037593984962405</v>
      </c>
      <c r="Q91" s="31">
        <f t="shared" si="104"/>
        <v>3.1152647975077881</v>
      </c>
      <c r="R91" s="81" t="e">
        <f t="shared" si="104"/>
        <v>#VALUE!</v>
      </c>
      <c r="S91" s="81" t="e">
        <f t="shared" si="104"/>
        <v>#VALUE!</v>
      </c>
      <c r="T91" s="31">
        <f t="shared" si="104"/>
        <v>0</v>
      </c>
      <c r="U91" s="31">
        <f t="shared" si="104"/>
        <v>11.111111111111111</v>
      </c>
      <c r="V91" s="31">
        <f t="shared" si="104"/>
        <v>2.023836294130875</v>
      </c>
      <c r="W91" s="31">
        <f t="shared" si="104"/>
        <v>4.3478260869565215</v>
      </c>
      <c r="X91" s="31">
        <f t="shared" si="104"/>
        <v>4.3478260869565215</v>
      </c>
      <c r="Y91" s="81" t="e">
        <f t="shared" si="104"/>
        <v>#VALUE!</v>
      </c>
      <c r="Z91" s="81" t="e">
        <f t="shared" si="104"/>
        <v>#VALUE!</v>
      </c>
      <c r="AA91" s="81" t="e">
        <f t="shared" ref="AA91:AA107" si="105">AA$55*AA35</f>
        <v>#VALUE!</v>
      </c>
      <c r="AB91" s="31">
        <f t="shared" si="98"/>
        <v>2.058504875406284</v>
      </c>
      <c r="AC91" s="31">
        <f t="shared" si="98"/>
        <v>4.166666666666667</v>
      </c>
      <c r="AD91" s="31">
        <f t="shared" si="98"/>
        <v>4.166666666666667</v>
      </c>
      <c r="AE91" s="31">
        <f t="shared" si="98"/>
        <v>4.166666666666667</v>
      </c>
      <c r="AF91" s="31">
        <f t="shared" si="98"/>
        <v>0</v>
      </c>
      <c r="AG91" s="31">
        <f t="shared" si="98"/>
        <v>2.2927631947806115</v>
      </c>
      <c r="AH91" s="31">
        <f t="shared" si="98"/>
        <v>2.3847228409789403</v>
      </c>
      <c r="AI91" s="31">
        <f t="shared" si="98"/>
        <v>2.3479471265133296</v>
      </c>
      <c r="AJ91" s="31">
        <f t="shared" si="31"/>
        <v>57.327073077100103</v>
      </c>
      <c r="AK91" s="31">
        <f t="shared" si="32"/>
        <v>59.675020203613435</v>
      </c>
      <c r="BA91" s="18" t="s">
        <v>251</v>
      </c>
      <c r="BB91" s="31">
        <f t="shared" ref="BB91:CI91" si="106">BB$55*BB35</f>
        <v>2.3386034255599459</v>
      </c>
      <c r="BC91" s="31">
        <f t="shared" si="106"/>
        <v>1.8633540372670807</v>
      </c>
      <c r="BD91" s="31">
        <f t="shared" si="106"/>
        <v>1.6112789526686808</v>
      </c>
      <c r="BE91" s="31">
        <f t="shared" si="106"/>
        <v>2.0148791072535661</v>
      </c>
      <c r="BF91" s="31">
        <f t="shared" si="106"/>
        <v>1.7658138439805369</v>
      </c>
      <c r="BG91" s="31">
        <f t="shared" si="106"/>
        <v>3.1746031746031744</v>
      </c>
      <c r="BH91" s="31">
        <f t="shared" si="106"/>
        <v>3.4042553191489362</v>
      </c>
      <c r="BI91" s="31">
        <f t="shared" si="106"/>
        <v>1.8181818181818183</v>
      </c>
      <c r="BJ91" s="31">
        <f t="shared" si="106"/>
        <v>0.66298342541436461</v>
      </c>
      <c r="BK91" s="31">
        <f t="shared" si="106"/>
        <v>0.97205346294046169</v>
      </c>
      <c r="BL91" s="31">
        <f t="shared" si="106"/>
        <v>3.1578947368421053</v>
      </c>
      <c r="BM91" s="31">
        <f t="shared" si="106"/>
        <v>0</v>
      </c>
      <c r="BN91" s="86">
        <f t="shared" si="106"/>
        <v>0</v>
      </c>
      <c r="BO91" s="86">
        <f t="shared" si="106"/>
        <v>0</v>
      </c>
      <c r="BP91" s="31">
        <f t="shared" si="106"/>
        <v>1.5037593984962405</v>
      </c>
      <c r="BQ91" s="31">
        <f t="shared" si="106"/>
        <v>3.1152647975077881</v>
      </c>
      <c r="BR91" s="81" t="e">
        <f t="shared" si="106"/>
        <v>#VALUE!</v>
      </c>
      <c r="BS91" s="81" t="e">
        <f t="shared" si="106"/>
        <v>#VALUE!</v>
      </c>
      <c r="BT91" s="31">
        <f t="shared" si="106"/>
        <v>0</v>
      </c>
      <c r="BU91" s="92">
        <f t="shared" si="106"/>
        <v>11.111111111111111</v>
      </c>
      <c r="BV91" s="31">
        <f t="shared" si="106"/>
        <v>2.023836294130875</v>
      </c>
      <c r="BW91" s="86">
        <f t="shared" si="106"/>
        <v>4.3478260869565216E-2</v>
      </c>
      <c r="BX91" s="88">
        <f t="shared" si="106"/>
        <v>4.3478260869565216E-2</v>
      </c>
      <c r="BY91" s="81" t="e">
        <f t="shared" si="106"/>
        <v>#VALUE!</v>
      </c>
      <c r="BZ91" s="81" t="e">
        <f t="shared" si="106"/>
        <v>#VALUE!</v>
      </c>
      <c r="CA91" s="81" t="e">
        <f t="shared" si="106"/>
        <v>#VALUE!</v>
      </c>
      <c r="CB91" s="31">
        <f t="shared" si="106"/>
        <v>2.058504875406284</v>
      </c>
      <c r="CC91" s="86">
        <f t="shared" si="106"/>
        <v>4.1666666666666664E-2</v>
      </c>
      <c r="CD91" s="86">
        <f t="shared" si="106"/>
        <v>4.1666666666666664E-2</v>
      </c>
      <c r="CE91" s="86">
        <f t="shared" si="106"/>
        <v>4.1666666666666664E-2</v>
      </c>
      <c r="CF91" s="86">
        <f t="shared" si="106"/>
        <v>0</v>
      </c>
      <c r="CG91" s="31">
        <f t="shared" si="106"/>
        <v>2.2927631947806115</v>
      </c>
      <c r="CH91" s="31">
        <f t="shared" si="106"/>
        <v>2.3847228409789403</v>
      </c>
      <c r="CI91" s="31">
        <f t="shared" si="106"/>
        <v>2.3479471265133296</v>
      </c>
      <c r="CJ91" s="157">
        <f t="shared" si="35"/>
        <v>36.343377424926182</v>
      </c>
      <c r="CK91" s="157">
        <f t="shared" si="36"/>
        <v>38.691324551439514</v>
      </c>
    </row>
    <row r="92" spans="1:89" ht="100.8" x14ac:dyDescent="0.3">
      <c r="A92" s="18" t="s">
        <v>253</v>
      </c>
      <c r="B92" s="31">
        <f t="shared" ref="B92:Z92" si="107">B$55*B36</f>
        <v>2.2480237154150187</v>
      </c>
      <c r="C92" s="31">
        <f t="shared" si="107"/>
        <v>2.4844720496894408</v>
      </c>
      <c r="D92" s="31">
        <f t="shared" si="107"/>
        <v>1.6112789526686808</v>
      </c>
      <c r="E92" s="31">
        <f t="shared" si="107"/>
        <v>1.9218846869187862</v>
      </c>
      <c r="F92" s="31">
        <f t="shared" si="107"/>
        <v>3.1392246115209543</v>
      </c>
      <c r="G92" s="31">
        <f t="shared" si="107"/>
        <v>3.1746031746031744</v>
      </c>
      <c r="H92" s="31">
        <f t="shared" si="107"/>
        <v>1.0638297872340425</v>
      </c>
      <c r="I92" s="31">
        <f t="shared" si="107"/>
        <v>1.8181818181818183</v>
      </c>
      <c r="J92" s="31">
        <f t="shared" si="107"/>
        <v>0.66298342541436461</v>
      </c>
      <c r="K92" s="31">
        <f t="shared" si="107"/>
        <v>7.7764277035236935</v>
      </c>
      <c r="L92" s="31">
        <f t="shared" si="107"/>
        <v>3.1578947368421053</v>
      </c>
      <c r="M92" s="31">
        <f t="shared" si="107"/>
        <v>0</v>
      </c>
      <c r="N92" s="31">
        <f t="shared" si="107"/>
        <v>0</v>
      </c>
      <c r="O92" s="31">
        <f t="shared" si="107"/>
        <v>0</v>
      </c>
      <c r="P92" s="31">
        <f t="shared" si="107"/>
        <v>6.0150375939849621</v>
      </c>
      <c r="Q92" s="31">
        <f t="shared" si="107"/>
        <v>1.2461059190031154</v>
      </c>
      <c r="R92" s="81" t="e">
        <f t="shared" si="107"/>
        <v>#VALUE!</v>
      </c>
      <c r="S92" s="81" t="e">
        <f t="shared" si="107"/>
        <v>#VALUE!</v>
      </c>
      <c r="T92" s="31">
        <f t="shared" si="107"/>
        <v>0</v>
      </c>
      <c r="U92" s="31">
        <f t="shared" si="107"/>
        <v>0</v>
      </c>
      <c r="V92" s="31">
        <f t="shared" si="107"/>
        <v>1.7989655947829999</v>
      </c>
      <c r="W92" s="31">
        <f t="shared" si="107"/>
        <v>4.3478260869565215</v>
      </c>
      <c r="X92" s="31">
        <f t="shared" si="107"/>
        <v>4.3478260869565215</v>
      </c>
      <c r="Y92" s="81" t="e">
        <f t="shared" si="107"/>
        <v>#VALUE!</v>
      </c>
      <c r="Z92" s="81" t="e">
        <f t="shared" si="107"/>
        <v>#VALUE!</v>
      </c>
      <c r="AA92" s="81" t="e">
        <f t="shared" si="105"/>
        <v>#VALUE!</v>
      </c>
      <c r="AB92" s="31">
        <f t="shared" si="98"/>
        <v>1.7659804983748646</v>
      </c>
      <c r="AC92" s="31">
        <f t="shared" si="98"/>
        <v>4.166666666666667</v>
      </c>
      <c r="AD92" s="31">
        <f t="shared" si="98"/>
        <v>4.166666666666667</v>
      </c>
      <c r="AE92" s="31">
        <f t="shared" si="98"/>
        <v>4.166666666666667</v>
      </c>
      <c r="AF92" s="31">
        <f t="shared" si="98"/>
        <v>0</v>
      </c>
      <c r="AG92" s="31">
        <f t="shared" si="98"/>
        <v>2.7138586202528052</v>
      </c>
      <c r="AH92" s="31">
        <f t="shared" si="98"/>
        <v>2.8833798076602029</v>
      </c>
      <c r="AI92" s="31">
        <f t="shared" si="98"/>
        <v>2.8155863456179464</v>
      </c>
      <c r="AJ92" s="31">
        <f t="shared" si="31"/>
        <v>54.732999099703385</v>
      </c>
      <c r="AK92" s="31">
        <f t="shared" si="32"/>
        <v>57.548585445321329</v>
      </c>
      <c r="BA92" s="18" t="s">
        <v>253</v>
      </c>
      <c r="BB92" s="31">
        <f t="shared" ref="BB92:CI92" si="108">BB$55*BB36</f>
        <v>2.2480237154150187</v>
      </c>
      <c r="BC92" s="31">
        <f t="shared" si="108"/>
        <v>2.4844720496894408</v>
      </c>
      <c r="BD92" s="31">
        <f t="shared" si="108"/>
        <v>1.6112789526686808</v>
      </c>
      <c r="BE92" s="31">
        <f t="shared" si="108"/>
        <v>1.9218846869187862</v>
      </c>
      <c r="BF92" s="31">
        <f t="shared" si="108"/>
        <v>3.1392246115209543</v>
      </c>
      <c r="BG92" s="31">
        <f t="shared" si="108"/>
        <v>3.1746031746031744</v>
      </c>
      <c r="BH92" s="31">
        <f t="shared" si="108"/>
        <v>1.0638297872340425</v>
      </c>
      <c r="BI92" s="31">
        <f t="shared" si="108"/>
        <v>1.8181818181818183</v>
      </c>
      <c r="BJ92" s="31">
        <f t="shared" si="108"/>
        <v>0.66298342541436461</v>
      </c>
      <c r="BK92" s="31">
        <f t="shared" si="108"/>
        <v>7.7764277035236935</v>
      </c>
      <c r="BL92" s="31">
        <f t="shared" si="108"/>
        <v>3.1578947368421053</v>
      </c>
      <c r="BM92" s="31">
        <f t="shared" si="108"/>
        <v>0</v>
      </c>
      <c r="BN92" s="86">
        <f t="shared" si="108"/>
        <v>0</v>
      </c>
      <c r="BO92" s="86">
        <f t="shared" si="108"/>
        <v>0</v>
      </c>
      <c r="BP92" s="31">
        <f t="shared" si="108"/>
        <v>6.0150375939849621</v>
      </c>
      <c r="BQ92" s="31">
        <f t="shared" si="108"/>
        <v>1.2461059190031154</v>
      </c>
      <c r="BR92" s="81" t="e">
        <f t="shared" si="108"/>
        <v>#VALUE!</v>
      </c>
      <c r="BS92" s="81" t="e">
        <f t="shared" si="108"/>
        <v>#VALUE!</v>
      </c>
      <c r="BT92" s="31">
        <f t="shared" si="108"/>
        <v>0</v>
      </c>
      <c r="BU92" s="92">
        <f t="shared" si="108"/>
        <v>0</v>
      </c>
      <c r="BV92" s="31">
        <f t="shared" si="108"/>
        <v>1.7989655947829999</v>
      </c>
      <c r="BW92" s="86">
        <f t="shared" si="108"/>
        <v>4.3478260869565216E-2</v>
      </c>
      <c r="BX92" s="88">
        <f t="shared" si="108"/>
        <v>4.3478260869565216E-2</v>
      </c>
      <c r="BY92" s="81" t="e">
        <f t="shared" si="108"/>
        <v>#VALUE!</v>
      </c>
      <c r="BZ92" s="81" t="e">
        <f t="shared" si="108"/>
        <v>#VALUE!</v>
      </c>
      <c r="CA92" s="81" t="e">
        <f t="shared" si="108"/>
        <v>#VALUE!</v>
      </c>
      <c r="CB92" s="31">
        <f t="shared" si="108"/>
        <v>1.7659804983748646</v>
      </c>
      <c r="CC92" s="86">
        <f t="shared" si="108"/>
        <v>4.1666666666666664E-2</v>
      </c>
      <c r="CD92" s="86">
        <f t="shared" si="108"/>
        <v>4.1666666666666664E-2</v>
      </c>
      <c r="CE92" s="86">
        <f t="shared" si="108"/>
        <v>4.1666666666666664E-2</v>
      </c>
      <c r="CF92" s="86">
        <f t="shared" si="108"/>
        <v>0</v>
      </c>
      <c r="CG92" s="31">
        <f t="shared" si="108"/>
        <v>2.7138586202528052</v>
      </c>
      <c r="CH92" s="31">
        <f t="shared" si="108"/>
        <v>2.8833798076602029</v>
      </c>
      <c r="CI92" s="31">
        <f t="shared" si="108"/>
        <v>2.8155863456179464</v>
      </c>
      <c r="CJ92" s="157">
        <f t="shared" si="35"/>
        <v>33.749303447529464</v>
      </c>
      <c r="CK92" s="157">
        <f t="shared" si="36"/>
        <v>36.564889793147408</v>
      </c>
    </row>
    <row r="93" spans="1:89" ht="100.8" x14ac:dyDescent="0.3">
      <c r="A93" s="18" t="s">
        <v>254</v>
      </c>
      <c r="B93" s="31">
        <f t="shared" ref="B93:Z93" si="109">B$55*B37</f>
        <v>2.2480237154150187</v>
      </c>
      <c r="C93" s="31">
        <f t="shared" si="109"/>
        <v>2.4844720496894408</v>
      </c>
      <c r="D93" s="31">
        <f t="shared" si="109"/>
        <v>1.6112789526686808</v>
      </c>
      <c r="E93" s="31">
        <f t="shared" si="109"/>
        <v>2.0768753874767527</v>
      </c>
      <c r="F93" s="31">
        <f t="shared" si="109"/>
        <v>3.1392246115209543</v>
      </c>
      <c r="G93" s="31">
        <f t="shared" si="109"/>
        <v>3.1746031746031744</v>
      </c>
      <c r="H93" s="31">
        <f t="shared" si="109"/>
        <v>1.0638297872340425</v>
      </c>
      <c r="I93" s="31">
        <f t="shared" si="109"/>
        <v>2.4242424242424243</v>
      </c>
      <c r="J93" s="31">
        <f t="shared" si="109"/>
        <v>0.66298342541436461</v>
      </c>
      <c r="K93" s="31">
        <f t="shared" si="109"/>
        <v>7.7764277035236935</v>
      </c>
      <c r="L93" s="31">
        <f t="shared" si="109"/>
        <v>3.1578947368421053</v>
      </c>
      <c r="M93" s="31">
        <f t="shared" si="109"/>
        <v>0.49342105263157909</v>
      </c>
      <c r="N93" s="31">
        <f t="shared" si="109"/>
        <v>0</v>
      </c>
      <c r="O93" s="31">
        <f t="shared" si="109"/>
        <v>16.666666666666668</v>
      </c>
      <c r="P93" s="31">
        <f t="shared" si="109"/>
        <v>6.0150375939849621</v>
      </c>
      <c r="Q93" s="31">
        <f t="shared" si="109"/>
        <v>1.2461059190031154</v>
      </c>
      <c r="R93" s="81" t="e">
        <f t="shared" si="109"/>
        <v>#VALUE!</v>
      </c>
      <c r="S93" s="81" t="e">
        <f t="shared" si="109"/>
        <v>#VALUE!</v>
      </c>
      <c r="T93" s="31">
        <f t="shared" si="109"/>
        <v>0</v>
      </c>
      <c r="U93" s="31">
        <f t="shared" si="109"/>
        <v>0</v>
      </c>
      <c r="V93" s="31">
        <f t="shared" si="109"/>
        <v>2.023836294130875</v>
      </c>
      <c r="W93" s="31">
        <f t="shared" si="109"/>
        <v>4.3478260869565215</v>
      </c>
      <c r="X93" s="31">
        <f t="shared" si="109"/>
        <v>4.3478260869565215</v>
      </c>
      <c r="Y93" s="81" t="e">
        <f t="shared" si="109"/>
        <v>#VALUE!</v>
      </c>
      <c r="Z93" s="81" t="e">
        <f t="shared" si="109"/>
        <v>#VALUE!</v>
      </c>
      <c r="AA93" s="81" t="e">
        <f t="shared" si="105"/>
        <v>#VALUE!</v>
      </c>
      <c r="AB93" s="31">
        <f t="shared" si="98"/>
        <v>2.0151679306608883</v>
      </c>
      <c r="AC93" s="31">
        <f t="shared" si="98"/>
        <v>4.166666666666667</v>
      </c>
      <c r="AD93" s="31">
        <f t="shared" si="98"/>
        <v>4.166666666666667</v>
      </c>
      <c r="AE93" s="31">
        <f t="shared" si="98"/>
        <v>4.166666666666667</v>
      </c>
      <c r="AF93" s="31">
        <f t="shared" si="98"/>
        <v>0</v>
      </c>
      <c r="AG93" s="31">
        <f t="shared" si="98"/>
        <v>2.8391136334952423</v>
      </c>
      <c r="AH93" s="31">
        <f t="shared" si="98"/>
        <v>3.183149550663376</v>
      </c>
      <c r="AI93" s="31">
        <f t="shared" si="98"/>
        <v>3.0455656518693019</v>
      </c>
      <c r="AJ93" s="31">
        <f t="shared" si="31"/>
        <v>72.399842086430709</v>
      </c>
      <c r="AK93" s="31">
        <f t="shared" si="32"/>
        <v>75.445407738300005</v>
      </c>
      <c r="BA93" s="18" t="s">
        <v>254</v>
      </c>
      <c r="BB93" s="31">
        <f t="shared" ref="BB93:CI93" si="110">BB$55*BB37</f>
        <v>2.2480237154150187</v>
      </c>
      <c r="BC93" s="31">
        <f t="shared" si="110"/>
        <v>2.4844720496894408</v>
      </c>
      <c r="BD93" s="31">
        <f t="shared" si="110"/>
        <v>1.6112789526686808</v>
      </c>
      <c r="BE93" s="31">
        <f t="shared" si="110"/>
        <v>2.0768753874767527</v>
      </c>
      <c r="BF93" s="31">
        <f t="shared" si="110"/>
        <v>3.1392246115209543</v>
      </c>
      <c r="BG93" s="31">
        <f t="shared" si="110"/>
        <v>3.1746031746031744</v>
      </c>
      <c r="BH93" s="31">
        <f t="shared" si="110"/>
        <v>1.0638297872340425</v>
      </c>
      <c r="BI93" s="31">
        <f t="shared" si="110"/>
        <v>2.4242424242424243</v>
      </c>
      <c r="BJ93" s="31">
        <f t="shared" si="110"/>
        <v>0.66298342541436461</v>
      </c>
      <c r="BK93" s="31">
        <f t="shared" si="110"/>
        <v>7.7764277035236935</v>
      </c>
      <c r="BL93" s="31">
        <f t="shared" si="110"/>
        <v>3.1578947368421053</v>
      </c>
      <c r="BM93" s="31">
        <f t="shared" si="110"/>
        <v>0.49342105263157909</v>
      </c>
      <c r="BN93" s="86">
        <f t="shared" si="110"/>
        <v>0</v>
      </c>
      <c r="BO93" s="86">
        <f t="shared" si="110"/>
        <v>0.16666666666666666</v>
      </c>
      <c r="BP93" s="31">
        <f t="shared" si="110"/>
        <v>6.0150375939849621</v>
      </c>
      <c r="BQ93" s="31">
        <f t="shared" si="110"/>
        <v>1.2461059190031154</v>
      </c>
      <c r="BR93" s="81" t="e">
        <f t="shared" si="110"/>
        <v>#VALUE!</v>
      </c>
      <c r="BS93" s="81" t="e">
        <f t="shared" si="110"/>
        <v>#VALUE!</v>
      </c>
      <c r="BT93" s="31">
        <f t="shared" si="110"/>
        <v>0</v>
      </c>
      <c r="BU93" s="92">
        <f t="shared" si="110"/>
        <v>0</v>
      </c>
      <c r="BV93" s="31">
        <f t="shared" si="110"/>
        <v>2.023836294130875</v>
      </c>
      <c r="BW93" s="86">
        <f t="shared" si="110"/>
        <v>4.3478260869565216E-2</v>
      </c>
      <c r="BX93" s="88">
        <f t="shared" si="110"/>
        <v>4.3478260869565216E-2</v>
      </c>
      <c r="BY93" s="81" t="e">
        <f t="shared" si="110"/>
        <v>#VALUE!</v>
      </c>
      <c r="BZ93" s="81" t="e">
        <f t="shared" si="110"/>
        <v>#VALUE!</v>
      </c>
      <c r="CA93" s="81" t="e">
        <f t="shared" si="110"/>
        <v>#VALUE!</v>
      </c>
      <c r="CB93" s="31">
        <f t="shared" si="110"/>
        <v>2.0151679306608883</v>
      </c>
      <c r="CC93" s="86">
        <f t="shared" si="110"/>
        <v>4.1666666666666664E-2</v>
      </c>
      <c r="CD93" s="86">
        <f t="shared" si="110"/>
        <v>4.1666666666666664E-2</v>
      </c>
      <c r="CE93" s="86">
        <f t="shared" si="110"/>
        <v>4.1666666666666664E-2</v>
      </c>
      <c r="CF93" s="86">
        <f t="shared" si="110"/>
        <v>0</v>
      </c>
      <c r="CG93" s="31">
        <f t="shared" si="110"/>
        <v>2.8391136334952423</v>
      </c>
      <c r="CH93" s="31">
        <f t="shared" si="110"/>
        <v>3.183149550663376</v>
      </c>
      <c r="CI93" s="31">
        <f t="shared" si="110"/>
        <v>3.0455656518693019</v>
      </c>
      <c r="CJ93" s="157">
        <f t="shared" si="35"/>
        <v>34.916146434256774</v>
      </c>
      <c r="CK93" s="157">
        <f t="shared" si="36"/>
        <v>37.961712086126077</v>
      </c>
    </row>
    <row r="94" spans="1:89" ht="100.8" x14ac:dyDescent="0.3">
      <c r="A94" s="18" t="s">
        <v>255</v>
      </c>
      <c r="B94" s="31">
        <f t="shared" ref="B94:Z94" si="111">B$55*B38</f>
        <v>2.2480237154150187</v>
      </c>
      <c r="C94" s="31">
        <f t="shared" si="111"/>
        <v>3.7267080745341614</v>
      </c>
      <c r="D94" s="31">
        <f t="shared" si="111"/>
        <v>1.6112789526686808</v>
      </c>
      <c r="E94" s="31">
        <f t="shared" si="111"/>
        <v>1.9218846869187862</v>
      </c>
      <c r="F94" s="31">
        <f t="shared" si="111"/>
        <v>3.1392246115209543</v>
      </c>
      <c r="G94" s="31">
        <f t="shared" si="111"/>
        <v>3.1746031746031744</v>
      </c>
      <c r="H94" s="31">
        <f t="shared" si="111"/>
        <v>1.0638297872340425</v>
      </c>
      <c r="I94" s="31">
        <f t="shared" si="111"/>
        <v>1.8181818181818183</v>
      </c>
      <c r="J94" s="31">
        <f t="shared" si="111"/>
        <v>0.66298342541436461</v>
      </c>
      <c r="K94" s="31">
        <f t="shared" si="111"/>
        <v>7.7764277035236935</v>
      </c>
      <c r="L94" s="31">
        <f t="shared" si="111"/>
        <v>3.1578947368421053</v>
      </c>
      <c r="M94" s="31">
        <f t="shared" si="111"/>
        <v>0</v>
      </c>
      <c r="N94" s="31">
        <f t="shared" si="111"/>
        <v>0</v>
      </c>
      <c r="O94" s="31">
        <f t="shared" si="111"/>
        <v>0</v>
      </c>
      <c r="P94" s="31">
        <f t="shared" si="111"/>
        <v>6.0150375939849621</v>
      </c>
      <c r="Q94" s="31">
        <f t="shared" si="111"/>
        <v>1.2461059190031154</v>
      </c>
      <c r="R94" s="81" t="e">
        <f t="shared" si="111"/>
        <v>#VALUE!</v>
      </c>
      <c r="S94" s="81" t="e">
        <f t="shared" si="111"/>
        <v>#VALUE!</v>
      </c>
      <c r="T94" s="31">
        <f t="shared" si="111"/>
        <v>0</v>
      </c>
      <c r="U94" s="31">
        <f t="shared" si="111"/>
        <v>11.111111111111111</v>
      </c>
      <c r="V94" s="31">
        <f t="shared" si="111"/>
        <v>1.7989655947829999</v>
      </c>
      <c r="W94" s="31">
        <f t="shared" si="111"/>
        <v>4.3478260869565215</v>
      </c>
      <c r="X94" s="31">
        <f t="shared" si="111"/>
        <v>4.3478260869565215</v>
      </c>
      <c r="Y94" s="81" t="e">
        <f t="shared" si="111"/>
        <v>#VALUE!</v>
      </c>
      <c r="Z94" s="81" t="e">
        <f t="shared" si="111"/>
        <v>#VALUE!</v>
      </c>
      <c r="AA94" s="81" t="e">
        <f t="shared" si="105"/>
        <v>#VALUE!</v>
      </c>
      <c r="AB94" s="31">
        <f t="shared" si="98"/>
        <v>1.7659804983748646</v>
      </c>
      <c r="AC94" s="31">
        <f t="shared" si="98"/>
        <v>4.166666666666667</v>
      </c>
      <c r="AD94" s="31">
        <f t="shared" si="98"/>
        <v>4.166666666666667</v>
      </c>
      <c r="AE94" s="31">
        <f t="shared" si="98"/>
        <v>4.166666666666667</v>
      </c>
      <c r="AF94" s="31">
        <f t="shared" si="98"/>
        <v>0</v>
      </c>
      <c r="AG94" s="31">
        <f t="shared" si="98"/>
        <v>2.8152555357347779</v>
      </c>
      <c r="AH94" s="31">
        <f t="shared" si="98"/>
        <v>2.9334633278925142</v>
      </c>
      <c r="AI94" s="31">
        <f t="shared" si="98"/>
        <v>2.8861906795982</v>
      </c>
      <c r="AJ94" s="31">
        <f t="shared" si="31"/>
        <v>67.015741901678979</v>
      </c>
      <c r="AK94" s="31">
        <f t="shared" si="32"/>
        <v>69.90193258127718</v>
      </c>
      <c r="BA94" s="18" t="s">
        <v>255</v>
      </c>
      <c r="BB94" s="31">
        <f t="shared" ref="BB94:CI94" si="112">BB$55*BB38</f>
        <v>2.2480237154150187</v>
      </c>
      <c r="BC94" s="31">
        <f t="shared" si="112"/>
        <v>3.7267080745341614</v>
      </c>
      <c r="BD94" s="31">
        <f t="shared" si="112"/>
        <v>1.6112789526686808</v>
      </c>
      <c r="BE94" s="31">
        <f t="shared" si="112"/>
        <v>1.9218846869187862</v>
      </c>
      <c r="BF94" s="31">
        <f t="shared" si="112"/>
        <v>3.1392246115209543</v>
      </c>
      <c r="BG94" s="31">
        <f t="shared" si="112"/>
        <v>3.1746031746031744</v>
      </c>
      <c r="BH94" s="31">
        <f t="shared" si="112"/>
        <v>1.0638297872340425</v>
      </c>
      <c r="BI94" s="31">
        <f t="shared" si="112"/>
        <v>1.8181818181818183</v>
      </c>
      <c r="BJ94" s="31">
        <f t="shared" si="112"/>
        <v>0.66298342541436461</v>
      </c>
      <c r="BK94" s="31">
        <f t="shared" si="112"/>
        <v>7.7764277035236935</v>
      </c>
      <c r="BL94" s="31">
        <f t="shared" si="112"/>
        <v>3.1578947368421053</v>
      </c>
      <c r="BM94" s="31">
        <f t="shared" si="112"/>
        <v>0</v>
      </c>
      <c r="BN94" s="86">
        <f t="shared" si="112"/>
        <v>0</v>
      </c>
      <c r="BO94" s="86">
        <f t="shared" si="112"/>
        <v>0</v>
      </c>
      <c r="BP94" s="31">
        <f t="shared" si="112"/>
        <v>6.0150375939849621</v>
      </c>
      <c r="BQ94" s="31">
        <f t="shared" si="112"/>
        <v>1.2461059190031154</v>
      </c>
      <c r="BR94" s="81" t="e">
        <f t="shared" si="112"/>
        <v>#VALUE!</v>
      </c>
      <c r="BS94" s="81" t="e">
        <f t="shared" si="112"/>
        <v>#VALUE!</v>
      </c>
      <c r="BT94" s="31">
        <f t="shared" si="112"/>
        <v>0</v>
      </c>
      <c r="BU94" s="92">
        <f t="shared" si="112"/>
        <v>11.111111111111111</v>
      </c>
      <c r="BV94" s="31">
        <f t="shared" si="112"/>
        <v>1.7989655947829999</v>
      </c>
      <c r="BW94" s="86">
        <f t="shared" si="112"/>
        <v>4.3478260869565216E-2</v>
      </c>
      <c r="BX94" s="88">
        <f t="shared" si="112"/>
        <v>4.3478260869565216E-2</v>
      </c>
      <c r="BY94" s="81" t="e">
        <f t="shared" si="112"/>
        <v>#VALUE!</v>
      </c>
      <c r="BZ94" s="81" t="e">
        <f t="shared" si="112"/>
        <v>#VALUE!</v>
      </c>
      <c r="CA94" s="81" t="e">
        <f t="shared" si="112"/>
        <v>#VALUE!</v>
      </c>
      <c r="CB94" s="31">
        <f t="shared" si="112"/>
        <v>1.7659804983748646</v>
      </c>
      <c r="CC94" s="86">
        <f t="shared" si="112"/>
        <v>4.1666666666666664E-2</v>
      </c>
      <c r="CD94" s="86">
        <f t="shared" si="112"/>
        <v>4.1666666666666664E-2</v>
      </c>
      <c r="CE94" s="86">
        <f t="shared" si="112"/>
        <v>4.1666666666666664E-2</v>
      </c>
      <c r="CF94" s="86">
        <f t="shared" si="112"/>
        <v>0</v>
      </c>
      <c r="CG94" s="31">
        <f t="shared" si="112"/>
        <v>2.8152555357347779</v>
      </c>
      <c r="CH94" s="31">
        <f t="shared" si="112"/>
        <v>2.9334633278925142</v>
      </c>
      <c r="CI94" s="31">
        <f t="shared" si="112"/>
        <v>2.8861906795982</v>
      </c>
      <c r="CJ94" s="157">
        <f t="shared" si="35"/>
        <v>46.032046249505044</v>
      </c>
      <c r="CK94" s="157">
        <f t="shared" si="36"/>
        <v>48.918236929103244</v>
      </c>
    </row>
    <row r="95" spans="1:89" ht="86.4" x14ac:dyDescent="0.3">
      <c r="A95" s="18" t="s">
        <v>256</v>
      </c>
      <c r="B95" s="31">
        <f t="shared" ref="B95:Z95" si="113">B$55*B39</f>
        <v>2.2480237154150187</v>
      </c>
      <c r="C95" s="31">
        <f t="shared" si="113"/>
        <v>2.4844720496894408</v>
      </c>
      <c r="D95" s="31">
        <f t="shared" si="113"/>
        <v>1.6112789526686808</v>
      </c>
      <c r="E95" s="31">
        <f t="shared" si="113"/>
        <v>1.9218846869187862</v>
      </c>
      <c r="F95" s="31">
        <f t="shared" si="113"/>
        <v>3.1392246115209543</v>
      </c>
      <c r="G95" s="31">
        <f t="shared" si="113"/>
        <v>3.1746031746031744</v>
      </c>
      <c r="H95" s="31">
        <f t="shared" si="113"/>
        <v>1.0638297872340425</v>
      </c>
      <c r="I95" s="31">
        <f t="shared" si="113"/>
        <v>1.8181818181818183</v>
      </c>
      <c r="J95" s="31">
        <f t="shared" si="113"/>
        <v>0.66298342541436461</v>
      </c>
      <c r="K95" s="31">
        <f t="shared" si="113"/>
        <v>7.7764277035236935</v>
      </c>
      <c r="L95" s="31">
        <f t="shared" si="113"/>
        <v>3.1578947368421053</v>
      </c>
      <c r="M95" s="31">
        <f t="shared" si="113"/>
        <v>0</v>
      </c>
      <c r="N95" s="31">
        <f t="shared" si="113"/>
        <v>0</v>
      </c>
      <c r="O95" s="31">
        <f t="shared" si="113"/>
        <v>0</v>
      </c>
      <c r="P95" s="31">
        <f t="shared" si="113"/>
        <v>6.0150375939849621</v>
      </c>
      <c r="Q95" s="31">
        <f t="shared" si="113"/>
        <v>1.2461059190031154</v>
      </c>
      <c r="R95" s="81" t="e">
        <f t="shared" si="113"/>
        <v>#VALUE!</v>
      </c>
      <c r="S95" s="81" t="e">
        <f t="shared" si="113"/>
        <v>#VALUE!</v>
      </c>
      <c r="T95" s="31">
        <f t="shared" si="113"/>
        <v>0</v>
      </c>
      <c r="U95" s="31">
        <f t="shared" si="113"/>
        <v>11.111111111111111</v>
      </c>
      <c r="V95" s="31">
        <f t="shared" si="113"/>
        <v>1.7989655947829999</v>
      </c>
      <c r="W95" s="31">
        <f t="shared" si="113"/>
        <v>4.3478260869565215</v>
      </c>
      <c r="X95" s="31">
        <f t="shared" si="113"/>
        <v>4.3478260869565215</v>
      </c>
      <c r="Y95" s="81" t="e">
        <f t="shared" si="113"/>
        <v>#VALUE!</v>
      </c>
      <c r="Z95" s="81" t="e">
        <f t="shared" si="113"/>
        <v>#VALUE!</v>
      </c>
      <c r="AA95" s="81" t="e">
        <f t="shared" si="105"/>
        <v>#VALUE!</v>
      </c>
      <c r="AB95" s="31">
        <f t="shared" si="98"/>
        <v>1.7659804983748646</v>
      </c>
      <c r="AC95" s="31">
        <f t="shared" si="98"/>
        <v>4.166666666666667</v>
      </c>
      <c r="AD95" s="31">
        <f t="shared" si="98"/>
        <v>4.166666666666667</v>
      </c>
      <c r="AE95" s="31">
        <f t="shared" si="98"/>
        <v>4.166666666666667</v>
      </c>
      <c r="AF95" s="31">
        <f t="shared" si="98"/>
        <v>0</v>
      </c>
      <c r="AG95" s="31">
        <f t="shared" si="98"/>
        <v>2.8389943430064402</v>
      </c>
      <c r="AH95" s="31">
        <f t="shared" si="98"/>
        <v>2.0668594325712051</v>
      </c>
      <c r="AI95" s="31">
        <f t="shared" si="98"/>
        <v>2.375645015911259</v>
      </c>
      <c r="AJ95" s="31">
        <f t="shared" si="31"/>
        <v>66.28405154052119</v>
      </c>
      <c r="AK95" s="31">
        <f t="shared" si="32"/>
        <v>68.659696556432451</v>
      </c>
      <c r="BA95" s="18" t="s">
        <v>256</v>
      </c>
      <c r="BB95" s="31">
        <f t="shared" ref="BB95:CI95" si="114">BB$55*BB39</f>
        <v>2.2480237154150187</v>
      </c>
      <c r="BC95" s="31">
        <f t="shared" si="114"/>
        <v>2.4844720496894408</v>
      </c>
      <c r="BD95" s="31">
        <f t="shared" si="114"/>
        <v>1.6112789526686808</v>
      </c>
      <c r="BE95" s="31">
        <f t="shared" si="114"/>
        <v>1.9218846869187862</v>
      </c>
      <c r="BF95" s="31">
        <f t="shared" si="114"/>
        <v>3.1392246115209543</v>
      </c>
      <c r="BG95" s="31">
        <f t="shared" si="114"/>
        <v>3.1746031746031744</v>
      </c>
      <c r="BH95" s="31">
        <f t="shared" si="114"/>
        <v>1.0638297872340425</v>
      </c>
      <c r="BI95" s="31">
        <f t="shared" si="114"/>
        <v>1.8181818181818183</v>
      </c>
      <c r="BJ95" s="31">
        <f t="shared" si="114"/>
        <v>0.66298342541436461</v>
      </c>
      <c r="BK95" s="31">
        <f t="shared" si="114"/>
        <v>7.7764277035236935</v>
      </c>
      <c r="BL95" s="31">
        <f t="shared" si="114"/>
        <v>3.1578947368421053</v>
      </c>
      <c r="BM95" s="31">
        <f t="shared" si="114"/>
        <v>0</v>
      </c>
      <c r="BN95" s="86">
        <f t="shared" si="114"/>
        <v>0</v>
      </c>
      <c r="BO95" s="86">
        <f t="shared" si="114"/>
        <v>0</v>
      </c>
      <c r="BP95" s="31">
        <f t="shared" si="114"/>
        <v>6.0150375939849621</v>
      </c>
      <c r="BQ95" s="31">
        <f t="shared" si="114"/>
        <v>1.2461059190031154</v>
      </c>
      <c r="BR95" s="81" t="e">
        <f t="shared" si="114"/>
        <v>#VALUE!</v>
      </c>
      <c r="BS95" s="81" t="e">
        <f t="shared" si="114"/>
        <v>#VALUE!</v>
      </c>
      <c r="BT95" s="31">
        <f t="shared" si="114"/>
        <v>0</v>
      </c>
      <c r="BU95" s="92">
        <f t="shared" si="114"/>
        <v>11.111111111111111</v>
      </c>
      <c r="BV95" s="31">
        <f t="shared" si="114"/>
        <v>1.7989655947829999</v>
      </c>
      <c r="BW95" s="86">
        <f t="shared" si="114"/>
        <v>4.3478260869565216E-2</v>
      </c>
      <c r="BX95" s="88">
        <f t="shared" si="114"/>
        <v>4.3478260869565216E-2</v>
      </c>
      <c r="BY95" s="81" t="e">
        <f t="shared" si="114"/>
        <v>#VALUE!</v>
      </c>
      <c r="BZ95" s="81" t="e">
        <f t="shared" si="114"/>
        <v>#VALUE!</v>
      </c>
      <c r="CA95" s="81" t="e">
        <f t="shared" si="114"/>
        <v>#VALUE!</v>
      </c>
      <c r="CB95" s="31">
        <f t="shared" si="114"/>
        <v>1.7659804983748646</v>
      </c>
      <c r="CC95" s="86">
        <f t="shared" si="114"/>
        <v>4.1666666666666664E-2</v>
      </c>
      <c r="CD95" s="86">
        <f t="shared" si="114"/>
        <v>4.1666666666666664E-2</v>
      </c>
      <c r="CE95" s="86">
        <f t="shared" si="114"/>
        <v>4.1666666666666664E-2</v>
      </c>
      <c r="CF95" s="86">
        <f t="shared" si="114"/>
        <v>0</v>
      </c>
      <c r="CG95" s="31">
        <f t="shared" si="114"/>
        <v>2.8389943430064402</v>
      </c>
      <c r="CH95" s="31">
        <f t="shared" si="114"/>
        <v>2.0668594325712051</v>
      </c>
      <c r="CI95" s="31">
        <f t="shared" si="114"/>
        <v>2.375645015911259</v>
      </c>
      <c r="CJ95" s="157">
        <f t="shared" si="35"/>
        <v>45.300355888347255</v>
      </c>
      <c r="CK95" s="157">
        <f t="shared" si="36"/>
        <v>47.676000904258515</v>
      </c>
    </row>
    <row r="96" spans="1:89" ht="86.4" x14ac:dyDescent="0.3">
      <c r="A96" s="18" t="s">
        <v>258</v>
      </c>
      <c r="B96" s="31">
        <f t="shared" ref="B96:Z96" si="115">B$55*B40</f>
        <v>2.2480237154150187</v>
      </c>
      <c r="C96" s="31">
        <f t="shared" si="115"/>
        <v>3.7267080745341614</v>
      </c>
      <c r="D96" s="31">
        <f t="shared" si="115"/>
        <v>3.2225579053373616</v>
      </c>
      <c r="E96" s="31">
        <f t="shared" si="115"/>
        <v>2.107873527588346</v>
      </c>
      <c r="F96" s="31">
        <f t="shared" si="115"/>
        <v>2.9822633809449064</v>
      </c>
      <c r="G96" s="31">
        <f t="shared" si="115"/>
        <v>1.5873015873015872</v>
      </c>
      <c r="H96" s="31">
        <f t="shared" si="115"/>
        <v>1.0638297872340425</v>
      </c>
      <c r="I96" s="31">
        <f t="shared" si="115"/>
        <v>2.4242424242424243</v>
      </c>
      <c r="J96" s="31">
        <f t="shared" si="115"/>
        <v>0.66298342541436461</v>
      </c>
      <c r="K96" s="31">
        <f t="shared" si="115"/>
        <v>1.4580801944106925</v>
      </c>
      <c r="L96" s="31">
        <f t="shared" si="115"/>
        <v>4.2105263157894735</v>
      </c>
      <c r="M96" s="31">
        <f t="shared" si="115"/>
        <v>0.49342105263157909</v>
      </c>
      <c r="N96" s="31">
        <f t="shared" si="115"/>
        <v>0</v>
      </c>
      <c r="O96" s="31">
        <f t="shared" si="115"/>
        <v>16.666666666666668</v>
      </c>
      <c r="P96" s="31">
        <f t="shared" si="115"/>
        <v>1.5037593984962405</v>
      </c>
      <c r="Q96" s="31">
        <f t="shared" si="115"/>
        <v>3.1152647975077881</v>
      </c>
      <c r="R96" s="81" t="e">
        <f t="shared" si="115"/>
        <v>#VALUE!</v>
      </c>
      <c r="S96" s="81" t="e">
        <f t="shared" si="115"/>
        <v>#VALUE!</v>
      </c>
      <c r="T96" s="31">
        <f t="shared" si="115"/>
        <v>0</v>
      </c>
      <c r="U96" s="31">
        <f t="shared" si="115"/>
        <v>0</v>
      </c>
      <c r="V96" s="31">
        <f t="shared" si="115"/>
        <v>1.9338880143917248</v>
      </c>
      <c r="W96" s="31">
        <f t="shared" si="115"/>
        <v>4.3478260869565215</v>
      </c>
      <c r="X96" s="31">
        <f t="shared" si="115"/>
        <v>5.7971014492753623</v>
      </c>
      <c r="Y96" s="81" t="e">
        <f t="shared" si="115"/>
        <v>#VALUE!</v>
      </c>
      <c r="Z96" s="81" t="e">
        <f t="shared" si="115"/>
        <v>#VALUE!</v>
      </c>
      <c r="AA96" s="81" t="e">
        <f t="shared" si="105"/>
        <v>#VALUE!</v>
      </c>
      <c r="AB96" s="31">
        <f t="shared" si="98"/>
        <v>2.1235102925243772</v>
      </c>
      <c r="AC96" s="31">
        <f t="shared" si="98"/>
        <v>4.166666666666667</v>
      </c>
      <c r="AD96" s="31">
        <f t="shared" si="98"/>
        <v>4.166666666666667</v>
      </c>
      <c r="AE96" s="31">
        <f t="shared" si="98"/>
        <v>4.166666666666667</v>
      </c>
      <c r="AF96" s="31">
        <f t="shared" si="98"/>
        <v>0</v>
      </c>
      <c r="AG96" s="31">
        <f t="shared" si="98"/>
        <v>2.980950024681202</v>
      </c>
      <c r="AH96" s="31">
        <f t="shared" si="98"/>
        <v>3.2450146227979548</v>
      </c>
      <c r="AI96" s="31">
        <f t="shared" si="98"/>
        <v>3.1394121693057579</v>
      </c>
      <c r="AJ96" s="31">
        <f t="shared" si="31"/>
        <v>66.78939534230814</v>
      </c>
      <c r="AK96" s="31">
        <f t="shared" si="32"/>
        <v>69.928807511613897</v>
      </c>
      <c r="BA96" s="18" t="s">
        <v>258</v>
      </c>
      <c r="BB96" s="31">
        <f t="shared" ref="BB96:CI96" si="116">BB$55*BB40</f>
        <v>2.2480237154150187</v>
      </c>
      <c r="BC96" s="31">
        <f t="shared" si="116"/>
        <v>3.7267080745341614</v>
      </c>
      <c r="BD96" s="31">
        <f t="shared" si="116"/>
        <v>3.2225579053373616</v>
      </c>
      <c r="BE96" s="31">
        <f t="shared" si="116"/>
        <v>2.107873527588346</v>
      </c>
      <c r="BF96" s="31">
        <f t="shared" si="116"/>
        <v>2.9822633809449064</v>
      </c>
      <c r="BG96" s="31">
        <f t="shared" si="116"/>
        <v>1.5873015873015872</v>
      </c>
      <c r="BH96" s="31">
        <f t="shared" si="116"/>
        <v>1.0638297872340425</v>
      </c>
      <c r="BI96" s="31">
        <f t="shared" si="116"/>
        <v>2.4242424242424243</v>
      </c>
      <c r="BJ96" s="31">
        <f t="shared" si="116"/>
        <v>0.66298342541436461</v>
      </c>
      <c r="BK96" s="31">
        <f t="shared" si="116"/>
        <v>1.4580801944106925</v>
      </c>
      <c r="BL96" s="31">
        <f t="shared" si="116"/>
        <v>4.2105263157894735</v>
      </c>
      <c r="BM96" s="31">
        <f t="shared" si="116"/>
        <v>0.49342105263157909</v>
      </c>
      <c r="BN96" s="86">
        <f t="shared" si="116"/>
        <v>0</v>
      </c>
      <c r="BO96" s="86">
        <f t="shared" si="116"/>
        <v>0.16666666666666666</v>
      </c>
      <c r="BP96" s="31">
        <f t="shared" si="116"/>
        <v>1.5037593984962405</v>
      </c>
      <c r="BQ96" s="31">
        <f t="shared" si="116"/>
        <v>3.1152647975077881</v>
      </c>
      <c r="BR96" s="81" t="e">
        <f t="shared" si="116"/>
        <v>#VALUE!</v>
      </c>
      <c r="BS96" s="81" t="e">
        <f t="shared" si="116"/>
        <v>#VALUE!</v>
      </c>
      <c r="BT96" s="31">
        <f t="shared" si="116"/>
        <v>0</v>
      </c>
      <c r="BU96" s="92">
        <f t="shared" si="116"/>
        <v>0</v>
      </c>
      <c r="BV96" s="31">
        <f t="shared" si="116"/>
        <v>1.9338880143917248</v>
      </c>
      <c r="BW96" s="86">
        <f t="shared" si="116"/>
        <v>4.3478260869565216E-2</v>
      </c>
      <c r="BX96" s="88">
        <f t="shared" si="116"/>
        <v>5.7971014492753624E-2</v>
      </c>
      <c r="BY96" s="81" t="e">
        <f t="shared" si="116"/>
        <v>#VALUE!</v>
      </c>
      <c r="BZ96" s="81" t="e">
        <f t="shared" si="116"/>
        <v>#VALUE!</v>
      </c>
      <c r="CA96" s="81" t="e">
        <f t="shared" si="116"/>
        <v>#VALUE!</v>
      </c>
      <c r="CB96" s="31">
        <f t="shared" si="116"/>
        <v>2.1235102925243772</v>
      </c>
      <c r="CC96" s="86">
        <f t="shared" si="116"/>
        <v>4.1666666666666664E-2</v>
      </c>
      <c r="CD96" s="86">
        <f t="shared" si="116"/>
        <v>4.1666666666666664E-2</v>
      </c>
      <c r="CE96" s="86">
        <f t="shared" si="116"/>
        <v>4.1666666666666664E-2</v>
      </c>
      <c r="CF96" s="86">
        <f t="shared" si="116"/>
        <v>0</v>
      </c>
      <c r="CG96" s="31">
        <f t="shared" si="116"/>
        <v>2.980950024681202</v>
      </c>
      <c r="CH96" s="31">
        <f t="shared" si="116"/>
        <v>3.2450146227979548</v>
      </c>
      <c r="CI96" s="31">
        <f t="shared" si="116"/>
        <v>3.1394121693057579</v>
      </c>
      <c r="CJ96" s="157">
        <f t="shared" si="35"/>
        <v>27.870917081438552</v>
      </c>
      <c r="CK96" s="157">
        <f t="shared" si="36"/>
        <v>31.01032925074432</v>
      </c>
    </row>
    <row r="97" spans="1:89" ht="86.4" x14ac:dyDescent="0.3">
      <c r="A97" s="18" t="s">
        <v>259</v>
      </c>
      <c r="B97" s="31">
        <f t="shared" ref="B97:Z97" si="117">B$55*B41</f>
        <v>2.2233201581027657</v>
      </c>
      <c r="C97" s="31">
        <f t="shared" si="117"/>
        <v>2.4844720496894408</v>
      </c>
      <c r="D97" s="31">
        <f t="shared" si="117"/>
        <v>6.4451158106747233</v>
      </c>
      <c r="E97" s="31">
        <f t="shared" si="117"/>
        <v>1.8908865468071927</v>
      </c>
      <c r="F97" s="31">
        <f t="shared" si="117"/>
        <v>2.9822633809449064</v>
      </c>
      <c r="G97" s="31">
        <f t="shared" si="117"/>
        <v>1.5873015873015872</v>
      </c>
      <c r="H97" s="31">
        <f t="shared" si="117"/>
        <v>1.0638297872340425</v>
      </c>
      <c r="I97" s="31">
        <f t="shared" si="117"/>
        <v>1.8181818181818183</v>
      </c>
      <c r="J97" s="31">
        <f t="shared" si="117"/>
        <v>0.66298342541436461</v>
      </c>
      <c r="K97" s="31">
        <f t="shared" si="117"/>
        <v>1.4580801944106925</v>
      </c>
      <c r="L97" s="31">
        <f t="shared" si="117"/>
        <v>4.2105263157894735</v>
      </c>
      <c r="M97" s="31">
        <f t="shared" si="117"/>
        <v>0</v>
      </c>
      <c r="N97" s="31">
        <f t="shared" si="117"/>
        <v>0</v>
      </c>
      <c r="O97" s="31">
        <f t="shared" si="117"/>
        <v>0</v>
      </c>
      <c r="P97" s="31">
        <f t="shared" si="117"/>
        <v>1.5037593984962405</v>
      </c>
      <c r="Q97" s="31">
        <f t="shared" si="117"/>
        <v>3.1152647975077881</v>
      </c>
      <c r="R97" s="81" t="e">
        <f t="shared" si="117"/>
        <v>#VALUE!</v>
      </c>
      <c r="S97" s="81" t="e">
        <f t="shared" si="117"/>
        <v>#VALUE!</v>
      </c>
      <c r="T97" s="31">
        <f t="shared" si="117"/>
        <v>3.0303030303030303</v>
      </c>
      <c r="U97" s="31">
        <f t="shared" si="117"/>
        <v>0</v>
      </c>
      <c r="V97" s="31">
        <f t="shared" si="117"/>
        <v>1.5291207555655497</v>
      </c>
      <c r="W97" s="31">
        <f t="shared" si="117"/>
        <v>4.3478260869565215</v>
      </c>
      <c r="X97" s="31">
        <f t="shared" si="117"/>
        <v>4.3478260869565215</v>
      </c>
      <c r="Y97" s="81" t="e">
        <f t="shared" si="117"/>
        <v>#VALUE!</v>
      </c>
      <c r="Z97" s="81" t="e">
        <f t="shared" si="117"/>
        <v>#VALUE!</v>
      </c>
      <c r="AA97" s="81" t="e">
        <f t="shared" si="105"/>
        <v>#VALUE!</v>
      </c>
      <c r="AB97" s="31">
        <f t="shared" si="98"/>
        <v>1.7009750812567714</v>
      </c>
      <c r="AC97" s="31">
        <f t="shared" si="98"/>
        <v>4.166666666666667</v>
      </c>
      <c r="AD97" s="31">
        <f t="shared" si="98"/>
        <v>4.166666666666667</v>
      </c>
      <c r="AE97" s="31">
        <f t="shared" si="98"/>
        <v>4.166666666666667</v>
      </c>
      <c r="AF97" s="31">
        <f t="shared" si="98"/>
        <v>0</v>
      </c>
      <c r="AG97" s="31">
        <f t="shared" si="98"/>
        <v>2.9560183125215169</v>
      </c>
      <c r="AH97" s="31">
        <f t="shared" si="98"/>
        <v>3.3853279770995885</v>
      </c>
      <c r="AI97" s="31">
        <f t="shared" si="98"/>
        <v>3.2136421312471595</v>
      </c>
      <c r="AJ97" s="31">
        <f t="shared" si="31"/>
        <v>52.286444017832714</v>
      </c>
      <c r="AK97" s="31">
        <f t="shared" si="32"/>
        <v>55.500086149079877</v>
      </c>
      <c r="BA97" s="18" t="s">
        <v>259</v>
      </c>
      <c r="BB97" s="31">
        <f t="shared" ref="BB97:CI97" si="118">BB$55*BB41</f>
        <v>2.2233201581027657</v>
      </c>
      <c r="BC97" s="31">
        <f t="shared" si="118"/>
        <v>2.4844720496894408</v>
      </c>
      <c r="BD97" s="31">
        <f t="shared" si="118"/>
        <v>6.4451158106747233</v>
      </c>
      <c r="BE97" s="31">
        <f t="shared" si="118"/>
        <v>1.8908865468071927</v>
      </c>
      <c r="BF97" s="31">
        <f t="shared" si="118"/>
        <v>2.9822633809449064</v>
      </c>
      <c r="BG97" s="31">
        <f t="shared" si="118"/>
        <v>1.5873015873015872</v>
      </c>
      <c r="BH97" s="31">
        <f t="shared" si="118"/>
        <v>1.0638297872340425</v>
      </c>
      <c r="BI97" s="31">
        <f t="shared" si="118"/>
        <v>1.8181818181818183</v>
      </c>
      <c r="BJ97" s="31">
        <f t="shared" si="118"/>
        <v>0.66298342541436461</v>
      </c>
      <c r="BK97" s="31">
        <f t="shared" si="118"/>
        <v>1.4580801944106925</v>
      </c>
      <c r="BL97" s="31">
        <f t="shared" si="118"/>
        <v>4.2105263157894735</v>
      </c>
      <c r="BM97" s="31">
        <f t="shared" si="118"/>
        <v>0</v>
      </c>
      <c r="BN97" s="86">
        <f t="shared" si="118"/>
        <v>0</v>
      </c>
      <c r="BO97" s="86">
        <f t="shared" si="118"/>
        <v>0</v>
      </c>
      <c r="BP97" s="31">
        <f t="shared" si="118"/>
        <v>1.5037593984962405</v>
      </c>
      <c r="BQ97" s="31">
        <f t="shared" si="118"/>
        <v>3.1152647975077881</v>
      </c>
      <c r="BR97" s="81" t="e">
        <f t="shared" si="118"/>
        <v>#VALUE!</v>
      </c>
      <c r="BS97" s="81" t="e">
        <f t="shared" si="118"/>
        <v>#VALUE!</v>
      </c>
      <c r="BT97" s="31">
        <f t="shared" si="118"/>
        <v>3.0303030303030303</v>
      </c>
      <c r="BU97" s="92">
        <f t="shared" si="118"/>
        <v>0</v>
      </c>
      <c r="BV97" s="31">
        <f t="shared" si="118"/>
        <v>1.5291207555655497</v>
      </c>
      <c r="BW97" s="86">
        <f t="shared" si="118"/>
        <v>4.3478260869565216E-2</v>
      </c>
      <c r="BX97" s="88">
        <f t="shared" si="118"/>
        <v>4.3478260869565216E-2</v>
      </c>
      <c r="BY97" s="81" t="e">
        <f t="shared" si="118"/>
        <v>#VALUE!</v>
      </c>
      <c r="BZ97" s="81" t="e">
        <f t="shared" si="118"/>
        <v>#VALUE!</v>
      </c>
      <c r="CA97" s="81" t="e">
        <f t="shared" si="118"/>
        <v>#VALUE!</v>
      </c>
      <c r="CB97" s="31">
        <f t="shared" si="118"/>
        <v>1.7009750812567714</v>
      </c>
      <c r="CC97" s="86">
        <f t="shared" si="118"/>
        <v>4.1666666666666664E-2</v>
      </c>
      <c r="CD97" s="86">
        <f t="shared" si="118"/>
        <v>4.1666666666666664E-2</v>
      </c>
      <c r="CE97" s="86">
        <f t="shared" si="118"/>
        <v>4.1666666666666664E-2</v>
      </c>
      <c r="CF97" s="86">
        <f t="shared" si="118"/>
        <v>0</v>
      </c>
      <c r="CG97" s="31">
        <f t="shared" si="118"/>
        <v>2.9560183125215169</v>
      </c>
      <c r="CH97" s="31">
        <f t="shared" si="118"/>
        <v>3.3853279770995885</v>
      </c>
      <c r="CI97" s="31">
        <f t="shared" si="118"/>
        <v>3.2136421312471595</v>
      </c>
      <c r="CJ97" s="157">
        <f t="shared" si="35"/>
        <v>31.302748365658797</v>
      </c>
      <c r="CK97" s="157">
        <f t="shared" si="36"/>
        <v>34.516390496905956</v>
      </c>
    </row>
    <row r="98" spans="1:89" ht="86.4" x14ac:dyDescent="0.3">
      <c r="A98" s="18" t="s">
        <v>260</v>
      </c>
      <c r="B98" s="31">
        <f t="shared" ref="B98:Z98" si="119">B$55*B42</f>
        <v>2.2233201581027657</v>
      </c>
      <c r="C98" s="31">
        <f t="shared" si="119"/>
        <v>2.4844720496894408</v>
      </c>
      <c r="D98" s="31">
        <f t="shared" si="119"/>
        <v>6.4451158106747233</v>
      </c>
      <c r="E98" s="31">
        <f t="shared" si="119"/>
        <v>1.9838809671419728</v>
      </c>
      <c r="F98" s="31">
        <f t="shared" si="119"/>
        <v>2.9822633809449064</v>
      </c>
      <c r="G98" s="31">
        <f t="shared" si="119"/>
        <v>1.5873015873015872</v>
      </c>
      <c r="H98" s="31">
        <f t="shared" si="119"/>
        <v>1.0638297872340425</v>
      </c>
      <c r="I98" s="31">
        <f t="shared" si="119"/>
        <v>1.8181818181818183</v>
      </c>
      <c r="J98" s="31">
        <f t="shared" si="119"/>
        <v>0.66298342541436461</v>
      </c>
      <c r="K98" s="31">
        <f t="shared" si="119"/>
        <v>1.4580801944106925</v>
      </c>
      <c r="L98" s="31">
        <f t="shared" si="119"/>
        <v>4.2105263157894735</v>
      </c>
      <c r="M98" s="31">
        <f t="shared" si="119"/>
        <v>0</v>
      </c>
      <c r="N98" s="31">
        <f t="shared" si="119"/>
        <v>0</v>
      </c>
      <c r="O98" s="31">
        <f t="shared" si="119"/>
        <v>0</v>
      </c>
      <c r="P98" s="31">
        <f t="shared" si="119"/>
        <v>1.5037593984962405</v>
      </c>
      <c r="Q98" s="31">
        <f t="shared" si="119"/>
        <v>3.1152647975077881</v>
      </c>
      <c r="R98" s="81" t="e">
        <f t="shared" si="119"/>
        <v>#VALUE!</v>
      </c>
      <c r="S98" s="81" t="e">
        <f t="shared" si="119"/>
        <v>#VALUE!</v>
      </c>
      <c r="T98" s="31">
        <f t="shared" si="119"/>
        <v>3.0303030303030303</v>
      </c>
      <c r="U98" s="31">
        <f t="shared" si="119"/>
        <v>0</v>
      </c>
      <c r="V98" s="31">
        <f t="shared" si="119"/>
        <v>1.8439397346525748</v>
      </c>
      <c r="W98" s="31">
        <f t="shared" si="119"/>
        <v>4.3478260869565215</v>
      </c>
      <c r="X98" s="31">
        <f t="shared" si="119"/>
        <v>4.3478260869565215</v>
      </c>
      <c r="Y98" s="81" t="e">
        <f t="shared" si="119"/>
        <v>#VALUE!</v>
      </c>
      <c r="Z98" s="81" t="e">
        <f t="shared" si="119"/>
        <v>#VALUE!</v>
      </c>
      <c r="AA98" s="81" t="e">
        <f t="shared" si="105"/>
        <v>#VALUE!</v>
      </c>
      <c r="AB98" s="31">
        <f t="shared" ref="AB98:AI107" si="120">AB$55*AB42</f>
        <v>1.8959913326110509</v>
      </c>
      <c r="AC98" s="31">
        <f t="shared" si="120"/>
        <v>4.166666666666667</v>
      </c>
      <c r="AD98" s="31">
        <f t="shared" si="120"/>
        <v>4.166666666666667</v>
      </c>
      <c r="AE98" s="31">
        <f t="shared" si="120"/>
        <v>4.166666666666667</v>
      </c>
      <c r="AF98" s="31">
        <f t="shared" si="120"/>
        <v>0</v>
      </c>
      <c r="AG98" s="31">
        <f t="shared" si="120"/>
        <v>2.9821429295692252</v>
      </c>
      <c r="AH98" s="31">
        <f t="shared" si="120"/>
        <v>3.6878960374236782</v>
      </c>
      <c r="AI98" s="31">
        <f t="shared" si="120"/>
        <v>3.4056572962948084</v>
      </c>
      <c r="AJ98" s="31">
        <f t="shared" si="31"/>
        <v>52.307226000852594</v>
      </c>
      <c r="AK98" s="31">
        <f t="shared" si="32"/>
        <v>55.7128832971474</v>
      </c>
      <c r="BA98" s="18" t="s">
        <v>260</v>
      </c>
      <c r="BB98" s="31">
        <f t="shared" ref="BB98:CI98" si="121">BB$55*BB42</f>
        <v>2.2233201581027657</v>
      </c>
      <c r="BC98" s="31">
        <f t="shared" si="121"/>
        <v>2.4844720496894408</v>
      </c>
      <c r="BD98" s="31">
        <f t="shared" si="121"/>
        <v>6.4451158106747233</v>
      </c>
      <c r="BE98" s="31">
        <f t="shared" si="121"/>
        <v>1.9838809671419728</v>
      </c>
      <c r="BF98" s="31">
        <f t="shared" si="121"/>
        <v>2.9822633809449064</v>
      </c>
      <c r="BG98" s="31">
        <f t="shared" si="121"/>
        <v>1.5873015873015872</v>
      </c>
      <c r="BH98" s="31">
        <f t="shared" si="121"/>
        <v>1.0638297872340425</v>
      </c>
      <c r="BI98" s="31">
        <f t="shared" si="121"/>
        <v>1.8181818181818183</v>
      </c>
      <c r="BJ98" s="31">
        <f t="shared" si="121"/>
        <v>0.66298342541436461</v>
      </c>
      <c r="BK98" s="31">
        <f t="shared" si="121"/>
        <v>1.4580801944106925</v>
      </c>
      <c r="BL98" s="31">
        <f t="shared" si="121"/>
        <v>4.2105263157894735</v>
      </c>
      <c r="BM98" s="31">
        <f t="shared" si="121"/>
        <v>0</v>
      </c>
      <c r="BN98" s="86">
        <f t="shared" si="121"/>
        <v>0</v>
      </c>
      <c r="BO98" s="86">
        <f t="shared" si="121"/>
        <v>0</v>
      </c>
      <c r="BP98" s="31">
        <f t="shared" si="121"/>
        <v>1.5037593984962405</v>
      </c>
      <c r="BQ98" s="31">
        <f t="shared" si="121"/>
        <v>3.1152647975077881</v>
      </c>
      <c r="BR98" s="81" t="e">
        <f t="shared" si="121"/>
        <v>#VALUE!</v>
      </c>
      <c r="BS98" s="81" t="e">
        <f t="shared" si="121"/>
        <v>#VALUE!</v>
      </c>
      <c r="BT98" s="31">
        <f t="shared" si="121"/>
        <v>3.0303030303030303</v>
      </c>
      <c r="BU98" s="92">
        <f t="shared" si="121"/>
        <v>0</v>
      </c>
      <c r="BV98" s="31">
        <f t="shared" si="121"/>
        <v>1.8439397346525748</v>
      </c>
      <c r="BW98" s="86">
        <f t="shared" si="121"/>
        <v>4.3478260869565216E-2</v>
      </c>
      <c r="BX98" s="88">
        <f t="shared" si="121"/>
        <v>4.3478260869565216E-2</v>
      </c>
      <c r="BY98" s="81" t="e">
        <f t="shared" si="121"/>
        <v>#VALUE!</v>
      </c>
      <c r="BZ98" s="81" t="e">
        <f t="shared" si="121"/>
        <v>#VALUE!</v>
      </c>
      <c r="CA98" s="81" t="e">
        <f t="shared" si="121"/>
        <v>#VALUE!</v>
      </c>
      <c r="CB98" s="31">
        <f t="shared" si="121"/>
        <v>1.8959913326110509</v>
      </c>
      <c r="CC98" s="86">
        <f t="shared" si="121"/>
        <v>4.1666666666666664E-2</v>
      </c>
      <c r="CD98" s="86">
        <f t="shared" si="121"/>
        <v>4.1666666666666664E-2</v>
      </c>
      <c r="CE98" s="86">
        <f t="shared" si="121"/>
        <v>4.1666666666666664E-2</v>
      </c>
      <c r="CF98" s="86">
        <f t="shared" si="121"/>
        <v>0</v>
      </c>
      <c r="CG98" s="31">
        <f t="shared" si="121"/>
        <v>2.9821429295692252</v>
      </c>
      <c r="CH98" s="31">
        <f t="shared" si="121"/>
        <v>3.6878960374236782</v>
      </c>
      <c r="CI98" s="31">
        <f t="shared" si="121"/>
        <v>3.4056572962948084</v>
      </c>
      <c r="CJ98" s="157">
        <f t="shared" si="35"/>
        <v>31.32353034867867</v>
      </c>
      <c r="CK98" s="157">
        <f t="shared" si="36"/>
        <v>34.729187644973479</v>
      </c>
    </row>
    <row r="99" spans="1:89" ht="115.8" thickBot="1" x14ac:dyDescent="0.35">
      <c r="A99" s="18" t="s">
        <v>261</v>
      </c>
      <c r="B99" s="31">
        <f t="shared" ref="B99:Z99" si="122">B$55*B43</f>
        <v>2.2480237154150187</v>
      </c>
      <c r="C99" s="31">
        <f t="shared" si="122"/>
        <v>3.7267080745341614</v>
      </c>
      <c r="D99" s="31">
        <f t="shared" si="122"/>
        <v>1.6112789526686808</v>
      </c>
      <c r="E99" s="31">
        <f t="shared" si="122"/>
        <v>2.0768753874767527</v>
      </c>
      <c r="F99" s="31">
        <f t="shared" si="122"/>
        <v>3.1392246115209543</v>
      </c>
      <c r="G99" s="31">
        <f t="shared" si="122"/>
        <v>3.1746031746031744</v>
      </c>
      <c r="H99" s="31">
        <f t="shared" si="122"/>
        <v>1.0638297872340425</v>
      </c>
      <c r="I99" s="31">
        <f t="shared" si="122"/>
        <v>2.4242424242424243</v>
      </c>
      <c r="J99" s="31">
        <f t="shared" si="122"/>
        <v>0.66298342541436461</v>
      </c>
      <c r="K99" s="31">
        <f t="shared" si="122"/>
        <v>7.7764277035236935</v>
      </c>
      <c r="L99" s="31">
        <f t="shared" si="122"/>
        <v>3.1578947368421053</v>
      </c>
      <c r="M99" s="31">
        <f t="shared" si="122"/>
        <v>0.49342105263157909</v>
      </c>
      <c r="N99" s="31">
        <f t="shared" si="122"/>
        <v>0</v>
      </c>
      <c r="O99" s="31">
        <f t="shared" si="122"/>
        <v>16.666666666666668</v>
      </c>
      <c r="P99" s="31">
        <f t="shared" si="122"/>
        <v>6.0150375939849621</v>
      </c>
      <c r="Q99" s="31">
        <f t="shared" si="122"/>
        <v>1.2461059190031154</v>
      </c>
      <c r="R99" s="81" t="e">
        <f t="shared" si="122"/>
        <v>#VALUE!</v>
      </c>
      <c r="S99" s="81" t="e">
        <f t="shared" si="122"/>
        <v>#VALUE!</v>
      </c>
      <c r="T99" s="31">
        <f t="shared" si="122"/>
        <v>0</v>
      </c>
      <c r="U99" s="31">
        <f t="shared" si="122"/>
        <v>11.111111111111111</v>
      </c>
      <c r="V99" s="31">
        <f t="shared" si="122"/>
        <v>2.023836294130875</v>
      </c>
      <c r="W99" s="31">
        <f t="shared" si="122"/>
        <v>4.3478260869565215</v>
      </c>
      <c r="X99" s="31">
        <f t="shared" si="122"/>
        <v>4.3478260869565215</v>
      </c>
      <c r="Y99" s="81" t="e">
        <f t="shared" si="122"/>
        <v>#VALUE!</v>
      </c>
      <c r="Z99" s="81" t="e">
        <f t="shared" si="122"/>
        <v>#VALUE!</v>
      </c>
      <c r="AA99" s="81" t="e">
        <f t="shared" si="105"/>
        <v>#VALUE!</v>
      </c>
      <c r="AB99" s="31">
        <f t="shared" si="120"/>
        <v>2.0368364030335862</v>
      </c>
      <c r="AC99" s="31">
        <f t="shared" si="120"/>
        <v>4.166666666666667</v>
      </c>
      <c r="AD99" s="31">
        <f t="shared" si="120"/>
        <v>4.166666666666667</v>
      </c>
      <c r="AE99" s="31">
        <f t="shared" si="120"/>
        <v>4.166666666666667</v>
      </c>
      <c r="AF99" s="31">
        <f t="shared" si="120"/>
        <v>0</v>
      </c>
      <c r="AG99" s="31">
        <f t="shared" si="120"/>
        <v>2.9154595463287278</v>
      </c>
      <c r="AH99" s="31">
        <f t="shared" si="120"/>
        <v>3.4978171534943829</v>
      </c>
      <c r="AI99" s="31">
        <f t="shared" si="120"/>
        <v>3.2649256846449788</v>
      </c>
      <c r="AJ99" s="31">
        <f t="shared" si="31"/>
        <v>84.51216071723816</v>
      </c>
      <c r="AK99" s="31">
        <f t="shared" si="32"/>
        <v>87.777086401883139</v>
      </c>
      <c r="BA99" s="18" t="s">
        <v>261</v>
      </c>
      <c r="BB99" s="31">
        <f t="shared" ref="BB99:CI99" si="123">BB$55*BB43</f>
        <v>2.2480237154150187</v>
      </c>
      <c r="BC99" s="31">
        <f t="shared" si="123"/>
        <v>3.7267080745341614</v>
      </c>
      <c r="BD99" s="31">
        <f t="shared" si="123"/>
        <v>1.6112789526686808</v>
      </c>
      <c r="BE99" s="31">
        <f t="shared" si="123"/>
        <v>2.0768753874767527</v>
      </c>
      <c r="BF99" s="31">
        <f t="shared" si="123"/>
        <v>3.1392246115209543</v>
      </c>
      <c r="BG99" s="31">
        <f t="shared" si="123"/>
        <v>3.1746031746031744</v>
      </c>
      <c r="BH99" s="31">
        <f t="shared" si="123"/>
        <v>1.0638297872340425</v>
      </c>
      <c r="BI99" s="31">
        <f t="shared" si="123"/>
        <v>2.4242424242424243</v>
      </c>
      <c r="BJ99" s="31">
        <f t="shared" si="123"/>
        <v>0.66298342541436461</v>
      </c>
      <c r="BK99" s="31">
        <f t="shared" si="123"/>
        <v>7.7764277035236935</v>
      </c>
      <c r="BL99" s="31">
        <f t="shared" si="123"/>
        <v>3.1578947368421053</v>
      </c>
      <c r="BM99" s="31">
        <f t="shared" si="123"/>
        <v>0.49342105263157909</v>
      </c>
      <c r="BN99" s="86">
        <f t="shared" si="123"/>
        <v>0</v>
      </c>
      <c r="BO99" s="86">
        <f t="shared" si="123"/>
        <v>0.16666666666666666</v>
      </c>
      <c r="BP99" s="31">
        <f t="shared" si="123"/>
        <v>6.0150375939849621</v>
      </c>
      <c r="BQ99" s="31">
        <f t="shared" si="123"/>
        <v>1.2461059190031154</v>
      </c>
      <c r="BR99" s="81" t="e">
        <f t="shared" si="123"/>
        <v>#VALUE!</v>
      </c>
      <c r="BS99" s="81" t="e">
        <f t="shared" si="123"/>
        <v>#VALUE!</v>
      </c>
      <c r="BT99" s="31">
        <f t="shared" si="123"/>
        <v>0</v>
      </c>
      <c r="BU99" s="92">
        <f t="shared" si="123"/>
        <v>11.111111111111111</v>
      </c>
      <c r="BV99" s="31">
        <f t="shared" si="123"/>
        <v>2.023836294130875</v>
      </c>
      <c r="BW99" s="86">
        <f t="shared" si="123"/>
        <v>4.3478260869565216E-2</v>
      </c>
      <c r="BX99" s="88">
        <f t="shared" si="123"/>
        <v>4.3478260869565216E-2</v>
      </c>
      <c r="BY99" s="81" t="e">
        <f t="shared" si="123"/>
        <v>#VALUE!</v>
      </c>
      <c r="BZ99" s="81" t="e">
        <f t="shared" si="123"/>
        <v>#VALUE!</v>
      </c>
      <c r="CA99" s="81" t="e">
        <f t="shared" si="123"/>
        <v>#VALUE!</v>
      </c>
      <c r="CB99" s="31">
        <f t="shared" si="123"/>
        <v>2.0368364030335862</v>
      </c>
      <c r="CC99" s="86">
        <f t="shared" si="123"/>
        <v>4.1666666666666664E-2</v>
      </c>
      <c r="CD99" s="86">
        <f t="shared" si="123"/>
        <v>4.1666666666666664E-2</v>
      </c>
      <c r="CE99" s="86">
        <f t="shared" si="123"/>
        <v>4.1666666666666664E-2</v>
      </c>
      <c r="CF99" s="86">
        <f t="shared" si="123"/>
        <v>0</v>
      </c>
      <c r="CG99" s="31">
        <f t="shared" si="123"/>
        <v>2.9154595463287278</v>
      </c>
      <c r="CH99" s="31">
        <f t="shared" si="123"/>
        <v>3.4978171534943829</v>
      </c>
      <c r="CI99" s="31">
        <f t="shared" si="123"/>
        <v>3.2649256846449788</v>
      </c>
      <c r="CJ99" s="157">
        <f t="shared" si="35"/>
        <v>47.028465065064239</v>
      </c>
      <c r="CK99" s="157">
        <f t="shared" si="36"/>
        <v>50.293390749709211</v>
      </c>
    </row>
    <row r="100" spans="1:89" ht="115.8" thickBot="1" x14ac:dyDescent="0.35">
      <c r="A100" s="18" t="s">
        <v>264</v>
      </c>
      <c r="B100" s="31">
        <f t="shared" ref="B100:Z100" si="124">B$55*B44</f>
        <v>2.2480237154150187</v>
      </c>
      <c r="C100" s="31">
        <f t="shared" si="124"/>
        <v>3.7267080745341614</v>
      </c>
      <c r="D100" s="31">
        <f t="shared" si="124"/>
        <v>1.6112789526686808</v>
      </c>
      <c r="E100" s="31">
        <f t="shared" si="124"/>
        <v>2.1388716676999397</v>
      </c>
      <c r="F100" s="31">
        <f t="shared" si="124"/>
        <v>3.1392246115209543</v>
      </c>
      <c r="G100" s="31">
        <f t="shared" si="124"/>
        <v>3.1746031746031744</v>
      </c>
      <c r="H100" s="31">
        <f t="shared" si="124"/>
        <v>4.2553191489361701</v>
      </c>
      <c r="I100" s="31">
        <f t="shared" si="124"/>
        <v>2.4242424242424243</v>
      </c>
      <c r="J100" s="31">
        <f t="shared" si="124"/>
        <v>5.9668508287292816</v>
      </c>
      <c r="K100" s="31">
        <f t="shared" si="124"/>
        <v>5.8323207776427699</v>
      </c>
      <c r="L100" s="31">
        <f t="shared" si="124"/>
        <v>3.1578947368421053</v>
      </c>
      <c r="M100" s="31">
        <f t="shared" si="124"/>
        <v>0.49342105263157909</v>
      </c>
      <c r="N100" s="31">
        <f t="shared" si="124"/>
        <v>0</v>
      </c>
      <c r="O100" s="31">
        <f t="shared" si="124"/>
        <v>16.666666666666668</v>
      </c>
      <c r="P100" s="31">
        <f t="shared" si="124"/>
        <v>6.0150375939849621</v>
      </c>
      <c r="Q100" s="31">
        <f t="shared" si="124"/>
        <v>1.2461059190031154</v>
      </c>
      <c r="R100" s="81" t="e">
        <f t="shared" si="124"/>
        <v>#VALUE!</v>
      </c>
      <c r="S100" s="81" t="e">
        <f t="shared" si="124"/>
        <v>#VALUE!</v>
      </c>
      <c r="T100" s="31">
        <f t="shared" si="124"/>
        <v>0</v>
      </c>
      <c r="U100" s="31">
        <f t="shared" si="124"/>
        <v>11.111111111111111</v>
      </c>
      <c r="V100" s="31">
        <f t="shared" si="124"/>
        <v>2.2487069934787498</v>
      </c>
      <c r="W100" s="31">
        <f t="shared" si="124"/>
        <v>4.3478260869565215</v>
      </c>
      <c r="X100" s="31">
        <f t="shared" si="124"/>
        <v>4.3478260869565215</v>
      </c>
      <c r="Y100" s="81" t="e">
        <f t="shared" si="124"/>
        <v>#VALUE!</v>
      </c>
      <c r="Z100" s="81" t="e">
        <f t="shared" si="124"/>
        <v>#VALUE!</v>
      </c>
      <c r="AA100" s="81" t="e">
        <f t="shared" si="105"/>
        <v>#VALUE!</v>
      </c>
      <c r="AB100" s="31">
        <f t="shared" si="120"/>
        <v>2.4052004333694472</v>
      </c>
      <c r="AC100" s="31">
        <f t="shared" si="120"/>
        <v>4.166666666666667</v>
      </c>
      <c r="AD100" s="31">
        <f t="shared" si="120"/>
        <v>4.166666666666667</v>
      </c>
      <c r="AE100" s="31">
        <f t="shared" si="120"/>
        <v>4.166666666666667</v>
      </c>
      <c r="AF100" s="31">
        <f t="shared" si="120"/>
        <v>0</v>
      </c>
      <c r="AG100" s="31">
        <f t="shared" si="120"/>
        <v>3.2744046271349121</v>
      </c>
      <c r="AH100" s="31">
        <f t="shared" si="120"/>
        <v>4.5732613784193132</v>
      </c>
      <c r="AI100" s="31">
        <f t="shared" si="120"/>
        <v>4.0538337056121758</v>
      </c>
      <c r="AJ100" s="31">
        <f t="shared" si="31"/>
        <v>90.193005484642285</v>
      </c>
      <c r="AK100" s="31">
        <f t="shared" si="32"/>
        <v>94.246839190254462</v>
      </c>
      <c r="BA100" s="18" t="s">
        <v>264</v>
      </c>
      <c r="BB100" s="31">
        <f t="shared" ref="BB100:CI100" si="125">BB$55*BB44</f>
        <v>2.2480237154150187</v>
      </c>
      <c r="BC100" s="31">
        <f t="shared" si="125"/>
        <v>3.7267080745341614</v>
      </c>
      <c r="BD100" s="31">
        <f t="shared" si="125"/>
        <v>1.6112789526686808</v>
      </c>
      <c r="BE100" s="31">
        <f t="shared" si="125"/>
        <v>2.1388716676999397</v>
      </c>
      <c r="BF100" s="31">
        <f t="shared" si="125"/>
        <v>3.1392246115209543</v>
      </c>
      <c r="BG100" s="31">
        <f t="shared" si="125"/>
        <v>3.1746031746031744</v>
      </c>
      <c r="BH100" s="31">
        <f t="shared" si="125"/>
        <v>4.2553191489361701</v>
      </c>
      <c r="BI100" s="31">
        <f t="shared" si="125"/>
        <v>2.4242424242424243</v>
      </c>
      <c r="BJ100" s="31">
        <f t="shared" si="125"/>
        <v>5.9668508287292816</v>
      </c>
      <c r="BK100" s="31">
        <f t="shared" si="125"/>
        <v>5.8323207776427699</v>
      </c>
      <c r="BL100" s="31">
        <f t="shared" si="125"/>
        <v>3.1578947368421053</v>
      </c>
      <c r="BM100" s="31">
        <f t="shared" si="125"/>
        <v>0.49342105263157909</v>
      </c>
      <c r="BN100" s="86">
        <f t="shared" si="125"/>
        <v>0</v>
      </c>
      <c r="BO100" s="86">
        <f t="shared" si="125"/>
        <v>0.16666666666666666</v>
      </c>
      <c r="BP100" s="31">
        <f t="shared" si="125"/>
        <v>6.0150375939849621</v>
      </c>
      <c r="BQ100" s="31">
        <f t="shared" si="125"/>
        <v>1.2461059190031154</v>
      </c>
      <c r="BR100" s="81" t="e">
        <f t="shared" si="125"/>
        <v>#VALUE!</v>
      </c>
      <c r="BS100" s="81" t="e">
        <f t="shared" si="125"/>
        <v>#VALUE!</v>
      </c>
      <c r="BT100" s="31">
        <f t="shared" si="125"/>
        <v>0</v>
      </c>
      <c r="BU100" s="92">
        <f t="shared" si="125"/>
        <v>11.111111111111111</v>
      </c>
      <c r="BV100" s="31">
        <f t="shared" si="125"/>
        <v>2.2487069934787498</v>
      </c>
      <c r="BW100" s="86">
        <f t="shared" si="125"/>
        <v>4.3478260869565216E-2</v>
      </c>
      <c r="BX100" s="88">
        <f t="shared" si="125"/>
        <v>4.3478260869565216E-2</v>
      </c>
      <c r="BY100" s="81" t="e">
        <f t="shared" si="125"/>
        <v>#VALUE!</v>
      </c>
      <c r="BZ100" s="81" t="e">
        <f t="shared" si="125"/>
        <v>#VALUE!</v>
      </c>
      <c r="CA100" s="81" t="e">
        <f t="shared" si="125"/>
        <v>#VALUE!</v>
      </c>
      <c r="CB100" s="31">
        <f t="shared" si="125"/>
        <v>2.4052004333694472</v>
      </c>
      <c r="CC100" s="86">
        <f t="shared" si="125"/>
        <v>4.1666666666666664E-2</v>
      </c>
      <c r="CD100" s="86">
        <f t="shared" si="125"/>
        <v>4.1666666666666664E-2</v>
      </c>
      <c r="CE100" s="86">
        <f t="shared" si="125"/>
        <v>4.1666666666666664E-2</v>
      </c>
      <c r="CF100" s="86">
        <f t="shared" si="125"/>
        <v>0</v>
      </c>
      <c r="CG100" s="31">
        <f t="shared" si="125"/>
        <v>3.2744046271349121</v>
      </c>
      <c r="CH100" s="31">
        <f t="shared" si="125"/>
        <v>4.5732613784193132</v>
      </c>
      <c r="CI100" s="31">
        <f t="shared" si="125"/>
        <v>4.0538337056121758</v>
      </c>
      <c r="CJ100" s="158">
        <f t="shared" si="35"/>
        <v>52.709309832468357</v>
      </c>
      <c r="CK100" s="157">
        <f t="shared" si="36"/>
        <v>56.763143538080534</v>
      </c>
    </row>
    <row r="101" spans="1:89" ht="86.4" x14ac:dyDescent="0.3">
      <c r="A101" s="18" t="s">
        <v>267</v>
      </c>
      <c r="B101" s="31">
        <f t="shared" ref="B101:Z101" si="126">B$55*B45</f>
        <v>2.2233201581027657</v>
      </c>
      <c r="C101" s="31">
        <f t="shared" si="126"/>
        <v>1.8633540372670807</v>
      </c>
      <c r="D101" s="31">
        <f t="shared" si="126"/>
        <v>1.6112789526686808</v>
      </c>
      <c r="E101" s="31">
        <f t="shared" si="126"/>
        <v>1.9838809671419728</v>
      </c>
      <c r="F101" s="31">
        <f t="shared" si="126"/>
        <v>2.9037827656568829</v>
      </c>
      <c r="G101" s="31">
        <f t="shared" si="126"/>
        <v>1.5873015873015872</v>
      </c>
      <c r="H101" s="31">
        <f t="shared" si="126"/>
        <v>0.85106382978723405</v>
      </c>
      <c r="I101" s="31">
        <f t="shared" si="126"/>
        <v>1.2121212121212122</v>
      </c>
      <c r="J101" s="31">
        <f t="shared" si="126"/>
        <v>0.66298342541436461</v>
      </c>
      <c r="K101" s="31">
        <f t="shared" si="126"/>
        <v>1.4580801944106925</v>
      </c>
      <c r="L101" s="31">
        <f t="shared" si="126"/>
        <v>0</v>
      </c>
      <c r="M101" s="31">
        <f t="shared" si="126"/>
        <v>0</v>
      </c>
      <c r="N101" s="31">
        <f t="shared" si="126"/>
        <v>50</v>
      </c>
      <c r="O101" s="31">
        <f t="shared" si="126"/>
        <v>0</v>
      </c>
      <c r="P101" s="31">
        <f t="shared" si="126"/>
        <v>1.5037593984962405</v>
      </c>
      <c r="Q101" s="31">
        <f t="shared" si="126"/>
        <v>3.1152647975077881</v>
      </c>
      <c r="R101" s="81" t="e">
        <f t="shared" si="126"/>
        <v>#VALUE!</v>
      </c>
      <c r="S101" s="81" t="e">
        <f t="shared" si="126"/>
        <v>#VALUE!</v>
      </c>
      <c r="T101" s="31">
        <f t="shared" si="126"/>
        <v>3.0303030303030303</v>
      </c>
      <c r="U101" s="31">
        <f t="shared" si="126"/>
        <v>0</v>
      </c>
      <c r="V101" s="31">
        <f t="shared" si="126"/>
        <v>1.7989655947829999</v>
      </c>
      <c r="W101" s="31">
        <f t="shared" si="126"/>
        <v>4.3478260869565215</v>
      </c>
      <c r="X101" s="31">
        <f t="shared" si="126"/>
        <v>2.8985507246376812</v>
      </c>
      <c r="Y101" s="81" t="e">
        <f t="shared" si="126"/>
        <v>#VALUE!</v>
      </c>
      <c r="Z101" s="81" t="e">
        <f t="shared" si="126"/>
        <v>#VALUE!</v>
      </c>
      <c r="AA101" s="81" t="e">
        <f t="shared" si="105"/>
        <v>#VALUE!</v>
      </c>
      <c r="AB101" s="31">
        <f t="shared" si="120"/>
        <v>2.1776814734561212</v>
      </c>
      <c r="AC101" s="31">
        <f t="shared" si="120"/>
        <v>4.166666666666667</v>
      </c>
      <c r="AD101" s="31">
        <f t="shared" si="120"/>
        <v>4.166666666666667</v>
      </c>
      <c r="AE101" s="31">
        <f t="shared" si="120"/>
        <v>4.166666666666667</v>
      </c>
      <c r="AF101" s="31">
        <f t="shared" si="120"/>
        <v>0</v>
      </c>
      <c r="AG101" s="31">
        <f t="shared" si="120"/>
        <v>2.505100264848743</v>
      </c>
      <c r="AH101" s="31">
        <f t="shared" si="120"/>
        <v>2.496226246499321</v>
      </c>
      <c r="AI101" s="31">
        <f t="shared" si="120"/>
        <v>2.4997750679495154</v>
      </c>
      <c r="AJ101" s="31">
        <f t="shared" si="31"/>
        <v>90.874380221151114</v>
      </c>
      <c r="AK101" s="31">
        <f t="shared" si="32"/>
        <v>93.374155289100628</v>
      </c>
      <c r="BA101" s="18" t="s">
        <v>267</v>
      </c>
      <c r="BB101" s="31">
        <f t="shared" ref="BB101:CI101" si="127">BB$55*BB45</f>
        <v>2.2233201581027657</v>
      </c>
      <c r="BC101" s="31">
        <f t="shared" si="127"/>
        <v>1.8633540372670807</v>
      </c>
      <c r="BD101" s="31">
        <f t="shared" si="127"/>
        <v>1.6112789526686808</v>
      </c>
      <c r="BE101" s="31">
        <f t="shared" si="127"/>
        <v>1.9838809671419728</v>
      </c>
      <c r="BF101" s="31">
        <f t="shared" si="127"/>
        <v>2.9037827656568829</v>
      </c>
      <c r="BG101" s="31">
        <f t="shared" si="127"/>
        <v>1.5873015873015872</v>
      </c>
      <c r="BH101" s="31">
        <f t="shared" si="127"/>
        <v>0.85106382978723405</v>
      </c>
      <c r="BI101" s="31">
        <f t="shared" si="127"/>
        <v>1.2121212121212122</v>
      </c>
      <c r="BJ101" s="31">
        <f t="shared" si="127"/>
        <v>0.66298342541436461</v>
      </c>
      <c r="BK101" s="31">
        <f t="shared" si="127"/>
        <v>1.4580801944106925</v>
      </c>
      <c r="BL101" s="31">
        <f t="shared" si="127"/>
        <v>0</v>
      </c>
      <c r="BM101" s="31">
        <f t="shared" si="127"/>
        <v>0</v>
      </c>
      <c r="BN101" s="86">
        <f t="shared" si="127"/>
        <v>0.5</v>
      </c>
      <c r="BO101" s="86">
        <f t="shared" si="127"/>
        <v>0</v>
      </c>
      <c r="BP101" s="31">
        <f t="shared" si="127"/>
        <v>1.5037593984962405</v>
      </c>
      <c r="BQ101" s="31">
        <f t="shared" si="127"/>
        <v>3.1152647975077881</v>
      </c>
      <c r="BR101" s="81" t="e">
        <f t="shared" si="127"/>
        <v>#VALUE!</v>
      </c>
      <c r="BS101" s="81" t="e">
        <f t="shared" si="127"/>
        <v>#VALUE!</v>
      </c>
      <c r="BT101" s="31">
        <f t="shared" si="127"/>
        <v>3.0303030303030303</v>
      </c>
      <c r="BU101" s="92">
        <f t="shared" si="127"/>
        <v>0</v>
      </c>
      <c r="BV101" s="31">
        <f t="shared" si="127"/>
        <v>1.7989655947829999</v>
      </c>
      <c r="BW101" s="86">
        <f t="shared" si="127"/>
        <v>4.3478260869565216E-2</v>
      </c>
      <c r="BX101" s="88">
        <f t="shared" si="127"/>
        <v>2.8985507246376812E-2</v>
      </c>
      <c r="BY101" s="81" t="e">
        <f t="shared" si="127"/>
        <v>#VALUE!</v>
      </c>
      <c r="BZ101" s="81" t="e">
        <f t="shared" si="127"/>
        <v>#VALUE!</v>
      </c>
      <c r="CA101" s="81" t="e">
        <f t="shared" si="127"/>
        <v>#VALUE!</v>
      </c>
      <c r="CB101" s="31">
        <f t="shared" si="127"/>
        <v>2.1776814734561212</v>
      </c>
      <c r="CC101" s="86">
        <f t="shared" si="127"/>
        <v>4.1666666666666664E-2</v>
      </c>
      <c r="CD101" s="86">
        <f t="shared" si="127"/>
        <v>4.1666666666666664E-2</v>
      </c>
      <c r="CE101" s="86">
        <f t="shared" si="127"/>
        <v>4.1666666666666664E-2</v>
      </c>
      <c r="CF101" s="86">
        <f t="shared" si="127"/>
        <v>0</v>
      </c>
      <c r="CG101" s="31">
        <f t="shared" si="127"/>
        <v>2.505100264848743</v>
      </c>
      <c r="CH101" s="31">
        <f t="shared" si="127"/>
        <v>2.496226246499321</v>
      </c>
      <c r="CI101" s="31">
        <f t="shared" si="127"/>
        <v>2.4997750679495154</v>
      </c>
      <c r="CJ101" s="157">
        <f t="shared" si="35"/>
        <v>21.825467177672838</v>
      </c>
      <c r="CK101" s="157">
        <f t="shared" si="36"/>
        <v>24.325242245622352</v>
      </c>
    </row>
    <row r="102" spans="1:89" ht="72" x14ac:dyDescent="0.3">
      <c r="A102" s="18" t="s">
        <v>268</v>
      </c>
      <c r="B102" s="31">
        <f t="shared" ref="B102:Z102" si="128">B$55*B46</f>
        <v>2.3056653491436085</v>
      </c>
      <c r="C102" s="31">
        <f t="shared" si="128"/>
        <v>1.2422360248447204</v>
      </c>
      <c r="D102" s="31">
        <f t="shared" si="128"/>
        <v>0.80563947633434041</v>
      </c>
      <c r="E102" s="31">
        <f t="shared" si="128"/>
        <v>1.7978921264724128</v>
      </c>
      <c r="F102" s="31">
        <f t="shared" si="128"/>
        <v>2.9037827656568829</v>
      </c>
      <c r="G102" s="31">
        <f t="shared" si="128"/>
        <v>1.5873015873015872</v>
      </c>
      <c r="H102" s="31">
        <f t="shared" si="128"/>
        <v>0.85106382978723405</v>
      </c>
      <c r="I102" s="31">
        <f t="shared" si="128"/>
        <v>0.60606060606060608</v>
      </c>
      <c r="J102" s="31">
        <f t="shared" si="128"/>
        <v>0.66298342541436461</v>
      </c>
      <c r="K102" s="31">
        <f t="shared" si="128"/>
        <v>0</v>
      </c>
      <c r="L102" s="31">
        <f t="shared" si="128"/>
        <v>0</v>
      </c>
      <c r="M102" s="31">
        <f t="shared" si="128"/>
        <v>0</v>
      </c>
      <c r="N102" s="31">
        <f t="shared" si="128"/>
        <v>50</v>
      </c>
      <c r="O102" s="31">
        <f t="shared" si="128"/>
        <v>0</v>
      </c>
      <c r="P102" s="31">
        <f t="shared" si="128"/>
        <v>1.5037593984962405</v>
      </c>
      <c r="Q102" s="31">
        <f t="shared" si="128"/>
        <v>3.1152647975077881</v>
      </c>
      <c r="R102" s="81" t="e">
        <f t="shared" si="128"/>
        <v>#VALUE!</v>
      </c>
      <c r="S102" s="81" t="e">
        <f t="shared" si="128"/>
        <v>#VALUE!</v>
      </c>
      <c r="T102" s="31">
        <f t="shared" si="128"/>
        <v>3.0303030303030303</v>
      </c>
      <c r="U102" s="31">
        <f t="shared" si="128"/>
        <v>0</v>
      </c>
      <c r="V102" s="31">
        <f t="shared" si="128"/>
        <v>1.3492241960872497</v>
      </c>
      <c r="W102" s="31">
        <f t="shared" si="128"/>
        <v>4.3478260869565215</v>
      </c>
      <c r="X102" s="31">
        <f t="shared" si="128"/>
        <v>4.3478260869565215</v>
      </c>
      <c r="Y102" s="81" t="e">
        <f t="shared" si="128"/>
        <v>#VALUE!</v>
      </c>
      <c r="Z102" s="81" t="e">
        <f t="shared" si="128"/>
        <v>#VALUE!</v>
      </c>
      <c r="AA102" s="81" t="e">
        <f t="shared" si="105"/>
        <v>#VALUE!</v>
      </c>
      <c r="AB102" s="31">
        <f t="shared" si="120"/>
        <v>1.7659804983748646</v>
      </c>
      <c r="AC102" s="31">
        <f t="shared" si="120"/>
        <v>4.166666666666667</v>
      </c>
      <c r="AD102" s="31">
        <f t="shared" si="120"/>
        <v>4.166666666666667</v>
      </c>
      <c r="AE102" s="31">
        <f t="shared" si="120"/>
        <v>4.166666666666667</v>
      </c>
      <c r="AF102" s="31">
        <f t="shared" si="120"/>
        <v>0</v>
      </c>
      <c r="AG102" s="31">
        <f t="shared" si="120"/>
        <v>3.6371670035827703</v>
      </c>
      <c r="AH102" s="31">
        <f t="shared" si="120"/>
        <v>2.4238833839415381</v>
      </c>
      <c r="AI102" s="31">
        <f t="shared" si="120"/>
        <v>2.9090893825107145</v>
      </c>
      <c r="AJ102" s="31">
        <f t="shared" si="31"/>
        <v>88.281758906437545</v>
      </c>
      <c r="AK102" s="31">
        <f t="shared" si="32"/>
        <v>91.19084828894826</v>
      </c>
      <c r="BA102" s="18" t="s">
        <v>268</v>
      </c>
      <c r="BB102" s="31">
        <f t="shared" ref="BB102:CI102" si="129">BB$55*BB46</f>
        <v>2.3056653491436085</v>
      </c>
      <c r="BC102" s="31">
        <f t="shared" si="129"/>
        <v>1.2422360248447204</v>
      </c>
      <c r="BD102" s="31">
        <f t="shared" si="129"/>
        <v>0.80563947633434041</v>
      </c>
      <c r="BE102" s="31">
        <f t="shared" si="129"/>
        <v>1.7978921264724128</v>
      </c>
      <c r="BF102" s="31">
        <f t="shared" si="129"/>
        <v>2.9037827656568829</v>
      </c>
      <c r="BG102" s="31">
        <f t="shared" si="129"/>
        <v>1.5873015873015872</v>
      </c>
      <c r="BH102" s="31">
        <f t="shared" si="129"/>
        <v>0.85106382978723405</v>
      </c>
      <c r="BI102" s="31">
        <f t="shared" si="129"/>
        <v>0.60606060606060608</v>
      </c>
      <c r="BJ102" s="31">
        <f t="shared" si="129"/>
        <v>0.66298342541436461</v>
      </c>
      <c r="BK102" s="31">
        <f t="shared" si="129"/>
        <v>0</v>
      </c>
      <c r="BL102" s="31">
        <f t="shared" si="129"/>
        <v>0</v>
      </c>
      <c r="BM102" s="31">
        <f t="shared" si="129"/>
        <v>0</v>
      </c>
      <c r="BN102" s="86">
        <f t="shared" si="129"/>
        <v>0.5</v>
      </c>
      <c r="BO102" s="86">
        <f t="shared" si="129"/>
        <v>0</v>
      </c>
      <c r="BP102" s="31">
        <f t="shared" si="129"/>
        <v>1.5037593984962405</v>
      </c>
      <c r="BQ102" s="31">
        <f t="shared" si="129"/>
        <v>3.1152647975077881</v>
      </c>
      <c r="BR102" s="81" t="e">
        <f t="shared" si="129"/>
        <v>#VALUE!</v>
      </c>
      <c r="BS102" s="81" t="e">
        <f t="shared" si="129"/>
        <v>#VALUE!</v>
      </c>
      <c r="BT102" s="31">
        <f t="shared" si="129"/>
        <v>3.0303030303030303</v>
      </c>
      <c r="BU102" s="92">
        <f t="shared" si="129"/>
        <v>0</v>
      </c>
      <c r="BV102" s="31">
        <f t="shared" si="129"/>
        <v>1.3492241960872497</v>
      </c>
      <c r="BW102" s="86">
        <f t="shared" si="129"/>
        <v>4.3478260869565216E-2</v>
      </c>
      <c r="BX102" s="88">
        <f t="shared" si="129"/>
        <v>4.3478260869565216E-2</v>
      </c>
      <c r="BY102" s="81" t="e">
        <f t="shared" si="129"/>
        <v>#VALUE!</v>
      </c>
      <c r="BZ102" s="81" t="e">
        <f t="shared" si="129"/>
        <v>#VALUE!</v>
      </c>
      <c r="CA102" s="81" t="e">
        <f t="shared" si="129"/>
        <v>#VALUE!</v>
      </c>
      <c r="CB102" s="31">
        <f t="shared" si="129"/>
        <v>1.7659804983748646</v>
      </c>
      <c r="CC102" s="86">
        <f t="shared" si="129"/>
        <v>4.1666666666666664E-2</v>
      </c>
      <c r="CD102" s="86">
        <f t="shared" si="129"/>
        <v>4.1666666666666664E-2</v>
      </c>
      <c r="CE102" s="86">
        <f t="shared" si="129"/>
        <v>4.1666666666666664E-2</v>
      </c>
      <c r="CF102" s="86">
        <f t="shared" si="129"/>
        <v>0</v>
      </c>
      <c r="CG102" s="31">
        <f t="shared" si="129"/>
        <v>3.6371670035827703</v>
      </c>
      <c r="CH102" s="31">
        <f t="shared" si="129"/>
        <v>2.4238833839415381</v>
      </c>
      <c r="CI102" s="31">
        <f t="shared" si="129"/>
        <v>2.9090893825107145</v>
      </c>
      <c r="CJ102" s="157">
        <f t="shared" si="35"/>
        <v>17.798063254263621</v>
      </c>
      <c r="CK102" s="157">
        <f t="shared" si="36"/>
        <v>20.707152636774335</v>
      </c>
    </row>
    <row r="103" spans="1:89" ht="100.8" x14ac:dyDescent="0.3">
      <c r="A103" s="18" t="s">
        <v>269</v>
      </c>
      <c r="B103" s="31">
        <f t="shared" ref="B103:Z103" si="130">B$55*B47</f>
        <v>2.2480237154150187</v>
      </c>
      <c r="C103" s="31">
        <f t="shared" si="130"/>
        <v>3.7267080745341614</v>
      </c>
      <c r="D103" s="31">
        <f t="shared" si="130"/>
        <v>1.6112789526686808</v>
      </c>
      <c r="E103" s="31">
        <f t="shared" si="130"/>
        <v>2.1388716676999397</v>
      </c>
      <c r="F103" s="31">
        <f t="shared" si="130"/>
        <v>3.1392246115209543</v>
      </c>
      <c r="G103" s="31">
        <f t="shared" si="130"/>
        <v>3.1746031746031744</v>
      </c>
      <c r="H103" s="31">
        <f t="shared" si="130"/>
        <v>4.2553191489361701</v>
      </c>
      <c r="I103" s="31">
        <f t="shared" si="130"/>
        <v>2.4242424242424243</v>
      </c>
      <c r="J103" s="31">
        <f t="shared" si="130"/>
        <v>5.9668508287292816</v>
      </c>
      <c r="K103" s="31">
        <f t="shared" si="130"/>
        <v>5.8323207776427699</v>
      </c>
      <c r="L103" s="31">
        <f t="shared" si="130"/>
        <v>3.1578947368421053</v>
      </c>
      <c r="M103" s="31">
        <f t="shared" si="130"/>
        <v>0.49342105263157909</v>
      </c>
      <c r="N103" s="31">
        <f t="shared" si="130"/>
        <v>0</v>
      </c>
      <c r="O103" s="31">
        <f t="shared" si="130"/>
        <v>16.666666666666668</v>
      </c>
      <c r="P103" s="31">
        <f t="shared" si="130"/>
        <v>6.0150375939849621</v>
      </c>
      <c r="Q103" s="31">
        <f t="shared" si="130"/>
        <v>1.2461059190031154</v>
      </c>
      <c r="R103" s="81" t="e">
        <f t="shared" si="130"/>
        <v>#VALUE!</v>
      </c>
      <c r="S103" s="81" t="e">
        <f t="shared" si="130"/>
        <v>#VALUE!</v>
      </c>
      <c r="T103" s="31">
        <f t="shared" si="130"/>
        <v>0</v>
      </c>
      <c r="U103" s="31">
        <f t="shared" si="130"/>
        <v>0</v>
      </c>
      <c r="V103" s="31">
        <f t="shared" si="130"/>
        <v>2.2487069934787498</v>
      </c>
      <c r="W103" s="31">
        <f t="shared" si="130"/>
        <v>4.3478260869565215</v>
      </c>
      <c r="X103" s="31">
        <f t="shared" si="130"/>
        <v>4.3478260869565215</v>
      </c>
      <c r="Y103" s="81" t="e">
        <f t="shared" si="130"/>
        <v>#VALUE!</v>
      </c>
      <c r="Z103" s="81" t="e">
        <f t="shared" si="130"/>
        <v>#VALUE!</v>
      </c>
      <c r="AA103" s="81" t="e">
        <f t="shared" si="105"/>
        <v>#VALUE!</v>
      </c>
      <c r="AB103" s="31">
        <f t="shared" si="120"/>
        <v>2.4052004333694472</v>
      </c>
      <c r="AC103" s="31">
        <f t="shared" si="120"/>
        <v>4.166666666666667</v>
      </c>
      <c r="AD103" s="31">
        <f t="shared" si="120"/>
        <v>4.166666666666667</v>
      </c>
      <c r="AE103" s="31">
        <f t="shared" si="120"/>
        <v>4.166666666666667</v>
      </c>
      <c r="AF103" s="31">
        <f t="shared" si="120"/>
        <v>0</v>
      </c>
      <c r="AG103" s="31">
        <f t="shared" si="120"/>
        <v>3.9483958888680264</v>
      </c>
      <c r="AH103" s="31">
        <f t="shared" si="120"/>
        <v>4.1485849259097787</v>
      </c>
      <c r="AI103" s="31">
        <f t="shared" si="120"/>
        <v>4.0685270399810394</v>
      </c>
      <c r="AJ103" s="31">
        <f t="shared" si="31"/>
        <v>79.067201039162327</v>
      </c>
      <c r="AK103" s="31">
        <f t="shared" si="32"/>
        <v>83.135728079143362</v>
      </c>
      <c r="BA103" s="18" t="s">
        <v>269</v>
      </c>
      <c r="BB103" s="31">
        <f t="shared" ref="BB103:CI103" si="131">BB$55*BB47</f>
        <v>2.2480237154150187</v>
      </c>
      <c r="BC103" s="31">
        <f t="shared" si="131"/>
        <v>3.7267080745341614</v>
      </c>
      <c r="BD103" s="31">
        <f t="shared" si="131"/>
        <v>1.6112789526686808</v>
      </c>
      <c r="BE103" s="31">
        <f t="shared" si="131"/>
        <v>2.1388716676999397</v>
      </c>
      <c r="BF103" s="31">
        <f t="shared" si="131"/>
        <v>3.1392246115209543</v>
      </c>
      <c r="BG103" s="31">
        <f t="shared" si="131"/>
        <v>3.1746031746031744</v>
      </c>
      <c r="BH103" s="31">
        <f t="shared" si="131"/>
        <v>4.2553191489361701</v>
      </c>
      <c r="BI103" s="31">
        <f t="shared" si="131"/>
        <v>2.4242424242424243</v>
      </c>
      <c r="BJ103" s="31">
        <f t="shared" si="131"/>
        <v>5.9668508287292816</v>
      </c>
      <c r="BK103" s="31">
        <f t="shared" si="131"/>
        <v>5.8323207776427699</v>
      </c>
      <c r="BL103" s="31">
        <f t="shared" si="131"/>
        <v>3.1578947368421053</v>
      </c>
      <c r="BM103" s="31">
        <f t="shared" si="131"/>
        <v>0.49342105263157909</v>
      </c>
      <c r="BN103" s="86">
        <f t="shared" si="131"/>
        <v>0</v>
      </c>
      <c r="BO103" s="86">
        <f t="shared" si="131"/>
        <v>0.16666666666666666</v>
      </c>
      <c r="BP103" s="31">
        <f t="shared" si="131"/>
        <v>6.0150375939849621</v>
      </c>
      <c r="BQ103" s="31">
        <f t="shared" si="131"/>
        <v>1.2461059190031154</v>
      </c>
      <c r="BR103" s="81" t="e">
        <f t="shared" si="131"/>
        <v>#VALUE!</v>
      </c>
      <c r="BS103" s="81" t="e">
        <f t="shared" si="131"/>
        <v>#VALUE!</v>
      </c>
      <c r="BT103" s="31">
        <f t="shared" si="131"/>
        <v>0</v>
      </c>
      <c r="BU103" s="92">
        <f t="shared" si="131"/>
        <v>0</v>
      </c>
      <c r="BV103" s="31">
        <f t="shared" si="131"/>
        <v>2.2487069934787498</v>
      </c>
      <c r="BW103" s="86">
        <f t="shared" si="131"/>
        <v>4.3478260869565216E-2</v>
      </c>
      <c r="BX103" s="88">
        <f t="shared" si="131"/>
        <v>4.3478260869565216E-2</v>
      </c>
      <c r="BY103" s="81" t="e">
        <f t="shared" si="131"/>
        <v>#VALUE!</v>
      </c>
      <c r="BZ103" s="81" t="e">
        <f t="shared" si="131"/>
        <v>#VALUE!</v>
      </c>
      <c r="CA103" s="81" t="e">
        <f t="shared" si="131"/>
        <v>#VALUE!</v>
      </c>
      <c r="CB103" s="31">
        <f t="shared" si="131"/>
        <v>2.4052004333694472</v>
      </c>
      <c r="CC103" s="86">
        <f t="shared" si="131"/>
        <v>4.1666666666666664E-2</v>
      </c>
      <c r="CD103" s="86">
        <f t="shared" si="131"/>
        <v>4.1666666666666664E-2</v>
      </c>
      <c r="CE103" s="86">
        <f t="shared" si="131"/>
        <v>4.1666666666666664E-2</v>
      </c>
      <c r="CF103" s="86">
        <f t="shared" si="131"/>
        <v>0</v>
      </c>
      <c r="CG103" s="31">
        <f t="shared" si="131"/>
        <v>3.9483958888680264</v>
      </c>
      <c r="CH103" s="31">
        <f t="shared" si="131"/>
        <v>4.1485849259097787</v>
      </c>
      <c r="CI103" s="31">
        <f t="shared" si="131"/>
        <v>4.0685270399810394</v>
      </c>
      <c r="CJ103" s="157">
        <f t="shared" si="35"/>
        <v>41.583505386988385</v>
      </c>
      <c r="CK103" s="157">
        <f t="shared" si="36"/>
        <v>45.652032426969427</v>
      </c>
    </row>
    <row r="104" spans="1:89" ht="86.4" x14ac:dyDescent="0.3">
      <c r="A104" s="18" t="s">
        <v>270</v>
      </c>
      <c r="B104" s="31">
        <f t="shared" ref="B104:Z104" si="132">B$55*B48</f>
        <v>2.2480237154150187</v>
      </c>
      <c r="C104" s="31">
        <f t="shared" si="132"/>
        <v>3.7267080745341614</v>
      </c>
      <c r="D104" s="31">
        <f t="shared" si="132"/>
        <v>6.4451158106747233</v>
      </c>
      <c r="E104" s="31">
        <f t="shared" si="132"/>
        <v>2.107873527588346</v>
      </c>
      <c r="F104" s="31">
        <f t="shared" si="132"/>
        <v>2.9822633809449064</v>
      </c>
      <c r="G104" s="31">
        <f t="shared" si="132"/>
        <v>1.5873015873015872</v>
      </c>
      <c r="H104" s="31">
        <f t="shared" si="132"/>
        <v>1.0638297872340425</v>
      </c>
      <c r="I104" s="31">
        <f t="shared" si="132"/>
        <v>2.4242424242424243</v>
      </c>
      <c r="J104" s="31">
        <f t="shared" si="132"/>
        <v>0.66298342541436461</v>
      </c>
      <c r="K104" s="31">
        <f t="shared" si="132"/>
        <v>1.4580801944106925</v>
      </c>
      <c r="L104" s="31">
        <f t="shared" si="132"/>
        <v>4.2105263157894735</v>
      </c>
      <c r="M104" s="31">
        <f t="shared" si="132"/>
        <v>0.49342105263157909</v>
      </c>
      <c r="N104" s="31">
        <f t="shared" si="132"/>
        <v>0</v>
      </c>
      <c r="O104" s="31">
        <f t="shared" si="132"/>
        <v>16.666666666666668</v>
      </c>
      <c r="P104" s="31">
        <f t="shared" si="132"/>
        <v>1.5037593984962405</v>
      </c>
      <c r="Q104" s="31">
        <f t="shared" si="132"/>
        <v>3.1152647975077881</v>
      </c>
      <c r="R104" s="81" t="e">
        <f t="shared" si="132"/>
        <v>#VALUE!</v>
      </c>
      <c r="S104" s="81" t="e">
        <f t="shared" si="132"/>
        <v>#VALUE!</v>
      </c>
      <c r="T104" s="31">
        <f t="shared" si="132"/>
        <v>0</v>
      </c>
      <c r="U104" s="31">
        <f t="shared" si="132"/>
        <v>0</v>
      </c>
      <c r="V104" s="31">
        <f t="shared" si="132"/>
        <v>1.9338880143917248</v>
      </c>
      <c r="W104" s="31">
        <f t="shared" si="132"/>
        <v>4.3478260869565215</v>
      </c>
      <c r="X104" s="31">
        <f t="shared" si="132"/>
        <v>4.3478260869565215</v>
      </c>
      <c r="Y104" s="81" t="e">
        <f t="shared" si="132"/>
        <v>#VALUE!</v>
      </c>
      <c r="Z104" s="81" t="e">
        <f t="shared" si="132"/>
        <v>#VALUE!</v>
      </c>
      <c r="AA104" s="81" t="e">
        <f t="shared" si="105"/>
        <v>#VALUE!</v>
      </c>
      <c r="AB104" s="31">
        <f t="shared" si="120"/>
        <v>2.1235102925243772</v>
      </c>
      <c r="AC104" s="31">
        <f t="shared" si="120"/>
        <v>4.166666666666667</v>
      </c>
      <c r="AD104" s="31">
        <f t="shared" si="120"/>
        <v>4.166666666666667</v>
      </c>
      <c r="AE104" s="31">
        <f t="shared" si="120"/>
        <v>4.166666666666667</v>
      </c>
      <c r="AF104" s="31">
        <f t="shared" si="120"/>
        <v>0</v>
      </c>
      <c r="AG104" s="31">
        <f t="shared" si="120"/>
        <v>3.9222593427714378</v>
      </c>
      <c r="AH104" s="31">
        <f t="shared" si="120"/>
        <v>3.5773148046567815</v>
      </c>
      <c r="AI104" s="31">
        <f t="shared" si="120"/>
        <v>3.7152620713613267</v>
      </c>
      <c r="AJ104" s="31">
        <f t="shared" si="31"/>
        <v>67.986827983271112</v>
      </c>
      <c r="AK104" s="31">
        <f t="shared" si="32"/>
        <v>71.702090054632421</v>
      </c>
      <c r="BA104" s="18" t="s">
        <v>270</v>
      </c>
      <c r="BB104" s="31">
        <f t="shared" ref="BB104:CI104" si="133">BB$55*BB48</f>
        <v>2.2480237154150187</v>
      </c>
      <c r="BC104" s="31">
        <f t="shared" si="133"/>
        <v>3.7267080745341614</v>
      </c>
      <c r="BD104" s="31">
        <f t="shared" si="133"/>
        <v>6.4451158106747233</v>
      </c>
      <c r="BE104" s="31">
        <f t="shared" si="133"/>
        <v>2.107873527588346</v>
      </c>
      <c r="BF104" s="31">
        <f t="shared" si="133"/>
        <v>2.9822633809449064</v>
      </c>
      <c r="BG104" s="31">
        <f t="shared" si="133"/>
        <v>1.5873015873015872</v>
      </c>
      <c r="BH104" s="31">
        <f t="shared" si="133"/>
        <v>1.0638297872340425</v>
      </c>
      <c r="BI104" s="31">
        <f t="shared" si="133"/>
        <v>2.4242424242424243</v>
      </c>
      <c r="BJ104" s="31">
        <f t="shared" si="133"/>
        <v>0.66298342541436461</v>
      </c>
      <c r="BK104" s="31">
        <f t="shared" si="133"/>
        <v>1.4580801944106925</v>
      </c>
      <c r="BL104" s="31">
        <f t="shared" si="133"/>
        <v>4.2105263157894735</v>
      </c>
      <c r="BM104" s="31">
        <f t="shared" si="133"/>
        <v>0.49342105263157909</v>
      </c>
      <c r="BN104" s="86">
        <f t="shared" si="133"/>
        <v>0</v>
      </c>
      <c r="BO104" s="86">
        <f t="shared" si="133"/>
        <v>0.16666666666666666</v>
      </c>
      <c r="BP104" s="31">
        <f t="shared" si="133"/>
        <v>1.5037593984962405</v>
      </c>
      <c r="BQ104" s="31">
        <f t="shared" si="133"/>
        <v>3.1152647975077881</v>
      </c>
      <c r="BR104" s="81" t="e">
        <f t="shared" si="133"/>
        <v>#VALUE!</v>
      </c>
      <c r="BS104" s="81" t="e">
        <f t="shared" si="133"/>
        <v>#VALUE!</v>
      </c>
      <c r="BT104" s="31">
        <f t="shared" si="133"/>
        <v>0</v>
      </c>
      <c r="BU104" s="92">
        <f t="shared" si="133"/>
        <v>0</v>
      </c>
      <c r="BV104" s="31">
        <f t="shared" si="133"/>
        <v>1.9338880143917248</v>
      </c>
      <c r="BW104" s="86">
        <f t="shared" si="133"/>
        <v>4.3478260869565216E-2</v>
      </c>
      <c r="BX104" s="88">
        <f t="shared" si="133"/>
        <v>4.3478260869565216E-2</v>
      </c>
      <c r="BY104" s="81" t="e">
        <f t="shared" si="133"/>
        <v>#VALUE!</v>
      </c>
      <c r="BZ104" s="81" t="e">
        <f t="shared" si="133"/>
        <v>#VALUE!</v>
      </c>
      <c r="CA104" s="81" t="e">
        <f t="shared" si="133"/>
        <v>#VALUE!</v>
      </c>
      <c r="CB104" s="31">
        <f t="shared" si="133"/>
        <v>2.1235102925243772</v>
      </c>
      <c r="CC104" s="86">
        <f t="shared" si="133"/>
        <v>4.1666666666666664E-2</v>
      </c>
      <c r="CD104" s="86">
        <f t="shared" si="133"/>
        <v>4.1666666666666664E-2</v>
      </c>
      <c r="CE104" s="86">
        <f t="shared" si="133"/>
        <v>4.1666666666666664E-2</v>
      </c>
      <c r="CF104" s="86">
        <f t="shared" si="133"/>
        <v>0</v>
      </c>
      <c r="CG104" s="31">
        <f t="shared" si="133"/>
        <v>3.9222593427714378</v>
      </c>
      <c r="CH104" s="31">
        <f t="shared" si="133"/>
        <v>3.5773148046567815</v>
      </c>
      <c r="CI104" s="31">
        <f t="shared" si="133"/>
        <v>3.7152620713613267</v>
      </c>
      <c r="CJ104" s="157">
        <f t="shared" si="35"/>
        <v>30.503132331097152</v>
      </c>
      <c r="CK104" s="157">
        <f t="shared" si="36"/>
        <v>34.218394402458479</v>
      </c>
    </row>
    <row r="105" spans="1:89" ht="129.6" x14ac:dyDescent="0.3">
      <c r="A105" s="18" t="s">
        <v>271</v>
      </c>
      <c r="B105" s="31">
        <f t="shared" ref="B105:Z105" si="134">B$55*B49</f>
        <v>2.2480237154150187</v>
      </c>
      <c r="C105" s="31">
        <f t="shared" si="134"/>
        <v>3.7267080745341614</v>
      </c>
      <c r="D105" s="31">
        <f t="shared" si="134"/>
        <v>3.2225579053373616</v>
      </c>
      <c r="E105" s="31">
        <f t="shared" si="134"/>
        <v>2.1388716676999397</v>
      </c>
      <c r="F105" s="31">
        <f t="shared" si="134"/>
        <v>3.029351750117721</v>
      </c>
      <c r="G105" s="31">
        <f t="shared" si="134"/>
        <v>3.1746031746031744</v>
      </c>
      <c r="H105" s="31">
        <f t="shared" si="134"/>
        <v>1.0638297872340425</v>
      </c>
      <c r="I105" s="31">
        <f t="shared" si="134"/>
        <v>1.8181818181818183</v>
      </c>
      <c r="J105" s="31">
        <f t="shared" si="134"/>
        <v>5.9668508287292816</v>
      </c>
      <c r="K105" s="31">
        <f t="shared" si="134"/>
        <v>1.4580801944106925</v>
      </c>
      <c r="L105" s="31">
        <f t="shared" si="134"/>
        <v>3.1578947368421053</v>
      </c>
      <c r="M105" s="31">
        <f t="shared" si="134"/>
        <v>0</v>
      </c>
      <c r="N105" s="31">
        <f t="shared" si="134"/>
        <v>0</v>
      </c>
      <c r="O105" s="31">
        <f t="shared" si="134"/>
        <v>0</v>
      </c>
      <c r="P105" s="31">
        <f t="shared" si="134"/>
        <v>6.0150375939849621</v>
      </c>
      <c r="Q105" s="31">
        <f t="shared" si="134"/>
        <v>1.2461059190031154</v>
      </c>
      <c r="R105" s="81" t="e">
        <f t="shared" si="134"/>
        <v>#VALUE!</v>
      </c>
      <c r="S105" s="81" t="e">
        <f t="shared" si="134"/>
        <v>#VALUE!</v>
      </c>
      <c r="T105" s="31">
        <f t="shared" si="134"/>
        <v>0</v>
      </c>
      <c r="U105" s="31">
        <f t="shared" si="134"/>
        <v>11.111111111111111</v>
      </c>
      <c r="V105" s="31">
        <f t="shared" si="134"/>
        <v>2.023836294130875</v>
      </c>
      <c r="W105" s="31">
        <f t="shared" si="134"/>
        <v>4.3478260869565215</v>
      </c>
      <c r="X105" s="31">
        <f t="shared" si="134"/>
        <v>4.3478260869565215</v>
      </c>
      <c r="Y105" s="81" t="e">
        <f t="shared" si="134"/>
        <v>#VALUE!</v>
      </c>
      <c r="Z105" s="81" t="e">
        <f t="shared" si="134"/>
        <v>#VALUE!</v>
      </c>
      <c r="AA105" s="81" t="e">
        <f t="shared" si="105"/>
        <v>#VALUE!</v>
      </c>
      <c r="AB105" s="31">
        <f t="shared" si="120"/>
        <v>2.2535211267605635</v>
      </c>
      <c r="AC105" s="31">
        <f t="shared" si="120"/>
        <v>4.166666666666667</v>
      </c>
      <c r="AD105" s="31">
        <f t="shared" si="120"/>
        <v>4.166666666666667</v>
      </c>
      <c r="AE105" s="31">
        <f t="shared" si="120"/>
        <v>4.166666666666667</v>
      </c>
      <c r="AF105" s="31">
        <f t="shared" si="120"/>
        <v>0</v>
      </c>
      <c r="AG105" s="31">
        <f t="shared" si="120"/>
        <v>3.9067635082760162</v>
      </c>
      <c r="AH105" s="31">
        <f t="shared" si="120"/>
        <v>4.379525602536547</v>
      </c>
      <c r="AI105" s="31">
        <f t="shared" si="120"/>
        <v>4.1904626329901804</v>
      </c>
      <c r="AJ105" s="31">
        <f t="shared" si="31"/>
        <v>66.152712985497701</v>
      </c>
      <c r="AK105" s="31">
        <f t="shared" si="32"/>
        <v>70.343175618487862</v>
      </c>
      <c r="BA105" s="18" t="s">
        <v>271</v>
      </c>
      <c r="BB105" s="31">
        <f t="shared" ref="BB105:CI105" si="135">BB$55*BB49</f>
        <v>2.2480237154150187</v>
      </c>
      <c r="BC105" s="31">
        <f t="shared" si="135"/>
        <v>3.7267080745341614</v>
      </c>
      <c r="BD105" s="31">
        <f t="shared" si="135"/>
        <v>3.2225579053373616</v>
      </c>
      <c r="BE105" s="31">
        <f t="shared" si="135"/>
        <v>2.1388716676999397</v>
      </c>
      <c r="BF105" s="31">
        <f t="shared" si="135"/>
        <v>3.029351750117721</v>
      </c>
      <c r="BG105" s="31">
        <f t="shared" si="135"/>
        <v>3.1746031746031744</v>
      </c>
      <c r="BH105" s="31">
        <f t="shared" si="135"/>
        <v>1.0638297872340425</v>
      </c>
      <c r="BI105" s="31">
        <f t="shared" si="135"/>
        <v>1.8181818181818183</v>
      </c>
      <c r="BJ105" s="31">
        <f t="shared" si="135"/>
        <v>5.9668508287292816</v>
      </c>
      <c r="BK105" s="31">
        <f t="shared" si="135"/>
        <v>1.4580801944106925</v>
      </c>
      <c r="BL105" s="31">
        <f t="shared" si="135"/>
        <v>3.1578947368421053</v>
      </c>
      <c r="BM105" s="31">
        <f t="shared" si="135"/>
        <v>0</v>
      </c>
      <c r="BN105" s="86">
        <f t="shared" si="135"/>
        <v>0</v>
      </c>
      <c r="BO105" s="86">
        <f t="shared" si="135"/>
        <v>0</v>
      </c>
      <c r="BP105" s="31">
        <f t="shared" si="135"/>
        <v>6.0150375939849621</v>
      </c>
      <c r="BQ105" s="31">
        <f t="shared" si="135"/>
        <v>1.2461059190031154</v>
      </c>
      <c r="BR105" s="81" t="e">
        <f t="shared" si="135"/>
        <v>#VALUE!</v>
      </c>
      <c r="BS105" s="81" t="e">
        <f t="shared" si="135"/>
        <v>#VALUE!</v>
      </c>
      <c r="BT105" s="31">
        <f t="shared" si="135"/>
        <v>0</v>
      </c>
      <c r="BU105" s="92">
        <f t="shared" si="135"/>
        <v>11.111111111111111</v>
      </c>
      <c r="BV105" s="31">
        <f t="shared" si="135"/>
        <v>2.023836294130875</v>
      </c>
      <c r="BW105" s="86">
        <f t="shared" si="135"/>
        <v>4.3478260869565216E-2</v>
      </c>
      <c r="BX105" s="88">
        <f t="shared" si="135"/>
        <v>4.3478260869565216E-2</v>
      </c>
      <c r="BY105" s="81" t="e">
        <f t="shared" si="135"/>
        <v>#VALUE!</v>
      </c>
      <c r="BZ105" s="81" t="e">
        <f t="shared" si="135"/>
        <v>#VALUE!</v>
      </c>
      <c r="CA105" s="81" t="e">
        <f t="shared" si="135"/>
        <v>#VALUE!</v>
      </c>
      <c r="CB105" s="31">
        <f t="shared" si="135"/>
        <v>2.2535211267605635</v>
      </c>
      <c r="CC105" s="86">
        <f t="shared" si="135"/>
        <v>4.1666666666666664E-2</v>
      </c>
      <c r="CD105" s="86">
        <f t="shared" si="135"/>
        <v>4.1666666666666664E-2</v>
      </c>
      <c r="CE105" s="86">
        <f t="shared" si="135"/>
        <v>4.1666666666666664E-2</v>
      </c>
      <c r="CF105" s="86">
        <f t="shared" si="135"/>
        <v>0</v>
      </c>
      <c r="CG105" s="31">
        <f t="shared" si="135"/>
        <v>3.9067635082760162</v>
      </c>
      <c r="CH105" s="31">
        <f t="shared" si="135"/>
        <v>4.379525602536547</v>
      </c>
      <c r="CI105" s="31">
        <f t="shared" si="135"/>
        <v>4.1904626329901804</v>
      </c>
      <c r="CJ105" s="157">
        <f t="shared" si="35"/>
        <v>45.169017333323751</v>
      </c>
      <c r="CK105" s="157">
        <f t="shared" si="36"/>
        <v>49.359479966313934</v>
      </c>
    </row>
    <row r="106" spans="1:89" ht="100.8" x14ac:dyDescent="0.3">
      <c r="A106" s="18" t="s">
        <v>273</v>
      </c>
      <c r="B106" s="31">
        <f t="shared" ref="B106:Z106" si="136">B$55*B50</f>
        <v>2.2480237154150187</v>
      </c>
      <c r="C106" s="31">
        <f t="shared" si="136"/>
        <v>2.4844720496894408</v>
      </c>
      <c r="D106" s="31">
        <f t="shared" si="136"/>
        <v>3.2225579053373616</v>
      </c>
      <c r="E106" s="31">
        <f t="shared" si="136"/>
        <v>2.1388716676999397</v>
      </c>
      <c r="F106" s="31">
        <f t="shared" si="136"/>
        <v>3.029351750117721</v>
      </c>
      <c r="G106" s="31">
        <f t="shared" si="136"/>
        <v>3.1746031746031744</v>
      </c>
      <c r="H106" s="31">
        <f t="shared" si="136"/>
        <v>1.0638297872340425</v>
      </c>
      <c r="I106" s="31">
        <f t="shared" si="136"/>
        <v>1.8181818181818183</v>
      </c>
      <c r="J106" s="31">
        <f t="shared" si="136"/>
        <v>5.9668508287292816</v>
      </c>
      <c r="K106" s="31">
        <f t="shared" si="136"/>
        <v>1.4580801944106925</v>
      </c>
      <c r="L106" s="31">
        <f t="shared" si="136"/>
        <v>3.1578947368421053</v>
      </c>
      <c r="M106" s="31">
        <f t="shared" si="136"/>
        <v>0</v>
      </c>
      <c r="N106" s="31">
        <f t="shared" si="136"/>
        <v>0</v>
      </c>
      <c r="O106" s="31">
        <f t="shared" si="136"/>
        <v>0</v>
      </c>
      <c r="P106" s="31">
        <f t="shared" si="136"/>
        <v>6.0150375939849621</v>
      </c>
      <c r="Q106" s="31">
        <f t="shared" si="136"/>
        <v>1.2461059190031154</v>
      </c>
      <c r="R106" s="81" t="e">
        <f t="shared" si="136"/>
        <v>#VALUE!</v>
      </c>
      <c r="S106" s="81" t="e">
        <f t="shared" si="136"/>
        <v>#VALUE!</v>
      </c>
      <c r="T106" s="31">
        <f t="shared" si="136"/>
        <v>0</v>
      </c>
      <c r="U106" s="31">
        <f t="shared" si="136"/>
        <v>0</v>
      </c>
      <c r="V106" s="31">
        <f t="shared" si="136"/>
        <v>2.023836294130875</v>
      </c>
      <c r="W106" s="31">
        <f t="shared" si="136"/>
        <v>4.3478260869565215</v>
      </c>
      <c r="X106" s="31">
        <f t="shared" si="136"/>
        <v>4.3478260869565215</v>
      </c>
      <c r="Y106" s="81" t="e">
        <f t="shared" si="136"/>
        <v>#VALUE!</v>
      </c>
      <c r="Z106" s="81" t="e">
        <f t="shared" si="136"/>
        <v>#VALUE!</v>
      </c>
      <c r="AA106" s="81" t="e">
        <f t="shared" si="105"/>
        <v>#VALUE!</v>
      </c>
      <c r="AB106" s="31">
        <f t="shared" si="120"/>
        <v>2.2535211267605635</v>
      </c>
      <c r="AC106" s="31">
        <f t="shared" si="120"/>
        <v>4.166666666666667</v>
      </c>
      <c r="AD106" s="31">
        <f t="shared" si="120"/>
        <v>4.166666666666667</v>
      </c>
      <c r="AE106" s="31">
        <f t="shared" si="120"/>
        <v>4.166666666666667</v>
      </c>
      <c r="AF106" s="31">
        <f t="shared" si="120"/>
        <v>0</v>
      </c>
      <c r="AG106" s="31">
        <f t="shared" si="120"/>
        <v>4.5329073549505194</v>
      </c>
      <c r="AH106" s="31">
        <f t="shared" si="120"/>
        <v>3.2824580164954447</v>
      </c>
      <c r="AI106" s="31">
        <f t="shared" si="120"/>
        <v>3.7825270111668385</v>
      </c>
      <c r="AJ106" s="31">
        <f t="shared" si="31"/>
        <v>54.207301471365184</v>
      </c>
      <c r="AK106" s="31">
        <f t="shared" si="32"/>
        <v>57.989828482532026</v>
      </c>
      <c r="BA106" s="18" t="s">
        <v>273</v>
      </c>
      <c r="BB106" s="31">
        <f t="shared" ref="BB106:CI106" si="137">BB$55*BB50</f>
        <v>2.2480237154150187</v>
      </c>
      <c r="BC106" s="31">
        <f t="shared" si="137"/>
        <v>2.4844720496894408</v>
      </c>
      <c r="BD106" s="31">
        <f t="shared" si="137"/>
        <v>3.2225579053373616</v>
      </c>
      <c r="BE106" s="31">
        <f t="shared" si="137"/>
        <v>2.1388716676999397</v>
      </c>
      <c r="BF106" s="31">
        <f t="shared" si="137"/>
        <v>3.029351750117721</v>
      </c>
      <c r="BG106" s="31">
        <f t="shared" si="137"/>
        <v>3.1746031746031744</v>
      </c>
      <c r="BH106" s="31">
        <f t="shared" si="137"/>
        <v>1.0638297872340425</v>
      </c>
      <c r="BI106" s="31">
        <f t="shared" si="137"/>
        <v>1.8181818181818183</v>
      </c>
      <c r="BJ106" s="31">
        <f t="shared" si="137"/>
        <v>5.9668508287292816</v>
      </c>
      <c r="BK106" s="31">
        <f t="shared" si="137"/>
        <v>1.4580801944106925</v>
      </c>
      <c r="BL106" s="31">
        <f t="shared" si="137"/>
        <v>3.1578947368421053</v>
      </c>
      <c r="BM106" s="31">
        <f t="shared" si="137"/>
        <v>0</v>
      </c>
      <c r="BN106" s="86">
        <f t="shared" si="137"/>
        <v>0</v>
      </c>
      <c r="BO106" s="86">
        <f t="shared" si="137"/>
        <v>0</v>
      </c>
      <c r="BP106" s="31">
        <f t="shared" si="137"/>
        <v>6.0150375939849621</v>
      </c>
      <c r="BQ106" s="31">
        <f t="shared" si="137"/>
        <v>1.2461059190031154</v>
      </c>
      <c r="BR106" s="81" t="e">
        <f t="shared" si="137"/>
        <v>#VALUE!</v>
      </c>
      <c r="BS106" s="81" t="e">
        <f t="shared" si="137"/>
        <v>#VALUE!</v>
      </c>
      <c r="BT106" s="31">
        <f t="shared" si="137"/>
        <v>0</v>
      </c>
      <c r="BU106" s="92">
        <f t="shared" si="137"/>
        <v>0</v>
      </c>
      <c r="BV106" s="31">
        <f t="shared" si="137"/>
        <v>2.023836294130875</v>
      </c>
      <c r="BW106" s="86">
        <f t="shared" si="137"/>
        <v>4.3478260869565216E-2</v>
      </c>
      <c r="BX106" s="88">
        <f t="shared" si="137"/>
        <v>4.3478260869565216E-2</v>
      </c>
      <c r="BY106" s="81" t="e">
        <f t="shared" si="137"/>
        <v>#VALUE!</v>
      </c>
      <c r="BZ106" s="81" t="e">
        <f t="shared" si="137"/>
        <v>#VALUE!</v>
      </c>
      <c r="CA106" s="81" t="e">
        <f t="shared" si="137"/>
        <v>#VALUE!</v>
      </c>
      <c r="CB106" s="31">
        <f t="shared" si="137"/>
        <v>2.2535211267605635</v>
      </c>
      <c r="CC106" s="86">
        <f t="shared" si="137"/>
        <v>4.1666666666666664E-2</v>
      </c>
      <c r="CD106" s="86">
        <f t="shared" si="137"/>
        <v>4.1666666666666664E-2</v>
      </c>
      <c r="CE106" s="86">
        <f t="shared" si="137"/>
        <v>4.1666666666666664E-2</v>
      </c>
      <c r="CF106" s="86">
        <f t="shared" si="137"/>
        <v>0</v>
      </c>
      <c r="CG106" s="31">
        <f t="shared" si="137"/>
        <v>4.5329073549505194</v>
      </c>
      <c r="CH106" s="31">
        <f t="shared" si="137"/>
        <v>3.2824580164954447</v>
      </c>
      <c r="CI106" s="31">
        <f t="shared" si="137"/>
        <v>3.7825270111668385</v>
      </c>
      <c r="CJ106" s="157">
        <f t="shared" si="35"/>
        <v>33.223605819191263</v>
      </c>
      <c r="CK106" s="157">
        <f t="shared" si="36"/>
        <v>37.006132830358105</v>
      </c>
    </row>
    <row r="107" spans="1:89" ht="72" x14ac:dyDescent="0.3">
      <c r="A107" s="18" t="s">
        <v>277</v>
      </c>
      <c r="B107" s="31">
        <f t="shared" ref="B107:Z107" si="138">B$55*B51</f>
        <v>2.2233201581027657</v>
      </c>
      <c r="C107" s="31">
        <f t="shared" si="138"/>
        <v>3.7267080745341614</v>
      </c>
      <c r="D107" s="31">
        <f t="shared" si="138"/>
        <v>12.588116817724069</v>
      </c>
      <c r="E107" s="31">
        <f t="shared" si="138"/>
        <v>1.9838809671419728</v>
      </c>
      <c r="F107" s="31">
        <f t="shared" si="138"/>
        <v>2.9822633809449064</v>
      </c>
      <c r="G107" s="31">
        <f t="shared" si="138"/>
        <v>1.5873015873015872</v>
      </c>
      <c r="H107" s="31">
        <f t="shared" si="138"/>
        <v>1.0638297872340425</v>
      </c>
      <c r="I107" s="31">
        <f t="shared" si="138"/>
        <v>1.8181818181818183</v>
      </c>
      <c r="J107" s="31">
        <f t="shared" si="138"/>
        <v>0.66298342541436461</v>
      </c>
      <c r="K107" s="31">
        <f t="shared" si="138"/>
        <v>1.4580801944106925</v>
      </c>
      <c r="L107" s="31">
        <f t="shared" si="138"/>
        <v>4.2105263157894735</v>
      </c>
      <c r="M107" s="31">
        <f t="shared" si="138"/>
        <v>0</v>
      </c>
      <c r="N107" s="31">
        <f t="shared" si="138"/>
        <v>0</v>
      </c>
      <c r="O107" s="31">
        <f t="shared" si="138"/>
        <v>0</v>
      </c>
      <c r="P107" s="31">
        <f t="shared" si="138"/>
        <v>1.5037593984962405</v>
      </c>
      <c r="Q107" s="31">
        <f t="shared" si="138"/>
        <v>3.1152647975077881</v>
      </c>
      <c r="R107" s="81" t="e">
        <f t="shared" si="138"/>
        <v>#VALUE!</v>
      </c>
      <c r="S107" s="81" t="e">
        <f t="shared" si="138"/>
        <v>#VALUE!</v>
      </c>
      <c r="T107" s="31">
        <f t="shared" si="138"/>
        <v>3.0303030303030303</v>
      </c>
      <c r="U107" s="31">
        <f t="shared" si="138"/>
        <v>0</v>
      </c>
      <c r="V107" s="31">
        <f t="shared" si="138"/>
        <v>1.8439397346525748</v>
      </c>
      <c r="W107" s="31">
        <f t="shared" si="138"/>
        <v>4.3478260869565215</v>
      </c>
      <c r="X107" s="31">
        <f t="shared" si="138"/>
        <v>4.3478260869565215</v>
      </c>
      <c r="Y107" s="81" t="e">
        <f t="shared" si="138"/>
        <v>#VALUE!</v>
      </c>
      <c r="Z107" s="81" t="e">
        <f t="shared" si="138"/>
        <v>#VALUE!</v>
      </c>
      <c r="AA107" s="81" t="e">
        <f t="shared" si="105"/>
        <v>#VALUE!</v>
      </c>
      <c r="AB107" s="31">
        <f t="shared" si="120"/>
        <v>1.8959913326110509</v>
      </c>
      <c r="AC107" s="31">
        <f t="shared" si="120"/>
        <v>4.166666666666667</v>
      </c>
      <c r="AD107" s="31">
        <f t="shared" si="120"/>
        <v>4.166666666666667</v>
      </c>
      <c r="AE107" s="31">
        <f t="shared" si="120"/>
        <v>4.166666666666667</v>
      </c>
      <c r="AF107" s="31">
        <f t="shared" si="120"/>
        <v>0</v>
      </c>
      <c r="AG107" s="31">
        <f t="shared" si="120"/>
        <v>5.964405149627253</v>
      </c>
      <c r="AH107" s="31">
        <f t="shared" si="120"/>
        <v>4.7147671974883831</v>
      </c>
      <c r="AI107" s="31">
        <f t="shared" si="120"/>
        <v>5.214511709490262</v>
      </c>
      <c r="AJ107" s="31">
        <f t="shared" si="31"/>
        <v>57.883608619551225</v>
      </c>
      <c r="AK107" s="31">
        <f t="shared" si="32"/>
        <v>63.098120329041478</v>
      </c>
      <c r="BA107" s="18" t="s">
        <v>277</v>
      </c>
      <c r="BB107" s="31">
        <f t="shared" ref="BB107:CI107" si="139">BB$55*BB51</f>
        <v>2.2233201581027657</v>
      </c>
      <c r="BC107" s="31">
        <f t="shared" si="139"/>
        <v>3.7267080745341614</v>
      </c>
      <c r="BD107" s="31">
        <f t="shared" si="139"/>
        <v>12.588116817724069</v>
      </c>
      <c r="BE107" s="31">
        <f t="shared" si="139"/>
        <v>1.9838809671419728</v>
      </c>
      <c r="BF107" s="31">
        <f t="shared" si="139"/>
        <v>2.9822633809449064</v>
      </c>
      <c r="BG107" s="31">
        <f t="shared" si="139"/>
        <v>1.5873015873015872</v>
      </c>
      <c r="BH107" s="31">
        <f t="shared" si="139"/>
        <v>1.0638297872340425</v>
      </c>
      <c r="BI107" s="31">
        <f t="shared" si="139"/>
        <v>1.8181818181818183</v>
      </c>
      <c r="BJ107" s="31">
        <f t="shared" si="139"/>
        <v>0.66298342541436461</v>
      </c>
      <c r="BK107" s="31">
        <f t="shared" si="139"/>
        <v>1.4580801944106925</v>
      </c>
      <c r="BL107" s="31">
        <f t="shared" si="139"/>
        <v>4.2105263157894735</v>
      </c>
      <c r="BM107" s="31">
        <f t="shared" si="139"/>
        <v>0</v>
      </c>
      <c r="BN107" s="86">
        <f t="shared" si="139"/>
        <v>0</v>
      </c>
      <c r="BO107" s="86">
        <f t="shared" si="139"/>
        <v>0</v>
      </c>
      <c r="BP107" s="31">
        <f t="shared" si="139"/>
        <v>1.5037593984962405</v>
      </c>
      <c r="BQ107" s="31">
        <f t="shared" si="139"/>
        <v>3.1152647975077881</v>
      </c>
      <c r="BR107" s="81" t="e">
        <f t="shared" si="139"/>
        <v>#VALUE!</v>
      </c>
      <c r="BS107" s="81" t="e">
        <f t="shared" si="139"/>
        <v>#VALUE!</v>
      </c>
      <c r="BT107" s="31">
        <f t="shared" si="139"/>
        <v>3.0303030303030303</v>
      </c>
      <c r="BU107" s="92">
        <f t="shared" si="139"/>
        <v>0</v>
      </c>
      <c r="BV107" s="31">
        <f t="shared" si="139"/>
        <v>1.8439397346525748</v>
      </c>
      <c r="BW107" s="86">
        <f t="shared" si="139"/>
        <v>4.3478260869565216E-2</v>
      </c>
      <c r="BX107" s="88">
        <f t="shared" si="139"/>
        <v>4.3478260869565216E-2</v>
      </c>
      <c r="BY107" s="81" t="e">
        <f t="shared" si="139"/>
        <v>#VALUE!</v>
      </c>
      <c r="BZ107" s="81" t="e">
        <f t="shared" si="139"/>
        <v>#VALUE!</v>
      </c>
      <c r="CA107" s="81" t="e">
        <f t="shared" si="139"/>
        <v>#VALUE!</v>
      </c>
      <c r="CB107" s="31">
        <f t="shared" si="139"/>
        <v>1.8959913326110509</v>
      </c>
      <c r="CC107" s="86">
        <f t="shared" si="139"/>
        <v>4.1666666666666664E-2</v>
      </c>
      <c r="CD107" s="86">
        <f t="shared" si="139"/>
        <v>4.1666666666666664E-2</v>
      </c>
      <c r="CE107" s="86">
        <f t="shared" si="139"/>
        <v>4.1666666666666664E-2</v>
      </c>
      <c r="CF107" s="86">
        <f t="shared" si="139"/>
        <v>0</v>
      </c>
      <c r="CG107" s="31">
        <f t="shared" si="139"/>
        <v>5.964405149627253</v>
      </c>
      <c r="CH107" s="31">
        <f t="shared" si="139"/>
        <v>4.7147671974883831</v>
      </c>
      <c r="CI107" s="31">
        <f t="shared" si="139"/>
        <v>5.214511709490262</v>
      </c>
      <c r="CJ107" s="157">
        <f t="shared" si="35"/>
        <v>36.899912967377297</v>
      </c>
      <c r="CK107" s="157">
        <f t="shared" si="36"/>
        <v>42.114424676867557</v>
      </c>
    </row>
    <row r="108" spans="1:89" x14ac:dyDescent="0.3">
      <c r="AK108" s="31">
        <f t="shared" si="32"/>
        <v>0</v>
      </c>
    </row>
    <row r="109" spans="1:89" ht="92.4" x14ac:dyDescent="0.3">
      <c r="A109" s="38" t="s">
        <v>0</v>
      </c>
      <c r="B109" s="40" t="s">
        <v>503</v>
      </c>
      <c r="C109" s="35" t="s">
        <v>504</v>
      </c>
      <c r="D109" s="35" t="s">
        <v>505</v>
      </c>
      <c r="E109" s="35" t="s">
        <v>506</v>
      </c>
      <c r="F109" s="35" t="s">
        <v>507</v>
      </c>
      <c r="G109" s="35" t="s">
        <v>508</v>
      </c>
      <c r="H109" s="35" t="s">
        <v>509</v>
      </c>
      <c r="I109" s="35" t="s">
        <v>76</v>
      </c>
      <c r="J109" s="35" t="s">
        <v>510</v>
      </c>
      <c r="K109" s="35" t="s">
        <v>93</v>
      </c>
      <c r="L109" s="35" t="s">
        <v>95</v>
      </c>
      <c r="M109" s="35" t="s">
        <v>96</v>
      </c>
      <c r="N109" s="35" t="s">
        <v>84</v>
      </c>
      <c r="O109" s="35" t="s">
        <v>87</v>
      </c>
      <c r="P109" s="35" t="s">
        <v>511</v>
      </c>
      <c r="Q109" s="35" t="s">
        <v>512</v>
      </c>
      <c r="R109" s="51" t="s">
        <v>113</v>
      </c>
      <c r="S109" s="51" t="s">
        <v>114</v>
      </c>
      <c r="T109" s="35" t="s">
        <v>118</v>
      </c>
      <c r="U109" s="35" t="s">
        <v>128</v>
      </c>
      <c r="V109" s="35" t="s">
        <v>514</v>
      </c>
      <c r="W109" s="35" t="s">
        <v>151</v>
      </c>
      <c r="X109" s="35" t="s">
        <v>152</v>
      </c>
      <c r="Y109" s="51" t="s">
        <v>157</v>
      </c>
      <c r="Z109" s="51" t="s">
        <v>164</v>
      </c>
      <c r="AA109" s="51" t="s">
        <v>169</v>
      </c>
      <c r="AB109" s="35" t="s">
        <v>515</v>
      </c>
      <c r="AC109" s="35" t="s">
        <v>192</v>
      </c>
      <c r="AD109" s="35" t="s">
        <v>193</v>
      </c>
      <c r="AE109" s="35" t="s">
        <v>194</v>
      </c>
      <c r="AF109" s="35" t="s">
        <v>195</v>
      </c>
      <c r="AG109" s="41" t="s">
        <v>500</v>
      </c>
      <c r="AH109" s="41" t="s">
        <v>501</v>
      </c>
      <c r="AI109" s="43" t="s">
        <v>502</v>
      </c>
      <c r="AK109" s="31" t="e">
        <f t="shared" si="32"/>
        <v>#VALUE!</v>
      </c>
    </row>
    <row r="110" spans="1:89" ht="86.4" x14ac:dyDescent="0.3">
      <c r="A110" s="18" t="s">
        <v>206</v>
      </c>
      <c r="B110" s="31">
        <v>1.3175230566534908</v>
      </c>
      <c r="C110" s="31">
        <v>0.93167701863354035</v>
      </c>
      <c r="D110" s="31">
        <v>0.4028197381671702</v>
      </c>
      <c r="E110" s="31">
        <v>1.7978921264724128</v>
      </c>
      <c r="F110" s="31">
        <v>0.76518599905823259</v>
      </c>
      <c r="G110" s="31">
        <v>1.5873015873015872</v>
      </c>
      <c r="H110" s="31">
        <v>0.85106382978723405</v>
      </c>
      <c r="I110" s="31">
        <v>1.2121212121212122</v>
      </c>
      <c r="J110" s="31">
        <v>0.71823204419889497</v>
      </c>
      <c r="K110" s="31">
        <v>0.60753341433778851</v>
      </c>
      <c r="L110" s="31">
        <v>0</v>
      </c>
      <c r="M110" s="31">
        <v>0</v>
      </c>
      <c r="N110" s="31">
        <v>0</v>
      </c>
      <c r="O110" s="31">
        <v>0</v>
      </c>
      <c r="P110" s="31">
        <v>0.37593984962406013</v>
      </c>
      <c r="Q110" s="31">
        <v>1.557632398753894</v>
      </c>
      <c r="R110" s="81" t="e">
        <v>#VALUE!</v>
      </c>
      <c r="S110" s="81" t="e">
        <v>#VALUE!</v>
      </c>
      <c r="T110" s="31">
        <v>3.0303030303030303</v>
      </c>
      <c r="U110" s="31">
        <v>0</v>
      </c>
      <c r="V110" s="31">
        <v>1.3492241960872497</v>
      </c>
      <c r="W110" s="31">
        <v>0</v>
      </c>
      <c r="X110" s="31">
        <v>0</v>
      </c>
      <c r="Y110" s="81" t="e">
        <v>#VALUE!</v>
      </c>
      <c r="Z110" s="81" t="e">
        <v>#VALUE!</v>
      </c>
      <c r="AA110" s="81"/>
      <c r="AB110" s="31">
        <v>1.5276273022751896</v>
      </c>
      <c r="AC110" s="31">
        <v>0</v>
      </c>
      <c r="AD110" s="31">
        <v>0</v>
      </c>
      <c r="AE110" s="31">
        <v>0</v>
      </c>
      <c r="AF110" s="31">
        <v>0</v>
      </c>
      <c r="AG110" s="31">
        <v>0.53680719961044499</v>
      </c>
      <c r="AH110" s="31">
        <v>0.58614413178548219</v>
      </c>
      <c r="AI110" s="31">
        <v>0.56641372823037006</v>
      </c>
      <c r="AJ110" s="31">
        <f>SUM(B110:Q110,T110:X110,AC110:AF110,-(AB110),-(AI110))</f>
        <v>14.410408470994241</v>
      </c>
      <c r="AK110" s="31">
        <f t="shared" si="32"/>
        <v>14.97682219922461</v>
      </c>
    </row>
    <row r="111" spans="1:89" ht="72" x14ac:dyDescent="0.3">
      <c r="A111" s="18" t="s">
        <v>212</v>
      </c>
      <c r="B111" s="31">
        <v>1.3175230566534908</v>
      </c>
      <c r="C111" s="31">
        <v>0.93167701863354035</v>
      </c>
      <c r="D111" s="31">
        <v>0.4028197381671702</v>
      </c>
      <c r="E111" s="31">
        <v>1.7978921264724128</v>
      </c>
      <c r="F111" s="31">
        <v>0.76518599905823259</v>
      </c>
      <c r="G111" s="31">
        <v>1.5873015873015872</v>
      </c>
      <c r="H111" s="31">
        <v>0.85106382978723405</v>
      </c>
      <c r="I111" s="31">
        <v>1.2121212121212122</v>
      </c>
      <c r="J111" s="31">
        <v>0.71823204419889497</v>
      </c>
      <c r="K111" s="31">
        <v>0.60753341433778851</v>
      </c>
      <c r="L111" s="31">
        <v>0</v>
      </c>
      <c r="M111" s="31">
        <v>0</v>
      </c>
      <c r="N111" s="31">
        <v>0</v>
      </c>
      <c r="O111" s="31">
        <v>0</v>
      </c>
      <c r="P111" s="31">
        <v>0.37593984962406013</v>
      </c>
      <c r="Q111" s="31">
        <v>1.557632398753894</v>
      </c>
      <c r="R111" s="81" t="e">
        <v>#VALUE!</v>
      </c>
      <c r="S111" s="81" t="e">
        <v>#VALUE!</v>
      </c>
      <c r="T111" s="31">
        <v>3.0303030303030303</v>
      </c>
      <c r="U111" s="31">
        <v>0</v>
      </c>
      <c r="V111" s="31">
        <v>1.3492241960872497</v>
      </c>
      <c r="W111" s="31">
        <v>0</v>
      </c>
      <c r="X111" s="31">
        <v>0</v>
      </c>
      <c r="Y111" s="81" t="e">
        <v>#VALUE!</v>
      </c>
      <c r="Z111" s="81" t="e">
        <v>#VALUE!</v>
      </c>
      <c r="AA111" s="81" t="e">
        <v>#VALUE!</v>
      </c>
      <c r="AB111" s="31">
        <v>1.5276273022751896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f t="shared" ref="AJ111:AJ159" si="140">SUM(B111:Q111,T111:X111,AC111:AF111,-(AB111),-(AI111))</f>
        <v>14.97682219922461</v>
      </c>
      <c r="AK111" s="31">
        <f t="shared" si="32"/>
        <v>14.97682219922461</v>
      </c>
    </row>
    <row r="112" spans="1:89" ht="100.8" x14ac:dyDescent="0.3">
      <c r="A112" s="18" t="s">
        <v>213</v>
      </c>
      <c r="B112" s="31">
        <v>1.4822134387351771</v>
      </c>
      <c r="C112" s="31">
        <v>0.93167701863354035</v>
      </c>
      <c r="D112" s="31">
        <v>0.4028197381671702</v>
      </c>
      <c r="E112" s="31">
        <v>2.0148791072535661</v>
      </c>
      <c r="F112" s="31">
        <v>0.76518599905823259</v>
      </c>
      <c r="G112" s="31">
        <v>1.5873015873015872</v>
      </c>
      <c r="H112" s="31">
        <v>0.85106382978723405</v>
      </c>
      <c r="I112" s="31">
        <v>1.8181818181818183</v>
      </c>
      <c r="J112" s="31">
        <v>0.71823204419889497</v>
      </c>
      <c r="K112" s="31">
        <v>0.97205346294046169</v>
      </c>
      <c r="L112" s="31">
        <v>1.3157894736842104</v>
      </c>
      <c r="M112" s="31">
        <v>0</v>
      </c>
      <c r="N112" s="31">
        <v>0</v>
      </c>
      <c r="O112" s="31">
        <v>0</v>
      </c>
      <c r="P112" s="31">
        <v>0.37593984962406013</v>
      </c>
      <c r="Q112" s="31">
        <v>1.557632398753894</v>
      </c>
      <c r="R112" s="81" t="e">
        <v>#VALUE!</v>
      </c>
      <c r="S112" s="81" t="e">
        <v>#VALUE!</v>
      </c>
      <c r="T112" s="31">
        <v>3.0303030303030303</v>
      </c>
      <c r="U112" s="31">
        <v>0</v>
      </c>
      <c r="V112" s="31">
        <v>1.7989655947829999</v>
      </c>
      <c r="W112" s="31">
        <v>0</v>
      </c>
      <c r="X112" s="31">
        <v>0</v>
      </c>
      <c r="Y112" s="81" t="e">
        <v>#VALUE!</v>
      </c>
      <c r="Z112" s="81" t="e">
        <v>#VALUE!</v>
      </c>
      <c r="AA112" s="81" t="e">
        <v>#VALUE!</v>
      </c>
      <c r="AB112" s="31">
        <v>1.9826652221018417</v>
      </c>
      <c r="AC112" s="31">
        <v>0</v>
      </c>
      <c r="AD112" s="31">
        <v>0</v>
      </c>
      <c r="AE112" s="31">
        <v>0</v>
      </c>
      <c r="AF112" s="31">
        <v>0</v>
      </c>
      <c r="AG112" s="31">
        <v>0.61887905590644188</v>
      </c>
      <c r="AH112" s="31">
        <v>0.70590734326163596</v>
      </c>
      <c r="AI112" s="31">
        <v>0.67110373560852299</v>
      </c>
      <c r="AJ112" s="31">
        <f t="shared" si="140"/>
        <v>16.968469433695514</v>
      </c>
      <c r="AK112" s="31">
        <f t="shared" si="32"/>
        <v>17.639573169304036</v>
      </c>
    </row>
    <row r="113" spans="1:37" ht="72" x14ac:dyDescent="0.3">
      <c r="A113" s="18" t="s">
        <v>215</v>
      </c>
      <c r="B113" s="31">
        <v>1.8939393939393927</v>
      </c>
      <c r="C113" s="31">
        <v>1.2422360248447204</v>
      </c>
      <c r="D113" s="31">
        <v>0.80563947633434041</v>
      </c>
      <c r="E113" s="31">
        <v>2.0148791072535661</v>
      </c>
      <c r="F113" s="31">
        <v>0.76518599905823259</v>
      </c>
      <c r="G113" s="31">
        <v>1.5873015873015872</v>
      </c>
      <c r="H113" s="31">
        <v>0.85106382978723405</v>
      </c>
      <c r="I113" s="31">
        <v>2.4242424242424243</v>
      </c>
      <c r="J113" s="31">
        <v>2.6519337016574585</v>
      </c>
      <c r="K113" s="31">
        <v>0.60753341433778851</v>
      </c>
      <c r="L113" s="31">
        <v>0.52631578947368418</v>
      </c>
      <c r="M113" s="31">
        <v>3.2894736842105274</v>
      </c>
      <c r="N113" s="31">
        <v>0</v>
      </c>
      <c r="O113" s="31">
        <v>0</v>
      </c>
      <c r="P113" s="31">
        <v>0.37593984962406013</v>
      </c>
      <c r="Q113" s="31">
        <v>1.557632398753894</v>
      </c>
      <c r="R113" s="81" t="e">
        <v>#VALUE!</v>
      </c>
      <c r="S113" s="81" t="e">
        <v>#VALUE!</v>
      </c>
      <c r="T113" s="31">
        <v>3.0303030303030303</v>
      </c>
      <c r="U113" s="31">
        <v>0</v>
      </c>
      <c r="V113" s="31">
        <v>2.2487069934787498</v>
      </c>
      <c r="W113" s="31">
        <v>0</v>
      </c>
      <c r="X113" s="31">
        <v>0</v>
      </c>
      <c r="Y113" s="81" t="e">
        <v>#VALUE!</v>
      </c>
      <c r="Z113" s="81" t="e">
        <v>#VALUE!</v>
      </c>
      <c r="AA113" s="81" t="e">
        <v>#VALUE!</v>
      </c>
      <c r="AB113" s="31">
        <v>2.2210184182015169</v>
      </c>
      <c r="AC113" s="31">
        <v>0</v>
      </c>
      <c r="AD113" s="31">
        <v>0</v>
      </c>
      <c r="AE113" s="31">
        <v>0</v>
      </c>
      <c r="AF113" s="31">
        <v>0</v>
      </c>
      <c r="AG113" s="31">
        <v>0.644168639532534</v>
      </c>
      <c r="AH113" s="31">
        <v>0.66142045767115765</v>
      </c>
      <c r="AI113" s="31">
        <v>0.6545212582493769</v>
      </c>
      <c r="AJ113" s="31">
        <f t="shared" si="140"/>
        <v>22.9967870281498</v>
      </c>
      <c r="AK113" s="31">
        <f t="shared" si="32"/>
        <v>23.651308286399178</v>
      </c>
    </row>
    <row r="114" spans="1:37" ht="100.8" x14ac:dyDescent="0.3">
      <c r="A114" s="18" t="s">
        <v>217</v>
      </c>
      <c r="B114" s="31">
        <v>1.6469038208168634</v>
      </c>
      <c r="C114" s="31">
        <v>0.93167701863354035</v>
      </c>
      <c r="D114" s="31">
        <v>0.4028197381671702</v>
      </c>
      <c r="E114" s="31">
        <v>2.0148791072535661</v>
      </c>
      <c r="F114" s="31">
        <v>0.78480615288023858</v>
      </c>
      <c r="G114" s="31">
        <v>1.5873015873015872</v>
      </c>
      <c r="H114" s="31">
        <v>1.3829787234042554</v>
      </c>
      <c r="I114" s="31">
        <v>2.4242424242424243</v>
      </c>
      <c r="J114" s="31">
        <v>2.6519337016574585</v>
      </c>
      <c r="K114" s="31">
        <v>0.97205346294046169</v>
      </c>
      <c r="L114" s="31">
        <v>0.52631578947368418</v>
      </c>
      <c r="M114" s="31">
        <v>3.2894736842105274</v>
      </c>
      <c r="N114" s="31">
        <v>0</v>
      </c>
      <c r="O114" s="31">
        <v>0</v>
      </c>
      <c r="P114" s="31">
        <v>0.37593984962406013</v>
      </c>
      <c r="Q114" s="31">
        <v>1.557632398753894</v>
      </c>
      <c r="R114" s="81" t="e">
        <v>#VALUE!</v>
      </c>
      <c r="S114" s="81" t="e">
        <v>#VALUE!</v>
      </c>
      <c r="T114" s="31">
        <v>3.0303030303030303</v>
      </c>
      <c r="U114" s="31">
        <v>0</v>
      </c>
      <c r="V114" s="31">
        <v>2.2487069934787498</v>
      </c>
      <c r="W114" s="31">
        <v>0</v>
      </c>
      <c r="X114" s="31">
        <v>0</v>
      </c>
      <c r="Y114" s="81" t="e">
        <v>#VALUE!</v>
      </c>
      <c r="Z114" s="81" t="e">
        <v>#VALUE!</v>
      </c>
      <c r="AA114" s="81" t="e">
        <v>#VALUE!</v>
      </c>
      <c r="AB114" s="31">
        <v>2.0801733477789814</v>
      </c>
      <c r="AC114" s="31">
        <v>0</v>
      </c>
      <c r="AD114" s="31">
        <v>0</v>
      </c>
      <c r="AE114" s="31">
        <v>0</v>
      </c>
      <c r="AF114" s="31">
        <v>0</v>
      </c>
      <c r="AG114" s="31">
        <v>0.66206221285288214</v>
      </c>
      <c r="AH114" s="31">
        <v>0.68685970604312518</v>
      </c>
      <c r="AI114" s="31">
        <v>0.67694290485121422</v>
      </c>
      <c r="AJ114" s="31">
        <f t="shared" si="140"/>
        <v>23.07085123051132</v>
      </c>
      <c r="AK114" s="31">
        <f t="shared" si="32"/>
        <v>23.747794135362533</v>
      </c>
    </row>
    <row r="115" spans="1:37" ht="86.4" x14ac:dyDescent="0.3">
      <c r="A115" s="18" t="s">
        <v>218</v>
      </c>
      <c r="B115" s="31">
        <v>1.6469038208168634</v>
      </c>
      <c r="C115" s="31">
        <v>0.93167701863354035</v>
      </c>
      <c r="D115" s="31">
        <v>0.4028197381671702</v>
      </c>
      <c r="E115" s="31">
        <v>2.0148791072535661</v>
      </c>
      <c r="F115" s="31">
        <v>0.78480615288023858</v>
      </c>
      <c r="G115" s="31">
        <v>1.5873015873015872</v>
      </c>
      <c r="H115" s="31">
        <v>1.3829787234042554</v>
      </c>
      <c r="I115" s="31">
        <v>2.4242424242424243</v>
      </c>
      <c r="J115" s="31">
        <v>2.6519337016574585</v>
      </c>
      <c r="K115" s="31">
        <v>0.97205346294046169</v>
      </c>
      <c r="L115" s="31">
        <v>0.52631578947368418</v>
      </c>
      <c r="M115" s="31">
        <v>3.2894736842105274</v>
      </c>
      <c r="N115" s="31">
        <v>0</v>
      </c>
      <c r="O115" s="31">
        <v>0</v>
      </c>
      <c r="P115" s="31">
        <v>0.37593984962406013</v>
      </c>
      <c r="Q115" s="31">
        <v>1.557632398753894</v>
      </c>
      <c r="R115" s="81" t="e">
        <v>#VALUE!</v>
      </c>
      <c r="S115" s="81" t="e">
        <v>#VALUE!</v>
      </c>
      <c r="T115" s="31">
        <v>3.0303030303030303</v>
      </c>
      <c r="U115" s="31">
        <v>0</v>
      </c>
      <c r="V115" s="31">
        <v>2.2487069934787498</v>
      </c>
      <c r="W115" s="31">
        <v>0</v>
      </c>
      <c r="X115" s="31">
        <v>0</v>
      </c>
      <c r="Y115" s="81" t="e">
        <v>#VALUE!</v>
      </c>
      <c r="Z115" s="81" t="e">
        <v>#VALUE!</v>
      </c>
      <c r="AA115" s="81" t="e">
        <v>#VALUE!</v>
      </c>
      <c r="AB115" s="31">
        <v>2.0801733477789814</v>
      </c>
      <c r="AC115" s="31">
        <v>0</v>
      </c>
      <c r="AD115" s="31">
        <v>0</v>
      </c>
      <c r="AE115" s="31">
        <v>0</v>
      </c>
      <c r="AF115" s="31">
        <v>0</v>
      </c>
      <c r="AG115" s="31">
        <v>0.71455002792590339</v>
      </c>
      <c r="AH115" s="31">
        <v>0.4761909304627685</v>
      </c>
      <c r="AI115" s="31">
        <v>0.57151346019151139</v>
      </c>
      <c r="AJ115" s="31">
        <f t="shared" si="140"/>
        <v>23.176280675171022</v>
      </c>
      <c r="AK115" s="31">
        <f t="shared" si="32"/>
        <v>23.747794135362533</v>
      </c>
    </row>
    <row r="116" spans="1:37" ht="100.8" x14ac:dyDescent="0.3">
      <c r="A116" s="18" t="s">
        <v>220</v>
      </c>
      <c r="B116" s="31">
        <v>1.8939393939393927</v>
      </c>
      <c r="C116" s="31">
        <v>1.2422360248447204</v>
      </c>
      <c r="D116" s="31">
        <v>0.80563947633434041</v>
      </c>
      <c r="E116" s="31">
        <v>1.9838809671419728</v>
      </c>
      <c r="F116" s="31">
        <v>1.7216684978810233</v>
      </c>
      <c r="G116" s="31">
        <v>1.5873015873015872</v>
      </c>
      <c r="H116" s="31">
        <v>2.1276595744680851</v>
      </c>
      <c r="I116" s="31">
        <v>1.8181818181818183</v>
      </c>
      <c r="J116" s="31">
        <v>2.6519337016574585</v>
      </c>
      <c r="K116" s="31">
        <v>0.97205346294046169</v>
      </c>
      <c r="L116" s="31">
        <v>1.3157894736842104</v>
      </c>
      <c r="M116" s="31">
        <v>0</v>
      </c>
      <c r="N116" s="31">
        <v>0</v>
      </c>
      <c r="O116" s="31">
        <v>0</v>
      </c>
      <c r="P116" s="31">
        <v>1.5037593984962405</v>
      </c>
      <c r="Q116" s="31">
        <v>1.557632398753894</v>
      </c>
      <c r="R116" s="81" t="e">
        <v>#VALUE!</v>
      </c>
      <c r="S116" s="81" t="e">
        <v>#VALUE!</v>
      </c>
      <c r="T116" s="31">
        <v>3.0303030303030303</v>
      </c>
      <c r="U116" s="31">
        <v>0</v>
      </c>
      <c r="V116" s="31">
        <v>2.6984483921744995</v>
      </c>
      <c r="W116" s="31">
        <v>0</v>
      </c>
      <c r="X116" s="31">
        <v>0</v>
      </c>
      <c r="Y116" s="81" t="e">
        <v>#VALUE!</v>
      </c>
      <c r="Z116" s="81" t="e">
        <v>#VALUE!</v>
      </c>
      <c r="AA116" s="81" t="e">
        <v>#VALUE!</v>
      </c>
      <c r="AB116" s="31">
        <v>2.0368364030335862</v>
      </c>
      <c r="AC116" s="31">
        <v>0</v>
      </c>
      <c r="AD116" s="31">
        <v>0</v>
      </c>
      <c r="AE116" s="31">
        <v>0</v>
      </c>
      <c r="AF116" s="31">
        <v>0</v>
      </c>
      <c r="AG116" s="31">
        <v>0.83503342161624772</v>
      </c>
      <c r="AH116" s="31">
        <v>0.82359566604245105</v>
      </c>
      <c r="AI116" s="31">
        <v>0.82816975533594628</v>
      </c>
      <c r="AJ116" s="31">
        <f t="shared" si="140"/>
        <v>24.045421039733199</v>
      </c>
      <c r="AK116" s="31">
        <f t="shared" si="32"/>
        <v>24.873590795069145</v>
      </c>
    </row>
    <row r="117" spans="1:37" ht="86.4" x14ac:dyDescent="0.3">
      <c r="A117" s="18" t="s">
        <v>221</v>
      </c>
      <c r="B117" s="31">
        <v>1.6469038208168634</v>
      </c>
      <c r="C117" s="31">
        <v>1.2422360248447204</v>
      </c>
      <c r="D117" s="31">
        <v>1.6112789526686808</v>
      </c>
      <c r="E117" s="31">
        <v>2.0148791072535661</v>
      </c>
      <c r="F117" s="31">
        <v>0.78480615288023858</v>
      </c>
      <c r="G117" s="31">
        <v>1.5873015873015872</v>
      </c>
      <c r="H117" s="31">
        <v>1.3829787234042554</v>
      </c>
      <c r="I117" s="31">
        <v>2.4242424242424243</v>
      </c>
      <c r="J117" s="31">
        <v>2.6519337016574585</v>
      </c>
      <c r="K117" s="31">
        <v>0.97205346294046169</v>
      </c>
      <c r="L117" s="31">
        <v>0.52631578947368418</v>
      </c>
      <c r="M117" s="31">
        <v>3.2894736842105274</v>
      </c>
      <c r="N117" s="31">
        <v>0</v>
      </c>
      <c r="O117" s="31">
        <v>0</v>
      </c>
      <c r="P117" s="31">
        <v>0.37593984962406013</v>
      </c>
      <c r="Q117" s="31">
        <v>1.557632398753894</v>
      </c>
      <c r="R117" s="81" t="e">
        <v>#VALUE!</v>
      </c>
      <c r="S117" s="81" t="e">
        <v>#VALUE!</v>
      </c>
      <c r="T117" s="31">
        <v>3.0303030303030303</v>
      </c>
      <c r="U117" s="31">
        <v>0</v>
      </c>
      <c r="V117" s="31">
        <v>2.2487069934787498</v>
      </c>
      <c r="W117" s="31">
        <v>0</v>
      </c>
      <c r="X117" s="31">
        <v>0</v>
      </c>
      <c r="Y117" s="81" t="e">
        <v>#VALUE!</v>
      </c>
      <c r="Z117" s="81" t="e">
        <v>#VALUE!</v>
      </c>
      <c r="AA117" s="81" t="e">
        <v>#VALUE!</v>
      </c>
      <c r="AB117" s="31">
        <v>2.0801733477789814</v>
      </c>
      <c r="AC117" s="31">
        <v>0</v>
      </c>
      <c r="AD117" s="31">
        <v>0</v>
      </c>
      <c r="AE117" s="31">
        <v>0</v>
      </c>
      <c r="AF117" s="31">
        <v>0</v>
      </c>
      <c r="AG117" s="31">
        <v>0.83360193575061992</v>
      </c>
      <c r="AH117" s="31">
        <v>0.9478425450441641</v>
      </c>
      <c r="AI117" s="31">
        <v>0.9021564185589025</v>
      </c>
      <c r="AJ117" s="31">
        <f t="shared" si="140"/>
        <v>24.364655937516321</v>
      </c>
      <c r="AK117" s="31">
        <f t="shared" si="32"/>
        <v>25.266812356075224</v>
      </c>
    </row>
    <row r="118" spans="1:37" ht="86.4" x14ac:dyDescent="0.3">
      <c r="A118" s="18" t="s">
        <v>222</v>
      </c>
      <c r="B118" s="31">
        <v>1.6469038208168634</v>
      </c>
      <c r="C118" s="31">
        <v>0.93167701863354035</v>
      </c>
      <c r="D118" s="31">
        <v>1.6112789526686808</v>
      </c>
      <c r="E118" s="31">
        <v>2.0148791072535661</v>
      </c>
      <c r="F118" s="31">
        <v>0.78480615288023858</v>
      </c>
      <c r="G118" s="31">
        <v>1.5873015873015872</v>
      </c>
      <c r="H118" s="31">
        <v>1.3829787234042554</v>
      </c>
      <c r="I118" s="31">
        <v>2.4242424242424243</v>
      </c>
      <c r="J118" s="31">
        <v>2.6519337016574585</v>
      </c>
      <c r="K118" s="31">
        <v>0.97205346294046169</v>
      </c>
      <c r="L118" s="31">
        <v>0.52631578947368418</v>
      </c>
      <c r="M118" s="31">
        <v>3.2894736842105274</v>
      </c>
      <c r="N118" s="31">
        <v>0</v>
      </c>
      <c r="O118" s="31">
        <v>0</v>
      </c>
      <c r="P118" s="31">
        <v>0.37593984962406013</v>
      </c>
      <c r="Q118" s="31">
        <v>1.557632398753894</v>
      </c>
      <c r="R118" s="81" t="e">
        <v>#VALUE!</v>
      </c>
      <c r="S118" s="81" t="e">
        <v>#VALUE!</v>
      </c>
      <c r="T118" s="31">
        <v>3.0303030303030303</v>
      </c>
      <c r="U118" s="31">
        <v>0</v>
      </c>
      <c r="V118" s="31">
        <v>2.2487069934787498</v>
      </c>
      <c r="W118" s="31">
        <v>0</v>
      </c>
      <c r="X118" s="31">
        <v>0</v>
      </c>
      <c r="Y118" s="81" t="e">
        <v>#VALUE!</v>
      </c>
      <c r="Z118" s="81" t="e">
        <v>#VALUE!</v>
      </c>
      <c r="AA118" s="81" t="e">
        <v>#VALUE!</v>
      </c>
      <c r="AB118" s="31">
        <v>2.0801733477789814</v>
      </c>
      <c r="AC118" s="31">
        <v>0</v>
      </c>
      <c r="AD118" s="31">
        <v>0</v>
      </c>
      <c r="AE118" s="31">
        <v>0</v>
      </c>
      <c r="AF118" s="31">
        <v>0</v>
      </c>
      <c r="AG118" s="31">
        <v>0.83491413112744539</v>
      </c>
      <c r="AH118" s="31">
        <v>0.70752114558023271</v>
      </c>
      <c r="AI118" s="31">
        <v>0.75846705778287304</v>
      </c>
      <c r="AJ118" s="31">
        <f t="shared" si="140"/>
        <v>24.197786292081172</v>
      </c>
      <c r="AK118" s="31">
        <f t="shared" si="32"/>
        <v>24.956253349864046</v>
      </c>
    </row>
    <row r="119" spans="1:37" ht="72" x14ac:dyDescent="0.3">
      <c r="A119" s="18" t="s">
        <v>223</v>
      </c>
      <c r="B119" s="31">
        <v>1.6469038208168634</v>
      </c>
      <c r="C119" s="31">
        <v>1.2422360248447204</v>
      </c>
      <c r="D119" s="31">
        <v>0.80563947633434041</v>
      </c>
      <c r="E119" s="31">
        <v>1.9838809671419728</v>
      </c>
      <c r="F119" s="31">
        <v>1.7658138439805369</v>
      </c>
      <c r="G119" s="31">
        <v>1.5873015873015872</v>
      </c>
      <c r="H119" s="31">
        <v>2.1276595744680851</v>
      </c>
      <c r="I119" s="31">
        <v>2.4242424242424243</v>
      </c>
      <c r="J119" s="31">
        <v>2.6519337016574585</v>
      </c>
      <c r="K119" s="31">
        <v>0.97205346294046169</v>
      </c>
      <c r="L119" s="31">
        <v>1.3157894736842104</v>
      </c>
      <c r="M119" s="31">
        <v>8.2236842105263186</v>
      </c>
      <c r="N119" s="31">
        <v>0</v>
      </c>
      <c r="O119" s="31">
        <v>0</v>
      </c>
      <c r="P119" s="31">
        <v>0.37593984962406013</v>
      </c>
      <c r="Q119" s="31">
        <v>1.557632398753894</v>
      </c>
      <c r="R119" s="81" t="e">
        <v>#VALUE!</v>
      </c>
      <c r="S119" s="81" t="e">
        <v>#VALUE!</v>
      </c>
      <c r="T119" s="31">
        <v>3.0303030303030303</v>
      </c>
      <c r="U119" s="31">
        <v>0</v>
      </c>
      <c r="V119" s="31">
        <v>2.2487069934787498</v>
      </c>
      <c r="W119" s="31">
        <v>0</v>
      </c>
      <c r="X119" s="31">
        <v>0</v>
      </c>
      <c r="Y119" s="81" t="e">
        <v>#VALUE!</v>
      </c>
      <c r="Z119" s="81" t="e">
        <v>#VALUE!</v>
      </c>
      <c r="AA119" s="81" t="e">
        <v>#VALUE!</v>
      </c>
      <c r="AB119" s="31">
        <v>2.0043336944745396</v>
      </c>
      <c r="AC119" s="31">
        <v>0</v>
      </c>
      <c r="AD119" s="31">
        <v>0</v>
      </c>
      <c r="AE119" s="31">
        <v>0</v>
      </c>
      <c r="AF119" s="31">
        <v>0</v>
      </c>
      <c r="AG119" s="31">
        <v>0.79686046519950504</v>
      </c>
      <c r="AH119" s="31">
        <v>0.8490349144144187</v>
      </c>
      <c r="AI119" s="31">
        <v>0.82816975533594628</v>
      </c>
      <c r="AJ119" s="31">
        <f t="shared" si="140"/>
        <v>31.127217390288227</v>
      </c>
      <c r="AK119" s="31">
        <f t="shared" si="32"/>
        <v>31.955387145624172</v>
      </c>
    </row>
    <row r="120" spans="1:37" ht="72" x14ac:dyDescent="0.3">
      <c r="A120" s="18" t="s">
        <v>224</v>
      </c>
      <c r="B120" s="31">
        <v>1.6469038208168634</v>
      </c>
      <c r="C120" s="31">
        <v>1.2422360248447204</v>
      </c>
      <c r="D120" s="31">
        <v>0.80563947633434041</v>
      </c>
      <c r="E120" s="31">
        <v>1.8908865468071927</v>
      </c>
      <c r="F120" s="31">
        <v>1.7658138439805369</v>
      </c>
      <c r="G120" s="31">
        <v>1.5873015873015872</v>
      </c>
      <c r="H120" s="31">
        <v>2.6595744680851063</v>
      </c>
      <c r="I120" s="31">
        <v>1.8181818181818183</v>
      </c>
      <c r="J120" s="31">
        <v>2.6519337016574585</v>
      </c>
      <c r="K120" s="31">
        <v>0.97205346294046169</v>
      </c>
      <c r="L120" s="31">
        <v>1.3157894736842104</v>
      </c>
      <c r="M120" s="31">
        <v>0</v>
      </c>
      <c r="N120" s="31">
        <v>0</v>
      </c>
      <c r="O120" s="31">
        <v>0</v>
      </c>
      <c r="P120" s="31">
        <v>0.37593984962406013</v>
      </c>
      <c r="Q120" s="31">
        <v>1.557632398753894</v>
      </c>
      <c r="R120" s="81" t="e">
        <v>#VALUE!</v>
      </c>
      <c r="S120" s="81" t="e">
        <v>#VALUE!</v>
      </c>
      <c r="T120" s="31">
        <v>3.0303030303030303</v>
      </c>
      <c r="U120" s="31">
        <v>0</v>
      </c>
      <c r="V120" s="31">
        <v>1.5740948954351248</v>
      </c>
      <c r="W120" s="31">
        <v>0</v>
      </c>
      <c r="X120" s="31">
        <v>0</v>
      </c>
      <c r="Y120" s="81" t="e">
        <v>#VALUE!</v>
      </c>
      <c r="Z120" s="81" t="e">
        <v>#VALUE!</v>
      </c>
      <c r="AA120" s="81" t="e">
        <v>#VALUE!</v>
      </c>
      <c r="AB120" s="31">
        <v>1.646803900325027</v>
      </c>
      <c r="AC120" s="31">
        <v>0</v>
      </c>
      <c r="AD120" s="31">
        <v>0</v>
      </c>
      <c r="AE120" s="31">
        <v>0</v>
      </c>
      <c r="AF120" s="31">
        <v>0</v>
      </c>
      <c r="AG120" s="31">
        <v>0.8111753238557835</v>
      </c>
      <c r="AH120" s="31">
        <v>0.83471738744007062</v>
      </c>
      <c r="AI120" s="31">
        <v>0.82530264690877519</v>
      </c>
      <c r="AJ120" s="31">
        <f t="shared" si="140"/>
        <v>22.422177851516604</v>
      </c>
      <c r="AK120" s="31">
        <f t="shared" si="32"/>
        <v>23.247480498425379</v>
      </c>
    </row>
    <row r="121" spans="1:37" ht="86.4" x14ac:dyDescent="0.3">
      <c r="A121" s="18" t="s">
        <v>226</v>
      </c>
      <c r="B121" s="31">
        <v>1.6469038208168634</v>
      </c>
      <c r="C121" s="31">
        <v>1.2422360248447204</v>
      </c>
      <c r="D121" s="31">
        <v>1.6112789526686808</v>
      </c>
      <c r="E121" s="31">
        <v>1.9838809671419728</v>
      </c>
      <c r="F121" s="31">
        <v>1.7658138439805369</v>
      </c>
      <c r="G121" s="31">
        <v>1.5873015873015872</v>
      </c>
      <c r="H121" s="31">
        <v>2.1276595744680851</v>
      </c>
      <c r="I121" s="31">
        <v>2.4242424242424243</v>
      </c>
      <c r="J121" s="31">
        <v>2.6519337016574585</v>
      </c>
      <c r="K121" s="31">
        <v>0.97205346294046169</v>
      </c>
      <c r="L121" s="31">
        <v>1.3157894736842104</v>
      </c>
      <c r="M121" s="31">
        <v>8.2236842105263186</v>
      </c>
      <c r="N121" s="31">
        <v>0</v>
      </c>
      <c r="O121" s="31">
        <v>0</v>
      </c>
      <c r="P121" s="31">
        <v>0.37593984962406013</v>
      </c>
      <c r="Q121" s="31">
        <v>1.557632398753894</v>
      </c>
      <c r="R121" s="81" t="e">
        <v>#VALUE!</v>
      </c>
      <c r="S121" s="81" t="e">
        <v>#VALUE!</v>
      </c>
      <c r="T121" s="31">
        <v>3.0303030303030303</v>
      </c>
      <c r="U121" s="31">
        <v>0</v>
      </c>
      <c r="V121" s="31">
        <v>2.2487069934787498</v>
      </c>
      <c r="W121" s="31">
        <v>0</v>
      </c>
      <c r="X121" s="31">
        <v>0</v>
      </c>
      <c r="Y121" s="81" t="e">
        <v>#VALUE!</v>
      </c>
      <c r="Z121" s="81" t="e">
        <v>#VALUE!</v>
      </c>
      <c r="AA121" s="81" t="e">
        <v>#VALUE!</v>
      </c>
      <c r="AB121" s="31">
        <v>2.0043336944745396</v>
      </c>
      <c r="AC121" s="31">
        <v>0</v>
      </c>
      <c r="AD121" s="31">
        <v>0</v>
      </c>
      <c r="AE121" s="31">
        <v>0</v>
      </c>
      <c r="AF121" s="31">
        <v>0</v>
      </c>
      <c r="AG121" s="31">
        <v>0.80878951407973709</v>
      </c>
      <c r="AH121" s="31">
        <v>0.86095956208877844</v>
      </c>
      <c r="AI121" s="31">
        <v>0.84009616310288104</v>
      </c>
      <c r="AJ121" s="31">
        <f t="shared" si="140"/>
        <v>31.920930458855633</v>
      </c>
      <c r="AK121" s="31">
        <f t="shared" si="32"/>
        <v>32.761026621958514</v>
      </c>
    </row>
    <row r="122" spans="1:37" ht="100.8" x14ac:dyDescent="0.3">
      <c r="A122" s="18" t="s">
        <v>228</v>
      </c>
      <c r="B122" s="31">
        <v>1.8939393939393927</v>
      </c>
      <c r="C122" s="31">
        <v>1.2422360248447204</v>
      </c>
      <c r="D122" s="31">
        <v>1.6112789526686808</v>
      </c>
      <c r="E122" s="31">
        <v>2.0148791072535661</v>
      </c>
      <c r="F122" s="31">
        <v>1.7658138439805369</v>
      </c>
      <c r="G122" s="31">
        <v>1.5873015873015872</v>
      </c>
      <c r="H122" s="31">
        <v>3.4042553191489362</v>
      </c>
      <c r="I122" s="31">
        <v>2.4242424242424243</v>
      </c>
      <c r="J122" s="31">
        <v>2.6519337016574585</v>
      </c>
      <c r="K122" s="31">
        <v>1.4580801944106925</v>
      </c>
      <c r="L122" s="31">
        <v>1.3157894736842104</v>
      </c>
      <c r="M122" s="31">
        <v>8.2236842105263186</v>
      </c>
      <c r="N122" s="31">
        <v>0</v>
      </c>
      <c r="O122" s="31">
        <v>0</v>
      </c>
      <c r="P122" s="31">
        <v>1.5037593984962405</v>
      </c>
      <c r="Q122" s="31">
        <v>1.557632398753894</v>
      </c>
      <c r="R122" s="81" t="e">
        <v>#VALUE!</v>
      </c>
      <c r="S122" s="81" t="e">
        <v>#VALUE!</v>
      </c>
      <c r="T122" s="31">
        <v>3.0303030303030303</v>
      </c>
      <c r="U122" s="31">
        <v>0</v>
      </c>
      <c r="V122" s="31">
        <v>1.7989655947829999</v>
      </c>
      <c r="W122" s="31">
        <v>0</v>
      </c>
      <c r="X122" s="31">
        <v>0</v>
      </c>
      <c r="Y122" s="81" t="e">
        <v>#VALUE!</v>
      </c>
      <c r="Z122" s="81" t="e">
        <v>#VALUE!</v>
      </c>
      <c r="AA122" s="81" t="e">
        <v>#VALUE!</v>
      </c>
      <c r="AB122" s="31">
        <v>1.8634886240520043</v>
      </c>
      <c r="AC122" s="31">
        <v>0</v>
      </c>
      <c r="AD122" s="31">
        <v>0</v>
      </c>
      <c r="AE122" s="31">
        <v>0</v>
      </c>
      <c r="AF122" s="31">
        <v>0</v>
      </c>
      <c r="AG122" s="31">
        <v>0.97818200817903311</v>
      </c>
      <c r="AH122" s="31">
        <v>1.1971551288545628</v>
      </c>
      <c r="AI122" s="31">
        <v>1.1095852730045377</v>
      </c>
      <c r="AJ122" s="31">
        <f t="shared" si="140"/>
        <v>34.511020758938137</v>
      </c>
      <c r="AK122" s="31">
        <f t="shared" si="32"/>
        <v>35.620606031942678</v>
      </c>
    </row>
    <row r="123" spans="1:37" ht="100.8" x14ac:dyDescent="0.3">
      <c r="A123" s="18" t="s">
        <v>229</v>
      </c>
      <c r="B123" s="31">
        <v>1.8939393939393927</v>
      </c>
      <c r="C123" s="31">
        <v>1.2422360248447204</v>
      </c>
      <c r="D123" s="31">
        <v>1.6112789526686808</v>
      </c>
      <c r="E123" s="31">
        <v>1.9838809671419728</v>
      </c>
      <c r="F123" s="31">
        <v>1.7216684978810233</v>
      </c>
      <c r="G123" s="31">
        <v>1.5873015873015872</v>
      </c>
      <c r="H123" s="31">
        <v>2.6595744680851063</v>
      </c>
      <c r="I123" s="31">
        <v>1.8181818181818183</v>
      </c>
      <c r="J123" s="31">
        <v>1.3812154696132597</v>
      </c>
      <c r="K123" s="31">
        <v>0.97205346294046169</v>
      </c>
      <c r="L123" s="31">
        <v>1.3157894736842104</v>
      </c>
      <c r="M123" s="31">
        <v>0</v>
      </c>
      <c r="N123" s="31">
        <v>0</v>
      </c>
      <c r="O123" s="31">
        <v>0</v>
      </c>
      <c r="P123" s="31">
        <v>0.37593984962406013</v>
      </c>
      <c r="Q123" s="31">
        <v>1.557632398753894</v>
      </c>
      <c r="R123" s="81" t="e">
        <v>#VALUE!</v>
      </c>
      <c r="S123" s="81" t="e">
        <v>#VALUE!</v>
      </c>
      <c r="T123" s="31">
        <v>3.0303030303030303</v>
      </c>
      <c r="U123" s="31">
        <v>0</v>
      </c>
      <c r="V123" s="31">
        <v>1.7989655947829999</v>
      </c>
      <c r="W123" s="31">
        <v>0</v>
      </c>
      <c r="X123" s="31">
        <v>0</v>
      </c>
      <c r="Y123" s="81" t="e">
        <v>#VALUE!</v>
      </c>
      <c r="Z123" s="81" t="e">
        <v>#VALUE!</v>
      </c>
      <c r="AA123" s="81" t="e">
        <v>#VALUE!</v>
      </c>
      <c r="AB123" s="31">
        <v>1.7984832069339112</v>
      </c>
      <c r="AC123" s="31">
        <v>0</v>
      </c>
      <c r="AD123" s="31">
        <v>0</v>
      </c>
      <c r="AE123" s="31">
        <v>0</v>
      </c>
      <c r="AF123" s="31">
        <v>0</v>
      </c>
      <c r="AG123" s="31">
        <v>1.0604924454526345</v>
      </c>
      <c r="AH123" s="31">
        <v>1.094126172948094</v>
      </c>
      <c r="AI123" s="31">
        <v>1.0806756605774881</v>
      </c>
      <c r="AJ123" s="31">
        <f t="shared" si="140"/>
        <v>22.070802122234817</v>
      </c>
      <c r="AK123" s="31">
        <f t="shared" ref="AK123:AK186" si="141">SUM(B123:Q123,T123:X123,-AB123,AC123:AF123)</f>
        <v>23.151477782812304</v>
      </c>
    </row>
    <row r="124" spans="1:37" ht="100.8" x14ac:dyDescent="0.3">
      <c r="A124" s="18" t="s">
        <v>230</v>
      </c>
      <c r="B124" s="31">
        <v>1.8115942028985499</v>
      </c>
      <c r="C124" s="31">
        <v>1.2422360248447204</v>
      </c>
      <c r="D124" s="31">
        <v>1.6112789526686808</v>
      </c>
      <c r="E124" s="31">
        <v>2.0458772473651594</v>
      </c>
      <c r="F124" s="31">
        <v>0.78480615288023858</v>
      </c>
      <c r="G124" s="31">
        <v>1.5873015873015872</v>
      </c>
      <c r="H124" s="31">
        <v>2.1276595744680851</v>
      </c>
      <c r="I124" s="31">
        <v>2.4242424242424243</v>
      </c>
      <c r="J124" s="31">
        <v>2.6519337016574585</v>
      </c>
      <c r="K124" s="31">
        <v>0.97205346294046169</v>
      </c>
      <c r="L124" s="31">
        <v>1.3157894736842104</v>
      </c>
      <c r="M124" s="31">
        <v>8.2236842105263186</v>
      </c>
      <c r="N124" s="31">
        <v>0</v>
      </c>
      <c r="O124" s="31">
        <v>0</v>
      </c>
      <c r="P124" s="31">
        <v>1.5037593984962405</v>
      </c>
      <c r="Q124" s="31">
        <v>1.557632398753894</v>
      </c>
      <c r="R124" s="81" t="e">
        <v>#VALUE!</v>
      </c>
      <c r="S124" s="81" t="e">
        <v>#VALUE!</v>
      </c>
      <c r="T124" s="31">
        <v>3.0303030303030303</v>
      </c>
      <c r="U124" s="31">
        <v>11.111111111111111</v>
      </c>
      <c r="V124" s="31">
        <v>2.2487069934787498</v>
      </c>
      <c r="W124" s="31">
        <v>0</v>
      </c>
      <c r="X124" s="31">
        <v>0</v>
      </c>
      <c r="Y124" s="81" t="e">
        <v>#VALUE!</v>
      </c>
      <c r="Z124" s="81" t="e">
        <v>#VALUE!</v>
      </c>
      <c r="AA124" s="81" t="e">
        <v>#VALUE!</v>
      </c>
      <c r="AB124" s="31">
        <v>2.0910075839653306</v>
      </c>
      <c r="AC124" s="31">
        <v>0</v>
      </c>
      <c r="AD124" s="31">
        <v>0</v>
      </c>
      <c r="AE124" s="31">
        <v>0</v>
      </c>
      <c r="AF124" s="31">
        <v>0</v>
      </c>
      <c r="AG124" s="31">
        <v>1.1213305947418184</v>
      </c>
      <c r="AH124" s="31">
        <v>1.0238502493205335</v>
      </c>
      <c r="AI124" s="31">
        <v>1.0628337545581537</v>
      </c>
      <c r="AJ124" s="31">
        <f t="shared" si="140"/>
        <v>43.096128609097427</v>
      </c>
      <c r="AK124" s="31">
        <f t="shared" si="141"/>
        <v>44.158962363655583</v>
      </c>
    </row>
    <row r="125" spans="1:37" ht="86.4" x14ac:dyDescent="0.3">
      <c r="A125" s="18" t="s">
        <v>231</v>
      </c>
      <c r="B125" s="31">
        <v>1.8939393939393927</v>
      </c>
      <c r="C125" s="31">
        <v>1.8633540372670807</v>
      </c>
      <c r="D125" s="31">
        <v>1.6112789526686808</v>
      </c>
      <c r="E125" s="31">
        <v>2.0148791072535661</v>
      </c>
      <c r="F125" s="31">
        <v>1.7658138439805369</v>
      </c>
      <c r="G125" s="31">
        <v>1.5873015873015872</v>
      </c>
      <c r="H125" s="31">
        <v>3.4042553191489362</v>
      </c>
      <c r="I125" s="31">
        <v>2.4242424242424243</v>
      </c>
      <c r="J125" s="31">
        <v>2.6519337016574585</v>
      </c>
      <c r="K125" s="31">
        <v>1.4580801944106925</v>
      </c>
      <c r="L125" s="31">
        <v>1.3157894736842104</v>
      </c>
      <c r="M125" s="31">
        <v>8.2236842105263186</v>
      </c>
      <c r="N125" s="31">
        <v>0</v>
      </c>
      <c r="O125" s="31">
        <v>0</v>
      </c>
      <c r="P125" s="31">
        <v>1.5037593984962405</v>
      </c>
      <c r="Q125" s="31">
        <v>1.557632398753894</v>
      </c>
      <c r="R125" s="81" t="e">
        <v>#VALUE!</v>
      </c>
      <c r="S125" s="81" t="e">
        <v>#VALUE!</v>
      </c>
      <c r="T125" s="31">
        <v>3.0303030303030303</v>
      </c>
      <c r="U125" s="31">
        <v>0</v>
      </c>
      <c r="V125" s="31">
        <v>1.7989655947829999</v>
      </c>
      <c r="W125" s="31">
        <v>0</v>
      </c>
      <c r="X125" s="31">
        <v>0</v>
      </c>
      <c r="Y125" s="81" t="e">
        <v>#VALUE!</v>
      </c>
      <c r="Z125" s="81" t="e">
        <v>#VALUE!</v>
      </c>
      <c r="AA125" s="81" t="e">
        <v>#VALUE!</v>
      </c>
      <c r="AB125" s="31">
        <v>1.8634886240520043</v>
      </c>
      <c r="AC125" s="31">
        <v>0</v>
      </c>
      <c r="AD125" s="31">
        <v>0</v>
      </c>
      <c r="AE125" s="31">
        <v>0</v>
      </c>
      <c r="AF125" s="31">
        <v>0</v>
      </c>
      <c r="AG125" s="31">
        <v>1.1571177413825147</v>
      </c>
      <c r="AH125" s="31">
        <v>1.085937914878367</v>
      </c>
      <c r="AI125" s="31">
        <v>1.1144035417423794</v>
      </c>
      <c r="AJ125" s="31">
        <f t="shared" si="140"/>
        <v>35.127320502622666</v>
      </c>
      <c r="AK125" s="31">
        <f t="shared" si="141"/>
        <v>36.241724044365043</v>
      </c>
    </row>
    <row r="126" spans="1:37" ht="100.8" x14ac:dyDescent="0.3">
      <c r="A126" s="18" t="s">
        <v>232</v>
      </c>
      <c r="B126" s="31">
        <v>1.8939393939393927</v>
      </c>
      <c r="C126" s="31">
        <v>1.8633540372670807</v>
      </c>
      <c r="D126" s="31">
        <v>0.80563947633434041</v>
      </c>
      <c r="E126" s="31">
        <v>1.9838809671419728</v>
      </c>
      <c r="F126" s="31">
        <v>1.7216684978810233</v>
      </c>
      <c r="G126" s="31">
        <v>1.5873015873015872</v>
      </c>
      <c r="H126" s="31">
        <v>3.4042553191489362</v>
      </c>
      <c r="I126" s="31">
        <v>2.4242424242424243</v>
      </c>
      <c r="J126" s="31">
        <v>3.5359116022099446</v>
      </c>
      <c r="K126" s="31">
        <v>0.97205346294046169</v>
      </c>
      <c r="L126" s="31">
        <v>1.3157894736842104</v>
      </c>
      <c r="M126" s="31">
        <v>8.2236842105263186</v>
      </c>
      <c r="N126" s="31">
        <v>0</v>
      </c>
      <c r="O126" s="31">
        <v>0</v>
      </c>
      <c r="P126" s="31">
        <v>1.5037593984962405</v>
      </c>
      <c r="Q126" s="31">
        <v>1.557632398753894</v>
      </c>
      <c r="R126" s="81" t="e">
        <v>#VALUE!</v>
      </c>
      <c r="S126" s="81" t="e">
        <v>#VALUE!</v>
      </c>
      <c r="T126" s="31">
        <v>3.0303030303030303</v>
      </c>
      <c r="U126" s="31">
        <v>0</v>
      </c>
      <c r="V126" s="31">
        <v>2.6984483921744995</v>
      </c>
      <c r="W126" s="31">
        <v>0</v>
      </c>
      <c r="X126" s="31">
        <v>0</v>
      </c>
      <c r="Y126" s="81" t="e">
        <v>#VALUE!</v>
      </c>
      <c r="Z126" s="81" t="e">
        <v>#VALUE!</v>
      </c>
      <c r="AA126" s="81" t="e">
        <v>#VALUE!</v>
      </c>
      <c r="AB126" s="31">
        <v>2.0693391115926327</v>
      </c>
      <c r="AC126" s="31">
        <v>0</v>
      </c>
      <c r="AD126" s="31">
        <v>0</v>
      </c>
      <c r="AE126" s="31">
        <v>0</v>
      </c>
      <c r="AF126" s="31">
        <v>0</v>
      </c>
      <c r="AG126" s="31">
        <v>1.112980260525656</v>
      </c>
      <c r="AH126" s="31">
        <v>1.0986575390643507</v>
      </c>
      <c r="AI126" s="31">
        <v>1.1043853592181543</v>
      </c>
      <c r="AJ126" s="31">
        <f t="shared" si="140"/>
        <v>35.348139201534565</v>
      </c>
      <c r="AK126" s="31">
        <f t="shared" si="141"/>
        <v>36.452524560752721</v>
      </c>
    </row>
    <row r="127" spans="1:37" ht="100.8" x14ac:dyDescent="0.3">
      <c r="A127" s="18" t="s">
        <v>233</v>
      </c>
      <c r="B127" s="31">
        <v>1.6469038208168634</v>
      </c>
      <c r="C127" s="31">
        <v>1.2422360248447204</v>
      </c>
      <c r="D127" s="31">
        <v>0.80563947633434041</v>
      </c>
      <c r="E127" s="31">
        <v>2.0148791072535661</v>
      </c>
      <c r="F127" s="31">
        <v>0.78480615288023858</v>
      </c>
      <c r="G127" s="31">
        <v>1.5873015873015872</v>
      </c>
      <c r="H127" s="31">
        <v>1.3829787234042554</v>
      </c>
      <c r="I127" s="31">
        <v>2.4242424242424243</v>
      </c>
      <c r="J127" s="31">
        <v>2.6519337016574585</v>
      </c>
      <c r="K127" s="31">
        <v>0.97205346294046169</v>
      </c>
      <c r="L127" s="31">
        <v>1.3157894736842104</v>
      </c>
      <c r="M127" s="31">
        <v>3.2894736842105274</v>
      </c>
      <c r="N127" s="31">
        <v>0</v>
      </c>
      <c r="O127" s="31">
        <v>0</v>
      </c>
      <c r="P127" s="31">
        <v>1.5037593984962405</v>
      </c>
      <c r="Q127" s="31">
        <v>1.557632398753894</v>
      </c>
      <c r="R127" s="81" t="e">
        <v>#VALUE!</v>
      </c>
      <c r="S127" s="81" t="e">
        <v>#VALUE!</v>
      </c>
      <c r="T127" s="31">
        <v>3.0303030303030303</v>
      </c>
      <c r="U127" s="31">
        <v>11.111111111111111</v>
      </c>
      <c r="V127" s="31">
        <v>2.2487069934787498</v>
      </c>
      <c r="W127" s="31">
        <v>0</v>
      </c>
      <c r="X127" s="31">
        <v>0</v>
      </c>
      <c r="Y127" s="81" t="e">
        <v>#VALUE!</v>
      </c>
      <c r="Z127" s="81" t="e">
        <v>#VALUE!</v>
      </c>
      <c r="AA127" s="81" t="e">
        <v>#VALUE!</v>
      </c>
      <c r="AB127" s="31">
        <v>2.2210184182015169</v>
      </c>
      <c r="AC127" s="31">
        <v>0</v>
      </c>
      <c r="AD127" s="31">
        <v>0</v>
      </c>
      <c r="AE127" s="31">
        <v>0</v>
      </c>
      <c r="AF127" s="31">
        <v>0</v>
      </c>
      <c r="AG127" s="31">
        <v>1.2076969086346989</v>
      </c>
      <c r="AH127" s="31">
        <v>0.95381281864646028</v>
      </c>
      <c r="AI127" s="31">
        <v>1.0553439704805188</v>
      </c>
      <c r="AJ127" s="31">
        <f t="shared" si="140"/>
        <v>36.293388183031645</v>
      </c>
      <c r="AK127" s="31">
        <f t="shared" si="141"/>
        <v>37.348732153512167</v>
      </c>
    </row>
    <row r="128" spans="1:37" ht="100.8" x14ac:dyDescent="0.3">
      <c r="A128" s="18" t="s">
        <v>234</v>
      </c>
      <c r="B128" s="31">
        <v>1.8115942028985499</v>
      </c>
      <c r="C128" s="31">
        <v>1.8633540372670807</v>
      </c>
      <c r="D128" s="31">
        <v>1.6112789526686808</v>
      </c>
      <c r="E128" s="31">
        <v>2.0768753874767527</v>
      </c>
      <c r="F128" s="31">
        <v>1.7658138439805369</v>
      </c>
      <c r="G128" s="31">
        <v>1.5873015873015872</v>
      </c>
      <c r="H128" s="31">
        <v>3.4042553191489362</v>
      </c>
      <c r="I128" s="31">
        <v>2.4242424242424243</v>
      </c>
      <c r="J128" s="31">
        <v>3.5359116022099446</v>
      </c>
      <c r="K128" s="31">
        <v>1.4580801944106925</v>
      </c>
      <c r="L128" s="31">
        <v>1.3157894736842104</v>
      </c>
      <c r="M128" s="31">
        <v>8.2236842105263186</v>
      </c>
      <c r="N128" s="31">
        <v>0</v>
      </c>
      <c r="O128" s="31">
        <v>0</v>
      </c>
      <c r="P128" s="31">
        <v>1.5037593984962405</v>
      </c>
      <c r="Q128" s="31">
        <v>1.557632398753894</v>
      </c>
      <c r="R128" s="81" t="e">
        <v>#VALUE!</v>
      </c>
      <c r="S128" s="81" t="e">
        <v>#VALUE!</v>
      </c>
      <c r="T128" s="31">
        <v>3.0303030303030303</v>
      </c>
      <c r="U128" s="31">
        <v>0</v>
      </c>
      <c r="V128" s="31">
        <v>2.023836294130875</v>
      </c>
      <c r="W128" s="31">
        <v>0</v>
      </c>
      <c r="X128" s="31">
        <v>0</v>
      </c>
      <c r="Y128" s="81" t="e">
        <v>#VALUE!</v>
      </c>
      <c r="Z128" s="81" t="e">
        <v>#VALUE!</v>
      </c>
      <c r="AA128" s="81" t="e">
        <v>#VALUE!</v>
      </c>
      <c r="AB128" s="31">
        <v>1.9393282773564464</v>
      </c>
      <c r="AC128" s="31">
        <v>0</v>
      </c>
      <c r="AD128" s="31">
        <v>0</v>
      </c>
      <c r="AE128" s="31">
        <v>0</v>
      </c>
      <c r="AF128" s="31">
        <v>0</v>
      </c>
      <c r="AG128" s="31">
        <v>1.2762889396960335</v>
      </c>
      <c r="AH128" s="31">
        <v>1.4924332545670604</v>
      </c>
      <c r="AI128" s="31">
        <v>1.4059946705177195</v>
      </c>
      <c r="AJ128" s="31">
        <f t="shared" si="140"/>
        <v>35.84838940962559</v>
      </c>
      <c r="AK128" s="31">
        <f t="shared" si="141"/>
        <v>37.254384080143311</v>
      </c>
    </row>
    <row r="129" spans="1:37" ht="100.8" x14ac:dyDescent="0.3">
      <c r="A129" s="18" t="s">
        <v>235</v>
      </c>
      <c r="B129" s="31">
        <v>1.6469038208168634</v>
      </c>
      <c r="C129" s="31">
        <v>1.2422360248447204</v>
      </c>
      <c r="D129" s="31">
        <v>1.6112789526686808</v>
      </c>
      <c r="E129" s="31">
        <v>2.0148791072535661</v>
      </c>
      <c r="F129" s="31">
        <v>0.78480615288023858</v>
      </c>
      <c r="G129" s="31">
        <v>1.5873015873015872</v>
      </c>
      <c r="H129" s="31">
        <v>1.3829787234042554</v>
      </c>
      <c r="I129" s="31">
        <v>2.4242424242424243</v>
      </c>
      <c r="J129" s="31">
        <v>2.6519337016574585</v>
      </c>
      <c r="K129" s="31">
        <v>0.97205346294046169</v>
      </c>
      <c r="L129" s="31">
        <v>1.3157894736842104</v>
      </c>
      <c r="M129" s="31">
        <v>3.2894736842105274</v>
      </c>
      <c r="N129" s="31">
        <v>0</v>
      </c>
      <c r="O129" s="31">
        <v>0</v>
      </c>
      <c r="P129" s="31">
        <v>1.5037593984962405</v>
      </c>
      <c r="Q129" s="31">
        <v>1.557632398753894</v>
      </c>
      <c r="R129" s="81" t="e">
        <v>#VALUE!</v>
      </c>
      <c r="S129" s="81" t="e">
        <v>#VALUE!</v>
      </c>
      <c r="T129" s="31">
        <v>3.0303030303030303</v>
      </c>
      <c r="U129" s="31">
        <v>11.111111111111111</v>
      </c>
      <c r="V129" s="31">
        <v>2.2487069934787498</v>
      </c>
      <c r="W129" s="31">
        <v>0</v>
      </c>
      <c r="X129" s="31">
        <v>0</v>
      </c>
      <c r="Y129" s="81" t="e">
        <v>#VALUE!</v>
      </c>
      <c r="Z129" s="81" t="e">
        <v>#VALUE!</v>
      </c>
      <c r="AA129" s="81" t="e">
        <v>#VALUE!</v>
      </c>
      <c r="AB129" s="31">
        <v>2.2210184182015169</v>
      </c>
      <c r="AC129" s="31">
        <v>0</v>
      </c>
      <c r="AD129" s="31">
        <v>0</v>
      </c>
      <c r="AE129" s="31">
        <v>0</v>
      </c>
      <c r="AF129" s="31">
        <v>0</v>
      </c>
      <c r="AG129" s="31">
        <v>1.0998583067574006</v>
      </c>
      <c r="AH129" s="31">
        <v>1.6686556978987499</v>
      </c>
      <c r="AI129" s="31">
        <v>1.4411871145563904</v>
      </c>
      <c r="AJ129" s="31">
        <f t="shared" si="140"/>
        <v>36.713184515290109</v>
      </c>
      <c r="AK129" s="31">
        <f t="shared" si="141"/>
        <v>38.154371629846501</v>
      </c>
    </row>
    <row r="130" spans="1:37" ht="86.4" x14ac:dyDescent="0.3">
      <c r="A130" s="18" t="s">
        <v>236</v>
      </c>
      <c r="B130" s="31">
        <v>1.8939393939393927</v>
      </c>
      <c r="C130" s="31">
        <v>1.8633540372670807</v>
      </c>
      <c r="D130" s="31">
        <v>1.6112789526686808</v>
      </c>
      <c r="E130" s="31">
        <v>2.0148791072535661</v>
      </c>
      <c r="F130" s="31">
        <v>1.7658138439805369</v>
      </c>
      <c r="G130" s="31">
        <v>1.5873015873015872</v>
      </c>
      <c r="H130" s="31">
        <v>3.4042553191489362</v>
      </c>
      <c r="I130" s="31">
        <v>2.4242424242424243</v>
      </c>
      <c r="J130" s="31">
        <v>3.5359116022099446</v>
      </c>
      <c r="K130" s="31">
        <v>1.4580801944106925</v>
      </c>
      <c r="L130" s="31">
        <v>1.3157894736842104</v>
      </c>
      <c r="M130" s="31">
        <v>8.2236842105263186</v>
      </c>
      <c r="N130" s="31">
        <v>0</v>
      </c>
      <c r="O130" s="31">
        <v>0</v>
      </c>
      <c r="P130" s="31">
        <v>1.5037593984962405</v>
      </c>
      <c r="Q130" s="31">
        <v>1.557632398753894</v>
      </c>
      <c r="R130" s="81" t="e">
        <v>#VALUE!</v>
      </c>
      <c r="S130" s="81" t="e">
        <v>#VALUE!</v>
      </c>
      <c r="T130" s="31">
        <v>3.0303030303030303</v>
      </c>
      <c r="U130" s="31">
        <v>0</v>
      </c>
      <c r="V130" s="31">
        <v>2.6984483921744995</v>
      </c>
      <c r="W130" s="31">
        <v>0</v>
      </c>
      <c r="X130" s="31">
        <v>0</v>
      </c>
      <c r="Y130" s="81" t="e">
        <v>#VALUE!</v>
      </c>
      <c r="Z130" s="81" t="e">
        <v>#VALUE!</v>
      </c>
      <c r="AA130" s="81" t="e">
        <v>#VALUE!</v>
      </c>
      <c r="AB130" s="31">
        <v>2.199349945828819</v>
      </c>
      <c r="AC130" s="31">
        <v>0</v>
      </c>
      <c r="AD130" s="31">
        <v>0</v>
      </c>
      <c r="AE130" s="31">
        <v>0</v>
      </c>
      <c r="AF130" s="31">
        <v>0</v>
      </c>
      <c r="AG130" s="31">
        <v>1.2990734230572769</v>
      </c>
      <c r="AH130" s="31">
        <v>1.0099302106019976</v>
      </c>
      <c r="AI130" s="31">
        <v>1.1255618888491234</v>
      </c>
      <c r="AJ130" s="31">
        <f t="shared" si="140"/>
        <v>36.563761531683085</v>
      </c>
      <c r="AK130" s="31">
        <f t="shared" si="141"/>
        <v>37.689323420532212</v>
      </c>
    </row>
    <row r="131" spans="1:37" ht="86.4" x14ac:dyDescent="0.3">
      <c r="A131" s="18" t="s">
        <v>237</v>
      </c>
      <c r="B131" s="31">
        <v>1.8115942028985499</v>
      </c>
      <c r="C131" s="31">
        <v>1.8633540372670807</v>
      </c>
      <c r="D131" s="31">
        <v>1.6112789526686808</v>
      </c>
      <c r="E131" s="31">
        <v>2.0768753874767527</v>
      </c>
      <c r="F131" s="31">
        <v>1.7216684978810233</v>
      </c>
      <c r="G131" s="31">
        <v>1.5873015873015872</v>
      </c>
      <c r="H131" s="31">
        <v>3.4042553191489362</v>
      </c>
      <c r="I131" s="31">
        <v>2.4242424242424243</v>
      </c>
      <c r="J131" s="31">
        <v>3.5359116022099446</v>
      </c>
      <c r="K131" s="31">
        <v>1.4580801944106925</v>
      </c>
      <c r="L131" s="31">
        <v>1.3157894736842104</v>
      </c>
      <c r="M131" s="31">
        <v>8.2236842105263186</v>
      </c>
      <c r="N131" s="31">
        <v>0</v>
      </c>
      <c r="O131" s="31">
        <v>0</v>
      </c>
      <c r="P131" s="31">
        <v>1.5037593984962405</v>
      </c>
      <c r="Q131" s="31">
        <v>1.557632398753894</v>
      </c>
      <c r="R131" s="81" t="e">
        <v>#VALUE!</v>
      </c>
      <c r="S131" s="81" t="e">
        <v>#VALUE!</v>
      </c>
      <c r="T131" s="31">
        <v>3.0303030303030303</v>
      </c>
      <c r="U131" s="31">
        <v>0</v>
      </c>
      <c r="V131" s="31">
        <v>3.1481897908702496</v>
      </c>
      <c r="W131" s="31">
        <v>0</v>
      </c>
      <c r="X131" s="31">
        <v>0</v>
      </c>
      <c r="Y131" s="81" t="e">
        <v>#VALUE!</v>
      </c>
      <c r="Z131" s="81" t="e">
        <v>#VALUE!</v>
      </c>
      <c r="AA131" s="81" t="e">
        <v>#VALUE!</v>
      </c>
      <c r="AB131" s="31">
        <v>2.3076923076923075</v>
      </c>
      <c r="AC131" s="31">
        <v>0</v>
      </c>
      <c r="AD131" s="31">
        <v>0</v>
      </c>
      <c r="AE131" s="31">
        <v>0</v>
      </c>
      <c r="AF131" s="31">
        <v>0</v>
      </c>
      <c r="AG131" s="31">
        <v>1.3002663279453002</v>
      </c>
      <c r="AH131" s="31">
        <v>1.5724635399922473</v>
      </c>
      <c r="AI131" s="31">
        <v>1.4636087611582278</v>
      </c>
      <c r="AJ131" s="31">
        <f t="shared" si="140"/>
        <v>36.502619439289084</v>
      </c>
      <c r="AK131" s="31">
        <f t="shared" si="141"/>
        <v>37.966228200447311</v>
      </c>
    </row>
    <row r="132" spans="1:37" ht="72.599999999999994" thickBot="1" x14ac:dyDescent="0.35">
      <c r="A132" s="18" t="s">
        <v>239</v>
      </c>
      <c r="B132" s="31">
        <v>1.8939393939393927</v>
      </c>
      <c r="C132" s="31">
        <v>1.2422360248447204</v>
      </c>
      <c r="D132" s="31">
        <v>0.80563947633434041</v>
      </c>
      <c r="E132" s="31">
        <v>1.9528828270303795</v>
      </c>
      <c r="F132" s="31">
        <v>1.7216684978810233</v>
      </c>
      <c r="G132" s="31">
        <v>1.5873015873015872</v>
      </c>
      <c r="H132" s="31">
        <v>1.3829787234042554</v>
      </c>
      <c r="I132" s="31">
        <v>1.2121212121212122</v>
      </c>
      <c r="J132" s="31">
        <v>1.3812154696132597</v>
      </c>
      <c r="K132" s="31">
        <v>0.97205346294046169</v>
      </c>
      <c r="L132" s="31">
        <v>0</v>
      </c>
      <c r="M132" s="31">
        <v>0</v>
      </c>
      <c r="N132" s="31">
        <v>0</v>
      </c>
      <c r="O132" s="31">
        <v>0</v>
      </c>
      <c r="P132" s="31">
        <v>0.37593984962406013</v>
      </c>
      <c r="Q132" s="31">
        <v>1.557632398753894</v>
      </c>
      <c r="R132" s="81" t="e">
        <v>#VALUE!</v>
      </c>
      <c r="S132" s="81" t="e">
        <v>#VALUE!</v>
      </c>
      <c r="T132" s="31">
        <v>3.0303030303030303</v>
      </c>
      <c r="U132" s="31">
        <v>0</v>
      </c>
      <c r="V132" s="31">
        <v>1.8214526647177873</v>
      </c>
      <c r="W132" s="31">
        <v>0</v>
      </c>
      <c r="X132" s="31">
        <v>0</v>
      </c>
      <c r="Y132" s="81" t="e">
        <v>#VALUE!</v>
      </c>
      <c r="Z132" s="81" t="e">
        <v>#VALUE!</v>
      </c>
      <c r="AA132" s="81" t="e">
        <v>#VALUE!</v>
      </c>
      <c r="AB132" s="31">
        <v>2.3618634886240519</v>
      </c>
      <c r="AC132" s="31">
        <v>4.166666666666667</v>
      </c>
      <c r="AD132" s="31">
        <v>4.166666666666667</v>
      </c>
      <c r="AE132" s="31">
        <v>4.166666666666667</v>
      </c>
      <c r="AF132" s="31">
        <v>0</v>
      </c>
      <c r="AG132" s="31">
        <v>1.6462087454720313</v>
      </c>
      <c r="AH132" s="31">
        <v>1.6057492065339436</v>
      </c>
      <c r="AI132" s="31">
        <v>1.6219294389827326</v>
      </c>
      <c r="AJ132" s="31">
        <f t="shared" si="140"/>
        <v>29.453571691202619</v>
      </c>
      <c r="AK132" s="31">
        <f t="shared" si="141"/>
        <v>31.075501130185355</v>
      </c>
    </row>
    <row r="133" spans="1:37" ht="87" thickBot="1" x14ac:dyDescent="0.35">
      <c r="A133" s="18" t="s">
        <v>240</v>
      </c>
      <c r="B133" s="31">
        <v>1.8939393939393927</v>
      </c>
      <c r="C133" s="31">
        <v>1.2422360248447204</v>
      </c>
      <c r="D133" s="31">
        <v>1.6112789526686808</v>
      </c>
      <c r="E133" s="31">
        <v>1.9838809671419728</v>
      </c>
      <c r="F133" s="31">
        <v>1.7216684978810233</v>
      </c>
      <c r="G133" s="31">
        <v>1.5873015873015872</v>
      </c>
      <c r="H133" s="31">
        <v>2.6595744680851063</v>
      </c>
      <c r="I133" s="31">
        <v>1.8181818181818183</v>
      </c>
      <c r="J133" s="31">
        <v>1.3812154696132597</v>
      </c>
      <c r="K133" s="31">
        <v>0.97205346294046169</v>
      </c>
      <c r="L133" s="31">
        <v>1.3157894736842104</v>
      </c>
      <c r="M133" s="31">
        <v>0</v>
      </c>
      <c r="N133" s="31">
        <v>0</v>
      </c>
      <c r="O133" s="31">
        <v>0</v>
      </c>
      <c r="P133" s="31">
        <v>0.37593984962406013</v>
      </c>
      <c r="Q133" s="31">
        <v>1.557632398753894</v>
      </c>
      <c r="R133" s="81" t="e">
        <v>#VALUE!</v>
      </c>
      <c r="S133" s="81" t="e">
        <v>#VALUE!</v>
      </c>
      <c r="T133" s="31">
        <v>3.0303030303030303</v>
      </c>
      <c r="U133" s="31">
        <v>0</v>
      </c>
      <c r="V133" s="31">
        <v>1.7989655947829999</v>
      </c>
      <c r="W133" s="31">
        <v>0</v>
      </c>
      <c r="X133" s="31">
        <v>0</v>
      </c>
      <c r="Y133" s="81" t="e">
        <v>#VALUE!</v>
      </c>
      <c r="Z133" s="81" t="e">
        <v>#VALUE!</v>
      </c>
      <c r="AA133" s="81" t="e">
        <v>#VALUE!</v>
      </c>
      <c r="AB133" s="31">
        <v>1.7984832069339112</v>
      </c>
      <c r="AC133" s="31">
        <v>0</v>
      </c>
      <c r="AD133" s="31">
        <v>0</v>
      </c>
      <c r="AE133" s="31">
        <v>0</v>
      </c>
      <c r="AF133" s="82">
        <v>0</v>
      </c>
      <c r="AG133" s="31">
        <v>1.7510650851292715</v>
      </c>
      <c r="AH133" s="31">
        <v>1.1669460214128513</v>
      </c>
      <c r="AI133" s="31">
        <v>1.4005419168866771</v>
      </c>
      <c r="AJ133" s="31">
        <f t="shared" si="140"/>
        <v>21.750935865925626</v>
      </c>
      <c r="AK133" s="31">
        <f t="shared" si="141"/>
        <v>23.151477782812304</v>
      </c>
    </row>
    <row r="134" spans="1:37" ht="115.2" x14ac:dyDescent="0.3">
      <c r="A134" s="18" t="s">
        <v>241</v>
      </c>
      <c r="B134" s="31">
        <v>2.2233201581027657</v>
      </c>
      <c r="C134" s="31">
        <v>1.8633540372670807</v>
      </c>
      <c r="D134" s="31">
        <v>1.6112789526686808</v>
      </c>
      <c r="E134" s="31">
        <v>2.0768753874767527</v>
      </c>
      <c r="F134" s="31">
        <v>1.7658138439805369</v>
      </c>
      <c r="G134" s="31">
        <v>1.5873015873015872</v>
      </c>
      <c r="H134" s="31">
        <v>3.4042553191489362</v>
      </c>
      <c r="I134" s="31">
        <v>1.8181818181818183</v>
      </c>
      <c r="J134" s="31">
        <v>0.66298342541436461</v>
      </c>
      <c r="K134" s="31">
        <v>1.4580801944106925</v>
      </c>
      <c r="L134" s="31">
        <v>3.1578947368421053</v>
      </c>
      <c r="M134" s="31">
        <v>0</v>
      </c>
      <c r="N134" s="31">
        <v>0</v>
      </c>
      <c r="O134" s="31">
        <v>0</v>
      </c>
      <c r="P134" s="31">
        <v>1.5037593984962405</v>
      </c>
      <c r="Q134" s="31">
        <v>1.557632398753894</v>
      </c>
      <c r="R134" s="81" t="e">
        <v>#VALUE!</v>
      </c>
      <c r="S134" s="81" t="e">
        <v>#VALUE!</v>
      </c>
      <c r="T134" s="31">
        <v>3.0303030303030303</v>
      </c>
      <c r="U134" s="31">
        <v>0</v>
      </c>
      <c r="V134" s="31">
        <v>2.023836294130875</v>
      </c>
      <c r="W134" s="31">
        <v>0</v>
      </c>
      <c r="X134" s="31">
        <v>0</v>
      </c>
      <c r="Y134" s="81" t="e">
        <v>#VALUE!</v>
      </c>
      <c r="Z134" s="81" t="e">
        <v>#VALUE!</v>
      </c>
      <c r="AA134" s="81" t="e">
        <v>#VALUE!</v>
      </c>
      <c r="AB134" s="31">
        <v>2.1560130010834238</v>
      </c>
      <c r="AC134" s="31">
        <v>0</v>
      </c>
      <c r="AD134" s="31">
        <v>0</v>
      </c>
      <c r="AE134" s="31">
        <v>0</v>
      </c>
      <c r="AF134" s="31">
        <v>0</v>
      </c>
      <c r="AG134" s="31">
        <v>1.7761160877777589</v>
      </c>
      <c r="AH134" s="31">
        <v>1.8283664790840088</v>
      </c>
      <c r="AI134" s="31">
        <v>1.8074709498944892</v>
      </c>
      <c r="AJ134" s="31">
        <f t="shared" si="140"/>
        <v>25.781386631501444</v>
      </c>
      <c r="AK134" s="31">
        <f t="shared" si="141"/>
        <v>27.588857581395935</v>
      </c>
    </row>
    <row r="135" spans="1:37" ht="100.8" x14ac:dyDescent="0.3">
      <c r="A135" s="18" t="s">
        <v>242</v>
      </c>
      <c r="B135" s="31">
        <v>2.2480237154150187</v>
      </c>
      <c r="C135" s="31">
        <v>1.8633540372670807</v>
      </c>
      <c r="D135" s="31">
        <v>1.6112789526686808</v>
      </c>
      <c r="E135" s="31">
        <v>2.0148791072535661</v>
      </c>
      <c r="F135" s="31">
        <v>1.7658138439805369</v>
      </c>
      <c r="G135" s="31">
        <v>3.1746031746031744</v>
      </c>
      <c r="H135" s="31">
        <v>3.4042553191489362</v>
      </c>
      <c r="I135" s="31">
        <v>1.8181818181818183</v>
      </c>
      <c r="J135" s="31">
        <v>0.66298342541436461</v>
      </c>
      <c r="K135" s="31">
        <v>0.97205346294046169</v>
      </c>
      <c r="L135" s="31">
        <v>3.1578947368421053</v>
      </c>
      <c r="M135" s="31">
        <v>0</v>
      </c>
      <c r="N135" s="31">
        <v>0</v>
      </c>
      <c r="O135" s="31">
        <v>0</v>
      </c>
      <c r="P135" s="31">
        <v>1.5037593984962405</v>
      </c>
      <c r="Q135" s="31">
        <v>3.1152647975077881</v>
      </c>
      <c r="R135" s="81" t="e">
        <v>#VALUE!</v>
      </c>
      <c r="S135" s="81" t="e">
        <v>#VALUE!</v>
      </c>
      <c r="T135" s="31">
        <v>0</v>
      </c>
      <c r="U135" s="31">
        <v>0</v>
      </c>
      <c r="V135" s="31">
        <v>2.023836294130875</v>
      </c>
      <c r="W135" s="31">
        <v>4.3478260869565215</v>
      </c>
      <c r="X135" s="31">
        <v>4.3478260869565215</v>
      </c>
      <c r="Y135" s="81" t="e">
        <v>#VALUE!</v>
      </c>
      <c r="Z135" s="81" t="e">
        <v>#VALUE!</v>
      </c>
      <c r="AA135" s="81" t="e">
        <v>#VALUE!</v>
      </c>
      <c r="AB135" s="31">
        <v>2.058504875406284</v>
      </c>
      <c r="AC135" s="31">
        <v>4.166666666666667</v>
      </c>
      <c r="AD135" s="31">
        <v>4.166666666666667</v>
      </c>
      <c r="AE135" s="31">
        <v>4.166666666666667</v>
      </c>
      <c r="AF135" s="31">
        <v>0</v>
      </c>
      <c r="AG135" s="31">
        <v>1.8788251986365574</v>
      </c>
      <c r="AH135" s="31">
        <v>2.2287166503378488</v>
      </c>
      <c r="AI135" s="31">
        <v>2.0887910563009453</v>
      </c>
      <c r="AJ135" s="31">
        <f t="shared" si="140"/>
        <v>46.384538326056443</v>
      </c>
      <c r="AK135" s="31">
        <f t="shared" si="141"/>
        <v>48.473329382357392</v>
      </c>
    </row>
    <row r="136" spans="1:37" ht="100.8" x14ac:dyDescent="0.3">
      <c r="A136" s="18" t="s">
        <v>243</v>
      </c>
      <c r="B136" s="31">
        <v>2.3386034255599459</v>
      </c>
      <c r="C136" s="31">
        <v>1.8633540372670807</v>
      </c>
      <c r="D136" s="31">
        <v>1.6112789526686808</v>
      </c>
      <c r="E136" s="31">
        <v>2.0768753874767527</v>
      </c>
      <c r="F136" s="31">
        <v>1.7658138439805369</v>
      </c>
      <c r="G136" s="31">
        <v>1.5873015873015872</v>
      </c>
      <c r="H136" s="31">
        <v>3.4042553191489362</v>
      </c>
      <c r="I136" s="31">
        <v>1.8181818181818183</v>
      </c>
      <c r="J136" s="31">
        <v>2.6519337016574585</v>
      </c>
      <c r="K136" s="31">
        <v>1.4580801944106925</v>
      </c>
      <c r="L136" s="31">
        <v>1.3157894736842104</v>
      </c>
      <c r="M136" s="31">
        <v>0</v>
      </c>
      <c r="N136" s="31">
        <v>0</v>
      </c>
      <c r="O136" s="31">
        <v>0</v>
      </c>
      <c r="P136" s="31">
        <v>1.5037593984962405</v>
      </c>
      <c r="Q136" s="31">
        <v>3.1152647975077881</v>
      </c>
      <c r="R136" s="81" t="e">
        <v>#VALUE!</v>
      </c>
      <c r="S136" s="81" t="e">
        <v>#VALUE!</v>
      </c>
      <c r="T136" s="31">
        <v>0</v>
      </c>
      <c r="U136" s="31">
        <v>0</v>
      </c>
      <c r="V136" s="31">
        <v>2.023836294130875</v>
      </c>
      <c r="W136" s="31">
        <v>0</v>
      </c>
      <c r="X136" s="31">
        <v>0</v>
      </c>
      <c r="Y136" s="81" t="e">
        <v>#VALUE!</v>
      </c>
      <c r="Z136" s="81" t="e">
        <v>#VALUE!</v>
      </c>
      <c r="AA136" s="81" t="e">
        <v>#VALUE!</v>
      </c>
      <c r="AB136" s="31">
        <v>2.0151679306608883</v>
      </c>
      <c r="AC136" s="31">
        <v>0</v>
      </c>
      <c r="AD136" s="31">
        <v>0</v>
      </c>
      <c r="AE136" s="31">
        <v>0</v>
      </c>
      <c r="AF136" s="31">
        <v>0</v>
      </c>
      <c r="AG136" s="31">
        <v>1.955171111470043</v>
      </c>
      <c r="AH136" s="31">
        <v>2.0097006213854405</v>
      </c>
      <c r="AI136" s="31">
        <v>1.9878936465926775</v>
      </c>
      <c r="AJ136" s="31">
        <f t="shared" si="140"/>
        <v>24.531266654219031</v>
      </c>
      <c r="AK136" s="31">
        <f t="shared" si="141"/>
        <v>26.519160300811709</v>
      </c>
    </row>
    <row r="137" spans="1:37" ht="86.4" x14ac:dyDescent="0.3">
      <c r="A137" s="18" t="s">
        <v>244</v>
      </c>
      <c r="B137" s="31">
        <v>2.2233201581027657</v>
      </c>
      <c r="C137" s="31">
        <v>1.8633540372670807</v>
      </c>
      <c r="D137" s="31">
        <v>1.6112789526686808</v>
      </c>
      <c r="E137" s="31">
        <v>1.7978921264724128</v>
      </c>
      <c r="F137" s="31">
        <v>1.6775231517815099</v>
      </c>
      <c r="G137" s="31">
        <v>1.5873015873015872</v>
      </c>
      <c r="H137" s="31">
        <v>1.0638297872340425</v>
      </c>
      <c r="I137" s="31">
        <v>1.2121212121212122</v>
      </c>
      <c r="J137" s="31">
        <v>0.66298342541436461</v>
      </c>
      <c r="K137" s="31">
        <v>1.9441069258809234</v>
      </c>
      <c r="L137" s="31">
        <v>0</v>
      </c>
      <c r="M137" s="31">
        <v>0</v>
      </c>
      <c r="N137" s="31">
        <v>0</v>
      </c>
      <c r="O137" s="31">
        <v>0</v>
      </c>
      <c r="P137" s="31">
        <v>1.5037593984962405</v>
      </c>
      <c r="Q137" s="31">
        <v>3.1152647975077881</v>
      </c>
      <c r="R137" s="81" t="e">
        <v>#VALUE!</v>
      </c>
      <c r="S137" s="81" t="e">
        <v>#VALUE!</v>
      </c>
      <c r="T137" s="31">
        <v>3.0303030303030303</v>
      </c>
      <c r="U137" s="31">
        <v>0</v>
      </c>
      <c r="V137" s="31">
        <v>1.3941983359568249</v>
      </c>
      <c r="W137" s="31">
        <v>4.3478260869565215</v>
      </c>
      <c r="X137" s="31">
        <v>4.3478260869565215</v>
      </c>
      <c r="Y137" s="81" t="e">
        <v>#VALUE!</v>
      </c>
      <c r="Z137" s="81" t="e">
        <v>#VALUE!</v>
      </c>
      <c r="AA137" s="81" t="e">
        <v>#VALUE!</v>
      </c>
      <c r="AB137" s="31">
        <v>1.6251354279523293</v>
      </c>
      <c r="AC137" s="31">
        <v>4.166666666666667</v>
      </c>
      <c r="AD137" s="31">
        <v>4.166666666666667</v>
      </c>
      <c r="AE137" s="31">
        <v>4.166666666666667</v>
      </c>
      <c r="AF137" s="31">
        <v>0</v>
      </c>
      <c r="AG137" s="31">
        <v>2.0170828751584478</v>
      </c>
      <c r="AH137" s="31">
        <v>2.1845954539427179</v>
      </c>
      <c r="AI137" s="31">
        <v>2.1176052574658595</v>
      </c>
      <c r="AJ137" s="31">
        <f t="shared" si="140"/>
        <v>42.14014841500331</v>
      </c>
      <c r="AK137" s="31">
        <f t="shared" si="141"/>
        <v>44.257753672469171</v>
      </c>
    </row>
    <row r="138" spans="1:37" ht="100.8" x14ac:dyDescent="0.3">
      <c r="A138" s="18" t="s">
        <v>245</v>
      </c>
      <c r="B138" s="31">
        <v>2.3386034255599459</v>
      </c>
      <c r="C138" s="31">
        <v>2.4844720496894408</v>
      </c>
      <c r="D138" s="31">
        <v>1.6112789526686808</v>
      </c>
      <c r="E138" s="31">
        <v>2.0768753874767527</v>
      </c>
      <c r="F138" s="31">
        <v>1.7658138439805369</v>
      </c>
      <c r="G138" s="31">
        <v>1.5873015873015872</v>
      </c>
      <c r="H138" s="31">
        <v>3.4042553191489362</v>
      </c>
      <c r="I138" s="31">
        <v>1.8181818181818183</v>
      </c>
      <c r="J138" s="31">
        <v>2.6519337016574585</v>
      </c>
      <c r="K138" s="31">
        <v>1.4580801944106925</v>
      </c>
      <c r="L138" s="31">
        <v>1.3157894736842104</v>
      </c>
      <c r="M138" s="31">
        <v>0</v>
      </c>
      <c r="N138" s="31">
        <v>0</v>
      </c>
      <c r="O138" s="31">
        <v>0</v>
      </c>
      <c r="P138" s="31">
        <v>1.5037593984962405</v>
      </c>
      <c r="Q138" s="31">
        <v>3.1152647975077881</v>
      </c>
      <c r="R138" s="81" t="e">
        <v>#VALUE!</v>
      </c>
      <c r="S138" s="81" t="e">
        <v>#VALUE!</v>
      </c>
      <c r="T138" s="31">
        <v>0</v>
      </c>
      <c r="U138" s="31">
        <v>0</v>
      </c>
      <c r="V138" s="31">
        <v>2.023836294130875</v>
      </c>
      <c r="W138" s="31">
        <v>0</v>
      </c>
      <c r="X138" s="31">
        <v>0</v>
      </c>
      <c r="Y138" s="81" t="e">
        <v>#VALUE!</v>
      </c>
      <c r="Z138" s="81" t="e">
        <v>#VALUE!</v>
      </c>
      <c r="AA138" s="81" t="e">
        <v>#VALUE!</v>
      </c>
      <c r="AB138" s="31">
        <v>2.0151679306608883</v>
      </c>
      <c r="AC138" s="31">
        <v>0</v>
      </c>
      <c r="AD138" s="31">
        <v>0</v>
      </c>
      <c r="AE138" s="31">
        <v>0</v>
      </c>
      <c r="AF138" s="31">
        <v>0</v>
      </c>
      <c r="AG138" s="31">
        <v>2.1471095079529774</v>
      </c>
      <c r="AH138" s="31">
        <v>2.5358876246642414</v>
      </c>
      <c r="AI138" s="31">
        <v>2.380410808454926</v>
      </c>
      <c r="AJ138" s="31">
        <f t="shared" si="140"/>
        <v>24.759867504779145</v>
      </c>
      <c r="AK138" s="31">
        <f t="shared" si="141"/>
        <v>27.14027831323407</v>
      </c>
    </row>
    <row r="139" spans="1:37" ht="100.8" x14ac:dyDescent="0.3">
      <c r="A139" s="18" t="s">
        <v>247</v>
      </c>
      <c r="B139" s="31">
        <v>2.2480237154150187</v>
      </c>
      <c r="C139" s="31">
        <v>2.4844720496894408</v>
      </c>
      <c r="D139" s="31">
        <v>3.2225579053373616</v>
      </c>
      <c r="E139" s="31">
        <v>2.0148791072535661</v>
      </c>
      <c r="F139" s="31">
        <v>1.7658138439805369</v>
      </c>
      <c r="G139" s="31">
        <v>3.1746031746031744</v>
      </c>
      <c r="H139" s="31">
        <v>3.4042553191489362</v>
      </c>
      <c r="I139" s="31">
        <v>1.8181818181818183</v>
      </c>
      <c r="J139" s="31">
        <v>0.66298342541436461</v>
      </c>
      <c r="K139" s="31">
        <v>0.97205346294046169</v>
      </c>
      <c r="L139" s="31">
        <v>3.1578947368421053</v>
      </c>
      <c r="M139" s="31">
        <v>0</v>
      </c>
      <c r="N139" s="31">
        <v>0</v>
      </c>
      <c r="O139" s="31">
        <v>0</v>
      </c>
      <c r="P139" s="31">
        <v>1.5037593984962405</v>
      </c>
      <c r="Q139" s="31">
        <v>3.1152647975077881</v>
      </c>
      <c r="R139" s="81" t="e">
        <v>#VALUE!</v>
      </c>
      <c r="S139" s="81" t="e">
        <v>#VALUE!</v>
      </c>
      <c r="T139" s="31">
        <v>0</v>
      </c>
      <c r="U139" s="31">
        <v>0</v>
      </c>
      <c r="V139" s="31">
        <v>2.023836294130875</v>
      </c>
      <c r="W139" s="31">
        <v>4.3478260869565215</v>
      </c>
      <c r="X139" s="31">
        <v>4.3478260869565215</v>
      </c>
      <c r="Y139" s="81" t="e">
        <v>#VALUE!</v>
      </c>
      <c r="Z139" s="81" t="e">
        <v>#VALUE!</v>
      </c>
      <c r="AA139" s="81" t="e">
        <v>#VALUE!</v>
      </c>
      <c r="AB139" s="31">
        <v>2.058504875406284</v>
      </c>
      <c r="AC139" s="31">
        <v>4.166666666666667</v>
      </c>
      <c r="AD139" s="31">
        <v>4.166666666666667</v>
      </c>
      <c r="AE139" s="31">
        <v>4.166666666666667</v>
      </c>
      <c r="AF139" s="31">
        <v>0</v>
      </c>
      <c r="AG139" s="31">
        <v>2.1675081815381745</v>
      </c>
      <c r="AH139" s="31">
        <v>2.4691175474529428</v>
      </c>
      <c r="AI139" s="31">
        <v>2.3485005118337154</v>
      </c>
      <c r="AJ139" s="31">
        <f t="shared" si="140"/>
        <v>48.35722583561472</v>
      </c>
      <c r="AK139" s="31">
        <f t="shared" si="141"/>
        <v>50.705726347448433</v>
      </c>
    </row>
    <row r="140" spans="1:37" ht="86.4" x14ac:dyDescent="0.3">
      <c r="A140" s="18" t="s">
        <v>248</v>
      </c>
      <c r="B140" s="31">
        <v>2.2233201581027657</v>
      </c>
      <c r="C140" s="31">
        <v>2.4844720496894408</v>
      </c>
      <c r="D140" s="31">
        <v>1.6112789526686808</v>
      </c>
      <c r="E140" s="31">
        <v>1.9838809671419728</v>
      </c>
      <c r="F140" s="31">
        <v>2.9822633809449064</v>
      </c>
      <c r="G140" s="31">
        <v>1.5873015873015872</v>
      </c>
      <c r="H140" s="31">
        <v>1.0638297872340425</v>
      </c>
      <c r="I140" s="31">
        <v>1.8181818181818183</v>
      </c>
      <c r="J140" s="31">
        <v>0.66298342541436461</v>
      </c>
      <c r="K140" s="31">
        <v>1.4580801944106925</v>
      </c>
      <c r="L140" s="31">
        <v>4.2105263157894735</v>
      </c>
      <c r="M140" s="31">
        <v>0</v>
      </c>
      <c r="N140" s="31">
        <v>0</v>
      </c>
      <c r="O140" s="31">
        <v>0</v>
      </c>
      <c r="P140" s="31">
        <v>1.5037593984962405</v>
      </c>
      <c r="Q140" s="31">
        <v>3.1152647975077881</v>
      </c>
      <c r="R140" s="81" t="e">
        <v>#VALUE!</v>
      </c>
      <c r="S140" s="81" t="e">
        <v>#VALUE!</v>
      </c>
      <c r="T140" s="31">
        <v>3.0303030303030303</v>
      </c>
      <c r="U140" s="31">
        <v>0</v>
      </c>
      <c r="V140" s="31">
        <v>1.8439397346525748</v>
      </c>
      <c r="W140" s="31">
        <v>4.3478260869565215</v>
      </c>
      <c r="X140" s="31">
        <v>4.3478260869565215</v>
      </c>
      <c r="Y140" s="81" t="e">
        <v>#VALUE!</v>
      </c>
      <c r="Z140" s="81" t="e">
        <v>#VALUE!</v>
      </c>
      <c r="AA140" s="81" t="e">
        <v>#VALUE!</v>
      </c>
      <c r="AB140" s="31">
        <v>1.8959913326110509</v>
      </c>
      <c r="AC140" s="31">
        <v>4.166666666666667</v>
      </c>
      <c r="AD140" s="31">
        <v>4.166666666666667</v>
      </c>
      <c r="AE140" s="31">
        <v>4.166666666666667</v>
      </c>
      <c r="AF140" s="31">
        <v>0</v>
      </c>
      <c r="AG140" s="31">
        <v>2.2903773850045654</v>
      </c>
      <c r="AH140" s="31">
        <v>2.5806050534430907</v>
      </c>
      <c r="AI140" s="31">
        <v>2.4645396888428834</v>
      </c>
      <c r="AJ140" s="31">
        <f t="shared" si="140"/>
        <v>48.414506750298479</v>
      </c>
      <c r="AK140" s="31">
        <f t="shared" si="141"/>
        <v>50.879046439141362</v>
      </c>
    </row>
    <row r="141" spans="1:37" ht="86.4" x14ac:dyDescent="0.3">
      <c r="A141" s="18" t="s">
        <v>249</v>
      </c>
      <c r="B141" s="31">
        <v>2.2480237154150187</v>
      </c>
      <c r="C141" s="31">
        <v>1.8633540372670807</v>
      </c>
      <c r="D141" s="31">
        <v>1.6112789526686808</v>
      </c>
      <c r="E141" s="31">
        <v>2.0148791072535661</v>
      </c>
      <c r="F141" s="31">
        <v>1.7658138439805369</v>
      </c>
      <c r="G141" s="31">
        <v>3.1746031746031744</v>
      </c>
      <c r="H141" s="31">
        <v>3.4042553191489362</v>
      </c>
      <c r="I141" s="31">
        <v>1.8181818181818183</v>
      </c>
      <c r="J141" s="31">
        <v>0.66298342541436461</v>
      </c>
      <c r="K141" s="31">
        <v>0.97205346294046169</v>
      </c>
      <c r="L141" s="31">
        <v>3.1578947368421053</v>
      </c>
      <c r="M141" s="31">
        <v>0</v>
      </c>
      <c r="N141" s="31">
        <v>0</v>
      </c>
      <c r="O141" s="31">
        <v>0</v>
      </c>
      <c r="P141" s="31">
        <v>1.5037593984962405</v>
      </c>
      <c r="Q141" s="31">
        <v>3.1152647975077881</v>
      </c>
      <c r="R141" s="81" t="e">
        <v>#VALUE!</v>
      </c>
      <c r="S141" s="81" t="e">
        <v>#VALUE!</v>
      </c>
      <c r="T141" s="31">
        <v>0</v>
      </c>
      <c r="U141" s="31">
        <v>0</v>
      </c>
      <c r="V141" s="31">
        <v>2.023836294130875</v>
      </c>
      <c r="W141" s="31">
        <v>4.3478260869565215</v>
      </c>
      <c r="X141" s="31">
        <v>4.3478260869565215</v>
      </c>
      <c r="Y141" s="81" t="e">
        <v>#VALUE!</v>
      </c>
      <c r="Z141" s="81" t="e">
        <v>#VALUE!</v>
      </c>
      <c r="AA141" s="81" t="e">
        <v>#VALUE!</v>
      </c>
      <c r="AB141" s="31">
        <v>2.058504875406284</v>
      </c>
      <c r="AC141" s="31">
        <v>4.166666666666667</v>
      </c>
      <c r="AD141" s="31">
        <v>4.166666666666667</v>
      </c>
      <c r="AE141" s="31">
        <v>4.166666666666667</v>
      </c>
      <c r="AF141" s="31">
        <v>0</v>
      </c>
      <c r="AG141" s="31">
        <v>2.8032071963657437</v>
      </c>
      <c r="AH141" s="31">
        <v>1.8681153046652084</v>
      </c>
      <c r="AI141" s="31">
        <v>2.2420692489215903</v>
      </c>
      <c r="AJ141" s="31">
        <f t="shared" si="140"/>
        <v>46.231260133435804</v>
      </c>
      <c r="AK141" s="31">
        <f t="shared" si="141"/>
        <v>48.473329382357392</v>
      </c>
    </row>
    <row r="142" spans="1:37" ht="86.4" x14ac:dyDescent="0.3">
      <c r="A142" s="18" t="s">
        <v>250</v>
      </c>
      <c r="B142" s="31">
        <v>2.2233201581027657</v>
      </c>
      <c r="C142" s="31">
        <v>2.4844720496894408</v>
      </c>
      <c r="D142" s="31">
        <v>1.6112789526686808</v>
      </c>
      <c r="E142" s="31">
        <v>1.8908865468071927</v>
      </c>
      <c r="F142" s="31">
        <v>2.9822633809449064</v>
      </c>
      <c r="G142" s="31">
        <v>1.5873015873015872</v>
      </c>
      <c r="H142" s="31">
        <v>1.0638297872340425</v>
      </c>
      <c r="I142" s="31">
        <v>1.8181818181818183</v>
      </c>
      <c r="J142" s="31">
        <v>0.66298342541436461</v>
      </c>
      <c r="K142" s="31">
        <v>1.4580801944106925</v>
      </c>
      <c r="L142" s="31">
        <v>4.2105263157894735</v>
      </c>
      <c r="M142" s="31">
        <v>0</v>
      </c>
      <c r="N142" s="31">
        <v>0</v>
      </c>
      <c r="O142" s="31">
        <v>0</v>
      </c>
      <c r="P142" s="31">
        <v>1.5037593984962405</v>
      </c>
      <c r="Q142" s="31">
        <v>3.1152647975077881</v>
      </c>
      <c r="R142" s="81" t="e">
        <v>#VALUE!</v>
      </c>
      <c r="S142" s="81" t="e">
        <v>#VALUE!</v>
      </c>
      <c r="T142" s="31">
        <v>3.0303030303030303</v>
      </c>
      <c r="U142" s="31">
        <v>0</v>
      </c>
      <c r="V142" s="31">
        <v>1.5291207555655497</v>
      </c>
      <c r="W142" s="31">
        <v>4.3478260869565215</v>
      </c>
      <c r="X142" s="31">
        <v>4.3478260869565215</v>
      </c>
      <c r="Y142" s="81" t="e">
        <v>#VALUE!</v>
      </c>
      <c r="Z142" s="81" t="e">
        <v>#VALUE!</v>
      </c>
      <c r="AA142" s="81" t="e">
        <v>#VALUE!</v>
      </c>
      <c r="AB142" s="31">
        <v>1.7009750812567714</v>
      </c>
      <c r="AC142" s="31">
        <v>4.166666666666667</v>
      </c>
      <c r="AD142" s="31">
        <v>4.166666666666667</v>
      </c>
      <c r="AE142" s="31">
        <v>4.166666666666667</v>
      </c>
      <c r="AF142" s="31">
        <v>0</v>
      </c>
      <c r="AG142" s="31">
        <v>2.8312404612342892</v>
      </c>
      <c r="AH142" s="31">
        <v>2.3213314139420436</v>
      </c>
      <c r="AI142" s="31">
        <v>2.5252498749396879</v>
      </c>
      <c r="AJ142" s="31">
        <f t="shared" si="140"/>
        <v>48.14099941613415</v>
      </c>
      <c r="AK142" s="31">
        <f t="shared" si="141"/>
        <v>50.666249291073839</v>
      </c>
    </row>
    <row r="143" spans="1:37" ht="100.8" x14ac:dyDescent="0.3">
      <c r="A143" s="18" t="s">
        <v>251</v>
      </c>
      <c r="B143" s="31">
        <v>2.3386034255599459</v>
      </c>
      <c r="C143" s="31">
        <v>1.8633540372670807</v>
      </c>
      <c r="D143" s="31">
        <v>1.6112789526686808</v>
      </c>
      <c r="E143" s="31">
        <v>2.0148791072535661</v>
      </c>
      <c r="F143" s="31">
        <v>1.7658138439805369</v>
      </c>
      <c r="G143" s="31">
        <v>3.1746031746031744</v>
      </c>
      <c r="H143" s="31">
        <v>3.4042553191489362</v>
      </c>
      <c r="I143" s="31">
        <v>1.8181818181818183</v>
      </c>
      <c r="J143" s="31">
        <v>0.66298342541436461</v>
      </c>
      <c r="K143" s="31">
        <v>0.97205346294046169</v>
      </c>
      <c r="L143" s="31">
        <v>3.1578947368421053</v>
      </c>
      <c r="M143" s="31">
        <v>0</v>
      </c>
      <c r="N143" s="31">
        <v>0</v>
      </c>
      <c r="O143" s="31">
        <v>0</v>
      </c>
      <c r="P143" s="31">
        <v>1.5037593984962405</v>
      </c>
      <c r="Q143" s="31">
        <v>3.1152647975077881</v>
      </c>
      <c r="R143" s="81" t="e">
        <v>#VALUE!</v>
      </c>
      <c r="S143" s="81" t="e">
        <v>#VALUE!</v>
      </c>
      <c r="T143" s="31">
        <v>0</v>
      </c>
      <c r="U143" s="31">
        <v>11.111111111111111</v>
      </c>
      <c r="V143" s="31">
        <v>2.023836294130875</v>
      </c>
      <c r="W143" s="31">
        <v>4.3478260869565215</v>
      </c>
      <c r="X143" s="31">
        <v>4.3478260869565215</v>
      </c>
      <c r="Y143" s="81" t="e">
        <v>#VALUE!</v>
      </c>
      <c r="Z143" s="81" t="e">
        <v>#VALUE!</v>
      </c>
      <c r="AA143" s="81" t="e">
        <v>#VALUE!</v>
      </c>
      <c r="AB143" s="31">
        <v>2.058504875406284</v>
      </c>
      <c r="AC143" s="31">
        <v>4.166666666666667</v>
      </c>
      <c r="AD143" s="31">
        <v>4.166666666666667</v>
      </c>
      <c r="AE143" s="31">
        <v>4.166666666666667</v>
      </c>
      <c r="AF143" s="31">
        <v>0</v>
      </c>
      <c r="AG143" s="31">
        <v>2.2927631947806115</v>
      </c>
      <c r="AH143" s="31">
        <v>2.3847228409789403</v>
      </c>
      <c r="AI143" s="31">
        <v>2.3479471265133296</v>
      </c>
      <c r="AJ143" s="31">
        <f t="shared" si="140"/>
        <v>57.327073077100103</v>
      </c>
      <c r="AK143" s="31">
        <f t="shared" si="141"/>
        <v>59.675020203613435</v>
      </c>
    </row>
    <row r="144" spans="1:37" ht="100.8" x14ac:dyDescent="0.3">
      <c r="A144" s="18" t="s">
        <v>253</v>
      </c>
      <c r="B144" s="31">
        <v>2.2480237154150187</v>
      </c>
      <c r="C144" s="31">
        <v>2.4844720496894408</v>
      </c>
      <c r="D144" s="31">
        <v>1.6112789526686808</v>
      </c>
      <c r="E144" s="31">
        <v>1.9218846869187862</v>
      </c>
      <c r="F144" s="31">
        <v>3.1392246115209543</v>
      </c>
      <c r="G144" s="31">
        <v>3.1746031746031744</v>
      </c>
      <c r="H144" s="31">
        <v>1.0638297872340425</v>
      </c>
      <c r="I144" s="31">
        <v>1.8181818181818183</v>
      </c>
      <c r="J144" s="31">
        <v>0.66298342541436461</v>
      </c>
      <c r="K144" s="31">
        <v>7.7764277035236935</v>
      </c>
      <c r="L144" s="31">
        <v>3.1578947368421053</v>
      </c>
      <c r="M144" s="31">
        <v>0</v>
      </c>
      <c r="N144" s="31">
        <v>0</v>
      </c>
      <c r="O144" s="31">
        <v>0</v>
      </c>
      <c r="P144" s="31">
        <v>6.0150375939849621</v>
      </c>
      <c r="Q144" s="31">
        <v>1.2461059190031154</v>
      </c>
      <c r="R144" s="81" t="e">
        <v>#VALUE!</v>
      </c>
      <c r="S144" s="81" t="e">
        <v>#VALUE!</v>
      </c>
      <c r="T144" s="31">
        <v>0</v>
      </c>
      <c r="U144" s="31">
        <v>0</v>
      </c>
      <c r="V144" s="31">
        <v>1.7989655947829999</v>
      </c>
      <c r="W144" s="31">
        <v>4.3478260869565215</v>
      </c>
      <c r="X144" s="31">
        <v>4.3478260869565215</v>
      </c>
      <c r="Y144" s="81" t="e">
        <v>#VALUE!</v>
      </c>
      <c r="Z144" s="81" t="e">
        <v>#VALUE!</v>
      </c>
      <c r="AA144" s="81" t="e">
        <v>#VALUE!</v>
      </c>
      <c r="AB144" s="31">
        <v>1.7659804983748646</v>
      </c>
      <c r="AC144" s="31">
        <v>4.166666666666667</v>
      </c>
      <c r="AD144" s="31">
        <v>4.166666666666667</v>
      </c>
      <c r="AE144" s="31">
        <v>4.166666666666667</v>
      </c>
      <c r="AF144" s="31">
        <v>0</v>
      </c>
      <c r="AG144" s="31">
        <v>2.7138586202528052</v>
      </c>
      <c r="AH144" s="31">
        <v>2.8833798076602029</v>
      </c>
      <c r="AI144" s="31">
        <v>2.8155863456179464</v>
      </c>
      <c r="AJ144" s="31">
        <f t="shared" si="140"/>
        <v>54.732999099703385</v>
      </c>
      <c r="AK144" s="31">
        <f t="shared" si="141"/>
        <v>57.548585445321329</v>
      </c>
    </row>
    <row r="145" spans="1:37" ht="100.8" x14ac:dyDescent="0.3">
      <c r="A145" s="18" t="s">
        <v>254</v>
      </c>
      <c r="B145" s="31">
        <v>2.2480237154150187</v>
      </c>
      <c r="C145" s="31">
        <v>2.4844720496894408</v>
      </c>
      <c r="D145" s="31">
        <v>1.6112789526686808</v>
      </c>
      <c r="E145" s="31">
        <v>2.0768753874767527</v>
      </c>
      <c r="F145" s="31">
        <v>3.1392246115209543</v>
      </c>
      <c r="G145" s="31">
        <v>3.1746031746031744</v>
      </c>
      <c r="H145" s="31">
        <v>1.0638297872340425</v>
      </c>
      <c r="I145" s="31">
        <v>2.4242424242424243</v>
      </c>
      <c r="J145" s="31">
        <v>0.66298342541436461</v>
      </c>
      <c r="K145" s="31">
        <v>7.7764277035236935</v>
      </c>
      <c r="L145" s="31">
        <v>3.1578947368421053</v>
      </c>
      <c r="M145" s="31">
        <v>0.49342105263157909</v>
      </c>
      <c r="N145" s="31">
        <v>0</v>
      </c>
      <c r="O145" s="31">
        <v>16.666666666666668</v>
      </c>
      <c r="P145" s="31">
        <v>6.0150375939849621</v>
      </c>
      <c r="Q145" s="31">
        <v>1.2461059190031154</v>
      </c>
      <c r="R145" s="81" t="e">
        <v>#VALUE!</v>
      </c>
      <c r="S145" s="81" t="e">
        <v>#VALUE!</v>
      </c>
      <c r="T145" s="31">
        <v>0</v>
      </c>
      <c r="U145" s="31">
        <v>0</v>
      </c>
      <c r="V145" s="31">
        <v>2.023836294130875</v>
      </c>
      <c r="W145" s="31">
        <v>4.3478260869565215</v>
      </c>
      <c r="X145" s="31">
        <v>4.3478260869565215</v>
      </c>
      <c r="Y145" s="81" t="e">
        <v>#VALUE!</v>
      </c>
      <c r="Z145" s="81" t="e">
        <v>#VALUE!</v>
      </c>
      <c r="AA145" s="81" t="e">
        <v>#VALUE!</v>
      </c>
      <c r="AB145" s="31">
        <v>2.0151679306608883</v>
      </c>
      <c r="AC145" s="31">
        <v>4.166666666666667</v>
      </c>
      <c r="AD145" s="31">
        <v>4.166666666666667</v>
      </c>
      <c r="AE145" s="31">
        <v>4.166666666666667</v>
      </c>
      <c r="AF145" s="31">
        <v>0</v>
      </c>
      <c r="AG145" s="31">
        <v>2.8391136334952423</v>
      </c>
      <c r="AH145" s="31">
        <v>3.183149550663376</v>
      </c>
      <c r="AI145" s="31">
        <v>3.0455656518693019</v>
      </c>
      <c r="AJ145" s="31">
        <f t="shared" si="140"/>
        <v>72.399842086430709</v>
      </c>
      <c r="AK145" s="31">
        <f t="shared" si="141"/>
        <v>75.445407738300005</v>
      </c>
    </row>
    <row r="146" spans="1:37" ht="100.8" x14ac:dyDescent="0.3">
      <c r="A146" s="18" t="s">
        <v>255</v>
      </c>
      <c r="B146" s="31">
        <v>2.2480237154150187</v>
      </c>
      <c r="C146" s="31">
        <v>3.7267080745341614</v>
      </c>
      <c r="D146" s="31">
        <v>1.6112789526686808</v>
      </c>
      <c r="E146" s="31">
        <v>1.9218846869187862</v>
      </c>
      <c r="F146" s="31">
        <v>3.1392246115209543</v>
      </c>
      <c r="G146" s="31">
        <v>3.1746031746031744</v>
      </c>
      <c r="H146" s="31">
        <v>1.0638297872340425</v>
      </c>
      <c r="I146" s="31">
        <v>1.8181818181818183</v>
      </c>
      <c r="J146" s="31">
        <v>0.66298342541436461</v>
      </c>
      <c r="K146" s="31">
        <v>7.7764277035236935</v>
      </c>
      <c r="L146" s="31">
        <v>3.1578947368421053</v>
      </c>
      <c r="M146" s="31">
        <v>0</v>
      </c>
      <c r="N146" s="31">
        <v>0</v>
      </c>
      <c r="O146" s="31">
        <v>0</v>
      </c>
      <c r="P146" s="31">
        <v>6.0150375939849621</v>
      </c>
      <c r="Q146" s="31">
        <v>1.2461059190031154</v>
      </c>
      <c r="R146" s="81" t="e">
        <v>#VALUE!</v>
      </c>
      <c r="S146" s="81" t="e">
        <v>#VALUE!</v>
      </c>
      <c r="T146" s="31">
        <v>0</v>
      </c>
      <c r="U146" s="31">
        <v>11.111111111111111</v>
      </c>
      <c r="V146" s="31">
        <v>1.7989655947829999</v>
      </c>
      <c r="W146" s="31">
        <v>4.3478260869565215</v>
      </c>
      <c r="X146" s="31">
        <v>4.3478260869565215</v>
      </c>
      <c r="Y146" s="81" t="e">
        <v>#VALUE!</v>
      </c>
      <c r="Z146" s="81" t="e">
        <v>#VALUE!</v>
      </c>
      <c r="AA146" s="81" t="e">
        <v>#VALUE!</v>
      </c>
      <c r="AB146" s="31">
        <v>1.7659804983748646</v>
      </c>
      <c r="AC146" s="31">
        <v>4.166666666666667</v>
      </c>
      <c r="AD146" s="31">
        <v>4.166666666666667</v>
      </c>
      <c r="AE146" s="31">
        <v>4.166666666666667</v>
      </c>
      <c r="AF146" s="31">
        <v>0</v>
      </c>
      <c r="AG146" s="31">
        <v>2.8152555357347779</v>
      </c>
      <c r="AH146" s="31">
        <v>2.9334633278925142</v>
      </c>
      <c r="AI146" s="31">
        <v>2.8861906795982</v>
      </c>
      <c r="AJ146" s="31">
        <f t="shared" si="140"/>
        <v>67.015741901678979</v>
      </c>
      <c r="AK146" s="31">
        <f t="shared" si="141"/>
        <v>69.90193258127718</v>
      </c>
    </row>
    <row r="147" spans="1:37" ht="86.4" x14ac:dyDescent="0.3">
      <c r="A147" s="18" t="s">
        <v>256</v>
      </c>
      <c r="B147" s="31">
        <v>2.2480237154150187</v>
      </c>
      <c r="C147" s="31">
        <v>2.4844720496894408</v>
      </c>
      <c r="D147" s="31">
        <v>1.6112789526686808</v>
      </c>
      <c r="E147" s="31">
        <v>1.9218846869187862</v>
      </c>
      <c r="F147" s="31">
        <v>3.1392246115209543</v>
      </c>
      <c r="G147" s="31">
        <v>3.1746031746031744</v>
      </c>
      <c r="H147" s="31">
        <v>1.0638297872340425</v>
      </c>
      <c r="I147" s="31">
        <v>1.8181818181818183</v>
      </c>
      <c r="J147" s="31">
        <v>0.66298342541436461</v>
      </c>
      <c r="K147" s="31">
        <v>7.7764277035236935</v>
      </c>
      <c r="L147" s="31">
        <v>3.1578947368421053</v>
      </c>
      <c r="M147" s="31">
        <v>0</v>
      </c>
      <c r="N147" s="31">
        <v>0</v>
      </c>
      <c r="O147" s="31">
        <v>0</v>
      </c>
      <c r="P147" s="31">
        <v>6.0150375939849621</v>
      </c>
      <c r="Q147" s="31">
        <v>1.2461059190031154</v>
      </c>
      <c r="R147" s="81" t="e">
        <v>#VALUE!</v>
      </c>
      <c r="S147" s="81" t="e">
        <v>#VALUE!</v>
      </c>
      <c r="T147" s="31">
        <v>0</v>
      </c>
      <c r="U147" s="31">
        <v>11.111111111111111</v>
      </c>
      <c r="V147" s="31">
        <v>1.7989655947829999</v>
      </c>
      <c r="W147" s="31">
        <v>4.3478260869565215</v>
      </c>
      <c r="X147" s="31">
        <v>4.3478260869565215</v>
      </c>
      <c r="Y147" s="81" t="e">
        <v>#VALUE!</v>
      </c>
      <c r="Z147" s="81" t="e">
        <v>#VALUE!</v>
      </c>
      <c r="AA147" s="81" t="e">
        <v>#VALUE!</v>
      </c>
      <c r="AB147" s="31">
        <v>1.7659804983748646</v>
      </c>
      <c r="AC147" s="31">
        <v>4.166666666666667</v>
      </c>
      <c r="AD147" s="31">
        <v>4.166666666666667</v>
      </c>
      <c r="AE147" s="31">
        <v>4.166666666666667</v>
      </c>
      <c r="AF147" s="31">
        <v>0</v>
      </c>
      <c r="AG147" s="31">
        <v>2.8389943430064402</v>
      </c>
      <c r="AH147" s="31">
        <v>2.0668594325712051</v>
      </c>
      <c r="AI147" s="31">
        <v>2.375645015911259</v>
      </c>
      <c r="AJ147" s="31">
        <f t="shared" si="140"/>
        <v>66.28405154052119</v>
      </c>
      <c r="AK147" s="31">
        <f t="shared" si="141"/>
        <v>68.659696556432451</v>
      </c>
    </row>
    <row r="148" spans="1:37" ht="86.4" x14ac:dyDescent="0.3">
      <c r="A148" s="18" t="s">
        <v>258</v>
      </c>
      <c r="B148" s="31">
        <v>2.2480237154150187</v>
      </c>
      <c r="C148" s="31">
        <v>3.7267080745341614</v>
      </c>
      <c r="D148" s="31">
        <v>3.2225579053373616</v>
      </c>
      <c r="E148" s="31">
        <v>2.107873527588346</v>
      </c>
      <c r="F148" s="31">
        <v>2.9822633809449064</v>
      </c>
      <c r="G148" s="31">
        <v>1.5873015873015872</v>
      </c>
      <c r="H148" s="31">
        <v>1.0638297872340425</v>
      </c>
      <c r="I148" s="31">
        <v>2.4242424242424243</v>
      </c>
      <c r="J148" s="31">
        <v>0.66298342541436461</v>
      </c>
      <c r="K148" s="31">
        <v>1.4580801944106925</v>
      </c>
      <c r="L148" s="31">
        <v>4.2105263157894735</v>
      </c>
      <c r="M148" s="31">
        <v>0.49342105263157909</v>
      </c>
      <c r="N148" s="31">
        <v>0</v>
      </c>
      <c r="O148" s="31">
        <v>16.666666666666668</v>
      </c>
      <c r="P148" s="31">
        <v>1.5037593984962405</v>
      </c>
      <c r="Q148" s="31">
        <v>3.1152647975077881</v>
      </c>
      <c r="R148" s="81" t="e">
        <v>#VALUE!</v>
      </c>
      <c r="S148" s="81" t="e">
        <v>#VALUE!</v>
      </c>
      <c r="T148" s="31">
        <v>0</v>
      </c>
      <c r="U148" s="31">
        <v>0</v>
      </c>
      <c r="V148" s="31">
        <v>1.9338880143917248</v>
      </c>
      <c r="W148" s="31">
        <v>4.3478260869565215</v>
      </c>
      <c r="X148" s="31">
        <v>5.7971014492753623</v>
      </c>
      <c r="Y148" s="81" t="e">
        <v>#VALUE!</v>
      </c>
      <c r="Z148" s="81" t="e">
        <v>#VALUE!</v>
      </c>
      <c r="AA148" s="81" t="e">
        <v>#VALUE!</v>
      </c>
      <c r="AB148" s="31">
        <v>2.1235102925243772</v>
      </c>
      <c r="AC148" s="31">
        <v>4.166666666666667</v>
      </c>
      <c r="AD148" s="31">
        <v>4.166666666666667</v>
      </c>
      <c r="AE148" s="31">
        <v>4.166666666666667</v>
      </c>
      <c r="AF148" s="31">
        <v>0</v>
      </c>
      <c r="AG148" s="31">
        <v>2.980950024681202</v>
      </c>
      <c r="AH148" s="31">
        <v>3.2450146227979548</v>
      </c>
      <c r="AI148" s="31">
        <v>3.1394121693057579</v>
      </c>
      <c r="AJ148" s="31">
        <f t="shared" si="140"/>
        <v>66.78939534230814</v>
      </c>
      <c r="AK148" s="31">
        <f t="shared" si="141"/>
        <v>69.928807511613897</v>
      </c>
    </row>
    <row r="149" spans="1:37" ht="86.4" x14ac:dyDescent="0.3">
      <c r="A149" s="18" t="s">
        <v>259</v>
      </c>
      <c r="B149" s="31">
        <v>2.2233201581027657</v>
      </c>
      <c r="C149" s="31">
        <v>2.4844720496894408</v>
      </c>
      <c r="D149" s="31">
        <v>6.4451158106747233</v>
      </c>
      <c r="E149" s="31">
        <v>1.8908865468071927</v>
      </c>
      <c r="F149" s="31">
        <v>2.9822633809449064</v>
      </c>
      <c r="G149" s="31">
        <v>1.5873015873015872</v>
      </c>
      <c r="H149" s="31">
        <v>1.0638297872340425</v>
      </c>
      <c r="I149" s="31">
        <v>1.8181818181818183</v>
      </c>
      <c r="J149" s="31">
        <v>0.66298342541436461</v>
      </c>
      <c r="K149" s="31">
        <v>1.4580801944106925</v>
      </c>
      <c r="L149" s="31">
        <v>4.2105263157894735</v>
      </c>
      <c r="M149" s="31">
        <v>0</v>
      </c>
      <c r="N149" s="31">
        <v>0</v>
      </c>
      <c r="O149" s="31">
        <v>0</v>
      </c>
      <c r="P149" s="31">
        <v>1.5037593984962405</v>
      </c>
      <c r="Q149" s="31">
        <v>3.1152647975077881</v>
      </c>
      <c r="R149" s="81" t="e">
        <v>#VALUE!</v>
      </c>
      <c r="S149" s="81" t="e">
        <v>#VALUE!</v>
      </c>
      <c r="T149" s="31">
        <v>3.0303030303030303</v>
      </c>
      <c r="U149" s="31">
        <v>0</v>
      </c>
      <c r="V149" s="31">
        <v>1.5291207555655497</v>
      </c>
      <c r="W149" s="31">
        <v>4.3478260869565215</v>
      </c>
      <c r="X149" s="31">
        <v>4.3478260869565215</v>
      </c>
      <c r="Y149" s="81" t="e">
        <v>#VALUE!</v>
      </c>
      <c r="Z149" s="81" t="e">
        <v>#VALUE!</v>
      </c>
      <c r="AA149" s="81" t="e">
        <v>#VALUE!</v>
      </c>
      <c r="AB149" s="31">
        <v>1.7009750812567714</v>
      </c>
      <c r="AC149" s="31">
        <v>4.166666666666667</v>
      </c>
      <c r="AD149" s="31">
        <v>4.166666666666667</v>
      </c>
      <c r="AE149" s="31">
        <v>4.166666666666667</v>
      </c>
      <c r="AF149" s="31">
        <v>0</v>
      </c>
      <c r="AG149" s="31">
        <v>2.9560183125215169</v>
      </c>
      <c r="AH149" s="31">
        <v>3.3853279770995885</v>
      </c>
      <c r="AI149" s="31">
        <v>3.2136421312471595</v>
      </c>
      <c r="AJ149" s="31">
        <f t="shared" si="140"/>
        <v>52.286444017832714</v>
      </c>
      <c r="AK149" s="31">
        <f t="shared" si="141"/>
        <v>55.500086149079877</v>
      </c>
    </row>
    <row r="150" spans="1:37" ht="86.4" x14ac:dyDescent="0.3">
      <c r="A150" s="18" t="s">
        <v>260</v>
      </c>
      <c r="B150" s="31">
        <v>2.2233201581027657</v>
      </c>
      <c r="C150" s="31">
        <v>2.4844720496894408</v>
      </c>
      <c r="D150" s="31">
        <v>6.4451158106747233</v>
      </c>
      <c r="E150" s="31">
        <v>1.9838809671419728</v>
      </c>
      <c r="F150" s="31">
        <v>2.9822633809449064</v>
      </c>
      <c r="G150" s="31">
        <v>1.5873015873015872</v>
      </c>
      <c r="H150" s="31">
        <v>1.0638297872340425</v>
      </c>
      <c r="I150" s="31">
        <v>1.8181818181818183</v>
      </c>
      <c r="J150" s="31">
        <v>0.66298342541436461</v>
      </c>
      <c r="K150" s="31">
        <v>1.4580801944106925</v>
      </c>
      <c r="L150" s="31">
        <v>4.2105263157894735</v>
      </c>
      <c r="M150" s="31">
        <v>0</v>
      </c>
      <c r="N150" s="31">
        <v>0</v>
      </c>
      <c r="O150" s="31">
        <v>0</v>
      </c>
      <c r="P150" s="31">
        <v>1.5037593984962405</v>
      </c>
      <c r="Q150" s="31">
        <v>3.1152647975077881</v>
      </c>
      <c r="R150" s="81" t="e">
        <v>#VALUE!</v>
      </c>
      <c r="S150" s="81" t="e">
        <v>#VALUE!</v>
      </c>
      <c r="T150" s="31">
        <v>3.0303030303030303</v>
      </c>
      <c r="U150" s="31">
        <v>0</v>
      </c>
      <c r="V150" s="31">
        <v>1.8439397346525748</v>
      </c>
      <c r="W150" s="31">
        <v>4.3478260869565215</v>
      </c>
      <c r="X150" s="31">
        <v>4.3478260869565215</v>
      </c>
      <c r="Y150" s="81" t="e">
        <v>#VALUE!</v>
      </c>
      <c r="Z150" s="81" t="e">
        <v>#VALUE!</v>
      </c>
      <c r="AA150" s="81" t="e">
        <v>#VALUE!</v>
      </c>
      <c r="AB150" s="31">
        <v>1.8959913326110509</v>
      </c>
      <c r="AC150" s="31">
        <v>4.166666666666667</v>
      </c>
      <c r="AD150" s="31">
        <v>4.166666666666667</v>
      </c>
      <c r="AE150" s="31">
        <v>4.166666666666667</v>
      </c>
      <c r="AF150" s="31">
        <v>0</v>
      </c>
      <c r="AG150" s="31">
        <v>2.9821429295692252</v>
      </c>
      <c r="AH150" s="31">
        <v>3.6878960374236782</v>
      </c>
      <c r="AI150" s="31">
        <v>3.4056572962948084</v>
      </c>
      <c r="AJ150" s="31">
        <f t="shared" si="140"/>
        <v>52.307226000852594</v>
      </c>
      <c r="AK150" s="31">
        <f t="shared" si="141"/>
        <v>55.7128832971474</v>
      </c>
    </row>
    <row r="151" spans="1:37" ht="115.2" x14ac:dyDescent="0.3">
      <c r="A151" s="18" t="s">
        <v>261</v>
      </c>
      <c r="B151" s="31">
        <v>2.2480237154150187</v>
      </c>
      <c r="C151" s="31">
        <v>3.7267080745341614</v>
      </c>
      <c r="D151" s="31">
        <v>1.6112789526686808</v>
      </c>
      <c r="E151" s="31">
        <v>2.0768753874767527</v>
      </c>
      <c r="F151" s="31">
        <v>3.1392246115209543</v>
      </c>
      <c r="G151" s="31">
        <v>3.1746031746031744</v>
      </c>
      <c r="H151" s="31">
        <v>1.0638297872340425</v>
      </c>
      <c r="I151" s="31">
        <v>2.4242424242424243</v>
      </c>
      <c r="J151" s="31">
        <v>0.66298342541436461</v>
      </c>
      <c r="K151" s="31">
        <v>7.7764277035236935</v>
      </c>
      <c r="L151" s="31">
        <v>3.1578947368421053</v>
      </c>
      <c r="M151" s="31">
        <v>0.49342105263157909</v>
      </c>
      <c r="N151" s="31">
        <v>0</v>
      </c>
      <c r="O151" s="31">
        <v>16.666666666666668</v>
      </c>
      <c r="P151" s="31">
        <v>6.0150375939849621</v>
      </c>
      <c r="Q151" s="31">
        <v>1.2461059190031154</v>
      </c>
      <c r="R151" s="81" t="e">
        <v>#VALUE!</v>
      </c>
      <c r="S151" s="81" t="e">
        <v>#VALUE!</v>
      </c>
      <c r="T151" s="31">
        <v>0</v>
      </c>
      <c r="U151" s="31">
        <v>11.111111111111111</v>
      </c>
      <c r="V151" s="31">
        <v>2.023836294130875</v>
      </c>
      <c r="W151" s="31">
        <v>4.3478260869565215</v>
      </c>
      <c r="X151" s="31">
        <v>4.3478260869565215</v>
      </c>
      <c r="Y151" s="81" t="e">
        <v>#VALUE!</v>
      </c>
      <c r="Z151" s="81" t="e">
        <v>#VALUE!</v>
      </c>
      <c r="AA151" s="81" t="e">
        <v>#VALUE!</v>
      </c>
      <c r="AB151" s="31">
        <v>2.0368364030335862</v>
      </c>
      <c r="AC151" s="31">
        <v>4.166666666666667</v>
      </c>
      <c r="AD151" s="31">
        <v>4.166666666666667</v>
      </c>
      <c r="AE151" s="31">
        <v>4.166666666666667</v>
      </c>
      <c r="AF151" s="31">
        <v>0</v>
      </c>
      <c r="AG151" s="31">
        <v>2.9154595463287278</v>
      </c>
      <c r="AH151" s="31">
        <v>3.4978171534943829</v>
      </c>
      <c r="AI151" s="31">
        <v>3.2649256846449788</v>
      </c>
      <c r="AJ151" s="31">
        <f t="shared" si="140"/>
        <v>84.51216071723816</v>
      </c>
      <c r="AK151" s="31">
        <f t="shared" si="141"/>
        <v>87.777086401883139</v>
      </c>
    </row>
    <row r="152" spans="1:37" ht="115.8" thickBot="1" x14ac:dyDescent="0.35">
      <c r="A152" s="18" t="s">
        <v>264</v>
      </c>
      <c r="B152" s="31">
        <v>2.2480237154150187</v>
      </c>
      <c r="C152" s="31">
        <v>3.7267080745341614</v>
      </c>
      <c r="D152" s="31">
        <v>1.6112789526686808</v>
      </c>
      <c r="E152" s="31">
        <v>2.1388716676999397</v>
      </c>
      <c r="F152" s="31">
        <v>3.1392246115209543</v>
      </c>
      <c r="G152" s="31">
        <v>3.1746031746031744</v>
      </c>
      <c r="H152" s="31">
        <v>4.2553191489361701</v>
      </c>
      <c r="I152" s="31">
        <v>2.4242424242424243</v>
      </c>
      <c r="J152" s="31">
        <v>5.9668508287292816</v>
      </c>
      <c r="K152" s="31">
        <v>5.8323207776427699</v>
      </c>
      <c r="L152" s="31">
        <v>3.1578947368421053</v>
      </c>
      <c r="M152" s="31">
        <v>0.49342105263157909</v>
      </c>
      <c r="N152" s="31">
        <v>0</v>
      </c>
      <c r="O152" s="31">
        <v>16.666666666666668</v>
      </c>
      <c r="P152" s="31">
        <v>6.0150375939849621</v>
      </c>
      <c r="Q152" s="31">
        <v>1.2461059190031154</v>
      </c>
      <c r="R152" s="81" t="e">
        <v>#VALUE!</v>
      </c>
      <c r="S152" s="81" t="e">
        <v>#VALUE!</v>
      </c>
      <c r="T152" s="31">
        <v>0</v>
      </c>
      <c r="U152" s="31">
        <v>11.111111111111111</v>
      </c>
      <c r="V152" s="31">
        <v>2.2487069934787498</v>
      </c>
      <c r="W152" s="31">
        <v>4.3478260869565215</v>
      </c>
      <c r="X152" s="31">
        <v>4.3478260869565215</v>
      </c>
      <c r="Y152" s="81" t="e">
        <v>#VALUE!</v>
      </c>
      <c r="Z152" s="81" t="e">
        <v>#VALUE!</v>
      </c>
      <c r="AA152" s="81" t="e">
        <v>#VALUE!</v>
      </c>
      <c r="AB152" s="31">
        <v>2.4052004333694472</v>
      </c>
      <c r="AC152" s="31">
        <v>4.166666666666667</v>
      </c>
      <c r="AD152" s="31">
        <v>4.166666666666667</v>
      </c>
      <c r="AE152" s="31">
        <v>4.166666666666667</v>
      </c>
      <c r="AF152" s="31">
        <v>0</v>
      </c>
      <c r="AG152" s="31">
        <v>3.2744046271349121</v>
      </c>
      <c r="AH152" s="31">
        <v>4.5732613784193132</v>
      </c>
      <c r="AI152" s="31">
        <v>4.0538337056121758</v>
      </c>
      <c r="AJ152" s="31">
        <f t="shared" si="140"/>
        <v>90.193005484642285</v>
      </c>
      <c r="AK152" s="31">
        <f t="shared" si="141"/>
        <v>94.246839190254462</v>
      </c>
    </row>
    <row r="153" spans="1:37" ht="87" thickBot="1" x14ac:dyDescent="0.35">
      <c r="A153" s="18" t="s">
        <v>267</v>
      </c>
      <c r="B153" s="31">
        <v>2.2233201581027657</v>
      </c>
      <c r="C153" s="31">
        <v>1.8633540372670807</v>
      </c>
      <c r="D153" s="31">
        <v>1.6112789526686808</v>
      </c>
      <c r="E153" s="31">
        <v>1.9838809671419728</v>
      </c>
      <c r="F153" s="31">
        <v>2.9037827656568829</v>
      </c>
      <c r="G153" s="31">
        <v>1.5873015873015872</v>
      </c>
      <c r="H153" s="31">
        <v>0.85106382978723405</v>
      </c>
      <c r="I153" s="31">
        <v>1.2121212121212122</v>
      </c>
      <c r="J153" s="31">
        <v>0.66298342541436461</v>
      </c>
      <c r="K153" s="31">
        <v>1.4580801944106925</v>
      </c>
      <c r="L153" s="31">
        <v>0</v>
      </c>
      <c r="M153" s="31">
        <v>0</v>
      </c>
      <c r="N153" s="31">
        <v>50</v>
      </c>
      <c r="O153" s="31">
        <v>0</v>
      </c>
      <c r="P153" s="31">
        <v>1.5037593984962405</v>
      </c>
      <c r="Q153" s="31">
        <v>3.1152647975077881</v>
      </c>
      <c r="R153" s="81" t="e">
        <v>#VALUE!</v>
      </c>
      <c r="S153" s="81" t="e">
        <v>#VALUE!</v>
      </c>
      <c r="T153" s="31">
        <v>3.0303030303030303</v>
      </c>
      <c r="U153" s="31">
        <v>0</v>
      </c>
      <c r="V153" s="31">
        <v>1.7989655947829999</v>
      </c>
      <c r="W153" s="31">
        <v>4.3478260869565215</v>
      </c>
      <c r="X153" s="31">
        <v>2.8985507246376812</v>
      </c>
      <c r="Y153" s="81" t="e">
        <v>#VALUE!</v>
      </c>
      <c r="Z153" s="81" t="e">
        <v>#VALUE!</v>
      </c>
      <c r="AA153" s="81" t="e">
        <v>#VALUE!</v>
      </c>
      <c r="AB153" s="31">
        <v>2.1776814734561212</v>
      </c>
      <c r="AC153" s="31">
        <v>4.166666666666667</v>
      </c>
      <c r="AD153" s="31">
        <v>4.166666666666667</v>
      </c>
      <c r="AE153" s="31">
        <v>4.166666666666667</v>
      </c>
      <c r="AF153" s="31">
        <v>0</v>
      </c>
      <c r="AG153" s="31">
        <v>2.505100264848743</v>
      </c>
      <c r="AH153" s="31">
        <v>2.496226246499321</v>
      </c>
      <c r="AI153" s="31">
        <v>2.4997750679495154</v>
      </c>
      <c r="AJ153" s="82">
        <f t="shared" si="140"/>
        <v>90.874380221151114</v>
      </c>
      <c r="AK153" s="31">
        <f t="shared" si="141"/>
        <v>93.374155289100628</v>
      </c>
    </row>
    <row r="154" spans="1:37" ht="72" x14ac:dyDescent="0.3">
      <c r="A154" s="18" t="s">
        <v>268</v>
      </c>
      <c r="B154" s="31">
        <v>2.3056653491436085</v>
      </c>
      <c r="C154" s="31">
        <v>1.2422360248447204</v>
      </c>
      <c r="D154" s="31">
        <v>0.80563947633434041</v>
      </c>
      <c r="E154" s="31">
        <v>1.7978921264724128</v>
      </c>
      <c r="F154" s="31">
        <v>2.9037827656568829</v>
      </c>
      <c r="G154" s="31">
        <v>1.5873015873015872</v>
      </c>
      <c r="H154" s="31">
        <v>0.85106382978723405</v>
      </c>
      <c r="I154" s="31">
        <v>0.60606060606060608</v>
      </c>
      <c r="J154" s="31">
        <v>0.66298342541436461</v>
      </c>
      <c r="K154" s="31">
        <v>0</v>
      </c>
      <c r="L154" s="31">
        <v>0</v>
      </c>
      <c r="M154" s="31">
        <v>0</v>
      </c>
      <c r="N154" s="31">
        <v>50</v>
      </c>
      <c r="O154" s="31">
        <v>0</v>
      </c>
      <c r="P154" s="31">
        <v>1.5037593984962405</v>
      </c>
      <c r="Q154" s="31">
        <v>3.1152647975077881</v>
      </c>
      <c r="R154" s="81" t="e">
        <v>#VALUE!</v>
      </c>
      <c r="S154" s="81" t="e">
        <v>#VALUE!</v>
      </c>
      <c r="T154" s="31">
        <v>3.0303030303030303</v>
      </c>
      <c r="U154" s="31">
        <v>0</v>
      </c>
      <c r="V154" s="31">
        <v>1.3492241960872497</v>
      </c>
      <c r="W154" s="31">
        <v>4.3478260869565215</v>
      </c>
      <c r="X154" s="31">
        <v>4.3478260869565215</v>
      </c>
      <c r="Y154" s="81" t="e">
        <v>#VALUE!</v>
      </c>
      <c r="Z154" s="81" t="e">
        <v>#VALUE!</v>
      </c>
      <c r="AA154" s="81" t="e">
        <v>#VALUE!</v>
      </c>
      <c r="AB154" s="31">
        <v>1.7659804983748646</v>
      </c>
      <c r="AC154" s="31">
        <v>4.166666666666667</v>
      </c>
      <c r="AD154" s="31">
        <v>4.166666666666667</v>
      </c>
      <c r="AE154" s="31">
        <v>4.166666666666667</v>
      </c>
      <c r="AF154" s="31">
        <v>0</v>
      </c>
      <c r="AG154" s="31">
        <v>3.6371670035827703</v>
      </c>
      <c r="AH154" s="31">
        <v>2.4238833839415381</v>
      </c>
      <c r="AI154" s="31">
        <v>2.9090893825107145</v>
      </c>
      <c r="AJ154" s="31">
        <f t="shared" si="140"/>
        <v>88.281758906437545</v>
      </c>
      <c r="AK154" s="31">
        <f t="shared" si="141"/>
        <v>91.19084828894826</v>
      </c>
    </row>
    <row r="155" spans="1:37" ht="100.8" x14ac:dyDescent="0.3">
      <c r="A155" s="18" t="s">
        <v>269</v>
      </c>
      <c r="B155" s="31">
        <v>2.2480237154150187</v>
      </c>
      <c r="C155" s="31">
        <v>3.7267080745341614</v>
      </c>
      <c r="D155" s="31">
        <v>1.6112789526686808</v>
      </c>
      <c r="E155" s="31">
        <v>2.1388716676999397</v>
      </c>
      <c r="F155" s="31">
        <v>3.1392246115209543</v>
      </c>
      <c r="G155" s="31">
        <v>3.1746031746031744</v>
      </c>
      <c r="H155" s="31">
        <v>4.2553191489361701</v>
      </c>
      <c r="I155" s="31">
        <v>2.4242424242424243</v>
      </c>
      <c r="J155" s="31">
        <v>5.9668508287292816</v>
      </c>
      <c r="K155" s="31">
        <v>5.8323207776427699</v>
      </c>
      <c r="L155" s="31">
        <v>3.1578947368421053</v>
      </c>
      <c r="M155" s="31">
        <v>0.49342105263157909</v>
      </c>
      <c r="N155" s="31">
        <v>0</v>
      </c>
      <c r="O155" s="31">
        <v>16.666666666666668</v>
      </c>
      <c r="P155" s="31">
        <v>6.0150375939849621</v>
      </c>
      <c r="Q155" s="31">
        <v>1.2461059190031154</v>
      </c>
      <c r="R155" s="81" t="e">
        <v>#VALUE!</v>
      </c>
      <c r="S155" s="81" t="e">
        <v>#VALUE!</v>
      </c>
      <c r="T155" s="31">
        <v>0</v>
      </c>
      <c r="U155" s="31">
        <v>0</v>
      </c>
      <c r="V155" s="31">
        <v>2.2487069934787498</v>
      </c>
      <c r="W155" s="31">
        <v>4.3478260869565215</v>
      </c>
      <c r="X155" s="31">
        <v>4.3478260869565215</v>
      </c>
      <c r="Y155" s="81" t="e">
        <v>#VALUE!</v>
      </c>
      <c r="Z155" s="81" t="e">
        <v>#VALUE!</v>
      </c>
      <c r="AA155" s="81" t="e">
        <v>#VALUE!</v>
      </c>
      <c r="AB155" s="31">
        <v>2.4052004333694472</v>
      </c>
      <c r="AC155" s="31">
        <v>4.166666666666667</v>
      </c>
      <c r="AD155" s="31">
        <v>4.166666666666667</v>
      </c>
      <c r="AE155" s="31">
        <v>4.166666666666667</v>
      </c>
      <c r="AF155" s="31">
        <v>0</v>
      </c>
      <c r="AG155" s="31">
        <v>3.9483958888680264</v>
      </c>
      <c r="AH155" s="31">
        <v>4.1485849259097787</v>
      </c>
      <c r="AI155" s="31">
        <v>4.0685270399810394</v>
      </c>
      <c r="AJ155" s="31">
        <f t="shared" si="140"/>
        <v>79.067201039162327</v>
      </c>
      <c r="AK155" s="31">
        <f t="shared" si="141"/>
        <v>83.135728079143362</v>
      </c>
    </row>
    <row r="156" spans="1:37" ht="86.4" x14ac:dyDescent="0.3">
      <c r="A156" s="18" t="s">
        <v>270</v>
      </c>
      <c r="B156" s="31">
        <v>2.2480237154150187</v>
      </c>
      <c r="C156" s="31">
        <v>3.7267080745341614</v>
      </c>
      <c r="D156" s="31">
        <v>6.4451158106747233</v>
      </c>
      <c r="E156" s="31">
        <v>2.107873527588346</v>
      </c>
      <c r="F156" s="31">
        <v>2.9822633809449064</v>
      </c>
      <c r="G156" s="31">
        <v>1.5873015873015872</v>
      </c>
      <c r="H156" s="31">
        <v>1.0638297872340425</v>
      </c>
      <c r="I156" s="31">
        <v>2.4242424242424243</v>
      </c>
      <c r="J156" s="31">
        <v>0.66298342541436461</v>
      </c>
      <c r="K156" s="31">
        <v>1.4580801944106925</v>
      </c>
      <c r="L156" s="31">
        <v>4.2105263157894735</v>
      </c>
      <c r="M156" s="31">
        <v>0.49342105263157909</v>
      </c>
      <c r="N156" s="31">
        <v>0</v>
      </c>
      <c r="O156" s="31">
        <v>16.666666666666668</v>
      </c>
      <c r="P156" s="31">
        <v>1.5037593984962405</v>
      </c>
      <c r="Q156" s="31">
        <v>3.1152647975077881</v>
      </c>
      <c r="R156" s="81" t="e">
        <v>#VALUE!</v>
      </c>
      <c r="S156" s="81" t="e">
        <v>#VALUE!</v>
      </c>
      <c r="T156" s="31">
        <v>0</v>
      </c>
      <c r="U156" s="31">
        <v>0</v>
      </c>
      <c r="V156" s="31">
        <v>1.9338880143917248</v>
      </c>
      <c r="W156" s="31">
        <v>4.3478260869565215</v>
      </c>
      <c r="X156" s="31">
        <v>4.3478260869565215</v>
      </c>
      <c r="Y156" s="81" t="e">
        <v>#VALUE!</v>
      </c>
      <c r="Z156" s="81" t="e">
        <v>#VALUE!</v>
      </c>
      <c r="AA156" s="81" t="e">
        <v>#VALUE!</v>
      </c>
      <c r="AB156" s="31">
        <v>2.1235102925243772</v>
      </c>
      <c r="AC156" s="31">
        <v>4.166666666666667</v>
      </c>
      <c r="AD156" s="31">
        <v>4.166666666666667</v>
      </c>
      <c r="AE156" s="31">
        <v>4.166666666666667</v>
      </c>
      <c r="AF156" s="31">
        <v>0</v>
      </c>
      <c r="AG156" s="31">
        <v>3.9222593427714378</v>
      </c>
      <c r="AH156" s="31">
        <v>3.5773148046567815</v>
      </c>
      <c r="AI156" s="31">
        <v>3.7152620713613267</v>
      </c>
      <c r="AJ156" s="31">
        <f t="shared" si="140"/>
        <v>67.986827983271112</v>
      </c>
      <c r="AK156" s="31">
        <f t="shared" si="141"/>
        <v>71.702090054632421</v>
      </c>
    </row>
    <row r="157" spans="1:37" ht="129.6" x14ac:dyDescent="0.3">
      <c r="A157" s="18" t="s">
        <v>271</v>
      </c>
      <c r="B157" s="31">
        <v>2.2480237154150187</v>
      </c>
      <c r="C157" s="31">
        <v>3.7267080745341614</v>
      </c>
      <c r="D157" s="31">
        <v>3.2225579053373616</v>
      </c>
      <c r="E157" s="31">
        <v>2.1388716676999397</v>
      </c>
      <c r="F157" s="31">
        <v>3.029351750117721</v>
      </c>
      <c r="G157" s="31">
        <v>3.1746031746031744</v>
      </c>
      <c r="H157" s="31">
        <v>1.0638297872340425</v>
      </c>
      <c r="I157" s="31">
        <v>1.8181818181818183</v>
      </c>
      <c r="J157" s="31">
        <v>5.9668508287292816</v>
      </c>
      <c r="K157" s="31">
        <v>1.4580801944106925</v>
      </c>
      <c r="L157" s="31">
        <v>3.1578947368421053</v>
      </c>
      <c r="M157" s="31">
        <v>0</v>
      </c>
      <c r="N157" s="31">
        <v>0</v>
      </c>
      <c r="O157" s="31">
        <v>0</v>
      </c>
      <c r="P157" s="31">
        <v>6.0150375939849621</v>
      </c>
      <c r="Q157" s="31">
        <v>1.2461059190031154</v>
      </c>
      <c r="R157" s="81" t="e">
        <v>#VALUE!</v>
      </c>
      <c r="S157" s="81" t="e">
        <v>#VALUE!</v>
      </c>
      <c r="T157" s="31">
        <v>0</v>
      </c>
      <c r="U157" s="31">
        <v>11.111111111111111</v>
      </c>
      <c r="V157" s="31">
        <v>2.023836294130875</v>
      </c>
      <c r="W157" s="31">
        <v>4.3478260869565215</v>
      </c>
      <c r="X157" s="31">
        <v>4.3478260869565215</v>
      </c>
      <c r="Y157" s="81" t="e">
        <v>#VALUE!</v>
      </c>
      <c r="Z157" s="81" t="e">
        <v>#VALUE!</v>
      </c>
      <c r="AA157" s="81" t="e">
        <v>#VALUE!</v>
      </c>
      <c r="AB157" s="31">
        <v>2.2535211267605635</v>
      </c>
      <c r="AC157" s="31">
        <v>4.166666666666667</v>
      </c>
      <c r="AD157" s="31">
        <v>4.166666666666667</v>
      </c>
      <c r="AE157" s="31">
        <v>4.166666666666667</v>
      </c>
      <c r="AF157" s="31">
        <v>0</v>
      </c>
      <c r="AG157" s="31">
        <v>3.9067635082760162</v>
      </c>
      <c r="AH157" s="31">
        <v>4.379525602536547</v>
      </c>
      <c r="AI157" s="31">
        <v>4.1904626329901804</v>
      </c>
      <c r="AJ157" s="31">
        <f t="shared" si="140"/>
        <v>66.152712985497701</v>
      </c>
      <c r="AK157" s="31">
        <f t="shared" si="141"/>
        <v>70.343175618487862</v>
      </c>
    </row>
    <row r="158" spans="1:37" ht="100.8" x14ac:dyDescent="0.3">
      <c r="A158" s="18" t="s">
        <v>273</v>
      </c>
      <c r="B158" s="31">
        <v>2.2480237154150187</v>
      </c>
      <c r="C158" s="31">
        <v>2.4844720496894408</v>
      </c>
      <c r="D158" s="31">
        <v>3.2225579053373616</v>
      </c>
      <c r="E158" s="31">
        <v>2.1388716676999397</v>
      </c>
      <c r="F158" s="31">
        <v>3.029351750117721</v>
      </c>
      <c r="G158" s="31">
        <v>3.1746031746031744</v>
      </c>
      <c r="H158" s="31">
        <v>1.0638297872340425</v>
      </c>
      <c r="I158" s="31">
        <v>1.8181818181818183</v>
      </c>
      <c r="J158" s="31">
        <v>5.9668508287292816</v>
      </c>
      <c r="K158" s="31">
        <v>1.4580801944106925</v>
      </c>
      <c r="L158" s="31">
        <v>3.1578947368421053</v>
      </c>
      <c r="M158" s="31">
        <v>0</v>
      </c>
      <c r="N158" s="31">
        <v>0</v>
      </c>
      <c r="O158" s="31">
        <v>0</v>
      </c>
      <c r="P158" s="31">
        <v>6.0150375939849621</v>
      </c>
      <c r="Q158" s="31">
        <v>1.2461059190031154</v>
      </c>
      <c r="R158" s="81" t="e">
        <v>#VALUE!</v>
      </c>
      <c r="S158" s="81" t="e">
        <v>#VALUE!</v>
      </c>
      <c r="T158" s="31">
        <v>0</v>
      </c>
      <c r="U158" s="31">
        <v>0</v>
      </c>
      <c r="V158" s="31">
        <v>2.023836294130875</v>
      </c>
      <c r="W158" s="31">
        <v>4.3478260869565215</v>
      </c>
      <c r="X158" s="31">
        <v>4.3478260869565215</v>
      </c>
      <c r="Y158" s="81" t="e">
        <v>#VALUE!</v>
      </c>
      <c r="Z158" s="81" t="e">
        <v>#VALUE!</v>
      </c>
      <c r="AA158" s="81" t="e">
        <v>#VALUE!</v>
      </c>
      <c r="AB158" s="31">
        <v>2.2535211267605635</v>
      </c>
      <c r="AC158" s="31">
        <v>4.166666666666667</v>
      </c>
      <c r="AD158" s="31">
        <v>4.166666666666667</v>
      </c>
      <c r="AE158" s="31">
        <v>4.166666666666667</v>
      </c>
      <c r="AF158" s="31">
        <v>0</v>
      </c>
      <c r="AG158" s="31">
        <v>4.5329073549505194</v>
      </c>
      <c r="AH158" s="31">
        <v>3.2824580164954447</v>
      </c>
      <c r="AI158" s="31">
        <v>3.7825270111668385</v>
      </c>
      <c r="AJ158" s="31">
        <f t="shared" si="140"/>
        <v>54.207301471365184</v>
      </c>
      <c r="AK158" s="31">
        <f t="shared" si="141"/>
        <v>57.989828482532026</v>
      </c>
    </row>
    <row r="159" spans="1:37" ht="72" x14ac:dyDescent="0.3">
      <c r="A159" s="18" t="s">
        <v>277</v>
      </c>
      <c r="B159" s="31">
        <v>2.2233201581027657</v>
      </c>
      <c r="C159" s="31">
        <v>3.7267080745341614</v>
      </c>
      <c r="D159" s="31">
        <v>12.588116817724069</v>
      </c>
      <c r="E159" s="31">
        <v>1.9838809671419728</v>
      </c>
      <c r="F159" s="31">
        <v>2.9822633809449064</v>
      </c>
      <c r="G159" s="31">
        <v>1.5873015873015872</v>
      </c>
      <c r="H159" s="31">
        <v>1.0638297872340425</v>
      </c>
      <c r="I159" s="31">
        <v>1.8181818181818183</v>
      </c>
      <c r="J159" s="31">
        <v>0.66298342541436461</v>
      </c>
      <c r="K159" s="31">
        <v>1.4580801944106925</v>
      </c>
      <c r="L159" s="31">
        <v>4.2105263157894735</v>
      </c>
      <c r="M159" s="31">
        <v>0</v>
      </c>
      <c r="N159" s="31">
        <v>0</v>
      </c>
      <c r="O159" s="31">
        <v>0</v>
      </c>
      <c r="P159" s="31">
        <v>1.5037593984962405</v>
      </c>
      <c r="Q159" s="31">
        <v>3.1152647975077881</v>
      </c>
      <c r="R159" s="81" t="e">
        <v>#VALUE!</v>
      </c>
      <c r="S159" s="81" t="e">
        <v>#VALUE!</v>
      </c>
      <c r="T159" s="31">
        <v>3.0303030303030303</v>
      </c>
      <c r="U159" s="31">
        <v>0</v>
      </c>
      <c r="V159" s="31">
        <v>1.8439397346525748</v>
      </c>
      <c r="W159" s="31">
        <v>4.3478260869565215</v>
      </c>
      <c r="X159" s="31">
        <v>4.3478260869565215</v>
      </c>
      <c r="Y159" s="81" t="e">
        <v>#VALUE!</v>
      </c>
      <c r="Z159" s="81" t="e">
        <v>#VALUE!</v>
      </c>
      <c r="AA159" s="81" t="e">
        <v>#VALUE!</v>
      </c>
      <c r="AB159" s="31">
        <v>1.8959913326110509</v>
      </c>
      <c r="AC159" s="31">
        <v>4.166666666666667</v>
      </c>
      <c r="AD159" s="31">
        <v>4.166666666666667</v>
      </c>
      <c r="AE159" s="31">
        <v>4.166666666666667</v>
      </c>
      <c r="AF159" s="31">
        <v>0</v>
      </c>
      <c r="AG159" s="31">
        <v>5.964405149627253</v>
      </c>
      <c r="AH159" s="31">
        <v>4.7147671974883831</v>
      </c>
      <c r="AI159" s="31">
        <v>5.214511709490262</v>
      </c>
      <c r="AJ159" s="31">
        <f t="shared" si="140"/>
        <v>57.883608619551225</v>
      </c>
      <c r="AK159" s="31">
        <f t="shared" si="141"/>
        <v>63.098120329041478</v>
      </c>
    </row>
    <row r="160" spans="1:37" x14ac:dyDescent="0.3">
      <c r="AK160" s="31">
        <f t="shared" si="141"/>
        <v>0</v>
      </c>
    </row>
    <row r="161" spans="1:37" ht="92.4" x14ac:dyDescent="0.3">
      <c r="A161" s="38" t="s">
        <v>0</v>
      </c>
      <c r="B161" s="40" t="s">
        <v>503</v>
      </c>
      <c r="C161" s="35" t="s">
        <v>504</v>
      </c>
      <c r="D161" s="35" t="s">
        <v>505</v>
      </c>
      <c r="E161" s="35" t="s">
        <v>506</v>
      </c>
      <c r="F161" s="35" t="s">
        <v>507</v>
      </c>
      <c r="G161" s="35" t="s">
        <v>508</v>
      </c>
      <c r="H161" s="35" t="s">
        <v>509</v>
      </c>
      <c r="I161" s="35" t="s">
        <v>76</v>
      </c>
      <c r="J161" s="35" t="s">
        <v>510</v>
      </c>
      <c r="K161" s="35" t="s">
        <v>93</v>
      </c>
      <c r="L161" s="35" t="s">
        <v>95</v>
      </c>
      <c r="M161" s="35" t="s">
        <v>96</v>
      </c>
      <c r="N161" s="35" t="s">
        <v>84</v>
      </c>
      <c r="O161" s="35" t="s">
        <v>87</v>
      </c>
      <c r="P161" s="35" t="s">
        <v>511</v>
      </c>
      <c r="Q161" s="35" t="s">
        <v>512</v>
      </c>
      <c r="R161" s="51" t="s">
        <v>113</v>
      </c>
      <c r="S161" s="51" t="s">
        <v>114</v>
      </c>
      <c r="T161" s="35" t="s">
        <v>118</v>
      </c>
      <c r="U161" s="35" t="s">
        <v>128</v>
      </c>
      <c r="V161" s="35" t="s">
        <v>514</v>
      </c>
      <c r="W161" s="35" t="s">
        <v>151</v>
      </c>
      <c r="X161" s="35" t="s">
        <v>152</v>
      </c>
      <c r="Y161" s="51" t="s">
        <v>157</v>
      </c>
      <c r="Z161" s="51" t="s">
        <v>164</v>
      </c>
      <c r="AA161" s="51" t="s">
        <v>169</v>
      </c>
      <c r="AB161" s="35" t="s">
        <v>515</v>
      </c>
      <c r="AC161" s="35" t="s">
        <v>192</v>
      </c>
      <c r="AD161" s="35" t="s">
        <v>193</v>
      </c>
      <c r="AE161" s="35" t="s">
        <v>194</v>
      </c>
      <c r="AF161" s="35" t="s">
        <v>195</v>
      </c>
      <c r="AG161" s="41" t="s">
        <v>500</v>
      </c>
      <c r="AH161" s="41" t="s">
        <v>501</v>
      </c>
      <c r="AI161" s="43" t="s">
        <v>502</v>
      </c>
      <c r="AK161" s="31" t="e">
        <f t="shared" si="141"/>
        <v>#VALUE!</v>
      </c>
    </row>
    <row r="162" spans="1:37" ht="86.4" x14ac:dyDescent="0.3">
      <c r="A162" s="18" t="s">
        <v>206</v>
      </c>
      <c r="B162" s="31">
        <v>1.3175230566534908</v>
      </c>
      <c r="C162" s="31">
        <v>0.93167701863354035</v>
      </c>
      <c r="D162" s="31">
        <v>0.4028197381671702</v>
      </c>
      <c r="E162" s="31">
        <v>1.7978921264724128</v>
      </c>
      <c r="F162" s="31">
        <v>0.76518599905823259</v>
      </c>
      <c r="G162" s="31">
        <v>1.5873015873015872</v>
      </c>
      <c r="H162" s="31">
        <v>0.85106382978723405</v>
      </c>
      <c r="I162" s="31">
        <v>1.2121212121212122</v>
      </c>
      <c r="J162" s="31">
        <v>0.71823204419889497</v>
      </c>
      <c r="K162" s="31">
        <v>0.60753341433778851</v>
      </c>
      <c r="L162" s="31">
        <v>0</v>
      </c>
      <c r="M162" s="31">
        <v>0</v>
      </c>
      <c r="N162" s="31">
        <v>0</v>
      </c>
      <c r="O162" s="31">
        <v>0</v>
      </c>
      <c r="P162" s="31">
        <v>0.37593984962406013</v>
      </c>
      <c r="Q162" s="31">
        <v>1.557632398753894</v>
      </c>
      <c r="R162" s="81" t="e">
        <v>#VALUE!</v>
      </c>
      <c r="S162" s="81" t="e">
        <v>#VALUE!</v>
      </c>
      <c r="T162" s="31">
        <v>3.0303030303030303</v>
      </c>
      <c r="U162" s="31">
        <v>0</v>
      </c>
      <c r="V162" s="31">
        <v>1.3492241960872497</v>
      </c>
      <c r="W162" s="31">
        <v>0</v>
      </c>
      <c r="X162" s="31">
        <v>0</v>
      </c>
      <c r="Y162" s="81" t="e">
        <v>#VALUE!</v>
      </c>
      <c r="Z162" s="81" t="e">
        <v>#VALUE!</v>
      </c>
      <c r="AA162" s="81"/>
      <c r="AB162" s="31">
        <v>1.5276273022751896</v>
      </c>
      <c r="AC162" s="31">
        <v>0</v>
      </c>
      <c r="AD162" s="31">
        <v>0</v>
      </c>
      <c r="AE162" s="31">
        <v>0</v>
      </c>
      <c r="AF162" s="31">
        <v>0</v>
      </c>
      <c r="AG162" s="31">
        <v>0.53680719961044499</v>
      </c>
      <c r="AH162" s="31">
        <v>0.58614413178548219</v>
      </c>
      <c r="AI162" s="31">
        <v>0.56641372823037006</v>
      </c>
      <c r="AJ162" s="31">
        <f>SUM(B162:Q162,T162:X162,AC162:AF162,-(AB162),-(AI162))</f>
        <v>14.410408470994241</v>
      </c>
      <c r="AK162" s="31">
        <f t="shared" si="141"/>
        <v>14.97682219922461</v>
      </c>
    </row>
    <row r="163" spans="1:37" ht="72" x14ac:dyDescent="0.3">
      <c r="A163" s="18" t="s">
        <v>212</v>
      </c>
      <c r="B163" s="31">
        <v>1.3175230566534908</v>
      </c>
      <c r="C163" s="31">
        <v>0.93167701863354035</v>
      </c>
      <c r="D163" s="31">
        <v>0.4028197381671702</v>
      </c>
      <c r="E163" s="31">
        <v>1.7978921264724128</v>
      </c>
      <c r="F163" s="31">
        <v>0.76518599905823259</v>
      </c>
      <c r="G163" s="31">
        <v>1.5873015873015872</v>
      </c>
      <c r="H163" s="31">
        <v>0.85106382978723405</v>
      </c>
      <c r="I163" s="31">
        <v>1.2121212121212122</v>
      </c>
      <c r="J163" s="31">
        <v>0.71823204419889497</v>
      </c>
      <c r="K163" s="31">
        <v>0.60753341433778851</v>
      </c>
      <c r="L163" s="31">
        <v>0</v>
      </c>
      <c r="M163" s="31">
        <v>0</v>
      </c>
      <c r="N163" s="31">
        <v>0</v>
      </c>
      <c r="O163" s="31">
        <v>0</v>
      </c>
      <c r="P163" s="31">
        <v>0.37593984962406013</v>
      </c>
      <c r="Q163" s="31">
        <v>1.557632398753894</v>
      </c>
      <c r="R163" s="81" t="e">
        <v>#VALUE!</v>
      </c>
      <c r="S163" s="81" t="e">
        <v>#VALUE!</v>
      </c>
      <c r="T163" s="31">
        <v>3.0303030303030303</v>
      </c>
      <c r="U163" s="31">
        <v>0</v>
      </c>
      <c r="V163" s="31">
        <v>1.3492241960872497</v>
      </c>
      <c r="W163" s="31">
        <v>0</v>
      </c>
      <c r="X163" s="31">
        <v>0</v>
      </c>
      <c r="Y163" s="81" t="e">
        <v>#VALUE!</v>
      </c>
      <c r="Z163" s="81" t="e">
        <v>#VALUE!</v>
      </c>
      <c r="AA163" s="81" t="e">
        <v>#VALUE!</v>
      </c>
      <c r="AB163" s="31">
        <v>1.5276273022751896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31">
        <v>0</v>
      </c>
      <c r="AI163" s="31">
        <v>0</v>
      </c>
      <c r="AJ163" s="31">
        <f t="shared" ref="AJ163:AJ211" si="142">SUM(B163:Q163,T163:X163,AC163:AF163,-(AB163),-(AI163))</f>
        <v>14.97682219922461</v>
      </c>
      <c r="AK163" s="31">
        <f t="shared" si="141"/>
        <v>14.97682219922461</v>
      </c>
    </row>
    <row r="164" spans="1:37" ht="100.8" x14ac:dyDescent="0.3">
      <c r="A164" s="18" t="s">
        <v>213</v>
      </c>
      <c r="B164" s="31">
        <v>1.4822134387351771</v>
      </c>
      <c r="C164" s="31">
        <v>0.93167701863354035</v>
      </c>
      <c r="D164" s="31">
        <v>0.4028197381671702</v>
      </c>
      <c r="E164" s="31">
        <v>2.0148791072535661</v>
      </c>
      <c r="F164" s="31">
        <v>0.76518599905823259</v>
      </c>
      <c r="G164" s="31">
        <v>1.5873015873015872</v>
      </c>
      <c r="H164" s="31">
        <v>0.85106382978723405</v>
      </c>
      <c r="I164" s="31">
        <v>1.8181818181818183</v>
      </c>
      <c r="J164" s="31">
        <v>0.71823204419889497</v>
      </c>
      <c r="K164" s="31">
        <v>0.97205346294046169</v>
      </c>
      <c r="L164" s="31">
        <v>1.3157894736842104</v>
      </c>
      <c r="M164" s="31">
        <v>0</v>
      </c>
      <c r="N164" s="31">
        <v>0</v>
      </c>
      <c r="O164" s="31">
        <v>0</v>
      </c>
      <c r="P164" s="31">
        <v>0.37593984962406013</v>
      </c>
      <c r="Q164" s="31">
        <v>1.557632398753894</v>
      </c>
      <c r="R164" s="81" t="e">
        <v>#VALUE!</v>
      </c>
      <c r="S164" s="81" t="e">
        <v>#VALUE!</v>
      </c>
      <c r="T164" s="31">
        <v>3.0303030303030303</v>
      </c>
      <c r="U164" s="31">
        <v>0</v>
      </c>
      <c r="V164" s="31">
        <v>1.7989655947829999</v>
      </c>
      <c r="W164" s="31">
        <v>0</v>
      </c>
      <c r="X164" s="31">
        <v>0</v>
      </c>
      <c r="Y164" s="81" t="e">
        <v>#VALUE!</v>
      </c>
      <c r="Z164" s="81" t="e">
        <v>#VALUE!</v>
      </c>
      <c r="AA164" s="81" t="e">
        <v>#VALUE!</v>
      </c>
      <c r="AB164" s="31">
        <v>1.9826652221018417</v>
      </c>
      <c r="AC164" s="31">
        <v>0</v>
      </c>
      <c r="AD164" s="31">
        <v>0</v>
      </c>
      <c r="AE164" s="31">
        <v>0</v>
      </c>
      <c r="AF164" s="31">
        <v>0</v>
      </c>
      <c r="AG164" s="31">
        <v>0.61887905590644188</v>
      </c>
      <c r="AH164" s="31">
        <v>0.70590734326163596</v>
      </c>
      <c r="AI164" s="31">
        <v>0.67110373560852299</v>
      </c>
      <c r="AJ164" s="31">
        <f t="shared" si="142"/>
        <v>16.968469433695514</v>
      </c>
      <c r="AK164" s="31">
        <f t="shared" si="141"/>
        <v>17.639573169304036</v>
      </c>
    </row>
    <row r="165" spans="1:37" ht="72" x14ac:dyDescent="0.3">
      <c r="A165" s="18" t="s">
        <v>215</v>
      </c>
      <c r="B165" s="31">
        <v>1.8939393939393927</v>
      </c>
      <c r="C165" s="31">
        <v>1.2422360248447204</v>
      </c>
      <c r="D165" s="31">
        <v>0.80563947633434041</v>
      </c>
      <c r="E165" s="31">
        <v>2.0148791072535661</v>
      </c>
      <c r="F165" s="31">
        <v>0.76518599905823259</v>
      </c>
      <c r="G165" s="31">
        <v>1.5873015873015872</v>
      </c>
      <c r="H165" s="31">
        <v>0.85106382978723405</v>
      </c>
      <c r="I165" s="31">
        <v>2.4242424242424243</v>
      </c>
      <c r="J165" s="31">
        <v>2.6519337016574585</v>
      </c>
      <c r="K165" s="31">
        <v>0.60753341433778851</v>
      </c>
      <c r="L165" s="31">
        <v>0.52631578947368418</v>
      </c>
      <c r="M165" s="31">
        <v>3.2894736842105274</v>
      </c>
      <c r="N165" s="31">
        <v>0</v>
      </c>
      <c r="O165" s="31">
        <v>0</v>
      </c>
      <c r="P165" s="31">
        <v>0.37593984962406013</v>
      </c>
      <c r="Q165" s="31">
        <v>1.557632398753894</v>
      </c>
      <c r="R165" s="81" t="e">
        <v>#VALUE!</v>
      </c>
      <c r="S165" s="81" t="e">
        <v>#VALUE!</v>
      </c>
      <c r="T165" s="31">
        <v>3.0303030303030303</v>
      </c>
      <c r="U165" s="31">
        <v>0</v>
      </c>
      <c r="V165" s="31">
        <v>2.2487069934787498</v>
      </c>
      <c r="W165" s="31">
        <v>0</v>
      </c>
      <c r="X165" s="31">
        <v>0</v>
      </c>
      <c r="Y165" s="81" t="e">
        <v>#VALUE!</v>
      </c>
      <c r="Z165" s="81" t="e">
        <v>#VALUE!</v>
      </c>
      <c r="AA165" s="81" t="e">
        <v>#VALUE!</v>
      </c>
      <c r="AB165" s="31">
        <v>2.2210184182015169</v>
      </c>
      <c r="AC165" s="31">
        <v>0</v>
      </c>
      <c r="AD165" s="31">
        <v>0</v>
      </c>
      <c r="AE165" s="31">
        <v>0</v>
      </c>
      <c r="AF165" s="31">
        <v>0</v>
      </c>
      <c r="AG165" s="31">
        <v>0.644168639532534</v>
      </c>
      <c r="AH165" s="31">
        <v>0.66142045767115765</v>
      </c>
      <c r="AI165" s="31">
        <v>0.6545212582493769</v>
      </c>
      <c r="AJ165" s="31">
        <f t="shared" si="142"/>
        <v>22.9967870281498</v>
      </c>
      <c r="AK165" s="31">
        <f t="shared" si="141"/>
        <v>23.651308286399178</v>
      </c>
    </row>
    <row r="166" spans="1:37" ht="100.8" x14ac:dyDescent="0.3">
      <c r="A166" s="18" t="s">
        <v>217</v>
      </c>
      <c r="B166" s="31">
        <v>1.6469038208168634</v>
      </c>
      <c r="C166" s="31">
        <v>0.93167701863354035</v>
      </c>
      <c r="D166" s="31">
        <v>0.4028197381671702</v>
      </c>
      <c r="E166" s="31">
        <v>2.0148791072535661</v>
      </c>
      <c r="F166" s="31">
        <v>0.78480615288023858</v>
      </c>
      <c r="G166" s="31">
        <v>1.5873015873015872</v>
      </c>
      <c r="H166" s="31">
        <v>1.3829787234042554</v>
      </c>
      <c r="I166" s="31">
        <v>2.4242424242424243</v>
      </c>
      <c r="J166" s="31">
        <v>2.6519337016574585</v>
      </c>
      <c r="K166" s="31">
        <v>0.97205346294046169</v>
      </c>
      <c r="L166" s="31">
        <v>0.52631578947368418</v>
      </c>
      <c r="M166" s="31">
        <v>3.2894736842105274</v>
      </c>
      <c r="N166" s="31">
        <v>0</v>
      </c>
      <c r="O166" s="31">
        <v>0</v>
      </c>
      <c r="P166" s="31">
        <v>0.37593984962406013</v>
      </c>
      <c r="Q166" s="31">
        <v>1.557632398753894</v>
      </c>
      <c r="R166" s="81" t="e">
        <v>#VALUE!</v>
      </c>
      <c r="S166" s="81" t="e">
        <v>#VALUE!</v>
      </c>
      <c r="T166" s="31">
        <v>3.0303030303030303</v>
      </c>
      <c r="U166" s="31">
        <v>0</v>
      </c>
      <c r="V166" s="31">
        <v>2.2487069934787498</v>
      </c>
      <c r="W166" s="31">
        <v>0</v>
      </c>
      <c r="X166" s="31">
        <v>0</v>
      </c>
      <c r="Y166" s="81" t="e">
        <v>#VALUE!</v>
      </c>
      <c r="Z166" s="81" t="e">
        <v>#VALUE!</v>
      </c>
      <c r="AA166" s="81" t="e">
        <v>#VALUE!</v>
      </c>
      <c r="AB166" s="31">
        <v>2.0801733477789814</v>
      </c>
      <c r="AC166" s="31">
        <v>0</v>
      </c>
      <c r="AD166" s="31">
        <v>0</v>
      </c>
      <c r="AE166" s="31">
        <v>0</v>
      </c>
      <c r="AF166" s="31">
        <v>0</v>
      </c>
      <c r="AG166" s="31">
        <v>0.66206221285288214</v>
      </c>
      <c r="AH166" s="31">
        <v>0.68685970604312518</v>
      </c>
      <c r="AI166" s="31">
        <v>0.67694290485121422</v>
      </c>
      <c r="AJ166" s="31">
        <f t="shared" si="142"/>
        <v>23.07085123051132</v>
      </c>
      <c r="AK166" s="31">
        <f t="shared" si="141"/>
        <v>23.747794135362533</v>
      </c>
    </row>
    <row r="167" spans="1:37" ht="86.4" x14ac:dyDescent="0.3">
      <c r="A167" s="18" t="s">
        <v>218</v>
      </c>
      <c r="B167" s="31">
        <v>1.6469038208168634</v>
      </c>
      <c r="C167" s="31">
        <v>0.93167701863354035</v>
      </c>
      <c r="D167" s="31">
        <v>0.4028197381671702</v>
      </c>
      <c r="E167" s="31">
        <v>2.0148791072535661</v>
      </c>
      <c r="F167" s="31">
        <v>0.78480615288023858</v>
      </c>
      <c r="G167" s="31">
        <v>1.5873015873015872</v>
      </c>
      <c r="H167" s="31">
        <v>1.3829787234042554</v>
      </c>
      <c r="I167" s="31">
        <v>2.4242424242424243</v>
      </c>
      <c r="J167" s="31">
        <v>2.6519337016574585</v>
      </c>
      <c r="K167" s="31">
        <v>0.97205346294046169</v>
      </c>
      <c r="L167" s="31">
        <v>0.52631578947368418</v>
      </c>
      <c r="M167" s="31">
        <v>3.2894736842105274</v>
      </c>
      <c r="N167" s="31">
        <v>0</v>
      </c>
      <c r="O167" s="31">
        <v>0</v>
      </c>
      <c r="P167" s="31">
        <v>0.37593984962406013</v>
      </c>
      <c r="Q167" s="31">
        <v>1.557632398753894</v>
      </c>
      <c r="R167" s="81" t="e">
        <v>#VALUE!</v>
      </c>
      <c r="S167" s="81" t="e">
        <v>#VALUE!</v>
      </c>
      <c r="T167" s="31">
        <v>3.0303030303030303</v>
      </c>
      <c r="U167" s="31">
        <v>0</v>
      </c>
      <c r="V167" s="31">
        <v>2.2487069934787498</v>
      </c>
      <c r="W167" s="31">
        <v>0</v>
      </c>
      <c r="X167" s="31">
        <v>0</v>
      </c>
      <c r="Y167" s="81" t="e">
        <v>#VALUE!</v>
      </c>
      <c r="Z167" s="81" t="e">
        <v>#VALUE!</v>
      </c>
      <c r="AA167" s="81" t="e">
        <v>#VALUE!</v>
      </c>
      <c r="AB167" s="31">
        <v>2.0801733477789814</v>
      </c>
      <c r="AC167" s="31">
        <v>0</v>
      </c>
      <c r="AD167" s="31">
        <v>0</v>
      </c>
      <c r="AE167" s="31">
        <v>0</v>
      </c>
      <c r="AF167" s="31">
        <v>0</v>
      </c>
      <c r="AG167" s="31">
        <v>0.71455002792590339</v>
      </c>
      <c r="AH167" s="31">
        <v>0.4761909304627685</v>
      </c>
      <c r="AI167" s="31">
        <v>0.57151346019151139</v>
      </c>
      <c r="AJ167" s="31">
        <f t="shared" si="142"/>
        <v>23.176280675171022</v>
      </c>
      <c r="AK167" s="31">
        <f t="shared" si="141"/>
        <v>23.747794135362533</v>
      </c>
    </row>
    <row r="168" spans="1:37" ht="100.8" x14ac:dyDescent="0.3">
      <c r="A168" s="18" t="s">
        <v>220</v>
      </c>
      <c r="B168" s="31">
        <v>1.8939393939393927</v>
      </c>
      <c r="C168" s="31">
        <v>1.2422360248447204</v>
      </c>
      <c r="D168" s="31">
        <v>0.80563947633434041</v>
      </c>
      <c r="E168" s="31">
        <v>1.9838809671419728</v>
      </c>
      <c r="F168" s="31">
        <v>1.7216684978810233</v>
      </c>
      <c r="G168" s="31">
        <v>1.5873015873015872</v>
      </c>
      <c r="H168" s="31">
        <v>2.1276595744680851</v>
      </c>
      <c r="I168" s="31">
        <v>1.8181818181818183</v>
      </c>
      <c r="J168" s="31">
        <v>2.6519337016574585</v>
      </c>
      <c r="K168" s="31">
        <v>0.97205346294046169</v>
      </c>
      <c r="L168" s="31">
        <v>1.3157894736842104</v>
      </c>
      <c r="M168" s="31">
        <v>0</v>
      </c>
      <c r="N168" s="31">
        <v>0</v>
      </c>
      <c r="O168" s="31">
        <v>0</v>
      </c>
      <c r="P168" s="31">
        <v>1.5037593984962405</v>
      </c>
      <c r="Q168" s="31">
        <v>1.557632398753894</v>
      </c>
      <c r="R168" s="81" t="e">
        <v>#VALUE!</v>
      </c>
      <c r="S168" s="81" t="e">
        <v>#VALUE!</v>
      </c>
      <c r="T168" s="31">
        <v>3.0303030303030303</v>
      </c>
      <c r="U168" s="31">
        <v>0</v>
      </c>
      <c r="V168" s="31">
        <v>2.6984483921744995</v>
      </c>
      <c r="W168" s="31">
        <v>0</v>
      </c>
      <c r="X168" s="31">
        <v>0</v>
      </c>
      <c r="Y168" s="81" t="e">
        <v>#VALUE!</v>
      </c>
      <c r="Z168" s="81" t="e">
        <v>#VALUE!</v>
      </c>
      <c r="AA168" s="81" t="e">
        <v>#VALUE!</v>
      </c>
      <c r="AB168" s="31">
        <v>2.0368364030335862</v>
      </c>
      <c r="AC168" s="31">
        <v>0</v>
      </c>
      <c r="AD168" s="31">
        <v>0</v>
      </c>
      <c r="AE168" s="31">
        <v>0</v>
      </c>
      <c r="AF168" s="31">
        <v>0</v>
      </c>
      <c r="AG168" s="31">
        <v>0.83503342161624772</v>
      </c>
      <c r="AH168" s="31">
        <v>0.82359566604245105</v>
      </c>
      <c r="AI168" s="31">
        <v>0.82816975533594628</v>
      </c>
      <c r="AJ168" s="31">
        <f t="shared" si="142"/>
        <v>24.045421039733199</v>
      </c>
      <c r="AK168" s="31">
        <f t="shared" si="141"/>
        <v>24.873590795069145</v>
      </c>
    </row>
    <row r="169" spans="1:37" ht="86.4" x14ac:dyDescent="0.3">
      <c r="A169" s="18" t="s">
        <v>221</v>
      </c>
      <c r="B169" s="31">
        <v>1.6469038208168634</v>
      </c>
      <c r="C169" s="31">
        <v>1.2422360248447204</v>
      </c>
      <c r="D169" s="31">
        <v>1.6112789526686808</v>
      </c>
      <c r="E169" s="31">
        <v>2.0148791072535661</v>
      </c>
      <c r="F169" s="31">
        <v>0.78480615288023858</v>
      </c>
      <c r="G169" s="31">
        <v>1.5873015873015872</v>
      </c>
      <c r="H169" s="31">
        <v>1.3829787234042554</v>
      </c>
      <c r="I169" s="31">
        <v>2.4242424242424243</v>
      </c>
      <c r="J169" s="31">
        <v>2.6519337016574585</v>
      </c>
      <c r="K169" s="31">
        <v>0.97205346294046169</v>
      </c>
      <c r="L169" s="31">
        <v>0.52631578947368418</v>
      </c>
      <c r="M169" s="31">
        <v>3.2894736842105274</v>
      </c>
      <c r="N169" s="31">
        <v>0</v>
      </c>
      <c r="O169" s="31">
        <v>0</v>
      </c>
      <c r="P169" s="31">
        <v>0.37593984962406013</v>
      </c>
      <c r="Q169" s="31">
        <v>1.557632398753894</v>
      </c>
      <c r="R169" s="81" t="e">
        <v>#VALUE!</v>
      </c>
      <c r="S169" s="81" t="e">
        <v>#VALUE!</v>
      </c>
      <c r="T169" s="31">
        <v>3.0303030303030303</v>
      </c>
      <c r="U169" s="31">
        <v>0</v>
      </c>
      <c r="V169" s="31">
        <v>2.2487069934787498</v>
      </c>
      <c r="W169" s="31">
        <v>0</v>
      </c>
      <c r="X169" s="31">
        <v>0</v>
      </c>
      <c r="Y169" s="81" t="e">
        <v>#VALUE!</v>
      </c>
      <c r="Z169" s="81" t="e">
        <v>#VALUE!</v>
      </c>
      <c r="AA169" s="81" t="e">
        <v>#VALUE!</v>
      </c>
      <c r="AB169" s="31">
        <v>2.0801733477789814</v>
      </c>
      <c r="AC169" s="31">
        <v>0</v>
      </c>
      <c r="AD169" s="31">
        <v>0</v>
      </c>
      <c r="AE169" s="31">
        <v>0</v>
      </c>
      <c r="AF169" s="31">
        <v>0</v>
      </c>
      <c r="AG169" s="31">
        <v>0.83360193575061992</v>
      </c>
      <c r="AH169" s="31">
        <v>0.9478425450441641</v>
      </c>
      <c r="AI169" s="31">
        <v>0.9021564185589025</v>
      </c>
      <c r="AJ169" s="31">
        <f t="shared" si="142"/>
        <v>24.364655937516321</v>
      </c>
      <c r="AK169" s="31">
        <f t="shared" si="141"/>
        <v>25.266812356075224</v>
      </c>
    </row>
    <row r="170" spans="1:37" ht="86.4" x14ac:dyDescent="0.3">
      <c r="A170" s="18" t="s">
        <v>222</v>
      </c>
      <c r="B170" s="31">
        <v>1.6469038208168634</v>
      </c>
      <c r="C170" s="31">
        <v>0.93167701863354035</v>
      </c>
      <c r="D170" s="31">
        <v>1.6112789526686808</v>
      </c>
      <c r="E170" s="31">
        <v>2.0148791072535661</v>
      </c>
      <c r="F170" s="31">
        <v>0.78480615288023858</v>
      </c>
      <c r="G170" s="31">
        <v>1.5873015873015872</v>
      </c>
      <c r="H170" s="31">
        <v>1.3829787234042554</v>
      </c>
      <c r="I170" s="31">
        <v>2.4242424242424243</v>
      </c>
      <c r="J170" s="31">
        <v>2.6519337016574585</v>
      </c>
      <c r="K170" s="31">
        <v>0.97205346294046169</v>
      </c>
      <c r="L170" s="31">
        <v>0.52631578947368418</v>
      </c>
      <c r="M170" s="31">
        <v>3.2894736842105274</v>
      </c>
      <c r="N170" s="31">
        <v>0</v>
      </c>
      <c r="O170" s="31">
        <v>0</v>
      </c>
      <c r="P170" s="31">
        <v>0.37593984962406013</v>
      </c>
      <c r="Q170" s="31">
        <v>1.557632398753894</v>
      </c>
      <c r="R170" s="81" t="e">
        <v>#VALUE!</v>
      </c>
      <c r="S170" s="81" t="e">
        <v>#VALUE!</v>
      </c>
      <c r="T170" s="31">
        <v>3.0303030303030303</v>
      </c>
      <c r="U170" s="31">
        <v>0</v>
      </c>
      <c r="V170" s="31">
        <v>2.2487069934787498</v>
      </c>
      <c r="W170" s="31">
        <v>0</v>
      </c>
      <c r="X170" s="31">
        <v>0</v>
      </c>
      <c r="Y170" s="81" t="e">
        <v>#VALUE!</v>
      </c>
      <c r="Z170" s="81" t="e">
        <v>#VALUE!</v>
      </c>
      <c r="AA170" s="81" t="e">
        <v>#VALUE!</v>
      </c>
      <c r="AB170" s="31">
        <v>2.0801733477789814</v>
      </c>
      <c r="AC170" s="31">
        <v>0</v>
      </c>
      <c r="AD170" s="31">
        <v>0</v>
      </c>
      <c r="AE170" s="31">
        <v>0</v>
      </c>
      <c r="AF170" s="31">
        <v>0</v>
      </c>
      <c r="AG170" s="31">
        <v>0.83491413112744539</v>
      </c>
      <c r="AH170" s="31">
        <v>0.70752114558023271</v>
      </c>
      <c r="AI170" s="31">
        <v>0.75846705778287304</v>
      </c>
      <c r="AJ170" s="31">
        <f t="shared" si="142"/>
        <v>24.197786292081172</v>
      </c>
      <c r="AK170" s="31">
        <f t="shared" si="141"/>
        <v>24.956253349864046</v>
      </c>
    </row>
    <row r="171" spans="1:37" ht="72" x14ac:dyDescent="0.3">
      <c r="A171" s="18" t="s">
        <v>223</v>
      </c>
      <c r="B171" s="31">
        <v>1.6469038208168634</v>
      </c>
      <c r="C171" s="31">
        <v>1.2422360248447204</v>
      </c>
      <c r="D171" s="31">
        <v>0.80563947633434041</v>
      </c>
      <c r="E171" s="31">
        <v>1.9838809671419728</v>
      </c>
      <c r="F171" s="31">
        <v>1.7658138439805369</v>
      </c>
      <c r="G171" s="31">
        <v>1.5873015873015872</v>
      </c>
      <c r="H171" s="31">
        <v>2.1276595744680851</v>
      </c>
      <c r="I171" s="31">
        <v>2.4242424242424243</v>
      </c>
      <c r="J171" s="31">
        <v>2.6519337016574585</v>
      </c>
      <c r="K171" s="31">
        <v>0.97205346294046169</v>
      </c>
      <c r="L171" s="31">
        <v>1.3157894736842104</v>
      </c>
      <c r="M171" s="31">
        <v>8.2236842105263186</v>
      </c>
      <c r="N171" s="31">
        <v>0</v>
      </c>
      <c r="O171" s="31">
        <v>0</v>
      </c>
      <c r="P171" s="31">
        <v>0.37593984962406013</v>
      </c>
      <c r="Q171" s="31">
        <v>1.557632398753894</v>
      </c>
      <c r="R171" s="81" t="e">
        <v>#VALUE!</v>
      </c>
      <c r="S171" s="81" t="e">
        <v>#VALUE!</v>
      </c>
      <c r="T171" s="31">
        <v>3.0303030303030303</v>
      </c>
      <c r="U171" s="31">
        <v>0</v>
      </c>
      <c r="V171" s="31">
        <v>2.2487069934787498</v>
      </c>
      <c r="W171" s="31">
        <v>0</v>
      </c>
      <c r="X171" s="31">
        <v>0</v>
      </c>
      <c r="Y171" s="81" t="e">
        <v>#VALUE!</v>
      </c>
      <c r="Z171" s="81" t="e">
        <v>#VALUE!</v>
      </c>
      <c r="AA171" s="81" t="e">
        <v>#VALUE!</v>
      </c>
      <c r="AB171" s="31">
        <v>2.0043336944745396</v>
      </c>
      <c r="AC171" s="31">
        <v>0</v>
      </c>
      <c r="AD171" s="31">
        <v>0</v>
      </c>
      <c r="AE171" s="31">
        <v>0</v>
      </c>
      <c r="AF171" s="31">
        <v>0</v>
      </c>
      <c r="AG171" s="31">
        <v>0.79686046519950504</v>
      </c>
      <c r="AH171" s="31">
        <v>0.8490349144144187</v>
      </c>
      <c r="AI171" s="31">
        <v>0.82816975533594628</v>
      </c>
      <c r="AJ171" s="31">
        <f t="shared" si="142"/>
        <v>31.127217390288227</v>
      </c>
      <c r="AK171" s="31">
        <f t="shared" si="141"/>
        <v>31.955387145624172</v>
      </c>
    </row>
    <row r="172" spans="1:37" ht="72" x14ac:dyDescent="0.3">
      <c r="A172" s="18" t="s">
        <v>224</v>
      </c>
      <c r="B172" s="31">
        <v>1.6469038208168634</v>
      </c>
      <c r="C172" s="31">
        <v>1.2422360248447204</v>
      </c>
      <c r="D172" s="31">
        <v>0.80563947633434041</v>
      </c>
      <c r="E172" s="31">
        <v>1.8908865468071927</v>
      </c>
      <c r="F172" s="31">
        <v>1.7658138439805369</v>
      </c>
      <c r="G172" s="31">
        <v>1.5873015873015872</v>
      </c>
      <c r="H172" s="31">
        <v>2.6595744680851063</v>
      </c>
      <c r="I172" s="31">
        <v>1.8181818181818183</v>
      </c>
      <c r="J172" s="31">
        <v>2.6519337016574585</v>
      </c>
      <c r="K172" s="31">
        <v>0.97205346294046169</v>
      </c>
      <c r="L172" s="31">
        <v>1.3157894736842104</v>
      </c>
      <c r="M172" s="31">
        <v>0</v>
      </c>
      <c r="N172" s="31">
        <v>0</v>
      </c>
      <c r="O172" s="31">
        <v>0</v>
      </c>
      <c r="P172" s="31">
        <v>0.37593984962406013</v>
      </c>
      <c r="Q172" s="31">
        <v>1.557632398753894</v>
      </c>
      <c r="R172" s="81" t="e">
        <v>#VALUE!</v>
      </c>
      <c r="S172" s="81" t="e">
        <v>#VALUE!</v>
      </c>
      <c r="T172" s="31">
        <v>3.0303030303030303</v>
      </c>
      <c r="U172" s="31">
        <v>0</v>
      </c>
      <c r="V172" s="31">
        <v>1.5740948954351248</v>
      </c>
      <c r="W172" s="31">
        <v>0</v>
      </c>
      <c r="X172" s="31">
        <v>0</v>
      </c>
      <c r="Y172" s="81" t="e">
        <v>#VALUE!</v>
      </c>
      <c r="Z172" s="81" t="e">
        <v>#VALUE!</v>
      </c>
      <c r="AA172" s="81" t="e">
        <v>#VALUE!</v>
      </c>
      <c r="AB172" s="31">
        <v>1.646803900325027</v>
      </c>
      <c r="AC172" s="31">
        <v>0</v>
      </c>
      <c r="AD172" s="31">
        <v>0</v>
      </c>
      <c r="AE172" s="31">
        <v>0</v>
      </c>
      <c r="AF172" s="31">
        <v>0</v>
      </c>
      <c r="AG172" s="31">
        <v>0.8111753238557835</v>
      </c>
      <c r="AH172" s="31">
        <v>0.83471738744007062</v>
      </c>
      <c r="AI172" s="31">
        <v>0.82530264690877519</v>
      </c>
      <c r="AJ172" s="31">
        <f t="shared" si="142"/>
        <v>22.422177851516604</v>
      </c>
      <c r="AK172" s="31">
        <f t="shared" si="141"/>
        <v>23.247480498425379</v>
      </c>
    </row>
    <row r="173" spans="1:37" ht="86.4" x14ac:dyDescent="0.3">
      <c r="A173" s="18" t="s">
        <v>226</v>
      </c>
      <c r="B173" s="31">
        <v>1.6469038208168634</v>
      </c>
      <c r="C173" s="31">
        <v>1.2422360248447204</v>
      </c>
      <c r="D173" s="31">
        <v>1.6112789526686808</v>
      </c>
      <c r="E173" s="31">
        <v>1.9838809671419728</v>
      </c>
      <c r="F173" s="31">
        <v>1.7658138439805369</v>
      </c>
      <c r="G173" s="31">
        <v>1.5873015873015872</v>
      </c>
      <c r="H173" s="31">
        <v>2.1276595744680851</v>
      </c>
      <c r="I173" s="31">
        <v>2.4242424242424243</v>
      </c>
      <c r="J173" s="31">
        <v>2.6519337016574585</v>
      </c>
      <c r="K173" s="31">
        <v>0.97205346294046169</v>
      </c>
      <c r="L173" s="31">
        <v>1.3157894736842104</v>
      </c>
      <c r="M173" s="31">
        <v>8.2236842105263186</v>
      </c>
      <c r="N173" s="31">
        <v>0</v>
      </c>
      <c r="O173" s="31">
        <v>0</v>
      </c>
      <c r="P173" s="31">
        <v>0.37593984962406013</v>
      </c>
      <c r="Q173" s="31">
        <v>1.557632398753894</v>
      </c>
      <c r="R173" s="81" t="e">
        <v>#VALUE!</v>
      </c>
      <c r="S173" s="81" t="e">
        <v>#VALUE!</v>
      </c>
      <c r="T173" s="31">
        <v>3.0303030303030303</v>
      </c>
      <c r="U173" s="31">
        <v>0</v>
      </c>
      <c r="V173" s="31">
        <v>2.2487069934787498</v>
      </c>
      <c r="W173" s="31">
        <v>0</v>
      </c>
      <c r="X173" s="31">
        <v>0</v>
      </c>
      <c r="Y173" s="81" t="e">
        <v>#VALUE!</v>
      </c>
      <c r="Z173" s="81" t="e">
        <v>#VALUE!</v>
      </c>
      <c r="AA173" s="81" t="e">
        <v>#VALUE!</v>
      </c>
      <c r="AB173" s="31">
        <v>2.0043336944745396</v>
      </c>
      <c r="AC173" s="31">
        <v>0</v>
      </c>
      <c r="AD173" s="31">
        <v>0</v>
      </c>
      <c r="AE173" s="31">
        <v>0</v>
      </c>
      <c r="AF173" s="31">
        <v>0</v>
      </c>
      <c r="AG173" s="31">
        <v>0.80878951407973709</v>
      </c>
      <c r="AH173" s="31">
        <v>0.86095956208877844</v>
      </c>
      <c r="AI173" s="31">
        <v>0.84009616310288104</v>
      </c>
      <c r="AJ173" s="31">
        <f t="shared" si="142"/>
        <v>31.920930458855633</v>
      </c>
      <c r="AK173" s="31">
        <f t="shared" si="141"/>
        <v>32.761026621958514</v>
      </c>
    </row>
    <row r="174" spans="1:37" ht="100.8" x14ac:dyDescent="0.3">
      <c r="A174" s="18" t="s">
        <v>228</v>
      </c>
      <c r="B174" s="31">
        <v>1.8939393939393927</v>
      </c>
      <c r="C174" s="31">
        <v>1.2422360248447204</v>
      </c>
      <c r="D174" s="31">
        <v>1.6112789526686808</v>
      </c>
      <c r="E174" s="31">
        <v>2.0148791072535661</v>
      </c>
      <c r="F174" s="31">
        <v>1.7658138439805369</v>
      </c>
      <c r="G174" s="31">
        <v>1.5873015873015872</v>
      </c>
      <c r="H174" s="31">
        <v>3.4042553191489362</v>
      </c>
      <c r="I174" s="31">
        <v>2.4242424242424243</v>
      </c>
      <c r="J174" s="31">
        <v>2.6519337016574585</v>
      </c>
      <c r="K174" s="31">
        <v>1.4580801944106925</v>
      </c>
      <c r="L174" s="31">
        <v>1.3157894736842104</v>
      </c>
      <c r="M174" s="31">
        <v>8.2236842105263186</v>
      </c>
      <c r="N174" s="31">
        <v>0</v>
      </c>
      <c r="O174" s="31">
        <v>0</v>
      </c>
      <c r="P174" s="31">
        <v>1.5037593984962405</v>
      </c>
      <c r="Q174" s="31">
        <v>1.557632398753894</v>
      </c>
      <c r="R174" s="81" t="e">
        <v>#VALUE!</v>
      </c>
      <c r="S174" s="81" t="e">
        <v>#VALUE!</v>
      </c>
      <c r="T174" s="31">
        <v>3.0303030303030303</v>
      </c>
      <c r="U174" s="31">
        <v>0</v>
      </c>
      <c r="V174" s="31">
        <v>1.7989655947829999</v>
      </c>
      <c r="W174" s="31">
        <v>0</v>
      </c>
      <c r="X174" s="31">
        <v>0</v>
      </c>
      <c r="Y174" s="81" t="e">
        <v>#VALUE!</v>
      </c>
      <c r="Z174" s="81" t="e">
        <v>#VALUE!</v>
      </c>
      <c r="AA174" s="81" t="e">
        <v>#VALUE!</v>
      </c>
      <c r="AB174" s="31">
        <v>1.8634886240520043</v>
      </c>
      <c r="AC174" s="31">
        <v>0</v>
      </c>
      <c r="AD174" s="31">
        <v>0</v>
      </c>
      <c r="AE174" s="31">
        <v>0</v>
      </c>
      <c r="AF174" s="31">
        <v>0</v>
      </c>
      <c r="AG174" s="31">
        <v>0.97818200817903311</v>
      </c>
      <c r="AH174" s="31">
        <v>1.1971551288545628</v>
      </c>
      <c r="AI174" s="31">
        <v>1.1095852730045377</v>
      </c>
      <c r="AJ174" s="31">
        <f t="shared" si="142"/>
        <v>34.511020758938137</v>
      </c>
      <c r="AK174" s="31">
        <f t="shared" si="141"/>
        <v>35.620606031942678</v>
      </c>
    </row>
    <row r="175" spans="1:37" ht="100.8" x14ac:dyDescent="0.3">
      <c r="A175" s="18" t="s">
        <v>229</v>
      </c>
      <c r="B175" s="31">
        <v>1.8939393939393927</v>
      </c>
      <c r="C175" s="31">
        <v>1.2422360248447204</v>
      </c>
      <c r="D175" s="31">
        <v>1.6112789526686808</v>
      </c>
      <c r="E175" s="31">
        <v>1.9838809671419728</v>
      </c>
      <c r="F175" s="31">
        <v>1.7216684978810233</v>
      </c>
      <c r="G175" s="31">
        <v>1.5873015873015872</v>
      </c>
      <c r="H175" s="31">
        <v>2.6595744680851063</v>
      </c>
      <c r="I175" s="31">
        <v>1.8181818181818183</v>
      </c>
      <c r="J175" s="31">
        <v>1.3812154696132597</v>
      </c>
      <c r="K175" s="31">
        <v>0.97205346294046169</v>
      </c>
      <c r="L175" s="31">
        <v>1.3157894736842104</v>
      </c>
      <c r="M175" s="31">
        <v>0</v>
      </c>
      <c r="N175" s="31">
        <v>0</v>
      </c>
      <c r="O175" s="31">
        <v>0</v>
      </c>
      <c r="P175" s="31">
        <v>0.37593984962406013</v>
      </c>
      <c r="Q175" s="31">
        <v>1.557632398753894</v>
      </c>
      <c r="R175" s="81" t="e">
        <v>#VALUE!</v>
      </c>
      <c r="S175" s="81" t="e">
        <v>#VALUE!</v>
      </c>
      <c r="T175" s="31">
        <v>3.0303030303030303</v>
      </c>
      <c r="U175" s="31">
        <v>0</v>
      </c>
      <c r="V175" s="31">
        <v>1.7989655947829999</v>
      </c>
      <c r="W175" s="31">
        <v>0</v>
      </c>
      <c r="X175" s="31">
        <v>0</v>
      </c>
      <c r="Y175" s="81" t="e">
        <v>#VALUE!</v>
      </c>
      <c r="Z175" s="81" t="e">
        <v>#VALUE!</v>
      </c>
      <c r="AA175" s="81" t="e">
        <v>#VALUE!</v>
      </c>
      <c r="AB175" s="31">
        <v>1.7984832069339112</v>
      </c>
      <c r="AC175" s="31">
        <v>0</v>
      </c>
      <c r="AD175" s="31">
        <v>0</v>
      </c>
      <c r="AE175" s="31">
        <v>0</v>
      </c>
      <c r="AF175" s="31">
        <v>0</v>
      </c>
      <c r="AG175" s="31">
        <v>1.0604924454526345</v>
      </c>
      <c r="AH175" s="31">
        <v>1.094126172948094</v>
      </c>
      <c r="AI175" s="31">
        <v>1.0806756605774881</v>
      </c>
      <c r="AJ175" s="31">
        <f t="shared" si="142"/>
        <v>22.070802122234817</v>
      </c>
      <c r="AK175" s="31">
        <f t="shared" si="141"/>
        <v>23.151477782812304</v>
      </c>
    </row>
    <row r="176" spans="1:37" ht="100.8" x14ac:dyDescent="0.3">
      <c r="A176" s="18" t="s">
        <v>230</v>
      </c>
      <c r="B176" s="31">
        <v>1.8115942028985499</v>
      </c>
      <c r="C176" s="31">
        <v>1.2422360248447204</v>
      </c>
      <c r="D176" s="31">
        <v>1.6112789526686808</v>
      </c>
      <c r="E176" s="31">
        <v>2.0458772473651594</v>
      </c>
      <c r="F176" s="31">
        <v>0.78480615288023858</v>
      </c>
      <c r="G176" s="31">
        <v>1.5873015873015872</v>
      </c>
      <c r="H176" s="31">
        <v>2.1276595744680851</v>
      </c>
      <c r="I176" s="31">
        <v>2.4242424242424243</v>
      </c>
      <c r="J176" s="31">
        <v>2.6519337016574585</v>
      </c>
      <c r="K176" s="31">
        <v>0.97205346294046169</v>
      </c>
      <c r="L176" s="31">
        <v>1.3157894736842104</v>
      </c>
      <c r="M176" s="31">
        <v>8.2236842105263186</v>
      </c>
      <c r="N176" s="31">
        <v>0</v>
      </c>
      <c r="O176" s="31">
        <v>0</v>
      </c>
      <c r="P176" s="31">
        <v>1.5037593984962405</v>
      </c>
      <c r="Q176" s="31">
        <v>1.557632398753894</v>
      </c>
      <c r="R176" s="81" t="e">
        <v>#VALUE!</v>
      </c>
      <c r="S176" s="81" t="e">
        <v>#VALUE!</v>
      </c>
      <c r="T176" s="31">
        <v>3.0303030303030303</v>
      </c>
      <c r="U176" s="31">
        <v>11.111111111111111</v>
      </c>
      <c r="V176" s="31">
        <v>2.2487069934787498</v>
      </c>
      <c r="W176" s="31">
        <v>0</v>
      </c>
      <c r="X176" s="31">
        <v>0</v>
      </c>
      <c r="Y176" s="81" t="e">
        <v>#VALUE!</v>
      </c>
      <c r="Z176" s="81" t="e">
        <v>#VALUE!</v>
      </c>
      <c r="AA176" s="81" t="e">
        <v>#VALUE!</v>
      </c>
      <c r="AB176" s="31">
        <v>2.0910075839653306</v>
      </c>
      <c r="AC176" s="31">
        <v>0</v>
      </c>
      <c r="AD176" s="31">
        <v>0</v>
      </c>
      <c r="AE176" s="31">
        <v>0</v>
      </c>
      <c r="AF176" s="31">
        <v>0</v>
      </c>
      <c r="AG176" s="31">
        <v>1.1213305947418184</v>
      </c>
      <c r="AH176" s="31">
        <v>1.0238502493205335</v>
      </c>
      <c r="AI176" s="31">
        <v>1.0628337545581537</v>
      </c>
      <c r="AJ176" s="31">
        <f t="shared" si="142"/>
        <v>43.096128609097427</v>
      </c>
      <c r="AK176" s="31">
        <f t="shared" si="141"/>
        <v>44.158962363655583</v>
      </c>
    </row>
    <row r="177" spans="1:37" ht="86.4" x14ac:dyDescent="0.3">
      <c r="A177" s="18" t="s">
        <v>231</v>
      </c>
      <c r="B177" s="31">
        <v>1.8939393939393927</v>
      </c>
      <c r="C177" s="31">
        <v>1.8633540372670807</v>
      </c>
      <c r="D177" s="31">
        <v>1.6112789526686808</v>
      </c>
      <c r="E177" s="31">
        <v>2.0148791072535661</v>
      </c>
      <c r="F177" s="31">
        <v>1.7658138439805369</v>
      </c>
      <c r="G177" s="31">
        <v>1.5873015873015872</v>
      </c>
      <c r="H177" s="31">
        <v>3.4042553191489362</v>
      </c>
      <c r="I177" s="31">
        <v>2.4242424242424243</v>
      </c>
      <c r="J177" s="31">
        <v>2.6519337016574585</v>
      </c>
      <c r="K177" s="31">
        <v>1.4580801944106925</v>
      </c>
      <c r="L177" s="31">
        <v>1.3157894736842104</v>
      </c>
      <c r="M177" s="31">
        <v>8.2236842105263186</v>
      </c>
      <c r="N177" s="31">
        <v>0</v>
      </c>
      <c r="O177" s="31">
        <v>0</v>
      </c>
      <c r="P177" s="31">
        <v>1.5037593984962405</v>
      </c>
      <c r="Q177" s="31">
        <v>1.557632398753894</v>
      </c>
      <c r="R177" s="81" t="e">
        <v>#VALUE!</v>
      </c>
      <c r="S177" s="81" t="e">
        <v>#VALUE!</v>
      </c>
      <c r="T177" s="31">
        <v>3.0303030303030303</v>
      </c>
      <c r="U177" s="31">
        <v>0</v>
      </c>
      <c r="V177" s="31">
        <v>1.7989655947829999</v>
      </c>
      <c r="W177" s="31">
        <v>0</v>
      </c>
      <c r="X177" s="31">
        <v>0</v>
      </c>
      <c r="Y177" s="81" t="e">
        <v>#VALUE!</v>
      </c>
      <c r="Z177" s="81" t="e">
        <v>#VALUE!</v>
      </c>
      <c r="AA177" s="81" t="e">
        <v>#VALUE!</v>
      </c>
      <c r="AB177" s="31">
        <v>1.8634886240520043</v>
      </c>
      <c r="AC177" s="31">
        <v>0</v>
      </c>
      <c r="AD177" s="31">
        <v>0</v>
      </c>
      <c r="AE177" s="31">
        <v>0</v>
      </c>
      <c r="AF177" s="31">
        <v>0</v>
      </c>
      <c r="AG177" s="31">
        <v>1.1571177413825147</v>
      </c>
      <c r="AH177" s="31">
        <v>1.085937914878367</v>
      </c>
      <c r="AI177" s="31">
        <v>1.1144035417423794</v>
      </c>
      <c r="AJ177" s="31">
        <f t="shared" si="142"/>
        <v>35.127320502622666</v>
      </c>
      <c r="AK177" s="31">
        <f t="shared" si="141"/>
        <v>36.241724044365043</v>
      </c>
    </row>
    <row r="178" spans="1:37" ht="100.8" x14ac:dyDescent="0.3">
      <c r="A178" s="18" t="s">
        <v>232</v>
      </c>
      <c r="B178" s="31">
        <v>1.8939393939393927</v>
      </c>
      <c r="C178" s="31">
        <v>1.8633540372670807</v>
      </c>
      <c r="D178" s="31">
        <v>0.80563947633434041</v>
      </c>
      <c r="E178" s="31">
        <v>1.9838809671419728</v>
      </c>
      <c r="F178" s="31">
        <v>1.7216684978810233</v>
      </c>
      <c r="G178" s="31">
        <v>1.5873015873015872</v>
      </c>
      <c r="H178" s="31">
        <v>3.4042553191489362</v>
      </c>
      <c r="I178" s="31">
        <v>2.4242424242424243</v>
      </c>
      <c r="J178" s="31">
        <v>3.5359116022099446</v>
      </c>
      <c r="K178" s="31">
        <v>0.97205346294046169</v>
      </c>
      <c r="L178" s="31">
        <v>1.3157894736842104</v>
      </c>
      <c r="M178" s="31">
        <v>8.2236842105263186</v>
      </c>
      <c r="N178" s="31">
        <v>0</v>
      </c>
      <c r="O178" s="31">
        <v>0</v>
      </c>
      <c r="P178" s="31">
        <v>1.5037593984962405</v>
      </c>
      <c r="Q178" s="31">
        <v>1.557632398753894</v>
      </c>
      <c r="R178" s="81" t="e">
        <v>#VALUE!</v>
      </c>
      <c r="S178" s="81" t="e">
        <v>#VALUE!</v>
      </c>
      <c r="T178" s="31">
        <v>3.0303030303030303</v>
      </c>
      <c r="U178" s="31">
        <v>0</v>
      </c>
      <c r="V178" s="31">
        <v>2.6984483921744995</v>
      </c>
      <c r="W178" s="31">
        <v>0</v>
      </c>
      <c r="X178" s="31">
        <v>0</v>
      </c>
      <c r="Y178" s="81" t="e">
        <v>#VALUE!</v>
      </c>
      <c r="Z178" s="81" t="e">
        <v>#VALUE!</v>
      </c>
      <c r="AA178" s="81" t="e">
        <v>#VALUE!</v>
      </c>
      <c r="AB178" s="31">
        <v>2.0693391115926327</v>
      </c>
      <c r="AC178" s="31">
        <v>0</v>
      </c>
      <c r="AD178" s="31">
        <v>0</v>
      </c>
      <c r="AE178" s="31">
        <v>0</v>
      </c>
      <c r="AF178" s="31">
        <v>0</v>
      </c>
      <c r="AG178" s="31">
        <v>1.112980260525656</v>
      </c>
      <c r="AH178" s="31">
        <v>1.0986575390643507</v>
      </c>
      <c r="AI178" s="31">
        <v>1.1043853592181543</v>
      </c>
      <c r="AJ178" s="31">
        <f t="shared" si="142"/>
        <v>35.348139201534565</v>
      </c>
      <c r="AK178" s="31">
        <f t="shared" si="141"/>
        <v>36.452524560752721</v>
      </c>
    </row>
    <row r="179" spans="1:37" ht="100.8" x14ac:dyDescent="0.3">
      <c r="A179" s="18" t="s">
        <v>233</v>
      </c>
      <c r="B179" s="31">
        <v>1.6469038208168634</v>
      </c>
      <c r="C179" s="31">
        <v>1.2422360248447204</v>
      </c>
      <c r="D179" s="31">
        <v>0.80563947633434041</v>
      </c>
      <c r="E179" s="31">
        <v>2.0148791072535661</v>
      </c>
      <c r="F179" s="31">
        <v>0.78480615288023858</v>
      </c>
      <c r="G179" s="31">
        <v>1.5873015873015872</v>
      </c>
      <c r="H179" s="31">
        <v>1.3829787234042554</v>
      </c>
      <c r="I179" s="31">
        <v>2.4242424242424243</v>
      </c>
      <c r="J179" s="31">
        <v>2.6519337016574585</v>
      </c>
      <c r="K179" s="31">
        <v>0.97205346294046169</v>
      </c>
      <c r="L179" s="31">
        <v>1.3157894736842104</v>
      </c>
      <c r="M179" s="31">
        <v>3.2894736842105274</v>
      </c>
      <c r="N179" s="31">
        <v>0</v>
      </c>
      <c r="O179" s="31">
        <v>0</v>
      </c>
      <c r="P179" s="31">
        <v>1.5037593984962405</v>
      </c>
      <c r="Q179" s="31">
        <v>1.557632398753894</v>
      </c>
      <c r="R179" s="81" t="e">
        <v>#VALUE!</v>
      </c>
      <c r="S179" s="81" t="e">
        <v>#VALUE!</v>
      </c>
      <c r="T179" s="31">
        <v>3.0303030303030303</v>
      </c>
      <c r="U179" s="31">
        <v>11.111111111111111</v>
      </c>
      <c r="V179" s="31">
        <v>2.2487069934787498</v>
      </c>
      <c r="W179" s="31">
        <v>0</v>
      </c>
      <c r="X179" s="31">
        <v>0</v>
      </c>
      <c r="Y179" s="81" t="e">
        <v>#VALUE!</v>
      </c>
      <c r="Z179" s="81" t="e">
        <v>#VALUE!</v>
      </c>
      <c r="AA179" s="81" t="e">
        <v>#VALUE!</v>
      </c>
      <c r="AB179" s="31">
        <v>2.2210184182015169</v>
      </c>
      <c r="AC179" s="31">
        <v>0</v>
      </c>
      <c r="AD179" s="31">
        <v>0</v>
      </c>
      <c r="AE179" s="31">
        <v>0</v>
      </c>
      <c r="AF179" s="31">
        <v>0</v>
      </c>
      <c r="AG179" s="31">
        <v>1.2076969086346989</v>
      </c>
      <c r="AH179" s="31">
        <v>0.95381281864646028</v>
      </c>
      <c r="AI179" s="31">
        <v>1.0553439704805188</v>
      </c>
      <c r="AJ179" s="31">
        <f t="shared" si="142"/>
        <v>36.293388183031645</v>
      </c>
      <c r="AK179" s="31">
        <f t="shared" si="141"/>
        <v>37.348732153512167</v>
      </c>
    </row>
    <row r="180" spans="1:37" ht="100.8" x14ac:dyDescent="0.3">
      <c r="A180" s="18" t="s">
        <v>234</v>
      </c>
      <c r="B180" s="31">
        <v>1.8115942028985499</v>
      </c>
      <c r="C180" s="31">
        <v>1.8633540372670807</v>
      </c>
      <c r="D180" s="31">
        <v>1.6112789526686808</v>
      </c>
      <c r="E180" s="31">
        <v>2.0768753874767527</v>
      </c>
      <c r="F180" s="31">
        <v>1.7658138439805369</v>
      </c>
      <c r="G180" s="31">
        <v>1.5873015873015872</v>
      </c>
      <c r="H180" s="31">
        <v>3.4042553191489362</v>
      </c>
      <c r="I180" s="31">
        <v>2.4242424242424243</v>
      </c>
      <c r="J180" s="31">
        <v>3.5359116022099446</v>
      </c>
      <c r="K180" s="31">
        <v>1.4580801944106925</v>
      </c>
      <c r="L180" s="31">
        <v>1.3157894736842104</v>
      </c>
      <c r="M180" s="31">
        <v>8.2236842105263186</v>
      </c>
      <c r="N180" s="31">
        <v>0</v>
      </c>
      <c r="O180" s="31">
        <v>0</v>
      </c>
      <c r="P180" s="31">
        <v>1.5037593984962405</v>
      </c>
      <c r="Q180" s="31">
        <v>1.557632398753894</v>
      </c>
      <c r="R180" s="81" t="e">
        <v>#VALUE!</v>
      </c>
      <c r="S180" s="81" t="e">
        <v>#VALUE!</v>
      </c>
      <c r="T180" s="31">
        <v>3.0303030303030303</v>
      </c>
      <c r="U180" s="31">
        <v>0</v>
      </c>
      <c r="V180" s="31">
        <v>2.023836294130875</v>
      </c>
      <c r="W180" s="31">
        <v>0</v>
      </c>
      <c r="X180" s="31">
        <v>0</v>
      </c>
      <c r="Y180" s="81" t="e">
        <v>#VALUE!</v>
      </c>
      <c r="Z180" s="81" t="e">
        <v>#VALUE!</v>
      </c>
      <c r="AA180" s="81" t="e">
        <v>#VALUE!</v>
      </c>
      <c r="AB180" s="31">
        <v>1.9393282773564464</v>
      </c>
      <c r="AC180" s="31">
        <v>0</v>
      </c>
      <c r="AD180" s="31">
        <v>0</v>
      </c>
      <c r="AE180" s="31">
        <v>0</v>
      </c>
      <c r="AF180" s="31">
        <v>0</v>
      </c>
      <c r="AG180" s="31">
        <v>1.2762889396960335</v>
      </c>
      <c r="AH180" s="31">
        <v>1.4924332545670604</v>
      </c>
      <c r="AI180" s="31">
        <v>1.4059946705177195</v>
      </c>
      <c r="AJ180" s="31">
        <f t="shared" si="142"/>
        <v>35.84838940962559</v>
      </c>
      <c r="AK180" s="31">
        <f t="shared" si="141"/>
        <v>37.254384080143311</v>
      </c>
    </row>
    <row r="181" spans="1:37" ht="100.8" x14ac:dyDescent="0.3">
      <c r="A181" s="18" t="s">
        <v>235</v>
      </c>
      <c r="B181" s="31">
        <v>1.6469038208168634</v>
      </c>
      <c r="C181" s="31">
        <v>1.2422360248447204</v>
      </c>
      <c r="D181" s="31">
        <v>1.6112789526686808</v>
      </c>
      <c r="E181" s="31">
        <v>2.0148791072535661</v>
      </c>
      <c r="F181" s="31">
        <v>0.78480615288023858</v>
      </c>
      <c r="G181" s="31">
        <v>1.5873015873015872</v>
      </c>
      <c r="H181" s="31">
        <v>1.3829787234042554</v>
      </c>
      <c r="I181" s="31">
        <v>2.4242424242424243</v>
      </c>
      <c r="J181" s="31">
        <v>2.6519337016574585</v>
      </c>
      <c r="K181" s="31">
        <v>0.97205346294046169</v>
      </c>
      <c r="L181" s="31">
        <v>1.3157894736842104</v>
      </c>
      <c r="M181" s="31">
        <v>3.2894736842105274</v>
      </c>
      <c r="N181" s="31">
        <v>0</v>
      </c>
      <c r="O181" s="31">
        <v>0</v>
      </c>
      <c r="P181" s="31">
        <v>1.5037593984962405</v>
      </c>
      <c r="Q181" s="31">
        <v>1.557632398753894</v>
      </c>
      <c r="R181" s="81" t="e">
        <v>#VALUE!</v>
      </c>
      <c r="S181" s="81" t="e">
        <v>#VALUE!</v>
      </c>
      <c r="T181" s="31">
        <v>3.0303030303030303</v>
      </c>
      <c r="U181" s="31">
        <v>11.111111111111111</v>
      </c>
      <c r="V181" s="31">
        <v>2.2487069934787498</v>
      </c>
      <c r="W181" s="31">
        <v>0</v>
      </c>
      <c r="X181" s="31">
        <v>0</v>
      </c>
      <c r="Y181" s="81" t="e">
        <v>#VALUE!</v>
      </c>
      <c r="Z181" s="81" t="e">
        <v>#VALUE!</v>
      </c>
      <c r="AA181" s="81" t="e">
        <v>#VALUE!</v>
      </c>
      <c r="AB181" s="31">
        <v>2.2210184182015169</v>
      </c>
      <c r="AC181" s="31">
        <v>0</v>
      </c>
      <c r="AD181" s="31">
        <v>0</v>
      </c>
      <c r="AE181" s="31">
        <v>0</v>
      </c>
      <c r="AF181" s="31">
        <v>0</v>
      </c>
      <c r="AG181" s="31">
        <v>1.0998583067574006</v>
      </c>
      <c r="AH181" s="31">
        <v>1.6686556978987499</v>
      </c>
      <c r="AI181" s="31">
        <v>1.4411871145563904</v>
      </c>
      <c r="AJ181" s="31">
        <f t="shared" si="142"/>
        <v>36.713184515290109</v>
      </c>
      <c r="AK181" s="31">
        <f t="shared" si="141"/>
        <v>38.154371629846501</v>
      </c>
    </row>
    <row r="182" spans="1:37" ht="86.4" x14ac:dyDescent="0.3">
      <c r="A182" s="18" t="s">
        <v>236</v>
      </c>
      <c r="B182" s="31">
        <v>1.8939393939393927</v>
      </c>
      <c r="C182" s="31">
        <v>1.8633540372670807</v>
      </c>
      <c r="D182" s="31">
        <v>1.6112789526686808</v>
      </c>
      <c r="E182" s="31">
        <v>2.0148791072535661</v>
      </c>
      <c r="F182" s="31">
        <v>1.7658138439805369</v>
      </c>
      <c r="G182" s="31">
        <v>1.5873015873015872</v>
      </c>
      <c r="H182" s="31">
        <v>3.4042553191489362</v>
      </c>
      <c r="I182" s="31">
        <v>2.4242424242424243</v>
      </c>
      <c r="J182" s="31">
        <v>3.5359116022099446</v>
      </c>
      <c r="K182" s="31">
        <v>1.4580801944106925</v>
      </c>
      <c r="L182" s="31">
        <v>1.3157894736842104</v>
      </c>
      <c r="M182" s="31">
        <v>8.2236842105263186</v>
      </c>
      <c r="N182" s="31">
        <v>0</v>
      </c>
      <c r="O182" s="31">
        <v>0</v>
      </c>
      <c r="P182" s="31">
        <v>1.5037593984962405</v>
      </c>
      <c r="Q182" s="31">
        <v>1.557632398753894</v>
      </c>
      <c r="R182" s="81" t="e">
        <v>#VALUE!</v>
      </c>
      <c r="S182" s="81" t="e">
        <v>#VALUE!</v>
      </c>
      <c r="T182" s="31">
        <v>3.0303030303030303</v>
      </c>
      <c r="U182" s="31">
        <v>0</v>
      </c>
      <c r="V182" s="31">
        <v>2.6984483921744995</v>
      </c>
      <c r="W182" s="31">
        <v>0</v>
      </c>
      <c r="X182" s="31">
        <v>0</v>
      </c>
      <c r="Y182" s="81" t="e">
        <v>#VALUE!</v>
      </c>
      <c r="Z182" s="81" t="e">
        <v>#VALUE!</v>
      </c>
      <c r="AA182" s="81" t="e">
        <v>#VALUE!</v>
      </c>
      <c r="AB182" s="31">
        <v>2.199349945828819</v>
      </c>
      <c r="AC182" s="31">
        <v>0</v>
      </c>
      <c r="AD182" s="31">
        <v>0</v>
      </c>
      <c r="AE182" s="31">
        <v>0</v>
      </c>
      <c r="AF182" s="31">
        <v>0</v>
      </c>
      <c r="AG182" s="31">
        <v>1.2990734230572769</v>
      </c>
      <c r="AH182" s="31">
        <v>1.0099302106019976</v>
      </c>
      <c r="AI182" s="31">
        <v>1.1255618888491234</v>
      </c>
      <c r="AJ182" s="31">
        <f t="shared" si="142"/>
        <v>36.563761531683085</v>
      </c>
      <c r="AK182" s="31">
        <f t="shared" si="141"/>
        <v>37.689323420532212</v>
      </c>
    </row>
    <row r="183" spans="1:37" ht="86.4" x14ac:dyDescent="0.3">
      <c r="A183" s="18" t="s">
        <v>237</v>
      </c>
      <c r="B183" s="31">
        <v>1.8115942028985499</v>
      </c>
      <c r="C183" s="31">
        <v>1.8633540372670807</v>
      </c>
      <c r="D183" s="31">
        <v>1.6112789526686808</v>
      </c>
      <c r="E183" s="31">
        <v>2.0768753874767527</v>
      </c>
      <c r="F183" s="31">
        <v>1.7216684978810233</v>
      </c>
      <c r="G183" s="31">
        <v>1.5873015873015872</v>
      </c>
      <c r="H183" s="31">
        <v>3.4042553191489362</v>
      </c>
      <c r="I183" s="31">
        <v>2.4242424242424243</v>
      </c>
      <c r="J183" s="31">
        <v>3.5359116022099446</v>
      </c>
      <c r="K183" s="31">
        <v>1.4580801944106925</v>
      </c>
      <c r="L183" s="31">
        <v>1.3157894736842104</v>
      </c>
      <c r="M183" s="31">
        <v>8.2236842105263186</v>
      </c>
      <c r="N183" s="31">
        <v>0</v>
      </c>
      <c r="O183" s="31">
        <v>0</v>
      </c>
      <c r="P183" s="31">
        <v>1.5037593984962405</v>
      </c>
      <c r="Q183" s="31">
        <v>1.557632398753894</v>
      </c>
      <c r="R183" s="81" t="e">
        <v>#VALUE!</v>
      </c>
      <c r="S183" s="81" t="e">
        <v>#VALUE!</v>
      </c>
      <c r="T183" s="31">
        <v>3.0303030303030303</v>
      </c>
      <c r="U183" s="31">
        <v>0</v>
      </c>
      <c r="V183" s="31">
        <v>3.1481897908702496</v>
      </c>
      <c r="W183" s="31">
        <v>0</v>
      </c>
      <c r="X183" s="31">
        <v>0</v>
      </c>
      <c r="Y183" s="81" t="e">
        <v>#VALUE!</v>
      </c>
      <c r="Z183" s="81" t="e">
        <v>#VALUE!</v>
      </c>
      <c r="AA183" s="81" t="e">
        <v>#VALUE!</v>
      </c>
      <c r="AB183" s="31">
        <v>2.3076923076923075</v>
      </c>
      <c r="AC183" s="31">
        <v>0</v>
      </c>
      <c r="AD183" s="31">
        <v>0</v>
      </c>
      <c r="AE183" s="31">
        <v>0</v>
      </c>
      <c r="AF183" s="31">
        <v>0</v>
      </c>
      <c r="AG183" s="31">
        <v>1.3002663279453002</v>
      </c>
      <c r="AH183" s="31">
        <v>1.5724635399922473</v>
      </c>
      <c r="AI183" s="31">
        <v>1.4636087611582278</v>
      </c>
      <c r="AJ183" s="31">
        <f t="shared" si="142"/>
        <v>36.502619439289084</v>
      </c>
      <c r="AK183" s="31">
        <f t="shared" si="141"/>
        <v>37.966228200447311</v>
      </c>
    </row>
    <row r="184" spans="1:37" ht="72.599999999999994" thickBot="1" x14ac:dyDescent="0.35">
      <c r="A184" s="18" t="s">
        <v>239</v>
      </c>
      <c r="B184" s="31">
        <v>1.8939393939393927</v>
      </c>
      <c r="C184" s="31">
        <v>1.2422360248447204</v>
      </c>
      <c r="D184" s="31">
        <v>0.80563947633434041</v>
      </c>
      <c r="E184" s="31">
        <v>1.9528828270303795</v>
      </c>
      <c r="F184" s="31">
        <v>1.7216684978810233</v>
      </c>
      <c r="G184" s="31">
        <v>1.5873015873015872</v>
      </c>
      <c r="H184" s="31">
        <v>1.3829787234042554</v>
      </c>
      <c r="I184" s="31">
        <v>1.2121212121212122</v>
      </c>
      <c r="J184" s="31">
        <v>1.3812154696132597</v>
      </c>
      <c r="K184" s="31">
        <v>0.97205346294046169</v>
      </c>
      <c r="L184" s="31">
        <v>0</v>
      </c>
      <c r="M184" s="31">
        <v>0</v>
      </c>
      <c r="N184" s="31">
        <v>0</v>
      </c>
      <c r="O184" s="31">
        <v>0</v>
      </c>
      <c r="P184" s="31">
        <v>0.37593984962406013</v>
      </c>
      <c r="Q184" s="31">
        <v>1.557632398753894</v>
      </c>
      <c r="R184" s="81" t="e">
        <v>#VALUE!</v>
      </c>
      <c r="S184" s="81" t="e">
        <v>#VALUE!</v>
      </c>
      <c r="T184" s="31">
        <v>3.0303030303030303</v>
      </c>
      <c r="U184" s="31">
        <v>0</v>
      </c>
      <c r="V184" s="31">
        <v>1.8214526647177873</v>
      </c>
      <c r="W184" s="31">
        <v>0</v>
      </c>
      <c r="X184" s="31">
        <v>0</v>
      </c>
      <c r="Y184" s="81" t="e">
        <v>#VALUE!</v>
      </c>
      <c r="Z184" s="81" t="e">
        <v>#VALUE!</v>
      </c>
      <c r="AA184" s="81" t="e">
        <v>#VALUE!</v>
      </c>
      <c r="AB184" s="31">
        <v>2.3618634886240519</v>
      </c>
      <c r="AC184" s="31">
        <v>4.166666666666667</v>
      </c>
      <c r="AD184" s="31">
        <v>4.166666666666667</v>
      </c>
      <c r="AE184" s="31">
        <v>4.166666666666667</v>
      </c>
      <c r="AF184" s="31">
        <v>0</v>
      </c>
      <c r="AG184" s="31">
        <v>1.6462087454720313</v>
      </c>
      <c r="AH184" s="31">
        <v>1.6057492065339436</v>
      </c>
      <c r="AI184" s="31">
        <v>1.6219294389827326</v>
      </c>
      <c r="AJ184" s="31">
        <f t="shared" si="142"/>
        <v>29.453571691202619</v>
      </c>
      <c r="AK184" s="31">
        <f t="shared" si="141"/>
        <v>31.075501130185355</v>
      </c>
    </row>
    <row r="185" spans="1:37" ht="87" thickBot="1" x14ac:dyDescent="0.35">
      <c r="A185" s="18" t="s">
        <v>240</v>
      </c>
      <c r="B185" s="31">
        <v>1.8939393939393927</v>
      </c>
      <c r="C185" s="31">
        <v>1.2422360248447204</v>
      </c>
      <c r="D185" s="31">
        <v>1.6112789526686808</v>
      </c>
      <c r="E185" s="31">
        <v>1.9838809671419728</v>
      </c>
      <c r="F185" s="31">
        <v>1.7216684978810233</v>
      </c>
      <c r="G185" s="31">
        <v>1.5873015873015872</v>
      </c>
      <c r="H185" s="31">
        <v>2.6595744680851063</v>
      </c>
      <c r="I185" s="31">
        <v>1.8181818181818183</v>
      </c>
      <c r="J185" s="31">
        <v>1.3812154696132597</v>
      </c>
      <c r="K185" s="31">
        <v>0.97205346294046169</v>
      </c>
      <c r="L185" s="31">
        <v>1.3157894736842104</v>
      </c>
      <c r="M185" s="31">
        <v>0</v>
      </c>
      <c r="N185" s="31">
        <v>0</v>
      </c>
      <c r="O185" s="31">
        <v>0</v>
      </c>
      <c r="P185" s="31">
        <v>0.37593984962406013</v>
      </c>
      <c r="Q185" s="31">
        <v>1.557632398753894</v>
      </c>
      <c r="R185" s="81" t="e">
        <v>#VALUE!</v>
      </c>
      <c r="S185" s="81" t="e">
        <v>#VALUE!</v>
      </c>
      <c r="T185" s="31">
        <v>3.0303030303030303</v>
      </c>
      <c r="U185" s="31">
        <v>0</v>
      </c>
      <c r="V185" s="31">
        <v>1.7989655947829999</v>
      </c>
      <c r="W185" s="31">
        <v>0</v>
      </c>
      <c r="X185" s="31">
        <v>0</v>
      </c>
      <c r="Y185" s="81" t="e">
        <v>#VALUE!</v>
      </c>
      <c r="Z185" s="81" t="e">
        <v>#VALUE!</v>
      </c>
      <c r="AA185" s="81" t="e">
        <v>#VALUE!</v>
      </c>
      <c r="AB185" s="31">
        <v>1.7984832069339112</v>
      </c>
      <c r="AC185" s="31">
        <v>0</v>
      </c>
      <c r="AD185" s="31">
        <v>0</v>
      </c>
      <c r="AE185" s="31">
        <v>0</v>
      </c>
      <c r="AF185" s="82">
        <v>0</v>
      </c>
      <c r="AG185" s="31">
        <v>1.7510650851292715</v>
      </c>
      <c r="AH185" s="31">
        <v>1.1669460214128513</v>
      </c>
      <c r="AI185" s="31">
        <v>1.4005419168866771</v>
      </c>
      <c r="AJ185" s="31">
        <f t="shared" si="142"/>
        <v>21.750935865925626</v>
      </c>
      <c r="AK185" s="31">
        <f t="shared" si="141"/>
        <v>23.151477782812304</v>
      </c>
    </row>
    <row r="186" spans="1:37" ht="115.2" x14ac:dyDescent="0.3">
      <c r="A186" s="18" t="s">
        <v>241</v>
      </c>
      <c r="B186" s="31">
        <v>2.2233201581027657</v>
      </c>
      <c r="C186" s="31">
        <v>1.8633540372670807</v>
      </c>
      <c r="D186" s="31">
        <v>1.6112789526686808</v>
      </c>
      <c r="E186" s="31">
        <v>2.0768753874767527</v>
      </c>
      <c r="F186" s="31">
        <v>1.7658138439805369</v>
      </c>
      <c r="G186" s="31">
        <v>1.5873015873015872</v>
      </c>
      <c r="H186" s="31">
        <v>3.4042553191489362</v>
      </c>
      <c r="I186" s="31">
        <v>1.8181818181818183</v>
      </c>
      <c r="J186" s="31">
        <v>0.66298342541436461</v>
      </c>
      <c r="K186" s="31">
        <v>1.4580801944106925</v>
      </c>
      <c r="L186" s="31">
        <v>3.1578947368421053</v>
      </c>
      <c r="M186" s="31">
        <v>0</v>
      </c>
      <c r="N186" s="31">
        <v>0</v>
      </c>
      <c r="O186" s="31">
        <v>0</v>
      </c>
      <c r="P186" s="31">
        <v>1.5037593984962405</v>
      </c>
      <c r="Q186" s="31">
        <v>1.557632398753894</v>
      </c>
      <c r="R186" s="81" t="e">
        <v>#VALUE!</v>
      </c>
      <c r="S186" s="81" t="e">
        <v>#VALUE!</v>
      </c>
      <c r="T186" s="31">
        <v>3.0303030303030303</v>
      </c>
      <c r="U186" s="31">
        <v>0</v>
      </c>
      <c r="V186" s="31">
        <v>2.023836294130875</v>
      </c>
      <c r="W186" s="31">
        <v>0</v>
      </c>
      <c r="X186" s="31">
        <v>0</v>
      </c>
      <c r="Y186" s="81" t="e">
        <v>#VALUE!</v>
      </c>
      <c r="Z186" s="81" t="e">
        <v>#VALUE!</v>
      </c>
      <c r="AA186" s="81" t="e">
        <v>#VALUE!</v>
      </c>
      <c r="AB186" s="31">
        <v>2.1560130010834238</v>
      </c>
      <c r="AC186" s="31">
        <v>0</v>
      </c>
      <c r="AD186" s="31">
        <v>0</v>
      </c>
      <c r="AE186" s="31">
        <v>0</v>
      </c>
      <c r="AF186" s="31">
        <v>0</v>
      </c>
      <c r="AG186" s="31">
        <v>1.7761160877777589</v>
      </c>
      <c r="AH186" s="31">
        <v>1.8283664790840088</v>
      </c>
      <c r="AI186" s="31">
        <v>1.8074709498944892</v>
      </c>
      <c r="AJ186" s="31">
        <f t="shared" si="142"/>
        <v>25.781386631501444</v>
      </c>
      <c r="AK186" s="31">
        <f t="shared" si="141"/>
        <v>27.588857581395935</v>
      </c>
    </row>
    <row r="187" spans="1:37" ht="100.8" x14ac:dyDescent="0.3">
      <c r="A187" s="18" t="s">
        <v>242</v>
      </c>
      <c r="B187" s="31">
        <v>2.2480237154150187</v>
      </c>
      <c r="C187" s="31">
        <v>1.8633540372670807</v>
      </c>
      <c r="D187" s="31">
        <v>1.6112789526686808</v>
      </c>
      <c r="E187" s="31">
        <v>2.0148791072535661</v>
      </c>
      <c r="F187" s="31">
        <v>1.7658138439805369</v>
      </c>
      <c r="G187" s="31">
        <v>3.1746031746031744</v>
      </c>
      <c r="H187" s="31">
        <v>3.4042553191489362</v>
      </c>
      <c r="I187" s="31">
        <v>1.8181818181818183</v>
      </c>
      <c r="J187" s="31">
        <v>0.66298342541436461</v>
      </c>
      <c r="K187" s="31">
        <v>0.97205346294046169</v>
      </c>
      <c r="L187" s="31">
        <v>3.1578947368421053</v>
      </c>
      <c r="M187" s="31">
        <v>0</v>
      </c>
      <c r="N187" s="31">
        <v>0</v>
      </c>
      <c r="O187" s="31">
        <v>0</v>
      </c>
      <c r="P187" s="31">
        <v>1.5037593984962405</v>
      </c>
      <c r="Q187" s="31">
        <v>3.1152647975077881</v>
      </c>
      <c r="R187" s="81" t="e">
        <v>#VALUE!</v>
      </c>
      <c r="S187" s="81" t="e">
        <v>#VALUE!</v>
      </c>
      <c r="T187" s="31">
        <v>0</v>
      </c>
      <c r="U187" s="31">
        <v>0</v>
      </c>
      <c r="V187" s="31">
        <v>2.023836294130875</v>
      </c>
      <c r="W187" s="31">
        <v>4.3478260869565215</v>
      </c>
      <c r="X187" s="31">
        <v>4.3478260869565215</v>
      </c>
      <c r="Y187" s="81" t="e">
        <v>#VALUE!</v>
      </c>
      <c r="Z187" s="81" t="e">
        <v>#VALUE!</v>
      </c>
      <c r="AA187" s="81" t="e">
        <v>#VALUE!</v>
      </c>
      <c r="AB187" s="31">
        <v>2.058504875406284</v>
      </c>
      <c r="AC187" s="31">
        <v>4.166666666666667</v>
      </c>
      <c r="AD187" s="31">
        <v>4.166666666666667</v>
      </c>
      <c r="AE187" s="31">
        <v>4.166666666666667</v>
      </c>
      <c r="AF187" s="31">
        <v>0</v>
      </c>
      <c r="AG187" s="31">
        <v>1.8788251986365574</v>
      </c>
      <c r="AH187" s="31">
        <v>2.2287166503378488</v>
      </c>
      <c r="AI187" s="31">
        <v>2.0887910563009453</v>
      </c>
      <c r="AJ187" s="31">
        <f t="shared" si="142"/>
        <v>46.384538326056443</v>
      </c>
      <c r="AK187" s="31">
        <f t="shared" ref="AK187:AK250" si="143">SUM(B187:Q187,T187:X187,-AB187,AC187:AF187)</f>
        <v>48.473329382357392</v>
      </c>
    </row>
    <row r="188" spans="1:37" ht="100.8" x14ac:dyDescent="0.3">
      <c r="A188" s="18" t="s">
        <v>243</v>
      </c>
      <c r="B188" s="31">
        <v>2.3386034255599459</v>
      </c>
      <c r="C188" s="31">
        <v>1.8633540372670807</v>
      </c>
      <c r="D188" s="31">
        <v>1.6112789526686808</v>
      </c>
      <c r="E188" s="31">
        <v>2.0768753874767527</v>
      </c>
      <c r="F188" s="31">
        <v>1.7658138439805369</v>
      </c>
      <c r="G188" s="31">
        <v>1.5873015873015872</v>
      </c>
      <c r="H188" s="31">
        <v>3.4042553191489362</v>
      </c>
      <c r="I188" s="31">
        <v>1.8181818181818183</v>
      </c>
      <c r="J188" s="31">
        <v>2.6519337016574585</v>
      </c>
      <c r="K188" s="31">
        <v>1.4580801944106925</v>
      </c>
      <c r="L188" s="31">
        <v>1.3157894736842104</v>
      </c>
      <c r="M188" s="31">
        <v>0</v>
      </c>
      <c r="N188" s="31">
        <v>0</v>
      </c>
      <c r="O188" s="31">
        <v>0</v>
      </c>
      <c r="P188" s="31">
        <v>1.5037593984962405</v>
      </c>
      <c r="Q188" s="31">
        <v>3.1152647975077881</v>
      </c>
      <c r="R188" s="81" t="e">
        <v>#VALUE!</v>
      </c>
      <c r="S188" s="81" t="e">
        <v>#VALUE!</v>
      </c>
      <c r="T188" s="31">
        <v>0</v>
      </c>
      <c r="U188" s="31">
        <v>0</v>
      </c>
      <c r="V188" s="31">
        <v>2.023836294130875</v>
      </c>
      <c r="W188" s="31">
        <v>0</v>
      </c>
      <c r="X188" s="31">
        <v>0</v>
      </c>
      <c r="Y188" s="81" t="e">
        <v>#VALUE!</v>
      </c>
      <c r="Z188" s="81" t="e">
        <v>#VALUE!</v>
      </c>
      <c r="AA188" s="81" t="e">
        <v>#VALUE!</v>
      </c>
      <c r="AB188" s="31">
        <v>2.0151679306608883</v>
      </c>
      <c r="AC188" s="31">
        <v>0</v>
      </c>
      <c r="AD188" s="31">
        <v>0</v>
      </c>
      <c r="AE188" s="31">
        <v>0</v>
      </c>
      <c r="AF188" s="31">
        <v>0</v>
      </c>
      <c r="AG188" s="31">
        <v>1.955171111470043</v>
      </c>
      <c r="AH188" s="31">
        <v>2.0097006213854405</v>
      </c>
      <c r="AI188" s="31">
        <v>1.9878936465926775</v>
      </c>
      <c r="AJ188" s="31">
        <f t="shared" si="142"/>
        <v>24.531266654219031</v>
      </c>
      <c r="AK188" s="31">
        <f t="shared" si="143"/>
        <v>26.519160300811709</v>
      </c>
    </row>
    <row r="189" spans="1:37" ht="86.4" x14ac:dyDescent="0.3">
      <c r="A189" s="18" t="s">
        <v>244</v>
      </c>
      <c r="B189" s="31">
        <v>2.2233201581027657</v>
      </c>
      <c r="C189" s="31">
        <v>1.8633540372670807</v>
      </c>
      <c r="D189" s="31">
        <v>1.6112789526686808</v>
      </c>
      <c r="E189" s="31">
        <v>1.7978921264724128</v>
      </c>
      <c r="F189" s="31">
        <v>1.6775231517815099</v>
      </c>
      <c r="G189" s="31">
        <v>1.5873015873015872</v>
      </c>
      <c r="H189" s="31">
        <v>1.0638297872340425</v>
      </c>
      <c r="I189" s="31">
        <v>1.2121212121212122</v>
      </c>
      <c r="J189" s="31">
        <v>0.66298342541436461</v>
      </c>
      <c r="K189" s="31">
        <v>1.9441069258809234</v>
      </c>
      <c r="L189" s="31">
        <v>0</v>
      </c>
      <c r="M189" s="31">
        <v>0</v>
      </c>
      <c r="N189" s="31">
        <v>0</v>
      </c>
      <c r="O189" s="31">
        <v>0</v>
      </c>
      <c r="P189" s="31">
        <v>1.5037593984962405</v>
      </c>
      <c r="Q189" s="31">
        <v>3.1152647975077881</v>
      </c>
      <c r="R189" s="81" t="e">
        <v>#VALUE!</v>
      </c>
      <c r="S189" s="81" t="e">
        <v>#VALUE!</v>
      </c>
      <c r="T189" s="31">
        <v>3.0303030303030303</v>
      </c>
      <c r="U189" s="31">
        <v>0</v>
      </c>
      <c r="V189" s="31">
        <v>1.3941983359568249</v>
      </c>
      <c r="W189" s="31">
        <v>4.3478260869565215</v>
      </c>
      <c r="X189" s="31">
        <v>4.3478260869565215</v>
      </c>
      <c r="Y189" s="81" t="e">
        <v>#VALUE!</v>
      </c>
      <c r="Z189" s="81" t="e">
        <v>#VALUE!</v>
      </c>
      <c r="AA189" s="81" t="e">
        <v>#VALUE!</v>
      </c>
      <c r="AB189" s="31">
        <v>1.6251354279523293</v>
      </c>
      <c r="AC189" s="31">
        <v>4.166666666666667</v>
      </c>
      <c r="AD189" s="31">
        <v>4.166666666666667</v>
      </c>
      <c r="AE189" s="31">
        <v>4.166666666666667</v>
      </c>
      <c r="AF189" s="31">
        <v>0</v>
      </c>
      <c r="AG189" s="31">
        <v>2.0170828751584478</v>
      </c>
      <c r="AH189" s="31">
        <v>2.1845954539427179</v>
      </c>
      <c r="AI189" s="31">
        <v>2.1176052574658595</v>
      </c>
      <c r="AJ189" s="31">
        <f t="shared" si="142"/>
        <v>42.14014841500331</v>
      </c>
      <c r="AK189" s="31">
        <f t="shared" si="143"/>
        <v>44.257753672469171</v>
      </c>
    </row>
    <row r="190" spans="1:37" ht="100.8" x14ac:dyDescent="0.3">
      <c r="A190" s="18" t="s">
        <v>245</v>
      </c>
      <c r="B190" s="31">
        <v>2.3386034255599459</v>
      </c>
      <c r="C190" s="31">
        <v>2.4844720496894408</v>
      </c>
      <c r="D190" s="31">
        <v>1.6112789526686808</v>
      </c>
      <c r="E190" s="31">
        <v>2.0768753874767527</v>
      </c>
      <c r="F190" s="31">
        <v>1.7658138439805369</v>
      </c>
      <c r="G190" s="31">
        <v>1.5873015873015872</v>
      </c>
      <c r="H190" s="31">
        <v>3.4042553191489362</v>
      </c>
      <c r="I190" s="31">
        <v>1.8181818181818183</v>
      </c>
      <c r="J190" s="31">
        <v>2.6519337016574585</v>
      </c>
      <c r="K190" s="31">
        <v>1.4580801944106925</v>
      </c>
      <c r="L190" s="31">
        <v>1.3157894736842104</v>
      </c>
      <c r="M190" s="31">
        <v>0</v>
      </c>
      <c r="N190" s="31">
        <v>0</v>
      </c>
      <c r="O190" s="31">
        <v>0</v>
      </c>
      <c r="P190" s="31">
        <v>1.5037593984962405</v>
      </c>
      <c r="Q190" s="31">
        <v>3.1152647975077881</v>
      </c>
      <c r="R190" s="81" t="e">
        <v>#VALUE!</v>
      </c>
      <c r="S190" s="81" t="e">
        <v>#VALUE!</v>
      </c>
      <c r="T190" s="31">
        <v>0</v>
      </c>
      <c r="U190" s="31">
        <v>0</v>
      </c>
      <c r="V190" s="31">
        <v>2.023836294130875</v>
      </c>
      <c r="W190" s="31">
        <v>0</v>
      </c>
      <c r="X190" s="31">
        <v>0</v>
      </c>
      <c r="Y190" s="81" t="e">
        <v>#VALUE!</v>
      </c>
      <c r="Z190" s="81" t="e">
        <v>#VALUE!</v>
      </c>
      <c r="AA190" s="81" t="e">
        <v>#VALUE!</v>
      </c>
      <c r="AB190" s="31">
        <v>2.0151679306608883</v>
      </c>
      <c r="AC190" s="31">
        <v>0</v>
      </c>
      <c r="AD190" s="31">
        <v>0</v>
      </c>
      <c r="AE190" s="31">
        <v>0</v>
      </c>
      <c r="AF190" s="31">
        <v>0</v>
      </c>
      <c r="AG190" s="31">
        <v>2.1471095079529774</v>
      </c>
      <c r="AH190" s="31">
        <v>2.5358876246642414</v>
      </c>
      <c r="AI190" s="31">
        <v>2.380410808454926</v>
      </c>
      <c r="AJ190" s="31">
        <f t="shared" si="142"/>
        <v>24.759867504779145</v>
      </c>
      <c r="AK190" s="31">
        <f t="shared" si="143"/>
        <v>27.14027831323407</v>
      </c>
    </row>
    <row r="191" spans="1:37" ht="100.8" x14ac:dyDescent="0.3">
      <c r="A191" s="18" t="s">
        <v>247</v>
      </c>
      <c r="B191" s="31">
        <v>2.2480237154150187</v>
      </c>
      <c r="C191" s="31">
        <v>2.4844720496894408</v>
      </c>
      <c r="D191" s="31">
        <v>3.2225579053373616</v>
      </c>
      <c r="E191" s="31">
        <v>2.0148791072535661</v>
      </c>
      <c r="F191" s="31">
        <v>1.7658138439805369</v>
      </c>
      <c r="G191" s="31">
        <v>3.1746031746031744</v>
      </c>
      <c r="H191" s="31">
        <v>3.4042553191489362</v>
      </c>
      <c r="I191" s="31">
        <v>1.8181818181818183</v>
      </c>
      <c r="J191" s="31">
        <v>0.66298342541436461</v>
      </c>
      <c r="K191" s="31">
        <v>0.97205346294046169</v>
      </c>
      <c r="L191" s="31">
        <v>3.1578947368421053</v>
      </c>
      <c r="M191" s="31">
        <v>0</v>
      </c>
      <c r="N191" s="31">
        <v>0</v>
      </c>
      <c r="O191" s="31">
        <v>0</v>
      </c>
      <c r="P191" s="31">
        <v>1.5037593984962405</v>
      </c>
      <c r="Q191" s="31">
        <v>3.1152647975077881</v>
      </c>
      <c r="R191" s="81" t="e">
        <v>#VALUE!</v>
      </c>
      <c r="S191" s="81" t="e">
        <v>#VALUE!</v>
      </c>
      <c r="T191" s="31">
        <v>0</v>
      </c>
      <c r="U191" s="31">
        <v>0</v>
      </c>
      <c r="V191" s="31">
        <v>2.023836294130875</v>
      </c>
      <c r="W191" s="31">
        <v>4.3478260869565215</v>
      </c>
      <c r="X191" s="31">
        <v>4.3478260869565215</v>
      </c>
      <c r="Y191" s="81" t="e">
        <v>#VALUE!</v>
      </c>
      <c r="Z191" s="81" t="e">
        <v>#VALUE!</v>
      </c>
      <c r="AA191" s="81" t="e">
        <v>#VALUE!</v>
      </c>
      <c r="AB191" s="31">
        <v>2.058504875406284</v>
      </c>
      <c r="AC191" s="31">
        <v>4.166666666666667</v>
      </c>
      <c r="AD191" s="31">
        <v>4.166666666666667</v>
      </c>
      <c r="AE191" s="31">
        <v>4.166666666666667</v>
      </c>
      <c r="AF191" s="31">
        <v>0</v>
      </c>
      <c r="AG191" s="31">
        <v>2.1675081815381745</v>
      </c>
      <c r="AH191" s="31">
        <v>2.4691175474529428</v>
      </c>
      <c r="AI191" s="31">
        <v>2.3485005118337154</v>
      </c>
      <c r="AJ191" s="31">
        <f t="shared" si="142"/>
        <v>48.35722583561472</v>
      </c>
      <c r="AK191" s="31">
        <f t="shared" si="143"/>
        <v>50.705726347448433</v>
      </c>
    </row>
    <row r="192" spans="1:37" ht="86.4" x14ac:dyDescent="0.3">
      <c r="A192" s="18" t="s">
        <v>248</v>
      </c>
      <c r="B192" s="31">
        <v>2.2233201581027657</v>
      </c>
      <c r="C192" s="31">
        <v>2.4844720496894408</v>
      </c>
      <c r="D192" s="31">
        <v>1.6112789526686808</v>
      </c>
      <c r="E192" s="31">
        <v>1.9838809671419728</v>
      </c>
      <c r="F192" s="31">
        <v>2.9822633809449064</v>
      </c>
      <c r="G192" s="31">
        <v>1.5873015873015872</v>
      </c>
      <c r="H192" s="31">
        <v>1.0638297872340425</v>
      </c>
      <c r="I192" s="31">
        <v>1.8181818181818183</v>
      </c>
      <c r="J192" s="31">
        <v>0.66298342541436461</v>
      </c>
      <c r="K192" s="31">
        <v>1.4580801944106925</v>
      </c>
      <c r="L192" s="31">
        <v>4.2105263157894735</v>
      </c>
      <c r="M192" s="31">
        <v>0</v>
      </c>
      <c r="N192" s="31">
        <v>0</v>
      </c>
      <c r="O192" s="31">
        <v>0</v>
      </c>
      <c r="P192" s="31">
        <v>1.5037593984962405</v>
      </c>
      <c r="Q192" s="31">
        <v>3.1152647975077881</v>
      </c>
      <c r="R192" s="81" t="e">
        <v>#VALUE!</v>
      </c>
      <c r="S192" s="81" t="e">
        <v>#VALUE!</v>
      </c>
      <c r="T192" s="31">
        <v>3.0303030303030303</v>
      </c>
      <c r="U192" s="31">
        <v>0</v>
      </c>
      <c r="V192" s="31">
        <v>1.8439397346525748</v>
      </c>
      <c r="W192" s="31">
        <v>4.3478260869565215</v>
      </c>
      <c r="X192" s="31">
        <v>4.3478260869565215</v>
      </c>
      <c r="Y192" s="81" t="e">
        <v>#VALUE!</v>
      </c>
      <c r="Z192" s="81" t="e">
        <v>#VALUE!</v>
      </c>
      <c r="AA192" s="81" t="e">
        <v>#VALUE!</v>
      </c>
      <c r="AB192" s="31">
        <v>1.8959913326110509</v>
      </c>
      <c r="AC192" s="31">
        <v>4.166666666666667</v>
      </c>
      <c r="AD192" s="31">
        <v>4.166666666666667</v>
      </c>
      <c r="AE192" s="31">
        <v>4.166666666666667</v>
      </c>
      <c r="AF192" s="31">
        <v>0</v>
      </c>
      <c r="AG192" s="31">
        <v>2.2903773850045654</v>
      </c>
      <c r="AH192" s="31">
        <v>2.5806050534430907</v>
      </c>
      <c r="AI192" s="31">
        <v>2.4645396888428834</v>
      </c>
      <c r="AJ192" s="31">
        <f t="shared" si="142"/>
        <v>48.414506750298479</v>
      </c>
      <c r="AK192" s="31">
        <f t="shared" si="143"/>
        <v>50.879046439141362</v>
      </c>
    </row>
    <row r="193" spans="1:37" ht="86.4" x14ac:dyDescent="0.3">
      <c r="A193" s="18" t="s">
        <v>249</v>
      </c>
      <c r="B193" s="31">
        <v>2.2480237154150187</v>
      </c>
      <c r="C193" s="31">
        <v>1.8633540372670807</v>
      </c>
      <c r="D193" s="31">
        <v>1.6112789526686808</v>
      </c>
      <c r="E193" s="31">
        <v>2.0148791072535661</v>
      </c>
      <c r="F193" s="31">
        <v>1.7658138439805369</v>
      </c>
      <c r="G193" s="31">
        <v>3.1746031746031744</v>
      </c>
      <c r="H193" s="31">
        <v>3.4042553191489362</v>
      </c>
      <c r="I193" s="31">
        <v>1.8181818181818183</v>
      </c>
      <c r="J193" s="31">
        <v>0.66298342541436461</v>
      </c>
      <c r="K193" s="31">
        <v>0.97205346294046169</v>
      </c>
      <c r="L193" s="31">
        <v>3.1578947368421053</v>
      </c>
      <c r="M193" s="31">
        <v>0</v>
      </c>
      <c r="N193" s="31">
        <v>0</v>
      </c>
      <c r="O193" s="31">
        <v>0</v>
      </c>
      <c r="P193" s="31">
        <v>1.5037593984962405</v>
      </c>
      <c r="Q193" s="31">
        <v>3.1152647975077881</v>
      </c>
      <c r="R193" s="81" t="e">
        <v>#VALUE!</v>
      </c>
      <c r="S193" s="81" t="e">
        <v>#VALUE!</v>
      </c>
      <c r="T193" s="31">
        <v>0</v>
      </c>
      <c r="U193" s="31">
        <v>0</v>
      </c>
      <c r="V193" s="31">
        <v>2.023836294130875</v>
      </c>
      <c r="W193" s="31">
        <v>4.3478260869565215</v>
      </c>
      <c r="X193" s="31">
        <v>4.3478260869565215</v>
      </c>
      <c r="Y193" s="81" t="e">
        <v>#VALUE!</v>
      </c>
      <c r="Z193" s="81" t="e">
        <v>#VALUE!</v>
      </c>
      <c r="AA193" s="81" t="e">
        <v>#VALUE!</v>
      </c>
      <c r="AB193" s="31">
        <v>2.058504875406284</v>
      </c>
      <c r="AC193" s="31">
        <v>4.166666666666667</v>
      </c>
      <c r="AD193" s="31">
        <v>4.166666666666667</v>
      </c>
      <c r="AE193" s="31">
        <v>4.166666666666667</v>
      </c>
      <c r="AF193" s="31">
        <v>0</v>
      </c>
      <c r="AG193" s="31">
        <v>2.8032071963657437</v>
      </c>
      <c r="AH193" s="31">
        <v>1.8681153046652084</v>
      </c>
      <c r="AI193" s="31">
        <v>2.2420692489215903</v>
      </c>
      <c r="AJ193" s="31">
        <f t="shared" si="142"/>
        <v>46.231260133435804</v>
      </c>
      <c r="AK193" s="31">
        <f t="shared" si="143"/>
        <v>48.473329382357392</v>
      </c>
    </row>
    <row r="194" spans="1:37" ht="86.4" x14ac:dyDescent="0.3">
      <c r="A194" s="18" t="s">
        <v>250</v>
      </c>
      <c r="B194" s="31">
        <v>2.2233201581027657</v>
      </c>
      <c r="C194" s="31">
        <v>2.4844720496894408</v>
      </c>
      <c r="D194" s="31">
        <v>1.6112789526686808</v>
      </c>
      <c r="E194" s="31">
        <v>1.8908865468071927</v>
      </c>
      <c r="F194" s="31">
        <v>2.9822633809449064</v>
      </c>
      <c r="G194" s="31">
        <v>1.5873015873015872</v>
      </c>
      <c r="H194" s="31">
        <v>1.0638297872340425</v>
      </c>
      <c r="I194" s="31">
        <v>1.8181818181818183</v>
      </c>
      <c r="J194" s="31">
        <v>0.66298342541436461</v>
      </c>
      <c r="K194" s="31">
        <v>1.4580801944106925</v>
      </c>
      <c r="L194" s="31">
        <v>4.2105263157894735</v>
      </c>
      <c r="M194" s="31">
        <v>0</v>
      </c>
      <c r="N194" s="31">
        <v>0</v>
      </c>
      <c r="O194" s="31">
        <v>0</v>
      </c>
      <c r="P194" s="31">
        <v>1.5037593984962405</v>
      </c>
      <c r="Q194" s="31">
        <v>3.1152647975077881</v>
      </c>
      <c r="R194" s="81" t="e">
        <v>#VALUE!</v>
      </c>
      <c r="S194" s="81" t="e">
        <v>#VALUE!</v>
      </c>
      <c r="T194" s="31">
        <v>3.0303030303030303</v>
      </c>
      <c r="U194" s="31">
        <v>0</v>
      </c>
      <c r="V194" s="31">
        <v>1.5291207555655497</v>
      </c>
      <c r="W194" s="31">
        <v>4.3478260869565215</v>
      </c>
      <c r="X194" s="31">
        <v>4.3478260869565215</v>
      </c>
      <c r="Y194" s="81" t="e">
        <v>#VALUE!</v>
      </c>
      <c r="Z194" s="81" t="e">
        <v>#VALUE!</v>
      </c>
      <c r="AA194" s="81" t="e">
        <v>#VALUE!</v>
      </c>
      <c r="AB194" s="31">
        <v>1.7009750812567714</v>
      </c>
      <c r="AC194" s="31">
        <v>4.166666666666667</v>
      </c>
      <c r="AD194" s="31">
        <v>4.166666666666667</v>
      </c>
      <c r="AE194" s="31">
        <v>4.166666666666667</v>
      </c>
      <c r="AF194" s="31">
        <v>0</v>
      </c>
      <c r="AG194" s="31">
        <v>2.8312404612342892</v>
      </c>
      <c r="AH194" s="31">
        <v>2.3213314139420436</v>
      </c>
      <c r="AI194" s="31">
        <v>2.5252498749396879</v>
      </c>
      <c r="AJ194" s="31">
        <f t="shared" si="142"/>
        <v>48.14099941613415</v>
      </c>
      <c r="AK194" s="31">
        <f t="shared" si="143"/>
        <v>50.666249291073839</v>
      </c>
    </row>
    <row r="195" spans="1:37" ht="100.8" x14ac:dyDescent="0.3">
      <c r="A195" s="18" t="s">
        <v>251</v>
      </c>
      <c r="B195" s="31">
        <v>2.3386034255599459</v>
      </c>
      <c r="C195" s="31">
        <v>1.8633540372670807</v>
      </c>
      <c r="D195" s="31">
        <v>1.6112789526686808</v>
      </c>
      <c r="E195" s="31">
        <v>2.0148791072535661</v>
      </c>
      <c r="F195" s="31">
        <v>1.7658138439805369</v>
      </c>
      <c r="G195" s="31">
        <v>3.1746031746031744</v>
      </c>
      <c r="H195" s="31">
        <v>3.4042553191489362</v>
      </c>
      <c r="I195" s="31">
        <v>1.8181818181818183</v>
      </c>
      <c r="J195" s="31">
        <v>0.66298342541436461</v>
      </c>
      <c r="K195" s="31">
        <v>0.97205346294046169</v>
      </c>
      <c r="L195" s="31">
        <v>3.1578947368421053</v>
      </c>
      <c r="M195" s="31">
        <v>0</v>
      </c>
      <c r="N195" s="31">
        <v>0</v>
      </c>
      <c r="O195" s="31">
        <v>0</v>
      </c>
      <c r="P195" s="31">
        <v>1.5037593984962405</v>
      </c>
      <c r="Q195" s="31">
        <v>3.1152647975077881</v>
      </c>
      <c r="R195" s="81" t="e">
        <v>#VALUE!</v>
      </c>
      <c r="S195" s="81" t="e">
        <v>#VALUE!</v>
      </c>
      <c r="T195" s="31">
        <v>0</v>
      </c>
      <c r="U195" s="31">
        <v>11.111111111111111</v>
      </c>
      <c r="V195" s="31">
        <v>2.023836294130875</v>
      </c>
      <c r="W195" s="31">
        <v>4.3478260869565215</v>
      </c>
      <c r="X195" s="31">
        <v>4.3478260869565215</v>
      </c>
      <c r="Y195" s="81" t="e">
        <v>#VALUE!</v>
      </c>
      <c r="Z195" s="81" t="e">
        <v>#VALUE!</v>
      </c>
      <c r="AA195" s="81" t="e">
        <v>#VALUE!</v>
      </c>
      <c r="AB195" s="31">
        <v>2.058504875406284</v>
      </c>
      <c r="AC195" s="31">
        <v>4.166666666666667</v>
      </c>
      <c r="AD195" s="31">
        <v>4.166666666666667</v>
      </c>
      <c r="AE195" s="31">
        <v>4.166666666666667</v>
      </c>
      <c r="AF195" s="31">
        <v>0</v>
      </c>
      <c r="AG195" s="31">
        <v>2.2927631947806115</v>
      </c>
      <c r="AH195" s="31">
        <v>2.3847228409789403</v>
      </c>
      <c r="AI195" s="31">
        <v>2.3479471265133296</v>
      </c>
      <c r="AJ195" s="31">
        <f t="shared" si="142"/>
        <v>57.327073077100103</v>
      </c>
      <c r="AK195" s="31">
        <f t="shared" si="143"/>
        <v>59.675020203613435</v>
      </c>
    </row>
    <row r="196" spans="1:37" ht="100.8" x14ac:dyDescent="0.3">
      <c r="A196" s="18" t="s">
        <v>253</v>
      </c>
      <c r="B196" s="31">
        <v>2.2480237154150187</v>
      </c>
      <c r="C196" s="31">
        <v>2.4844720496894408</v>
      </c>
      <c r="D196" s="31">
        <v>1.6112789526686808</v>
      </c>
      <c r="E196" s="31">
        <v>1.9218846869187862</v>
      </c>
      <c r="F196" s="31">
        <v>3.1392246115209543</v>
      </c>
      <c r="G196" s="31">
        <v>3.1746031746031744</v>
      </c>
      <c r="H196" s="31">
        <v>1.0638297872340425</v>
      </c>
      <c r="I196" s="31">
        <v>1.8181818181818183</v>
      </c>
      <c r="J196" s="31">
        <v>0.66298342541436461</v>
      </c>
      <c r="K196" s="31">
        <v>7.7764277035236935</v>
      </c>
      <c r="L196" s="31">
        <v>3.1578947368421053</v>
      </c>
      <c r="M196" s="31">
        <v>0</v>
      </c>
      <c r="N196" s="31">
        <v>0</v>
      </c>
      <c r="O196" s="31">
        <v>0</v>
      </c>
      <c r="P196" s="31">
        <v>6.0150375939849621</v>
      </c>
      <c r="Q196" s="31">
        <v>1.2461059190031154</v>
      </c>
      <c r="R196" s="81" t="e">
        <v>#VALUE!</v>
      </c>
      <c r="S196" s="81" t="e">
        <v>#VALUE!</v>
      </c>
      <c r="T196" s="31">
        <v>0</v>
      </c>
      <c r="U196" s="31">
        <v>0</v>
      </c>
      <c r="V196" s="31">
        <v>1.7989655947829999</v>
      </c>
      <c r="W196" s="31">
        <v>4.3478260869565215</v>
      </c>
      <c r="X196" s="31">
        <v>4.3478260869565215</v>
      </c>
      <c r="Y196" s="81" t="e">
        <v>#VALUE!</v>
      </c>
      <c r="Z196" s="81" t="e">
        <v>#VALUE!</v>
      </c>
      <c r="AA196" s="81" t="e">
        <v>#VALUE!</v>
      </c>
      <c r="AB196" s="31">
        <v>1.7659804983748646</v>
      </c>
      <c r="AC196" s="31">
        <v>4.166666666666667</v>
      </c>
      <c r="AD196" s="31">
        <v>4.166666666666667</v>
      </c>
      <c r="AE196" s="31">
        <v>4.166666666666667</v>
      </c>
      <c r="AF196" s="31">
        <v>0</v>
      </c>
      <c r="AG196" s="31">
        <v>2.7138586202528052</v>
      </c>
      <c r="AH196" s="31">
        <v>2.8833798076602029</v>
      </c>
      <c r="AI196" s="31">
        <v>2.8155863456179464</v>
      </c>
      <c r="AJ196" s="31">
        <f t="shared" si="142"/>
        <v>54.732999099703385</v>
      </c>
      <c r="AK196" s="31">
        <f t="shared" si="143"/>
        <v>57.548585445321329</v>
      </c>
    </row>
    <row r="197" spans="1:37" ht="100.8" x14ac:dyDescent="0.3">
      <c r="A197" s="18" t="s">
        <v>254</v>
      </c>
      <c r="B197" s="31">
        <v>2.2480237154150187</v>
      </c>
      <c r="C197" s="31">
        <v>2.4844720496894408</v>
      </c>
      <c r="D197" s="31">
        <v>1.6112789526686808</v>
      </c>
      <c r="E197" s="31">
        <v>2.0768753874767527</v>
      </c>
      <c r="F197" s="31">
        <v>3.1392246115209543</v>
      </c>
      <c r="G197" s="31">
        <v>3.1746031746031744</v>
      </c>
      <c r="H197" s="31">
        <v>1.0638297872340425</v>
      </c>
      <c r="I197" s="31">
        <v>2.4242424242424243</v>
      </c>
      <c r="J197" s="31">
        <v>0.66298342541436461</v>
      </c>
      <c r="K197" s="31">
        <v>7.7764277035236935</v>
      </c>
      <c r="L197" s="31">
        <v>3.1578947368421053</v>
      </c>
      <c r="M197" s="31">
        <v>0.49342105263157909</v>
      </c>
      <c r="N197" s="31">
        <v>0</v>
      </c>
      <c r="O197" s="31">
        <v>16.666666666666668</v>
      </c>
      <c r="P197" s="31">
        <v>6.0150375939849621</v>
      </c>
      <c r="Q197" s="31">
        <v>1.2461059190031154</v>
      </c>
      <c r="R197" s="81" t="e">
        <v>#VALUE!</v>
      </c>
      <c r="S197" s="81" t="e">
        <v>#VALUE!</v>
      </c>
      <c r="T197" s="31">
        <v>0</v>
      </c>
      <c r="U197" s="31">
        <v>0</v>
      </c>
      <c r="V197" s="31">
        <v>2.023836294130875</v>
      </c>
      <c r="W197" s="31">
        <v>4.3478260869565215</v>
      </c>
      <c r="X197" s="31">
        <v>4.3478260869565215</v>
      </c>
      <c r="Y197" s="81" t="e">
        <v>#VALUE!</v>
      </c>
      <c r="Z197" s="81" t="e">
        <v>#VALUE!</v>
      </c>
      <c r="AA197" s="81" t="e">
        <v>#VALUE!</v>
      </c>
      <c r="AB197" s="31">
        <v>2.0151679306608883</v>
      </c>
      <c r="AC197" s="31">
        <v>4.166666666666667</v>
      </c>
      <c r="AD197" s="31">
        <v>4.166666666666667</v>
      </c>
      <c r="AE197" s="31">
        <v>4.166666666666667</v>
      </c>
      <c r="AF197" s="31">
        <v>0</v>
      </c>
      <c r="AG197" s="31">
        <v>2.8391136334952423</v>
      </c>
      <c r="AH197" s="31">
        <v>3.183149550663376</v>
      </c>
      <c r="AI197" s="31">
        <v>3.0455656518693019</v>
      </c>
      <c r="AJ197" s="31">
        <f t="shared" si="142"/>
        <v>72.399842086430709</v>
      </c>
      <c r="AK197" s="31">
        <f t="shared" si="143"/>
        <v>75.445407738300005</v>
      </c>
    </row>
    <row r="198" spans="1:37" ht="100.8" x14ac:dyDescent="0.3">
      <c r="A198" s="18" t="s">
        <v>255</v>
      </c>
      <c r="B198" s="31">
        <v>2.2480237154150187</v>
      </c>
      <c r="C198" s="31">
        <v>3.7267080745341614</v>
      </c>
      <c r="D198" s="31">
        <v>1.6112789526686808</v>
      </c>
      <c r="E198" s="31">
        <v>1.9218846869187862</v>
      </c>
      <c r="F198" s="31">
        <v>3.1392246115209543</v>
      </c>
      <c r="G198" s="31">
        <v>3.1746031746031744</v>
      </c>
      <c r="H198" s="31">
        <v>1.0638297872340425</v>
      </c>
      <c r="I198" s="31">
        <v>1.8181818181818183</v>
      </c>
      <c r="J198" s="31">
        <v>0.66298342541436461</v>
      </c>
      <c r="K198" s="31">
        <v>7.7764277035236935</v>
      </c>
      <c r="L198" s="31">
        <v>3.1578947368421053</v>
      </c>
      <c r="M198" s="31">
        <v>0</v>
      </c>
      <c r="N198" s="31">
        <v>0</v>
      </c>
      <c r="O198" s="31">
        <v>0</v>
      </c>
      <c r="P198" s="31">
        <v>6.0150375939849621</v>
      </c>
      <c r="Q198" s="31">
        <v>1.2461059190031154</v>
      </c>
      <c r="R198" s="81" t="e">
        <v>#VALUE!</v>
      </c>
      <c r="S198" s="81" t="e">
        <v>#VALUE!</v>
      </c>
      <c r="T198" s="31">
        <v>0</v>
      </c>
      <c r="U198" s="31">
        <v>11.111111111111111</v>
      </c>
      <c r="V198" s="31">
        <v>1.7989655947829999</v>
      </c>
      <c r="W198" s="31">
        <v>4.3478260869565215</v>
      </c>
      <c r="X198" s="31">
        <v>4.3478260869565215</v>
      </c>
      <c r="Y198" s="81" t="e">
        <v>#VALUE!</v>
      </c>
      <c r="Z198" s="81" t="e">
        <v>#VALUE!</v>
      </c>
      <c r="AA198" s="81" t="e">
        <v>#VALUE!</v>
      </c>
      <c r="AB198" s="31">
        <v>1.7659804983748646</v>
      </c>
      <c r="AC198" s="31">
        <v>4.166666666666667</v>
      </c>
      <c r="AD198" s="31">
        <v>4.166666666666667</v>
      </c>
      <c r="AE198" s="31">
        <v>4.166666666666667</v>
      </c>
      <c r="AF198" s="31">
        <v>0</v>
      </c>
      <c r="AG198" s="31">
        <v>2.8152555357347779</v>
      </c>
      <c r="AH198" s="31">
        <v>2.9334633278925142</v>
      </c>
      <c r="AI198" s="31">
        <v>2.8861906795982</v>
      </c>
      <c r="AJ198" s="31">
        <f t="shared" si="142"/>
        <v>67.015741901678979</v>
      </c>
      <c r="AK198" s="31">
        <f t="shared" si="143"/>
        <v>69.90193258127718</v>
      </c>
    </row>
    <row r="199" spans="1:37" ht="86.4" x14ac:dyDescent="0.3">
      <c r="A199" s="18" t="s">
        <v>256</v>
      </c>
      <c r="B199" s="31">
        <v>2.2480237154150187</v>
      </c>
      <c r="C199" s="31">
        <v>2.4844720496894408</v>
      </c>
      <c r="D199" s="31">
        <v>1.6112789526686808</v>
      </c>
      <c r="E199" s="31">
        <v>1.9218846869187862</v>
      </c>
      <c r="F199" s="31">
        <v>3.1392246115209543</v>
      </c>
      <c r="G199" s="31">
        <v>3.1746031746031744</v>
      </c>
      <c r="H199" s="31">
        <v>1.0638297872340425</v>
      </c>
      <c r="I199" s="31">
        <v>1.8181818181818183</v>
      </c>
      <c r="J199" s="31">
        <v>0.66298342541436461</v>
      </c>
      <c r="K199" s="31">
        <v>7.7764277035236935</v>
      </c>
      <c r="L199" s="31">
        <v>3.1578947368421053</v>
      </c>
      <c r="M199" s="31">
        <v>0</v>
      </c>
      <c r="N199" s="31">
        <v>0</v>
      </c>
      <c r="O199" s="31">
        <v>0</v>
      </c>
      <c r="P199" s="31">
        <v>6.0150375939849621</v>
      </c>
      <c r="Q199" s="31">
        <v>1.2461059190031154</v>
      </c>
      <c r="R199" s="81" t="e">
        <v>#VALUE!</v>
      </c>
      <c r="S199" s="81" t="e">
        <v>#VALUE!</v>
      </c>
      <c r="T199" s="31">
        <v>0</v>
      </c>
      <c r="U199" s="31">
        <v>11.111111111111111</v>
      </c>
      <c r="V199" s="31">
        <v>1.7989655947829999</v>
      </c>
      <c r="W199" s="31">
        <v>4.3478260869565215</v>
      </c>
      <c r="X199" s="31">
        <v>4.3478260869565215</v>
      </c>
      <c r="Y199" s="81" t="e">
        <v>#VALUE!</v>
      </c>
      <c r="Z199" s="81" t="e">
        <v>#VALUE!</v>
      </c>
      <c r="AA199" s="81" t="e">
        <v>#VALUE!</v>
      </c>
      <c r="AB199" s="31">
        <v>1.7659804983748646</v>
      </c>
      <c r="AC199" s="31">
        <v>4.166666666666667</v>
      </c>
      <c r="AD199" s="31">
        <v>4.166666666666667</v>
      </c>
      <c r="AE199" s="31">
        <v>4.166666666666667</v>
      </c>
      <c r="AF199" s="31">
        <v>0</v>
      </c>
      <c r="AG199" s="31">
        <v>2.8389943430064402</v>
      </c>
      <c r="AH199" s="31">
        <v>2.0668594325712051</v>
      </c>
      <c r="AI199" s="31">
        <v>2.375645015911259</v>
      </c>
      <c r="AJ199" s="31">
        <f t="shared" si="142"/>
        <v>66.28405154052119</v>
      </c>
      <c r="AK199" s="31">
        <f t="shared" si="143"/>
        <v>68.659696556432451</v>
      </c>
    </row>
    <row r="200" spans="1:37" ht="86.4" x14ac:dyDescent="0.3">
      <c r="A200" s="18" t="s">
        <v>258</v>
      </c>
      <c r="B200" s="31">
        <v>2.2480237154150187</v>
      </c>
      <c r="C200" s="31">
        <v>3.7267080745341614</v>
      </c>
      <c r="D200" s="31">
        <v>3.2225579053373616</v>
      </c>
      <c r="E200" s="31">
        <v>2.107873527588346</v>
      </c>
      <c r="F200" s="31">
        <v>2.9822633809449064</v>
      </c>
      <c r="G200" s="31">
        <v>1.5873015873015872</v>
      </c>
      <c r="H200" s="31">
        <v>1.0638297872340425</v>
      </c>
      <c r="I200" s="31">
        <v>2.4242424242424243</v>
      </c>
      <c r="J200" s="31">
        <v>0.66298342541436461</v>
      </c>
      <c r="K200" s="31">
        <v>1.4580801944106925</v>
      </c>
      <c r="L200" s="31">
        <v>4.2105263157894735</v>
      </c>
      <c r="M200" s="31">
        <v>0.49342105263157909</v>
      </c>
      <c r="N200" s="31">
        <v>0</v>
      </c>
      <c r="O200" s="31">
        <v>16.666666666666668</v>
      </c>
      <c r="P200" s="31">
        <v>1.5037593984962405</v>
      </c>
      <c r="Q200" s="31">
        <v>3.1152647975077881</v>
      </c>
      <c r="R200" s="81" t="e">
        <v>#VALUE!</v>
      </c>
      <c r="S200" s="81" t="e">
        <v>#VALUE!</v>
      </c>
      <c r="T200" s="31">
        <v>0</v>
      </c>
      <c r="U200" s="31">
        <v>0</v>
      </c>
      <c r="V200" s="31">
        <v>1.9338880143917248</v>
      </c>
      <c r="W200" s="31">
        <v>4.3478260869565215</v>
      </c>
      <c r="X200" s="31">
        <v>5.7971014492753623</v>
      </c>
      <c r="Y200" s="81" t="e">
        <v>#VALUE!</v>
      </c>
      <c r="Z200" s="81" t="e">
        <v>#VALUE!</v>
      </c>
      <c r="AA200" s="81" t="e">
        <v>#VALUE!</v>
      </c>
      <c r="AB200" s="31">
        <v>2.1235102925243772</v>
      </c>
      <c r="AC200" s="31">
        <v>4.166666666666667</v>
      </c>
      <c r="AD200" s="31">
        <v>4.166666666666667</v>
      </c>
      <c r="AE200" s="31">
        <v>4.166666666666667</v>
      </c>
      <c r="AF200" s="31">
        <v>0</v>
      </c>
      <c r="AG200" s="31">
        <v>2.980950024681202</v>
      </c>
      <c r="AH200" s="31">
        <v>3.2450146227979548</v>
      </c>
      <c r="AI200" s="31">
        <v>3.1394121693057579</v>
      </c>
      <c r="AJ200" s="31">
        <f t="shared" si="142"/>
        <v>66.78939534230814</v>
      </c>
      <c r="AK200" s="31">
        <f t="shared" si="143"/>
        <v>69.928807511613897</v>
      </c>
    </row>
    <row r="201" spans="1:37" ht="86.4" x14ac:dyDescent="0.3">
      <c r="A201" s="18" t="s">
        <v>259</v>
      </c>
      <c r="B201" s="31">
        <v>2.2233201581027657</v>
      </c>
      <c r="C201" s="31">
        <v>2.4844720496894408</v>
      </c>
      <c r="D201" s="31">
        <v>6.4451158106747233</v>
      </c>
      <c r="E201" s="31">
        <v>1.8908865468071927</v>
      </c>
      <c r="F201" s="31">
        <v>2.9822633809449064</v>
      </c>
      <c r="G201" s="31">
        <v>1.5873015873015872</v>
      </c>
      <c r="H201" s="31">
        <v>1.0638297872340425</v>
      </c>
      <c r="I201" s="31">
        <v>1.8181818181818183</v>
      </c>
      <c r="J201" s="31">
        <v>0.66298342541436461</v>
      </c>
      <c r="K201" s="31">
        <v>1.4580801944106925</v>
      </c>
      <c r="L201" s="31">
        <v>4.2105263157894735</v>
      </c>
      <c r="M201" s="31">
        <v>0</v>
      </c>
      <c r="N201" s="31">
        <v>0</v>
      </c>
      <c r="O201" s="31">
        <v>0</v>
      </c>
      <c r="P201" s="31">
        <v>1.5037593984962405</v>
      </c>
      <c r="Q201" s="31">
        <v>3.1152647975077881</v>
      </c>
      <c r="R201" s="81" t="e">
        <v>#VALUE!</v>
      </c>
      <c r="S201" s="81" t="e">
        <v>#VALUE!</v>
      </c>
      <c r="T201" s="31">
        <v>3.0303030303030303</v>
      </c>
      <c r="U201" s="31">
        <v>0</v>
      </c>
      <c r="V201" s="31">
        <v>1.5291207555655497</v>
      </c>
      <c r="W201" s="31">
        <v>4.3478260869565215</v>
      </c>
      <c r="X201" s="31">
        <v>4.3478260869565215</v>
      </c>
      <c r="Y201" s="81" t="e">
        <v>#VALUE!</v>
      </c>
      <c r="Z201" s="81" t="e">
        <v>#VALUE!</v>
      </c>
      <c r="AA201" s="81" t="e">
        <v>#VALUE!</v>
      </c>
      <c r="AB201" s="31">
        <v>1.7009750812567714</v>
      </c>
      <c r="AC201" s="31">
        <v>4.166666666666667</v>
      </c>
      <c r="AD201" s="31">
        <v>4.166666666666667</v>
      </c>
      <c r="AE201" s="31">
        <v>4.166666666666667</v>
      </c>
      <c r="AF201" s="31">
        <v>0</v>
      </c>
      <c r="AG201" s="31">
        <v>2.9560183125215169</v>
      </c>
      <c r="AH201" s="31">
        <v>3.3853279770995885</v>
      </c>
      <c r="AI201" s="31">
        <v>3.2136421312471595</v>
      </c>
      <c r="AJ201" s="31">
        <f t="shared" si="142"/>
        <v>52.286444017832714</v>
      </c>
      <c r="AK201" s="31">
        <f t="shared" si="143"/>
        <v>55.500086149079877</v>
      </c>
    </row>
    <row r="202" spans="1:37" ht="86.4" x14ac:dyDescent="0.3">
      <c r="A202" s="18" t="s">
        <v>260</v>
      </c>
      <c r="B202" s="31">
        <v>2.2233201581027657</v>
      </c>
      <c r="C202" s="31">
        <v>2.4844720496894408</v>
      </c>
      <c r="D202" s="31">
        <v>6.4451158106747233</v>
      </c>
      <c r="E202" s="31">
        <v>1.9838809671419728</v>
      </c>
      <c r="F202" s="31">
        <v>2.9822633809449064</v>
      </c>
      <c r="G202" s="31">
        <v>1.5873015873015872</v>
      </c>
      <c r="H202" s="31">
        <v>1.0638297872340425</v>
      </c>
      <c r="I202" s="31">
        <v>1.8181818181818183</v>
      </c>
      <c r="J202" s="31">
        <v>0.66298342541436461</v>
      </c>
      <c r="K202" s="31">
        <v>1.4580801944106925</v>
      </c>
      <c r="L202" s="31">
        <v>4.2105263157894735</v>
      </c>
      <c r="M202" s="31">
        <v>0</v>
      </c>
      <c r="N202" s="31">
        <v>0</v>
      </c>
      <c r="O202" s="31">
        <v>0</v>
      </c>
      <c r="P202" s="31">
        <v>1.5037593984962405</v>
      </c>
      <c r="Q202" s="31">
        <v>3.1152647975077881</v>
      </c>
      <c r="R202" s="81" t="e">
        <v>#VALUE!</v>
      </c>
      <c r="S202" s="81" t="e">
        <v>#VALUE!</v>
      </c>
      <c r="T202" s="31">
        <v>3.0303030303030303</v>
      </c>
      <c r="U202" s="31">
        <v>0</v>
      </c>
      <c r="V202" s="31">
        <v>1.8439397346525748</v>
      </c>
      <c r="W202" s="31">
        <v>4.3478260869565215</v>
      </c>
      <c r="X202" s="31">
        <v>4.3478260869565215</v>
      </c>
      <c r="Y202" s="81" t="e">
        <v>#VALUE!</v>
      </c>
      <c r="Z202" s="81" t="e">
        <v>#VALUE!</v>
      </c>
      <c r="AA202" s="81" t="e">
        <v>#VALUE!</v>
      </c>
      <c r="AB202" s="31">
        <v>1.8959913326110509</v>
      </c>
      <c r="AC202" s="31">
        <v>4.166666666666667</v>
      </c>
      <c r="AD202" s="31">
        <v>4.166666666666667</v>
      </c>
      <c r="AE202" s="31">
        <v>4.166666666666667</v>
      </c>
      <c r="AF202" s="31">
        <v>0</v>
      </c>
      <c r="AG202" s="31">
        <v>2.9821429295692252</v>
      </c>
      <c r="AH202" s="31">
        <v>3.6878960374236782</v>
      </c>
      <c r="AI202" s="31">
        <v>3.4056572962948084</v>
      </c>
      <c r="AJ202" s="31">
        <f t="shared" si="142"/>
        <v>52.307226000852594</v>
      </c>
      <c r="AK202" s="31">
        <f t="shared" si="143"/>
        <v>55.7128832971474</v>
      </c>
    </row>
    <row r="203" spans="1:37" ht="115.8" thickBot="1" x14ac:dyDescent="0.35">
      <c r="A203" s="18" t="s">
        <v>261</v>
      </c>
      <c r="B203" s="31">
        <v>2.2480237154150187</v>
      </c>
      <c r="C203" s="31">
        <v>3.7267080745341614</v>
      </c>
      <c r="D203" s="31">
        <v>1.6112789526686808</v>
      </c>
      <c r="E203" s="31">
        <v>2.0768753874767527</v>
      </c>
      <c r="F203" s="31">
        <v>3.1392246115209543</v>
      </c>
      <c r="G203" s="31">
        <v>3.1746031746031744</v>
      </c>
      <c r="H203" s="31">
        <v>1.0638297872340425</v>
      </c>
      <c r="I203" s="31">
        <v>2.4242424242424243</v>
      </c>
      <c r="J203" s="31">
        <v>0.66298342541436461</v>
      </c>
      <c r="K203" s="31">
        <v>7.7764277035236935</v>
      </c>
      <c r="L203" s="31">
        <v>3.1578947368421053</v>
      </c>
      <c r="M203" s="31">
        <v>0.49342105263157909</v>
      </c>
      <c r="N203" s="31">
        <v>0</v>
      </c>
      <c r="O203" s="31">
        <v>16.666666666666668</v>
      </c>
      <c r="P203" s="31">
        <v>6.0150375939849621</v>
      </c>
      <c r="Q203" s="31">
        <v>1.2461059190031154</v>
      </c>
      <c r="R203" s="81" t="e">
        <v>#VALUE!</v>
      </c>
      <c r="S203" s="81" t="e">
        <v>#VALUE!</v>
      </c>
      <c r="T203" s="31">
        <v>0</v>
      </c>
      <c r="U203" s="31">
        <v>11.111111111111111</v>
      </c>
      <c r="V203" s="31">
        <v>2.023836294130875</v>
      </c>
      <c r="W203" s="31">
        <v>4.3478260869565215</v>
      </c>
      <c r="X203" s="31">
        <v>4.3478260869565215</v>
      </c>
      <c r="Y203" s="81" t="e">
        <v>#VALUE!</v>
      </c>
      <c r="Z203" s="81" t="e">
        <v>#VALUE!</v>
      </c>
      <c r="AA203" s="81" t="e">
        <v>#VALUE!</v>
      </c>
      <c r="AB203" s="31">
        <v>2.0368364030335862</v>
      </c>
      <c r="AC203" s="31">
        <v>4.166666666666667</v>
      </c>
      <c r="AD203" s="31">
        <v>4.166666666666667</v>
      </c>
      <c r="AE203" s="31">
        <v>4.166666666666667</v>
      </c>
      <c r="AF203" s="31">
        <v>0</v>
      </c>
      <c r="AG203" s="31">
        <v>2.9154595463287278</v>
      </c>
      <c r="AH203" s="31">
        <v>3.4978171534943829</v>
      </c>
      <c r="AI203" s="31">
        <v>3.2649256846449788</v>
      </c>
      <c r="AJ203" s="31">
        <f t="shared" si="142"/>
        <v>84.51216071723816</v>
      </c>
      <c r="AK203" s="31">
        <f t="shared" si="143"/>
        <v>87.777086401883139</v>
      </c>
    </row>
    <row r="204" spans="1:37" ht="115.8" thickBot="1" x14ac:dyDescent="0.35">
      <c r="A204" s="18" t="s">
        <v>264</v>
      </c>
      <c r="B204" s="31">
        <v>2.2480237154150187</v>
      </c>
      <c r="C204" s="31">
        <v>3.7267080745341614</v>
      </c>
      <c r="D204" s="31">
        <v>1.6112789526686808</v>
      </c>
      <c r="E204" s="31">
        <v>2.1388716676999397</v>
      </c>
      <c r="F204" s="31">
        <v>3.1392246115209543</v>
      </c>
      <c r="G204" s="31">
        <v>3.1746031746031744</v>
      </c>
      <c r="H204" s="31">
        <v>4.2553191489361701</v>
      </c>
      <c r="I204" s="31">
        <v>2.4242424242424243</v>
      </c>
      <c r="J204" s="31">
        <v>5.9668508287292816</v>
      </c>
      <c r="K204" s="31">
        <v>5.8323207776427699</v>
      </c>
      <c r="L204" s="31">
        <v>3.1578947368421053</v>
      </c>
      <c r="M204" s="31">
        <v>0.49342105263157909</v>
      </c>
      <c r="N204" s="31">
        <v>0</v>
      </c>
      <c r="O204" s="31">
        <v>16.666666666666668</v>
      </c>
      <c r="P204" s="31">
        <v>6.0150375939849621</v>
      </c>
      <c r="Q204" s="31">
        <v>1.2461059190031154</v>
      </c>
      <c r="R204" s="81" t="e">
        <v>#VALUE!</v>
      </c>
      <c r="S204" s="81" t="e">
        <v>#VALUE!</v>
      </c>
      <c r="T204" s="31">
        <v>0</v>
      </c>
      <c r="U204" s="31">
        <v>11.111111111111111</v>
      </c>
      <c r="V204" s="31">
        <v>2.2487069934787498</v>
      </c>
      <c r="W204" s="31">
        <v>4.3478260869565215</v>
      </c>
      <c r="X204" s="31">
        <v>4.3478260869565215</v>
      </c>
      <c r="Y204" s="81" t="e">
        <v>#VALUE!</v>
      </c>
      <c r="Z204" s="81" t="e">
        <v>#VALUE!</v>
      </c>
      <c r="AA204" s="81" t="e">
        <v>#VALUE!</v>
      </c>
      <c r="AB204" s="31">
        <v>2.4052004333694472</v>
      </c>
      <c r="AC204" s="31">
        <v>4.166666666666667</v>
      </c>
      <c r="AD204" s="31">
        <v>4.166666666666667</v>
      </c>
      <c r="AE204" s="31">
        <v>4.166666666666667</v>
      </c>
      <c r="AF204" s="31">
        <v>0</v>
      </c>
      <c r="AG204" s="31">
        <v>3.2744046271349121</v>
      </c>
      <c r="AH204" s="31">
        <v>4.5732613784193132</v>
      </c>
      <c r="AI204" s="31">
        <v>4.0538337056121758</v>
      </c>
      <c r="AJ204" s="82">
        <f t="shared" si="142"/>
        <v>90.193005484642285</v>
      </c>
      <c r="AK204" s="31">
        <f t="shared" si="143"/>
        <v>94.246839190254462</v>
      </c>
    </row>
    <row r="205" spans="1:37" ht="87" thickBot="1" x14ac:dyDescent="0.35">
      <c r="A205" s="18" t="s">
        <v>267</v>
      </c>
      <c r="B205" s="31">
        <v>2.2233201581027657</v>
      </c>
      <c r="C205" s="31">
        <v>1.8633540372670807</v>
      </c>
      <c r="D205" s="31">
        <v>1.6112789526686808</v>
      </c>
      <c r="E205" s="31">
        <v>1.9838809671419728</v>
      </c>
      <c r="F205" s="31">
        <v>2.9037827656568829</v>
      </c>
      <c r="G205" s="31">
        <v>1.5873015873015872</v>
      </c>
      <c r="H205" s="31">
        <v>0.85106382978723405</v>
      </c>
      <c r="I205" s="31">
        <v>1.2121212121212122</v>
      </c>
      <c r="J205" s="31">
        <v>0.66298342541436461</v>
      </c>
      <c r="K205" s="31">
        <v>1.4580801944106925</v>
      </c>
      <c r="L205" s="31">
        <v>0</v>
      </c>
      <c r="M205" s="31">
        <v>0</v>
      </c>
      <c r="N205" s="82">
        <v>0</v>
      </c>
      <c r="O205" s="31">
        <v>0</v>
      </c>
      <c r="P205" s="31">
        <v>1.5037593984962405</v>
      </c>
      <c r="Q205" s="31">
        <v>3.1152647975077881</v>
      </c>
      <c r="R205" s="81" t="e">
        <v>#VALUE!</v>
      </c>
      <c r="S205" s="81" t="e">
        <v>#VALUE!</v>
      </c>
      <c r="T205" s="31">
        <v>3.0303030303030303</v>
      </c>
      <c r="U205" s="31">
        <v>0</v>
      </c>
      <c r="V205" s="31">
        <v>1.7989655947829999</v>
      </c>
      <c r="W205" s="31">
        <v>4.3478260869565215</v>
      </c>
      <c r="X205" s="31">
        <v>2.8985507246376812</v>
      </c>
      <c r="Y205" s="81" t="e">
        <v>#VALUE!</v>
      </c>
      <c r="Z205" s="81" t="e">
        <v>#VALUE!</v>
      </c>
      <c r="AA205" s="81" t="e">
        <v>#VALUE!</v>
      </c>
      <c r="AB205" s="31">
        <v>2.1776814734561212</v>
      </c>
      <c r="AC205" s="31">
        <v>4.166666666666667</v>
      </c>
      <c r="AD205" s="31">
        <v>4.166666666666667</v>
      </c>
      <c r="AE205" s="31">
        <v>4.166666666666667</v>
      </c>
      <c r="AF205" s="31">
        <v>0</v>
      </c>
      <c r="AG205" s="31">
        <v>2.505100264848743</v>
      </c>
      <c r="AH205" s="31">
        <v>2.496226246499321</v>
      </c>
      <c r="AI205" s="31">
        <v>2.4997750679495154</v>
      </c>
      <c r="AJ205" s="31">
        <f t="shared" si="142"/>
        <v>40.874380221151092</v>
      </c>
      <c r="AK205" s="31">
        <f t="shared" si="143"/>
        <v>43.374155289100607</v>
      </c>
    </row>
    <row r="206" spans="1:37" ht="72.599999999999994" thickBot="1" x14ac:dyDescent="0.35">
      <c r="A206" s="18" t="s">
        <v>268</v>
      </c>
      <c r="B206" s="31">
        <v>2.3056653491436085</v>
      </c>
      <c r="C206" s="31">
        <v>1.2422360248447204</v>
      </c>
      <c r="D206" s="31">
        <v>0.80563947633434041</v>
      </c>
      <c r="E206" s="31">
        <v>1.7978921264724128</v>
      </c>
      <c r="F206" s="31">
        <v>2.9037827656568829</v>
      </c>
      <c r="G206" s="31">
        <v>1.5873015873015872</v>
      </c>
      <c r="H206" s="31">
        <v>0.85106382978723405</v>
      </c>
      <c r="I206" s="31">
        <v>0.60606060606060608</v>
      </c>
      <c r="J206" s="31">
        <v>0.66298342541436461</v>
      </c>
      <c r="K206" s="31">
        <v>0</v>
      </c>
      <c r="L206" s="31">
        <v>0</v>
      </c>
      <c r="M206" s="31">
        <v>0</v>
      </c>
      <c r="N206" s="83">
        <v>0</v>
      </c>
      <c r="O206" s="31">
        <v>0</v>
      </c>
      <c r="P206" s="31">
        <v>1.5037593984962405</v>
      </c>
      <c r="Q206" s="31">
        <v>3.1152647975077881</v>
      </c>
      <c r="R206" s="81" t="e">
        <v>#VALUE!</v>
      </c>
      <c r="S206" s="81" t="e">
        <v>#VALUE!</v>
      </c>
      <c r="T206" s="31">
        <v>3.0303030303030303</v>
      </c>
      <c r="U206" s="31">
        <v>0</v>
      </c>
      <c r="V206" s="31">
        <v>1.3492241960872497</v>
      </c>
      <c r="W206" s="31">
        <v>4.3478260869565215</v>
      </c>
      <c r="X206" s="31">
        <v>4.3478260869565215</v>
      </c>
      <c r="Y206" s="81" t="e">
        <v>#VALUE!</v>
      </c>
      <c r="Z206" s="81" t="e">
        <v>#VALUE!</v>
      </c>
      <c r="AA206" s="81" t="e">
        <v>#VALUE!</v>
      </c>
      <c r="AB206" s="31">
        <v>1.7659804983748646</v>
      </c>
      <c r="AC206" s="31">
        <v>4.166666666666667</v>
      </c>
      <c r="AD206" s="31">
        <v>4.166666666666667</v>
      </c>
      <c r="AE206" s="31">
        <v>4.166666666666667</v>
      </c>
      <c r="AF206" s="31">
        <v>0</v>
      </c>
      <c r="AG206" s="31">
        <v>3.6371670035827703</v>
      </c>
      <c r="AH206" s="31">
        <v>2.4238833839415381</v>
      </c>
      <c r="AI206" s="31">
        <v>2.9090893825107145</v>
      </c>
      <c r="AJ206" s="31">
        <f t="shared" si="142"/>
        <v>38.281758906437524</v>
      </c>
      <c r="AK206" s="31">
        <f t="shared" si="143"/>
        <v>41.190848288948239</v>
      </c>
    </row>
    <row r="207" spans="1:37" ht="100.8" x14ac:dyDescent="0.3">
      <c r="A207" s="18" t="s">
        <v>269</v>
      </c>
      <c r="B207" s="31">
        <v>2.2480237154150187</v>
      </c>
      <c r="C207" s="31">
        <v>3.7267080745341614</v>
      </c>
      <c r="D207" s="31">
        <v>1.6112789526686808</v>
      </c>
      <c r="E207" s="31">
        <v>2.1388716676999397</v>
      </c>
      <c r="F207" s="31">
        <v>3.1392246115209543</v>
      </c>
      <c r="G207" s="31">
        <v>3.1746031746031744</v>
      </c>
      <c r="H207" s="31">
        <v>4.2553191489361701</v>
      </c>
      <c r="I207" s="31">
        <v>2.4242424242424243</v>
      </c>
      <c r="J207" s="31">
        <v>5.9668508287292816</v>
      </c>
      <c r="K207" s="31">
        <v>5.8323207776427699</v>
      </c>
      <c r="L207" s="31">
        <v>3.1578947368421053</v>
      </c>
      <c r="M207" s="31">
        <v>0.49342105263157909</v>
      </c>
      <c r="N207" s="31">
        <v>0</v>
      </c>
      <c r="O207" s="31">
        <v>16.666666666666668</v>
      </c>
      <c r="P207" s="31">
        <v>6.0150375939849621</v>
      </c>
      <c r="Q207" s="31">
        <v>1.2461059190031154</v>
      </c>
      <c r="R207" s="81" t="e">
        <v>#VALUE!</v>
      </c>
      <c r="S207" s="81" t="e">
        <v>#VALUE!</v>
      </c>
      <c r="T207" s="31">
        <v>0</v>
      </c>
      <c r="U207" s="31">
        <v>0</v>
      </c>
      <c r="V207" s="31">
        <v>2.2487069934787498</v>
      </c>
      <c r="W207" s="31">
        <v>4.3478260869565215</v>
      </c>
      <c r="X207" s="31">
        <v>4.3478260869565215</v>
      </c>
      <c r="Y207" s="81" t="e">
        <v>#VALUE!</v>
      </c>
      <c r="Z207" s="81" t="e">
        <v>#VALUE!</v>
      </c>
      <c r="AA207" s="81" t="e">
        <v>#VALUE!</v>
      </c>
      <c r="AB207" s="31">
        <v>2.4052004333694472</v>
      </c>
      <c r="AC207" s="31">
        <v>4.166666666666667</v>
      </c>
      <c r="AD207" s="31">
        <v>4.166666666666667</v>
      </c>
      <c r="AE207" s="31">
        <v>4.166666666666667</v>
      </c>
      <c r="AF207" s="31">
        <v>0</v>
      </c>
      <c r="AG207" s="31">
        <v>3.9483958888680264</v>
      </c>
      <c r="AH207" s="31">
        <v>4.1485849259097787</v>
      </c>
      <c r="AI207" s="31">
        <v>4.0685270399810394</v>
      </c>
      <c r="AJ207" s="31">
        <f t="shared" si="142"/>
        <v>79.067201039162327</v>
      </c>
      <c r="AK207" s="31">
        <f t="shared" si="143"/>
        <v>83.135728079143362</v>
      </c>
    </row>
    <row r="208" spans="1:37" ht="86.4" x14ac:dyDescent="0.3">
      <c r="A208" s="18" t="s">
        <v>270</v>
      </c>
      <c r="B208" s="31">
        <v>2.2480237154150187</v>
      </c>
      <c r="C208" s="31">
        <v>3.7267080745341614</v>
      </c>
      <c r="D208" s="31">
        <v>6.4451158106747233</v>
      </c>
      <c r="E208" s="31">
        <v>2.107873527588346</v>
      </c>
      <c r="F208" s="31">
        <v>2.9822633809449064</v>
      </c>
      <c r="G208" s="31">
        <v>1.5873015873015872</v>
      </c>
      <c r="H208" s="31">
        <v>1.0638297872340425</v>
      </c>
      <c r="I208" s="31">
        <v>2.4242424242424243</v>
      </c>
      <c r="J208" s="31">
        <v>0.66298342541436461</v>
      </c>
      <c r="K208" s="31">
        <v>1.4580801944106925</v>
      </c>
      <c r="L208" s="31">
        <v>4.2105263157894735</v>
      </c>
      <c r="M208" s="31">
        <v>0.49342105263157909</v>
      </c>
      <c r="N208" s="31">
        <v>0</v>
      </c>
      <c r="O208" s="31">
        <v>16.666666666666668</v>
      </c>
      <c r="P208" s="31">
        <v>1.5037593984962405</v>
      </c>
      <c r="Q208" s="31">
        <v>3.1152647975077881</v>
      </c>
      <c r="R208" s="81" t="e">
        <v>#VALUE!</v>
      </c>
      <c r="S208" s="81" t="e">
        <v>#VALUE!</v>
      </c>
      <c r="T208" s="31">
        <v>0</v>
      </c>
      <c r="U208" s="31">
        <v>0</v>
      </c>
      <c r="V208" s="31">
        <v>1.9338880143917248</v>
      </c>
      <c r="W208" s="31">
        <v>4.3478260869565215</v>
      </c>
      <c r="X208" s="31">
        <v>4.3478260869565215</v>
      </c>
      <c r="Y208" s="81" t="e">
        <v>#VALUE!</v>
      </c>
      <c r="Z208" s="81" t="e">
        <v>#VALUE!</v>
      </c>
      <c r="AA208" s="81" t="e">
        <v>#VALUE!</v>
      </c>
      <c r="AB208" s="31">
        <v>2.1235102925243772</v>
      </c>
      <c r="AC208" s="31">
        <v>4.166666666666667</v>
      </c>
      <c r="AD208" s="31">
        <v>4.166666666666667</v>
      </c>
      <c r="AE208" s="31">
        <v>4.166666666666667</v>
      </c>
      <c r="AF208" s="31">
        <v>0</v>
      </c>
      <c r="AG208" s="31">
        <v>3.9222593427714378</v>
      </c>
      <c r="AH208" s="31">
        <v>3.5773148046567815</v>
      </c>
      <c r="AI208" s="31">
        <v>3.7152620713613267</v>
      </c>
      <c r="AJ208" s="31">
        <f t="shared" si="142"/>
        <v>67.986827983271112</v>
      </c>
      <c r="AK208" s="31">
        <f t="shared" si="143"/>
        <v>71.702090054632421</v>
      </c>
    </row>
    <row r="209" spans="1:37" ht="129.6" x14ac:dyDescent="0.3">
      <c r="A209" s="18" t="s">
        <v>271</v>
      </c>
      <c r="B209" s="31">
        <v>2.2480237154150187</v>
      </c>
      <c r="C209" s="31">
        <v>3.7267080745341614</v>
      </c>
      <c r="D209" s="31">
        <v>3.2225579053373616</v>
      </c>
      <c r="E209" s="31">
        <v>2.1388716676999397</v>
      </c>
      <c r="F209" s="31">
        <v>3.029351750117721</v>
      </c>
      <c r="G209" s="31">
        <v>3.1746031746031744</v>
      </c>
      <c r="H209" s="31">
        <v>1.0638297872340425</v>
      </c>
      <c r="I209" s="31">
        <v>1.8181818181818183</v>
      </c>
      <c r="J209" s="31">
        <v>5.9668508287292816</v>
      </c>
      <c r="K209" s="31">
        <v>1.4580801944106925</v>
      </c>
      <c r="L209" s="31">
        <v>3.1578947368421053</v>
      </c>
      <c r="M209" s="31">
        <v>0</v>
      </c>
      <c r="N209" s="31">
        <v>0</v>
      </c>
      <c r="O209" s="31">
        <v>0</v>
      </c>
      <c r="P209" s="31">
        <v>6.0150375939849621</v>
      </c>
      <c r="Q209" s="31">
        <v>1.2461059190031154</v>
      </c>
      <c r="R209" s="81" t="e">
        <v>#VALUE!</v>
      </c>
      <c r="S209" s="81" t="e">
        <v>#VALUE!</v>
      </c>
      <c r="T209" s="31">
        <v>0</v>
      </c>
      <c r="U209" s="31">
        <v>11.111111111111111</v>
      </c>
      <c r="V209" s="31">
        <v>2.023836294130875</v>
      </c>
      <c r="W209" s="31">
        <v>4.3478260869565215</v>
      </c>
      <c r="X209" s="31">
        <v>4.3478260869565215</v>
      </c>
      <c r="Y209" s="81" t="e">
        <v>#VALUE!</v>
      </c>
      <c r="Z209" s="81" t="e">
        <v>#VALUE!</v>
      </c>
      <c r="AA209" s="81" t="e">
        <v>#VALUE!</v>
      </c>
      <c r="AB209" s="31">
        <v>2.2535211267605635</v>
      </c>
      <c r="AC209" s="31">
        <v>4.166666666666667</v>
      </c>
      <c r="AD209" s="31">
        <v>4.166666666666667</v>
      </c>
      <c r="AE209" s="31">
        <v>4.166666666666667</v>
      </c>
      <c r="AF209" s="31">
        <v>0</v>
      </c>
      <c r="AG209" s="31">
        <v>3.9067635082760162</v>
      </c>
      <c r="AH209" s="31">
        <v>4.379525602536547</v>
      </c>
      <c r="AI209" s="31">
        <v>4.1904626329901804</v>
      </c>
      <c r="AJ209" s="31">
        <f t="shared" si="142"/>
        <v>66.152712985497701</v>
      </c>
      <c r="AK209" s="31">
        <f t="shared" si="143"/>
        <v>70.343175618487862</v>
      </c>
    </row>
    <row r="210" spans="1:37" ht="100.8" x14ac:dyDescent="0.3">
      <c r="A210" s="18" t="s">
        <v>273</v>
      </c>
      <c r="B210" s="31">
        <v>2.2480237154150187</v>
      </c>
      <c r="C210" s="31">
        <v>2.4844720496894408</v>
      </c>
      <c r="D210" s="31">
        <v>3.2225579053373616</v>
      </c>
      <c r="E210" s="31">
        <v>2.1388716676999397</v>
      </c>
      <c r="F210" s="31">
        <v>3.029351750117721</v>
      </c>
      <c r="G210" s="31">
        <v>3.1746031746031744</v>
      </c>
      <c r="H210" s="31">
        <v>1.0638297872340425</v>
      </c>
      <c r="I210" s="31">
        <v>1.8181818181818183</v>
      </c>
      <c r="J210" s="31">
        <v>5.9668508287292816</v>
      </c>
      <c r="K210" s="31">
        <v>1.4580801944106925</v>
      </c>
      <c r="L210" s="31">
        <v>3.1578947368421053</v>
      </c>
      <c r="M210" s="31">
        <v>0</v>
      </c>
      <c r="N210" s="31">
        <v>0</v>
      </c>
      <c r="O210" s="31">
        <v>0</v>
      </c>
      <c r="P210" s="31">
        <v>6.0150375939849621</v>
      </c>
      <c r="Q210" s="31">
        <v>1.2461059190031154</v>
      </c>
      <c r="R210" s="81" t="e">
        <v>#VALUE!</v>
      </c>
      <c r="S210" s="81" t="e">
        <v>#VALUE!</v>
      </c>
      <c r="T210" s="31">
        <v>0</v>
      </c>
      <c r="U210" s="31">
        <v>0</v>
      </c>
      <c r="V210" s="31">
        <v>2.023836294130875</v>
      </c>
      <c r="W210" s="31">
        <v>4.3478260869565215</v>
      </c>
      <c r="X210" s="31">
        <v>4.3478260869565215</v>
      </c>
      <c r="Y210" s="81" t="e">
        <v>#VALUE!</v>
      </c>
      <c r="Z210" s="81" t="e">
        <v>#VALUE!</v>
      </c>
      <c r="AA210" s="81" t="e">
        <v>#VALUE!</v>
      </c>
      <c r="AB210" s="31">
        <v>2.2535211267605635</v>
      </c>
      <c r="AC210" s="31">
        <v>4.166666666666667</v>
      </c>
      <c r="AD210" s="31">
        <v>4.166666666666667</v>
      </c>
      <c r="AE210" s="31">
        <v>4.166666666666667</v>
      </c>
      <c r="AF210" s="31">
        <v>0</v>
      </c>
      <c r="AG210" s="31">
        <v>4.5329073549505194</v>
      </c>
      <c r="AH210" s="31">
        <v>3.2824580164954447</v>
      </c>
      <c r="AI210" s="31">
        <v>3.7825270111668385</v>
      </c>
      <c r="AJ210" s="31">
        <f t="shared" si="142"/>
        <v>54.207301471365184</v>
      </c>
      <c r="AK210" s="31">
        <f t="shared" si="143"/>
        <v>57.989828482532026</v>
      </c>
    </row>
    <row r="211" spans="1:37" ht="72" x14ac:dyDescent="0.3">
      <c r="A211" s="18" t="s">
        <v>277</v>
      </c>
      <c r="B211" s="31">
        <v>2.2233201581027657</v>
      </c>
      <c r="C211" s="31">
        <v>3.7267080745341614</v>
      </c>
      <c r="D211" s="31">
        <v>12.588116817724069</v>
      </c>
      <c r="E211" s="31">
        <v>1.9838809671419728</v>
      </c>
      <c r="F211" s="31">
        <v>2.9822633809449064</v>
      </c>
      <c r="G211" s="31">
        <v>1.5873015873015872</v>
      </c>
      <c r="H211" s="31">
        <v>1.0638297872340425</v>
      </c>
      <c r="I211" s="31">
        <v>1.8181818181818183</v>
      </c>
      <c r="J211" s="31">
        <v>0.66298342541436461</v>
      </c>
      <c r="K211" s="31">
        <v>1.4580801944106925</v>
      </c>
      <c r="L211" s="31">
        <v>4.2105263157894735</v>
      </c>
      <c r="M211" s="31">
        <v>0</v>
      </c>
      <c r="N211" s="31">
        <v>0</v>
      </c>
      <c r="O211" s="31">
        <v>0</v>
      </c>
      <c r="P211" s="31">
        <v>1.5037593984962405</v>
      </c>
      <c r="Q211" s="31">
        <v>3.1152647975077881</v>
      </c>
      <c r="R211" s="81" t="e">
        <v>#VALUE!</v>
      </c>
      <c r="S211" s="81" t="e">
        <v>#VALUE!</v>
      </c>
      <c r="T211" s="31">
        <v>3.0303030303030303</v>
      </c>
      <c r="U211" s="31">
        <v>0</v>
      </c>
      <c r="V211" s="31">
        <v>1.8439397346525748</v>
      </c>
      <c r="W211" s="31">
        <v>4.3478260869565215</v>
      </c>
      <c r="X211" s="31">
        <v>4.3478260869565215</v>
      </c>
      <c r="Y211" s="81" t="e">
        <v>#VALUE!</v>
      </c>
      <c r="Z211" s="81" t="e">
        <v>#VALUE!</v>
      </c>
      <c r="AA211" s="81" t="e">
        <v>#VALUE!</v>
      </c>
      <c r="AB211" s="31">
        <v>1.8959913326110509</v>
      </c>
      <c r="AC211" s="31">
        <v>4.166666666666667</v>
      </c>
      <c r="AD211" s="31">
        <v>4.166666666666667</v>
      </c>
      <c r="AE211" s="31">
        <v>4.166666666666667</v>
      </c>
      <c r="AF211" s="31">
        <v>0</v>
      </c>
      <c r="AG211" s="31">
        <v>5.964405149627253</v>
      </c>
      <c r="AH211" s="31">
        <v>4.7147671974883831</v>
      </c>
      <c r="AI211" s="31">
        <v>5.214511709490262</v>
      </c>
      <c r="AJ211" s="31">
        <f t="shared" si="142"/>
        <v>57.883608619551225</v>
      </c>
      <c r="AK211" s="31">
        <f t="shared" si="143"/>
        <v>63.098120329041478</v>
      </c>
    </row>
    <row r="212" spans="1:37" x14ac:dyDescent="0.3">
      <c r="AK212" s="31">
        <f t="shared" si="143"/>
        <v>0</v>
      </c>
    </row>
    <row r="213" spans="1:37" ht="92.4" x14ac:dyDescent="0.3">
      <c r="A213" s="38" t="s">
        <v>0</v>
      </c>
      <c r="B213" s="40" t="s">
        <v>503</v>
      </c>
      <c r="C213" s="35" t="s">
        <v>504</v>
      </c>
      <c r="D213" s="35" t="s">
        <v>505</v>
      </c>
      <c r="E213" s="35" t="s">
        <v>506</v>
      </c>
      <c r="F213" s="35" t="s">
        <v>507</v>
      </c>
      <c r="G213" s="35" t="s">
        <v>508</v>
      </c>
      <c r="H213" s="35" t="s">
        <v>509</v>
      </c>
      <c r="I213" s="35" t="s">
        <v>76</v>
      </c>
      <c r="J213" s="35" t="s">
        <v>510</v>
      </c>
      <c r="K213" s="35" t="s">
        <v>93</v>
      </c>
      <c r="L213" s="35" t="s">
        <v>95</v>
      </c>
      <c r="M213" s="35" t="s">
        <v>96</v>
      </c>
      <c r="N213" s="35" t="s">
        <v>84</v>
      </c>
      <c r="O213" s="35" t="s">
        <v>87</v>
      </c>
      <c r="P213" s="35" t="s">
        <v>511</v>
      </c>
      <c r="Q213" s="35" t="s">
        <v>512</v>
      </c>
      <c r="R213" s="51" t="s">
        <v>113</v>
      </c>
      <c r="S213" s="51" t="s">
        <v>114</v>
      </c>
      <c r="T213" s="35" t="s">
        <v>118</v>
      </c>
      <c r="U213" s="35" t="s">
        <v>128</v>
      </c>
      <c r="V213" s="35" t="s">
        <v>514</v>
      </c>
      <c r="W213" s="35" t="s">
        <v>151</v>
      </c>
      <c r="X213" s="35" t="s">
        <v>152</v>
      </c>
      <c r="Y213" s="51" t="s">
        <v>157</v>
      </c>
      <c r="Z213" s="51" t="s">
        <v>164</v>
      </c>
      <c r="AA213" s="51" t="s">
        <v>169</v>
      </c>
      <c r="AB213" s="35" t="s">
        <v>515</v>
      </c>
      <c r="AC213" s="35" t="s">
        <v>192</v>
      </c>
      <c r="AD213" s="35" t="s">
        <v>193</v>
      </c>
      <c r="AE213" s="35" t="s">
        <v>194</v>
      </c>
      <c r="AF213" s="35" t="s">
        <v>195</v>
      </c>
      <c r="AG213" s="41" t="s">
        <v>500</v>
      </c>
      <c r="AH213" s="41" t="s">
        <v>501</v>
      </c>
      <c r="AI213" s="43" t="s">
        <v>502</v>
      </c>
      <c r="AK213" s="31" t="e">
        <f t="shared" si="143"/>
        <v>#VALUE!</v>
      </c>
    </row>
    <row r="214" spans="1:37" ht="86.4" x14ac:dyDescent="0.3">
      <c r="A214" s="18" t="s">
        <v>206</v>
      </c>
      <c r="B214" s="31">
        <v>1.3175230566534908</v>
      </c>
      <c r="C214" s="31">
        <v>0.93167701863354035</v>
      </c>
      <c r="D214" s="31">
        <v>0.4028197381671702</v>
      </c>
      <c r="E214" s="31">
        <v>1.7978921264724128</v>
      </c>
      <c r="F214" s="31">
        <v>0.76518599905823259</v>
      </c>
      <c r="G214" s="31">
        <v>1.5873015873015872</v>
      </c>
      <c r="H214" s="31">
        <v>0.85106382978723405</v>
      </c>
      <c r="I214" s="31">
        <v>1.2121212121212122</v>
      </c>
      <c r="J214" s="31">
        <v>0.71823204419889497</v>
      </c>
      <c r="K214" s="31">
        <v>0.60753341433778851</v>
      </c>
      <c r="L214" s="31">
        <v>0</v>
      </c>
      <c r="M214" s="31">
        <v>0</v>
      </c>
      <c r="N214" s="31">
        <v>0</v>
      </c>
      <c r="O214" s="31">
        <v>0</v>
      </c>
      <c r="P214" s="31">
        <v>0.37593984962406013</v>
      </c>
      <c r="Q214" s="31">
        <v>1.557632398753894</v>
      </c>
      <c r="R214" s="81" t="e">
        <v>#VALUE!</v>
      </c>
      <c r="S214" s="81" t="e">
        <v>#VALUE!</v>
      </c>
      <c r="T214" s="31">
        <v>3.0303030303030303</v>
      </c>
      <c r="U214" s="31">
        <v>0</v>
      </c>
      <c r="V214" s="31">
        <v>1.3492241960872497</v>
      </c>
      <c r="W214" s="31">
        <v>0</v>
      </c>
      <c r="X214" s="31">
        <v>0</v>
      </c>
      <c r="Y214" s="81" t="e">
        <v>#VALUE!</v>
      </c>
      <c r="Z214" s="81" t="e">
        <v>#VALUE!</v>
      </c>
      <c r="AA214" s="81"/>
      <c r="AB214" s="31">
        <v>1.5276273022751896</v>
      </c>
      <c r="AC214" s="31">
        <v>0</v>
      </c>
      <c r="AD214" s="31">
        <v>0</v>
      </c>
      <c r="AE214" s="31">
        <v>0</v>
      </c>
      <c r="AF214" s="31">
        <v>0</v>
      </c>
      <c r="AG214" s="31">
        <v>0.53680719961044499</v>
      </c>
      <c r="AH214" s="31">
        <v>0.58614413178548219</v>
      </c>
      <c r="AI214" s="31">
        <v>0.56641372823037006</v>
      </c>
      <c r="AJ214" s="31">
        <f>SUM(B214:Q214,T214:X214,AC214:AF214,-(AB214),-(AI214))</f>
        <v>14.410408470994241</v>
      </c>
      <c r="AK214" s="31">
        <f t="shared" si="143"/>
        <v>14.97682219922461</v>
      </c>
    </row>
    <row r="215" spans="1:37" ht="72" x14ac:dyDescent="0.3">
      <c r="A215" s="18" t="s">
        <v>212</v>
      </c>
      <c r="B215" s="31">
        <v>1.3175230566534908</v>
      </c>
      <c r="C215" s="31">
        <v>0.93167701863354035</v>
      </c>
      <c r="D215" s="31">
        <v>0.4028197381671702</v>
      </c>
      <c r="E215" s="31">
        <v>1.7978921264724128</v>
      </c>
      <c r="F215" s="31">
        <v>0.76518599905823259</v>
      </c>
      <c r="G215" s="31">
        <v>1.5873015873015872</v>
      </c>
      <c r="H215" s="31">
        <v>0.85106382978723405</v>
      </c>
      <c r="I215" s="31">
        <v>1.2121212121212122</v>
      </c>
      <c r="J215" s="31">
        <v>0.71823204419889497</v>
      </c>
      <c r="K215" s="31">
        <v>0.60753341433778851</v>
      </c>
      <c r="L215" s="31">
        <v>0</v>
      </c>
      <c r="M215" s="31">
        <v>0</v>
      </c>
      <c r="N215" s="31">
        <v>0</v>
      </c>
      <c r="O215" s="31">
        <v>0</v>
      </c>
      <c r="P215" s="31">
        <v>0.37593984962406013</v>
      </c>
      <c r="Q215" s="31">
        <v>1.557632398753894</v>
      </c>
      <c r="R215" s="81" t="e">
        <v>#VALUE!</v>
      </c>
      <c r="S215" s="81" t="e">
        <v>#VALUE!</v>
      </c>
      <c r="T215" s="31">
        <v>3.0303030303030303</v>
      </c>
      <c r="U215" s="31">
        <v>0</v>
      </c>
      <c r="V215" s="31">
        <v>1.3492241960872497</v>
      </c>
      <c r="W215" s="31">
        <v>0</v>
      </c>
      <c r="X215" s="31">
        <v>0</v>
      </c>
      <c r="Y215" s="81" t="e">
        <v>#VALUE!</v>
      </c>
      <c r="Z215" s="81" t="e">
        <v>#VALUE!</v>
      </c>
      <c r="AA215" s="81" t="e">
        <v>#VALUE!</v>
      </c>
      <c r="AB215" s="31">
        <v>1.5276273022751896</v>
      </c>
      <c r="AC215" s="31">
        <v>0</v>
      </c>
      <c r="AD215" s="31">
        <v>0</v>
      </c>
      <c r="AE215" s="31">
        <v>0</v>
      </c>
      <c r="AF215" s="31">
        <v>0</v>
      </c>
      <c r="AG215" s="31">
        <v>0</v>
      </c>
      <c r="AH215" s="31">
        <v>0</v>
      </c>
      <c r="AI215" s="31">
        <v>0</v>
      </c>
      <c r="AJ215" s="31">
        <f t="shared" ref="AJ215:AJ263" si="144">SUM(B215:Q215,T215:X215,AC215:AF215,-(AB215),-(AI215))</f>
        <v>14.97682219922461</v>
      </c>
      <c r="AK215" s="31">
        <f t="shared" si="143"/>
        <v>14.97682219922461</v>
      </c>
    </row>
    <row r="216" spans="1:37" ht="100.8" x14ac:dyDescent="0.3">
      <c r="A216" s="18" t="s">
        <v>213</v>
      </c>
      <c r="B216" s="31">
        <v>1.4822134387351771</v>
      </c>
      <c r="C216" s="31">
        <v>0.93167701863354035</v>
      </c>
      <c r="D216" s="31">
        <v>0.4028197381671702</v>
      </c>
      <c r="E216" s="31">
        <v>2.0148791072535661</v>
      </c>
      <c r="F216" s="31">
        <v>0.76518599905823259</v>
      </c>
      <c r="G216" s="31">
        <v>1.5873015873015872</v>
      </c>
      <c r="H216" s="31">
        <v>0.85106382978723405</v>
      </c>
      <c r="I216" s="31">
        <v>1.8181818181818183</v>
      </c>
      <c r="J216" s="31">
        <v>0.71823204419889497</v>
      </c>
      <c r="K216" s="31">
        <v>0.97205346294046169</v>
      </c>
      <c r="L216" s="31">
        <v>1.3157894736842104</v>
      </c>
      <c r="M216" s="31">
        <v>0</v>
      </c>
      <c r="N216" s="31">
        <v>0</v>
      </c>
      <c r="O216" s="31">
        <v>0</v>
      </c>
      <c r="P216" s="31">
        <v>0.37593984962406013</v>
      </c>
      <c r="Q216" s="31">
        <v>1.557632398753894</v>
      </c>
      <c r="R216" s="81" t="e">
        <v>#VALUE!</v>
      </c>
      <c r="S216" s="81" t="e">
        <v>#VALUE!</v>
      </c>
      <c r="T216" s="31">
        <v>3.0303030303030303</v>
      </c>
      <c r="U216" s="31">
        <v>0</v>
      </c>
      <c r="V216" s="31">
        <v>1.7989655947829999</v>
      </c>
      <c r="W216" s="31">
        <v>0</v>
      </c>
      <c r="X216" s="31">
        <v>0</v>
      </c>
      <c r="Y216" s="81" t="e">
        <v>#VALUE!</v>
      </c>
      <c r="Z216" s="81" t="e">
        <v>#VALUE!</v>
      </c>
      <c r="AA216" s="81" t="e">
        <v>#VALUE!</v>
      </c>
      <c r="AB216" s="31">
        <v>1.9826652221018417</v>
      </c>
      <c r="AC216" s="31">
        <v>0</v>
      </c>
      <c r="AD216" s="31">
        <v>0</v>
      </c>
      <c r="AE216" s="31">
        <v>0</v>
      </c>
      <c r="AF216" s="31">
        <v>0</v>
      </c>
      <c r="AG216" s="31">
        <v>0.61887905590644188</v>
      </c>
      <c r="AH216" s="31">
        <v>0.70590734326163596</v>
      </c>
      <c r="AI216" s="31">
        <v>0.67110373560852299</v>
      </c>
      <c r="AJ216" s="31">
        <f t="shared" si="144"/>
        <v>16.968469433695514</v>
      </c>
      <c r="AK216" s="31">
        <f t="shared" si="143"/>
        <v>17.639573169304036</v>
      </c>
    </row>
    <row r="217" spans="1:37" ht="72" x14ac:dyDescent="0.3">
      <c r="A217" s="18" t="s">
        <v>215</v>
      </c>
      <c r="B217" s="31">
        <v>1.8939393939393927</v>
      </c>
      <c r="C217" s="31">
        <v>1.2422360248447204</v>
      </c>
      <c r="D217" s="31">
        <v>0.80563947633434041</v>
      </c>
      <c r="E217" s="31">
        <v>2.0148791072535661</v>
      </c>
      <c r="F217" s="31">
        <v>0.76518599905823259</v>
      </c>
      <c r="G217" s="31">
        <v>1.5873015873015872</v>
      </c>
      <c r="H217" s="31">
        <v>0.85106382978723405</v>
      </c>
      <c r="I217" s="31">
        <v>2.4242424242424243</v>
      </c>
      <c r="J217" s="31">
        <v>2.6519337016574585</v>
      </c>
      <c r="K217" s="31">
        <v>0.60753341433778851</v>
      </c>
      <c r="L217" s="31">
        <v>0.52631578947368418</v>
      </c>
      <c r="M217" s="31">
        <v>3.2894736842105274</v>
      </c>
      <c r="N217" s="31">
        <v>0</v>
      </c>
      <c r="O217" s="31">
        <v>0</v>
      </c>
      <c r="P217" s="31">
        <v>0.37593984962406013</v>
      </c>
      <c r="Q217" s="31">
        <v>1.557632398753894</v>
      </c>
      <c r="R217" s="81" t="e">
        <v>#VALUE!</v>
      </c>
      <c r="S217" s="81" t="e">
        <v>#VALUE!</v>
      </c>
      <c r="T217" s="31">
        <v>3.0303030303030303</v>
      </c>
      <c r="U217" s="31">
        <v>0</v>
      </c>
      <c r="V217" s="31">
        <v>2.2487069934787498</v>
      </c>
      <c r="W217" s="31">
        <v>0</v>
      </c>
      <c r="X217" s="31">
        <v>0</v>
      </c>
      <c r="Y217" s="81" t="e">
        <v>#VALUE!</v>
      </c>
      <c r="Z217" s="81" t="e">
        <v>#VALUE!</v>
      </c>
      <c r="AA217" s="81" t="e">
        <v>#VALUE!</v>
      </c>
      <c r="AB217" s="31">
        <v>2.2210184182015169</v>
      </c>
      <c r="AC217" s="31">
        <v>0</v>
      </c>
      <c r="AD217" s="31">
        <v>0</v>
      </c>
      <c r="AE217" s="31">
        <v>0</v>
      </c>
      <c r="AF217" s="31">
        <v>0</v>
      </c>
      <c r="AG217" s="31">
        <v>0.644168639532534</v>
      </c>
      <c r="AH217" s="31">
        <v>0.66142045767115765</v>
      </c>
      <c r="AI217" s="31">
        <v>0.6545212582493769</v>
      </c>
      <c r="AJ217" s="31">
        <f t="shared" si="144"/>
        <v>22.9967870281498</v>
      </c>
      <c r="AK217" s="31">
        <f t="shared" si="143"/>
        <v>23.651308286399178</v>
      </c>
    </row>
    <row r="218" spans="1:37" ht="100.8" x14ac:dyDescent="0.3">
      <c r="A218" s="18" t="s">
        <v>217</v>
      </c>
      <c r="B218" s="31">
        <v>1.6469038208168634</v>
      </c>
      <c r="C218" s="31">
        <v>0.93167701863354035</v>
      </c>
      <c r="D218" s="31">
        <v>0.4028197381671702</v>
      </c>
      <c r="E218" s="31">
        <v>2.0148791072535661</v>
      </c>
      <c r="F218" s="31">
        <v>0.78480615288023858</v>
      </c>
      <c r="G218" s="31">
        <v>1.5873015873015872</v>
      </c>
      <c r="H218" s="31">
        <v>1.3829787234042554</v>
      </c>
      <c r="I218" s="31">
        <v>2.4242424242424243</v>
      </c>
      <c r="J218" s="31">
        <v>2.6519337016574585</v>
      </c>
      <c r="K218" s="31">
        <v>0.97205346294046169</v>
      </c>
      <c r="L218" s="31">
        <v>0.52631578947368418</v>
      </c>
      <c r="M218" s="31">
        <v>3.2894736842105274</v>
      </c>
      <c r="N218" s="31">
        <v>0</v>
      </c>
      <c r="O218" s="31">
        <v>0</v>
      </c>
      <c r="P218" s="31">
        <v>0.37593984962406013</v>
      </c>
      <c r="Q218" s="31">
        <v>1.557632398753894</v>
      </c>
      <c r="R218" s="81" t="e">
        <v>#VALUE!</v>
      </c>
      <c r="S218" s="81" t="e">
        <v>#VALUE!</v>
      </c>
      <c r="T218" s="31">
        <v>3.0303030303030303</v>
      </c>
      <c r="U218" s="31">
        <v>0</v>
      </c>
      <c r="V218" s="31">
        <v>2.2487069934787498</v>
      </c>
      <c r="W218" s="31">
        <v>0</v>
      </c>
      <c r="X218" s="31">
        <v>0</v>
      </c>
      <c r="Y218" s="81" t="e">
        <v>#VALUE!</v>
      </c>
      <c r="Z218" s="81" t="e">
        <v>#VALUE!</v>
      </c>
      <c r="AA218" s="81" t="e">
        <v>#VALUE!</v>
      </c>
      <c r="AB218" s="31">
        <v>2.0801733477789814</v>
      </c>
      <c r="AC218" s="31">
        <v>0</v>
      </c>
      <c r="AD218" s="31">
        <v>0</v>
      </c>
      <c r="AE218" s="31">
        <v>0</v>
      </c>
      <c r="AF218" s="31">
        <v>0</v>
      </c>
      <c r="AG218" s="31">
        <v>0.66206221285288214</v>
      </c>
      <c r="AH218" s="31">
        <v>0.68685970604312518</v>
      </c>
      <c r="AI218" s="31">
        <v>0.67694290485121422</v>
      </c>
      <c r="AJ218" s="31">
        <f t="shared" si="144"/>
        <v>23.07085123051132</v>
      </c>
      <c r="AK218" s="31">
        <f t="shared" si="143"/>
        <v>23.747794135362533</v>
      </c>
    </row>
    <row r="219" spans="1:37" ht="86.4" x14ac:dyDescent="0.3">
      <c r="A219" s="18" t="s">
        <v>218</v>
      </c>
      <c r="B219" s="31">
        <v>1.6469038208168634</v>
      </c>
      <c r="C219" s="31">
        <v>0.93167701863354035</v>
      </c>
      <c r="D219" s="31">
        <v>0.4028197381671702</v>
      </c>
      <c r="E219" s="31">
        <v>2.0148791072535661</v>
      </c>
      <c r="F219" s="31">
        <v>0.78480615288023858</v>
      </c>
      <c r="G219" s="31">
        <v>1.5873015873015872</v>
      </c>
      <c r="H219" s="31">
        <v>1.3829787234042554</v>
      </c>
      <c r="I219" s="31">
        <v>2.4242424242424243</v>
      </c>
      <c r="J219" s="31">
        <v>2.6519337016574585</v>
      </c>
      <c r="K219" s="31">
        <v>0.97205346294046169</v>
      </c>
      <c r="L219" s="31">
        <v>0.52631578947368418</v>
      </c>
      <c r="M219" s="31">
        <v>3.2894736842105274</v>
      </c>
      <c r="N219" s="31">
        <v>0</v>
      </c>
      <c r="O219" s="31">
        <v>0</v>
      </c>
      <c r="P219" s="31">
        <v>0.37593984962406013</v>
      </c>
      <c r="Q219" s="31">
        <v>1.557632398753894</v>
      </c>
      <c r="R219" s="81" t="e">
        <v>#VALUE!</v>
      </c>
      <c r="S219" s="81" t="e">
        <v>#VALUE!</v>
      </c>
      <c r="T219" s="31">
        <v>3.0303030303030303</v>
      </c>
      <c r="U219" s="31">
        <v>0</v>
      </c>
      <c r="V219" s="31">
        <v>2.2487069934787498</v>
      </c>
      <c r="W219" s="31">
        <v>0</v>
      </c>
      <c r="X219" s="31">
        <v>0</v>
      </c>
      <c r="Y219" s="81" t="e">
        <v>#VALUE!</v>
      </c>
      <c r="Z219" s="81" t="e">
        <v>#VALUE!</v>
      </c>
      <c r="AA219" s="81" t="e">
        <v>#VALUE!</v>
      </c>
      <c r="AB219" s="31">
        <v>2.0801733477789814</v>
      </c>
      <c r="AC219" s="31">
        <v>0</v>
      </c>
      <c r="AD219" s="31">
        <v>0</v>
      </c>
      <c r="AE219" s="31">
        <v>0</v>
      </c>
      <c r="AF219" s="31">
        <v>0</v>
      </c>
      <c r="AG219" s="31">
        <v>0.71455002792590339</v>
      </c>
      <c r="AH219" s="31">
        <v>0.4761909304627685</v>
      </c>
      <c r="AI219" s="31">
        <v>0.57151346019151139</v>
      </c>
      <c r="AJ219" s="31">
        <f t="shared" si="144"/>
        <v>23.176280675171022</v>
      </c>
      <c r="AK219" s="31">
        <f t="shared" si="143"/>
        <v>23.747794135362533</v>
      </c>
    </row>
    <row r="220" spans="1:37" ht="100.8" x14ac:dyDescent="0.3">
      <c r="A220" s="18" t="s">
        <v>220</v>
      </c>
      <c r="B220" s="31">
        <v>1.8939393939393927</v>
      </c>
      <c r="C220" s="31">
        <v>1.2422360248447204</v>
      </c>
      <c r="D220" s="31">
        <v>0.80563947633434041</v>
      </c>
      <c r="E220" s="31">
        <v>1.9838809671419728</v>
      </c>
      <c r="F220" s="31">
        <v>1.7216684978810233</v>
      </c>
      <c r="G220" s="31">
        <v>1.5873015873015872</v>
      </c>
      <c r="H220" s="31">
        <v>2.1276595744680851</v>
      </c>
      <c r="I220" s="31">
        <v>1.8181818181818183</v>
      </c>
      <c r="J220" s="31">
        <v>2.6519337016574585</v>
      </c>
      <c r="K220" s="31">
        <v>0.97205346294046169</v>
      </c>
      <c r="L220" s="31">
        <v>1.3157894736842104</v>
      </c>
      <c r="M220" s="31">
        <v>0</v>
      </c>
      <c r="N220" s="31">
        <v>0</v>
      </c>
      <c r="O220" s="31">
        <v>0</v>
      </c>
      <c r="P220" s="31">
        <v>1.5037593984962405</v>
      </c>
      <c r="Q220" s="31">
        <v>1.557632398753894</v>
      </c>
      <c r="R220" s="81" t="e">
        <v>#VALUE!</v>
      </c>
      <c r="S220" s="81" t="e">
        <v>#VALUE!</v>
      </c>
      <c r="T220" s="31">
        <v>3.0303030303030303</v>
      </c>
      <c r="U220" s="31">
        <v>0</v>
      </c>
      <c r="V220" s="31">
        <v>2.6984483921744995</v>
      </c>
      <c r="W220" s="31">
        <v>0</v>
      </c>
      <c r="X220" s="31">
        <v>0</v>
      </c>
      <c r="Y220" s="81" t="e">
        <v>#VALUE!</v>
      </c>
      <c r="Z220" s="81" t="e">
        <v>#VALUE!</v>
      </c>
      <c r="AA220" s="81" t="e">
        <v>#VALUE!</v>
      </c>
      <c r="AB220" s="31">
        <v>2.0368364030335862</v>
      </c>
      <c r="AC220" s="31">
        <v>0</v>
      </c>
      <c r="AD220" s="31">
        <v>0</v>
      </c>
      <c r="AE220" s="31">
        <v>0</v>
      </c>
      <c r="AF220" s="31">
        <v>0</v>
      </c>
      <c r="AG220" s="31">
        <v>0.83503342161624772</v>
      </c>
      <c r="AH220" s="31">
        <v>0.82359566604245105</v>
      </c>
      <c r="AI220" s="31">
        <v>0.82816975533594628</v>
      </c>
      <c r="AJ220" s="31">
        <f t="shared" si="144"/>
        <v>24.045421039733199</v>
      </c>
      <c r="AK220" s="31">
        <f t="shared" si="143"/>
        <v>24.873590795069145</v>
      </c>
    </row>
    <row r="221" spans="1:37" ht="86.4" x14ac:dyDescent="0.3">
      <c r="A221" s="18" t="s">
        <v>221</v>
      </c>
      <c r="B221" s="31">
        <v>1.6469038208168634</v>
      </c>
      <c r="C221" s="31">
        <v>1.2422360248447204</v>
      </c>
      <c r="D221" s="31">
        <v>1.6112789526686808</v>
      </c>
      <c r="E221" s="31">
        <v>2.0148791072535661</v>
      </c>
      <c r="F221" s="31">
        <v>0.78480615288023858</v>
      </c>
      <c r="G221" s="31">
        <v>1.5873015873015872</v>
      </c>
      <c r="H221" s="31">
        <v>1.3829787234042554</v>
      </c>
      <c r="I221" s="31">
        <v>2.4242424242424243</v>
      </c>
      <c r="J221" s="31">
        <v>2.6519337016574585</v>
      </c>
      <c r="K221" s="31">
        <v>0.97205346294046169</v>
      </c>
      <c r="L221" s="31">
        <v>0.52631578947368418</v>
      </c>
      <c r="M221" s="31">
        <v>3.2894736842105274</v>
      </c>
      <c r="N221" s="31">
        <v>0</v>
      </c>
      <c r="O221" s="31">
        <v>0</v>
      </c>
      <c r="P221" s="31">
        <v>0.37593984962406013</v>
      </c>
      <c r="Q221" s="31">
        <v>1.557632398753894</v>
      </c>
      <c r="R221" s="81" t="e">
        <v>#VALUE!</v>
      </c>
      <c r="S221" s="81" t="e">
        <v>#VALUE!</v>
      </c>
      <c r="T221" s="31">
        <v>3.0303030303030303</v>
      </c>
      <c r="U221" s="31">
        <v>0</v>
      </c>
      <c r="V221" s="31">
        <v>2.2487069934787498</v>
      </c>
      <c r="W221" s="31">
        <v>0</v>
      </c>
      <c r="X221" s="31">
        <v>0</v>
      </c>
      <c r="Y221" s="81" t="e">
        <v>#VALUE!</v>
      </c>
      <c r="Z221" s="81" t="e">
        <v>#VALUE!</v>
      </c>
      <c r="AA221" s="81" t="e">
        <v>#VALUE!</v>
      </c>
      <c r="AB221" s="31">
        <v>2.0801733477789814</v>
      </c>
      <c r="AC221" s="31">
        <v>0</v>
      </c>
      <c r="AD221" s="31">
        <v>0</v>
      </c>
      <c r="AE221" s="31">
        <v>0</v>
      </c>
      <c r="AF221" s="31">
        <v>0</v>
      </c>
      <c r="AG221" s="31">
        <v>0.83360193575061992</v>
      </c>
      <c r="AH221" s="31">
        <v>0.9478425450441641</v>
      </c>
      <c r="AI221" s="31">
        <v>0.9021564185589025</v>
      </c>
      <c r="AJ221" s="31">
        <f t="shared" si="144"/>
        <v>24.364655937516321</v>
      </c>
      <c r="AK221" s="31">
        <f t="shared" si="143"/>
        <v>25.266812356075224</v>
      </c>
    </row>
    <row r="222" spans="1:37" ht="86.4" x14ac:dyDescent="0.3">
      <c r="A222" s="18" t="s">
        <v>222</v>
      </c>
      <c r="B222" s="31">
        <v>1.6469038208168634</v>
      </c>
      <c r="C222" s="31">
        <v>0.93167701863354035</v>
      </c>
      <c r="D222" s="31">
        <v>1.6112789526686808</v>
      </c>
      <c r="E222" s="31">
        <v>2.0148791072535661</v>
      </c>
      <c r="F222" s="31">
        <v>0.78480615288023858</v>
      </c>
      <c r="G222" s="31">
        <v>1.5873015873015872</v>
      </c>
      <c r="H222" s="31">
        <v>1.3829787234042554</v>
      </c>
      <c r="I222" s="31">
        <v>2.4242424242424243</v>
      </c>
      <c r="J222" s="31">
        <v>2.6519337016574585</v>
      </c>
      <c r="K222" s="31">
        <v>0.97205346294046169</v>
      </c>
      <c r="L222" s="31">
        <v>0.52631578947368418</v>
      </c>
      <c r="M222" s="31">
        <v>3.2894736842105274</v>
      </c>
      <c r="N222" s="31">
        <v>0</v>
      </c>
      <c r="O222" s="31">
        <v>0</v>
      </c>
      <c r="P222" s="31">
        <v>0.37593984962406013</v>
      </c>
      <c r="Q222" s="31">
        <v>1.557632398753894</v>
      </c>
      <c r="R222" s="81" t="e">
        <v>#VALUE!</v>
      </c>
      <c r="S222" s="81" t="e">
        <v>#VALUE!</v>
      </c>
      <c r="T222" s="31">
        <v>3.0303030303030303</v>
      </c>
      <c r="U222" s="31">
        <v>0</v>
      </c>
      <c r="V222" s="31">
        <v>2.2487069934787498</v>
      </c>
      <c r="W222" s="31">
        <v>0</v>
      </c>
      <c r="X222" s="31">
        <v>0</v>
      </c>
      <c r="Y222" s="81" t="e">
        <v>#VALUE!</v>
      </c>
      <c r="Z222" s="81" t="e">
        <v>#VALUE!</v>
      </c>
      <c r="AA222" s="81" t="e">
        <v>#VALUE!</v>
      </c>
      <c r="AB222" s="31">
        <v>2.0801733477789814</v>
      </c>
      <c r="AC222" s="31">
        <v>0</v>
      </c>
      <c r="AD222" s="31">
        <v>0</v>
      </c>
      <c r="AE222" s="31">
        <v>0</v>
      </c>
      <c r="AF222" s="31">
        <v>0</v>
      </c>
      <c r="AG222" s="31">
        <v>0.83491413112744539</v>
      </c>
      <c r="AH222" s="31">
        <v>0.70752114558023271</v>
      </c>
      <c r="AI222" s="31">
        <v>0.75846705778287304</v>
      </c>
      <c r="AJ222" s="31">
        <f t="shared" si="144"/>
        <v>24.197786292081172</v>
      </c>
      <c r="AK222" s="31">
        <f t="shared" si="143"/>
        <v>24.956253349864046</v>
      </c>
    </row>
    <row r="223" spans="1:37" ht="72" x14ac:dyDescent="0.3">
      <c r="A223" s="18" t="s">
        <v>223</v>
      </c>
      <c r="B223" s="31">
        <v>1.6469038208168634</v>
      </c>
      <c r="C223" s="31">
        <v>1.2422360248447204</v>
      </c>
      <c r="D223" s="31">
        <v>0.80563947633434041</v>
      </c>
      <c r="E223" s="31">
        <v>1.9838809671419728</v>
      </c>
      <c r="F223" s="31">
        <v>1.7658138439805369</v>
      </c>
      <c r="G223" s="31">
        <v>1.5873015873015872</v>
      </c>
      <c r="H223" s="31">
        <v>2.1276595744680851</v>
      </c>
      <c r="I223" s="31">
        <v>2.4242424242424243</v>
      </c>
      <c r="J223" s="31">
        <v>2.6519337016574585</v>
      </c>
      <c r="K223" s="31">
        <v>0.97205346294046169</v>
      </c>
      <c r="L223" s="31">
        <v>1.3157894736842104</v>
      </c>
      <c r="M223" s="31">
        <v>8.2236842105263186</v>
      </c>
      <c r="N223" s="31">
        <v>0</v>
      </c>
      <c r="O223" s="31">
        <v>0</v>
      </c>
      <c r="P223" s="31">
        <v>0.37593984962406013</v>
      </c>
      <c r="Q223" s="31">
        <v>1.557632398753894</v>
      </c>
      <c r="R223" s="81" t="e">
        <v>#VALUE!</v>
      </c>
      <c r="S223" s="81" t="e">
        <v>#VALUE!</v>
      </c>
      <c r="T223" s="31">
        <v>3.0303030303030303</v>
      </c>
      <c r="U223" s="31">
        <v>0</v>
      </c>
      <c r="V223" s="31">
        <v>2.2487069934787498</v>
      </c>
      <c r="W223" s="31">
        <v>0</v>
      </c>
      <c r="X223" s="31">
        <v>0</v>
      </c>
      <c r="Y223" s="81" t="e">
        <v>#VALUE!</v>
      </c>
      <c r="Z223" s="81" t="e">
        <v>#VALUE!</v>
      </c>
      <c r="AA223" s="81" t="e">
        <v>#VALUE!</v>
      </c>
      <c r="AB223" s="31">
        <v>2.0043336944745396</v>
      </c>
      <c r="AC223" s="31">
        <v>0</v>
      </c>
      <c r="AD223" s="31">
        <v>0</v>
      </c>
      <c r="AE223" s="31">
        <v>0</v>
      </c>
      <c r="AF223" s="31">
        <v>0</v>
      </c>
      <c r="AG223" s="31">
        <v>0.79686046519950504</v>
      </c>
      <c r="AH223" s="31">
        <v>0.8490349144144187</v>
      </c>
      <c r="AI223" s="31">
        <v>0.82816975533594628</v>
      </c>
      <c r="AJ223" s="31">
        <f t="shared" si="144"/>
        <v>31.127217390288227</v>
      </c>
      <c r="AK223" s="31">
        <f t="shared" si="143"/>
        <v>31.955387145624172</v>
      </c>
    </row>
    <row r="224" spans="1:37" ht="72" x14ac:dyDescent="0.3">
      <c r="A224" s="18" t="s">
        <v>224</v>
      </c>
      <c r="B224" s="31">
        <v>1.6469038208168634</v>
      </c>
      <c r="C224" s="31">
        <v>1.2422360248447204</v>
      </c>
      <c r="D224" s="31">
        <v>0.80563947633434041</v>
      </c>
      <c r="E224" s="31">
        <v>1.8908865468071927</v>
      </c>
      <c r="F224" s="31">
        <v>1.7658138439805369</v>
      </c>
      <c r="G224" s="31">
        <v>1.5873015873015872</v>
      </c>
      <c r="H224" s="31">
        <v>2.6595744680851063</v>
      </c>
      <c r="I224" s="31">
        <v>1.8181818181818183</v>
      </c>
      <c r="J224" s="31">
        <v>2.6519337016574585</v>
      </c>
      <c r="K224" s="31">
        <v>0.97205346294046169</v>
      </c>
      <c r="L224" s="31">
        <v>1.3157894736842104</v>
      </c>
      <c r="M224" s="31">
        <v>0</v>
      </c>
      <c r="N224" s="31">
        <v>0</v>
      </c>
      <c r="O224" s="31">
        <v>0</v>
      </c>
      <c r="P224" s="31">
        <v>0.37593984962406013</v>
      </c>
      <c r="Q224" s="31">
        <v>1.557632398753894</v>
      </c>
      <c r="R224" s="81" t="e">
        <v>#VALUE!</v>
      </c>
      <c r="S224" s="81" t="e">
        <v>#VALUE!</v>
      </c>
      <c r="T224" s="31">
        <v>3.0303030303030303</v>
      </c>
      <c r="U224" s="31">
        <v>0</v>
      </c>
      <c r="V224" s="31">
        <v>1.5740948954351248</v>
      </c>
      <c r="W224" s="31">
        <v>0</v>
      </c>
      <c r="X224" s="31">
        <v>0</v>
      </c>
      <c r="Y224" s="81" t="e">
        <v>#VALUE!</v>
      </c>
      <c r="Z224" s="81" t="e">
        <v>#VALUE!</v>
      </c>
      <c r="AA224" s="81" t="e">
        <v>#VALUE!</v>
      </c>
      <c r="AB224" s="31">
        <v>1.646803900325027</v>
      </c>
      <c r="AC224" s="31">
        <v>0</v>
      </c>
      <c r="AD224" s="31">
        <v>0</v>
      </c>
      <c r="AE224" s="31">
        <v>0</v>
      </c>
      <c r="AF224" s="31">
        <v>0</v>
      </c>
      <c r="AG224" s="31">
        <v>0.8111753238557835</v>
      </c>
      <c r="AH224" s="31">
        <v>0.83471738744007062</v>
      </c>
      <c r="AI224" s="31">
        <v>0.82530264690877519</v>
      </c>
      <c r="AJ224" s="31">
        <f t="shared" si="144"/>
        <v>22.422177851516604</v>
      </c>
      <c r="AK224" s="31">
        <f t="shared" si="143"/>
        <v>23.247480498425379</v>
      </c>
    </row>
    <row r="225" spans="1:37" ht="86.4" x14ac:dyDescent="0.3">
      <c r="A225" s="18" t="s">
        <v>226</v>
      </c>
      <c r="B225" s="31">
        <v>1.6469038208168634</v>
      </c>
      <c r="C225" s="31">
        <v>1.2422360248447204</v>
      </c>
      <c r="D225" s="31">
        <v>1.6112789526686808</v>
      </c>
      <c r="E225" s="31">
        <v>1.9838809671419728</v>
      </c>
      <c r="F225" s="31">
        <v>1.7658138439805369</v>
      </c>
      <c r="G225" s="31">
        <v>1.5873015873015872</v>
      </c>
      <c r="H225" s="31">
        <v>2.1276595744680851</v>
      </c>
      <c r="I225" s="31">
        <v>2.4242424242424243</v>
      </c>
      <c r="J225" s="31">
        <v>2.6519337016574585</v>
      </c>
      <c r="K225" s="31">
        <v>0.97205346294046169</v>
      </c>
      <c r="L225" s="31">
        <v>1.3157894736842104</v>
      </c>
      <c r="M225" s="31">
        <v>8.2236842105263186</v>
      </c>
      <c r="N225" s="31">
        <v>0</v>
      </c>
      <c r="O225" s="31">
        <v>0</v>
      </c>
      <c r="P225" s="31">
        <v>0.37593984962406013</v>
      </c>
      <c r="Q225" s="31">
        <v>1.557632398753894</v>
      </c>
      <c r="R225" s="81" t="e">
        <v>#VALUE!</v>
      </c>
      <c r="S225" s="81" t="e">
        <v>#VALUE!</v>
      </c>
      <c r="T225" s="31">
        <v>3.0303030303030303</v>
      </c>
      <c r="U225" s="31">
        <v>0</v>
      </c>
      <c r="V225" s="31">
        <v>2.2487069934787498</v>
      </c>
      <c r="W225" s="31">
        <v>0</v>
      </c>
      <c r="X225" s="31">
        <v>0</v>
      </c>
      <c r="Y225" s="81" t="e">
        <v>#VALUE!</v>
      </c>
      <c r="Z225" s="81" t="e">
        <v>#VALUE!</v>
      </c>
      <c r="AA225" s="81" t="e">
        <v>#VALUE!</v>
      </c>
      <c r="AB225" s="31">
        <v>2.0043336944745396</v>
      </c>
      <c r="AC225" s="31">
        <v>0</v>
      </c>
      <c r="AD225" s="31">
        <v>0</v>
      </c>
      <c r="AE225" s="31">
        <v>0</v>
      </c>
      <c r="AF225" s="31">
        <v>0</v>
      </c>
      <c r="AG225" s="31">
        <v>0.80878951407973709</v>
      </c>
      <c r="AH225" s="31">
        <v>0.86095956208877844</v>
      </c>
      <c r="AI225" s="31">
        <v>0.84009616310288104</v>
      </c>
      <c r="AJ225" s="31">
        <f t="shared" si="144"/>
        <v>31.920930458855633</v>
      </c>
      <c r="AK225" s="31">
        <f t="shared" si="143"/>
        <v>32.761026621958514</v>
      </c>
    </row>
    <row r="226" spans="1:37" ht="100.8" x14ac:dyDescent="0.3">
      <c r="A226" s="18" t="s">
        <v>228</v>
      </c>
      <c r="B226" s="31">
        <v>1.8939393939393927</v>
      </c>
      <c r="C226" s="31">
        <v>1.2422360248447204</v>
      </c>
      <c r="D226" s="31">
        <v>1.6112789526686808</v>
      </c>
      <c r="E226" s="31">
        <v>2.0148791072535661</v>
      </c>
      <c r="F226" s="31">
        <v>1.7658138439805369</v>
      </c>
      <c r="G226" s="31">
        <v>1.5873015873015872</v>
      </c>
      <c r="H226" s="31">
        <v>3.4042553191489362</v>
      </c>
      <c r="I226" s="31">
        <v>2.4242424242424243</v>
      </c>
      <c r="J226" s="31">
        <v>2.6519337016574585</v>
      </c>
      <c r="K226" s="31">
        <v>1.4580801944106925</v>
      </c>
      <c r="L226" s="31">
        <v>1.3157894736842104</v>
      </c>
      <c r="M226" s="31">
        <v>8.2236842105263186</v>
      </c>
      <c r="N226" s="31">
        <v>0</v>
      </c>
      <c r="O226" s="31">
        <v>0</v>
      </c>
      <c r="P226" s="31">
        <v>1.5037593984962405</v>
      </c>
      <c r="Q226" s="31">
        <v>1.557632398753894</v>
      </c>
      <c r="R226" s="81" t="e">
        <v>#VALUE!</v>
      </c>
      <c r="S226" s="81" t="e">
        <v>#VALUE!</v>
      </c>
      <c r="T226" s="31">
        <v>3.0303030303030303</v>
      </c>
      <c r="U226" s="31">
        <v>0</v>
      </c>
      <c r="V226" s="31">
        <v>1.7989655947829999</v>
      </c>
      <c r="W226" s="31">
        <v>0</v>
      </c>
      <c r="X226" s="31">
        <v>0</v>
      </c>
      <c r="Y226" s="81" t="e">
        <v>#VALUE!</v>
      </c>
      <c r="Z226" s="81" t="e">
        <v>#VALUE!</v>
      </c>
      <c r="AA226" s="81" t="e">
        <v>#VALUE!</v>
      </c>
      <c r="AB226" s="31">
        <v>1.8634886240520043</v>
      </c>
      <c r="AC226" s="31">
        <v>0</v>
      </c>
      <c r="AD226" s="31">
        <v>0</v>
      </c>
      <c r="AE226" s="31">
        <v>0</v>
      </c>
      <c r="AF226" s="31">
        <v>0</v>
      </c>
      <c r="AG226" s="31">
        <v>0.97818200817903311</v>
      </c>
      <c r="AH226" s="31">
        <v>1.1971551288545628</v>
      </c>
      <c r="AI226" s="31">
        <v>1.1095852730045377</v>
      </c>
      <c r="AJ226" s="31">
        <f t="shared" si="144"/>
        <v>34.511020758938137</v>
      </c>
      <c r="AK226" s="31">
        <f t="shared" si="143"/>
        <v>35.620606031942678</v>
      </c>
    </row>
    <row r="227" spans="1:37" ht="100.8" x14ac:dyDescent="0.3">
      <c r="A227" s="18" t="s">
        <v>229</v>
      </c>
      <c r="B227" s="31">
        <v>1.8939393939393927</v>
      </c>
      <c r="C227" s="31">
        <v>1.2422360248447204</v>
      </c>
      <c r="D227" s="31">
        <v>1.6112789526686808</v>
      </c>
      <c r="E227" s="31">
        <v>1.9838809671419728</v>
      </c>
      <c r="F227" s="31">
        <v>1.7216684978810233</v>
      </c>
      <c r="G227" s="31">
        <v>1.5873015873015872</v>
      </c>
      <c r="H227" s="31">
        <v>2.6595744680851063</v>
      </c>
      <c r="I227" s="31">
        <v>1.8181818181818183</v>
      </c>
      <c r="J227" s="31">
        <v>1.3812154696132597</v>
      </c>
      <c r="K227" s="31">
        <v>0.97205346294046169</v>
      </c>
      <c r="L227" s="31">
        <v>1.3157894736842104</v>
      </c>
      <c r="M227" s="31">
        <v>0</v>
      </c>
      <c r="N227" s="31">
        <v>0</v>
      </c>
      <c r="O227" s="31">
        <v>0</v>
      </c>
      <c r="P227" s="31">
        <v>0.37593984962406013</v>
      </c>
      <c r="Q227" s="31">
        <v>1.557632398753894</v>
      </c>
      <c r="R227" s="81" t="e">
        <v>#VALUE!</v>
      </c>
      <c r="S227" s="81" t="e">
        <v>#VALUE!</v>
      </c>
      <c r="T227" s="31">
        <v>3.0303030303030303</v>
      </c>
      <c r="U227" s="31">
        <v>0</v>
      </c>
      <c r="V227" s="31">
        <v>1.7989655947829999</v>
      </c>
      <c r="W227" s="31">
        <v>0</v>
      </c>
      <c r="X227" s="31">
        <v>0</v>
      </c>
      <c r="Y227" s="81" t="e">
        <v>#VALUE!</v>
      </c>
      <c r="Z227" s="81" t="e">
        <v>#VALUE!</v>
      </c>
      <c r="AA227" s="81" t="e">
        <v>#VALUE!</v>
      </c>
      <c r="AB227" s="31">
        <v>1.7984832069339112</v>
      </c>
      <c r="AC227" s="31">
        <v>0</v>
      </c>
      <c r="AD227" s="31">
        <v>0</v>
      </c>
      <c r="AE227" s="31">
        <v>0</v>
      </c>
      <c r="AF227" s="31">
        <v>0</v>
      </c>
      <c r="AG227" s="31">
        <v>1.0604924454526345</v>
      </c>
      <c r="AH227" s="31">
        <v>1.094126172948094</v>
      </c>
      <c r="AI227" s="31">
        <v>1.0806756605774881</v>
      </c>
      <c r="AJ227" s="31">
        <f t="shared" si="144"/>
        <v>22.070802122234817</v>
      </c>
      <c r="AK227" s="31">
        <f t="shared" si="143"/>
        <v>23.151477782812304</v>
      </c>
    </row>
    <row r="228" spans="1:37" ht="100.8" x14ac:dyDescent="0.3">
      <c r="A228" s="18" t="s">
        <v>230</v>
      </c>
      <c r="B228" s="31">
        <v>1.8115942028985499</v>
      </c>
      <c r="C228" s="31">
        <v>1.2422360248447204</v>
      </c>
      <c r="D228" s="31">
        <v>1.6112789526686808</v>
      </c>
      <c r="E228" s="31">
        <v>2.0458772473651594</v>
      </c>
      <c r="F228" s="31">
        <v>0.78480615288023858</v>
      </c>
      <c r="G228" s="31">
        <v>1.5873015873015872</v>
      </c>
      <c r="H228" s="31">
        <v>2.1276595744680851</v>
      </c>
      <c r="I228" s="31">
        <v>2.4242424242424243</v>
      </c>
      <c r="J228" s="31">
        <v>2.6519337016574585</v>
      </c>
      <c r="K228" s="31">
        <v>0.97205346294046169</v>
      </c>
      <c r="L228" s="31">
        <v>1.3157894736842104</v>
      </c>
      <c r="M228" s="31">
        <v>8.2236842105263186</v>
      </c>
      <c r="N228" s="31">
        <v>0</v>
      </c>
      <c r="O228" s="31">
        <v>0</v>
      </c>
      <c r="P228" s="31">
        <v>1.5037593984962405</v>
      </c>
      <c r="Q228" s="31">
        <v>1.557632398753894</v>
      </c>
      <c r="R228" s="81" t="e">
        <v>#VALUE!</v>
      </c>
      <c r="S228" s="81" t="e">
        <v>#VALUE!</v>
      </c>
      <c r="T228" s="31">
        <v>3.0303030303030303</v>
      </c>
      <c r="U228" s="31">
        <v>11.111111111111111</v>
      </c>
      <c r="V228" s="31">
        <v>2.2487069934787498</v>
      </c>
      <c r="W228" s="31">
        <v>0</v>
      </c>
      <c r="X228" s="31">
        <v>0</v>
      </c>
      <c r="Y228" s="81" t="e">
        <v>#VALUE!</v>
      </c>
      <c r="Z228" s="81" t="e">
        <v>#VALUE!</v>
      </c>
      <c r="AA228" s="81" t="e">
        <v>#VALUE!</v>
      </c>
      <c r="AB228" s="31">
        <v>2.0910075839653306</v>
      </c>
      <c r="AC228" s="31">
        <v>0</v>
      </c>
      <c r="AD228" s="31">
        <v>0</v>
      </c>
      <c r="AE228" s="31">
        <v>0</v>
      </c>
      <c r="AF228" s="31">
        <v>0</v>
      </c>
      <c r="AG228" s="31">
        <v>1.1213305947418184</v>
      </c>
      <c r="AH228" s="31">
        <v>1.0238502493205335</v>
      </c>
      <c r="AI228" s="31">
        <v>1.0628337545581537</v>
      </c>
      <c r="AJ228" s="31">
        <f t="shared" si="144"/>
        <v>43.096128609097427</v>
      </c>
      <c r="AK228" s="31">
        <f t="shared" si="143"/>
        <v>44.158962363655583</v>
      </c>
    </row>
    <row r="229" spans="1:37" ht="86.4" x14ac:dyDescent="0.3">
      <c r="A229" s="18" t="s">
        <v>231</v>
      </c>
      <c r="B229" s="31">
        <v>1.8939393939393927</v>
      </c>
      <c r="C229" s="31">
        <v>1.8633540372670807</v>
      </c>
      <c r="D229" s="31">
        <v>1.6112789526686808</v>
      </c>
      <c r="E229" s="31">
        <v>2.0148791072535661</v>
      </c>
      <c r="F229" s="31">
        <v>1.7658138439805369</v>
      </c>
      <c r="G229" s="31">
        <v>1.5873015873015872</v>
      </c>
      <c r="H229" s="31">
        <v>3.4042553191489362</v>
      </c>
      <c r="I229" s="31">
        <v>2.4242424242424243</v>
      </c>
      <c r="J229" s="31">
        <v>2.6519337016574585</v>
      </c>
      <c r="K229" s="31">
        <v>1.4580801944106925</v>
      </c>
      <c r="L229" s="31">
        <v>1.3157894736842104</v>
      </c>
      <c r="M229" s="31">
        <v>8.2236842105263186</v>
      </c>
      <c r="N229" s="31">
        <v>0</v>
      </c>
      <c r="O229" s="31">
        <v>0</v>
      </c>
      <c r="P229" s="31">
        <v>1.5037593984962405</v>
      </c>
      <c r="Q229" s="31">
        <v>1.557632398753894</v>
      </c>
      <c r="R229" s="81" t="e">
        <v>#VALUE!</v>
      </c>
      <c r="S229" s="81" t="e">
        <v>#VALUE!</v>
      </c>
      <c r="T229" s="31">
        <v>3.0303030303030303</v>
      </c>
      <c r="U229" s="31">
        <v>0</v>
      </c>
      <c r="V229" s="31">
        <v>1.7989655947829999</v>
      </c>
      <c r="W229" s="31">
        <v>0</v>
      </c>
      <c r="X229" s="31">
        <v>0</v>
      </c>
      <c r="Y229" s="81" t="e">
        <v>#VALUE!</v>
      </c>
      <c r="Z229" s="81" t="e">
        <v>#VALUE!</v>
      </c>
      <c r="AA229" s="81" t="e">
        <v>#VALUE!</v>
      </c>
      <c r="AB229" s="31">
        <v>1.8634886240520043</v>
      </c>
      <c r="AC229" s="31">
        <v>0</v>
      </c>
      <c r="AD229" s="31">
        <v>0</v>
      </c>
      <c r="AE229" s="31">
        <v>0</v>
      </c>
      <c r="AF229" s="31">
        <v>0</v>
      </c>
      <c r="AG229" s="31">
        <v>1.1571177413825147</v>
      </c>
      <c r="AH229" s="31">
        <v>1.085937914878367</v>
      </c>
      <c r="AI229" s="31">
        <v>1.1144035417423794</v>
      </c>
      <c r="AJ229" s="31">
        <f t="shared" si="144"/>
        <v>35.127320502622666</v>
      </c>
      <c r="AK229" s="31">
        <f t="shared" si="143"/>
        <v>36.241724044365043</v>
      </c>
    </row>
    <row r="230" spans="1:37" ht="100.8" x14ac:dyDescent="0.3">
      <c r="A230" s="18" t="s">
        <v>232</v>
      </c>
      <c r="B230" s="31">
        <v>1.8939393939393927</v>
      </c>
      <c r="C230" s="31">
        <v>1.8633540372670807</v>
      </c>
      <c r="D230" s="31">
        <v>0.80563947633434041</v>
      </c>
      <c r="E230" s="31">
        <v>1.9838809671419728</v>
      </c>
      <c r="F230" s="31">
        <v>1.7216684978810233</v>
      </c>
      <c r="G230" s="31">
        <v>1.5873015873015872</v>
      </c>
      <c r="H230" s="31">
        <v>3.4042553191489362</v>
      </c>
      <c r="I230" s="31">
        <v>2.4242424242424243</v>
      </c>
      <c r="J230" s="31">
        <v>3.5359116022099446</v>
      </c>
      <c r="K230" s="31">
        <v>0.97205346294046169</v>
      </c>
      <c r="L230" s="31">
        <v>1.3157894736842104</v>
      </c>
      <c r="M230" s="31">
        <v>8.2236842105263186</v>
      </c>
      <c r="N230" s="31">
        <v>0</v>
      </c>
      <c r="O230" s="31">
        <v>0</v>
      </c>
      <c r="P230" s="31">
        <v>1.5037593984962405</v>
      </c>
      <c r="Q230" s="31">
        <v>1.557632398753894</v>
      </c>
      <c r="R230" s="81" t="e">
        <v>#VALUE!</v>
      </c>
      <c r="S230" s="81" t="e">
        <v>#VALUE!</v>
      </c>
      <c r="T230" s="31">
        <v>3.0303030303030303</v>
      </c>
      <c r="U230" s="31">
        <v>0</v>
      </c>
      <c r="V230" s="31">
        <v>2.6984483921744995</v>
      </c>
      <c r="W230" s="31">
        <v>0</v>
      </c>
      <c r="X230" s="31">
        <v>0</v>
      </c>
      <c r="Y230" s="81" t="e">
        <v>#VALUE!</v>
      </c>
      <c r="Z230" s="81" t="e">
        <v>#VALUE!</v>
      </c>
      <c r="AA230" s="81" t="e">
        <v>#VALUE!</v>
      </c>
      <c r="AB230" s="31">
        <v>2.0693391115926327</v>
      </c>
      <c r="AC230" s="31">
        <v>0</v>
      </c>
      <c r="AD230" s="31">
        <v>0</v>
      </c>
      <c r="AE230" s="31">
        <v>0</v>
      </c>
      <c r="AF230" s="31">
        <v>0</v>
      </c>
      <c r="AG230" s="31">
        <v>1.112980260525656</v>
      </c>
      <c r="AH230" s="31">
        <v>1.0986575390643507</v>
      </c>
      <c r="AI230" s="31">
        <v>1.1043853592181543</v>
      </c>
      <c r="AJ230" s="31">
        <f t="shared" si="144"/>
        <v>35.348139201534565</v>
      </c>
      <c r="AK230" s="31">
        <f t="shared" si="143"/>
        <v>36.452524560752721</v>
      </c>
    </row>
    <row r="231" spans="1:37" ht="100.8" x14ac:dyDescent="0.3">
      <c r="A231" s="18" t="s">
        <v>233</v>
      </c>
      <c r="B231" s="31">
        <v>1.6469038208168634</v>
      </c>
      <c r="C231" s="31">
        <v>1.2422360248447204</v>
      </c>
      <c r="D231" s="31">
        <v>0.80563947633434041</v>
      </c>
      <c r="E231" s="31">
        <v>2.0148791072535661</v>
      </c>
      <c r="F231" s="31">
        <v>0.78480615288023858</v>
      </c>
      <c r="G231" s="31">
        <v>1.5873015873015872</v>
      </c>
      <c r="H231" s="31">
        <v>1.3829787234042554</v>
      </c>
      <c r="I231" s="31">
        <v>2.4242424242424243</v>
      </c>
      <c r="J231" s="31">
        <v>2.6519337016574585</v>
      </c>
      <c r="K231" s="31">
        <v>0.97205346294046169</v>
      </c>
      <c r="L231" s="31">
        <v>1.3157894736842104</v>
      </c>
      <c r="M231" s="31">
        <v>3.2894736842105274</v>
      </c>
      <c r="N231" s="31">
        <v>0</v>
      </c>
      <c r="O231" s="31">
        <v>0</v>
      </c>
      <c r="P231" s="31">
        <v>1.5037593984962405</v>
      </c>
      <c r="Q231" s="31">
        <v>1.557632398753894</v>
      </c>
      <c r="R231" s="81" t="e">
        <v>#VALUE!</v>
      </c>
      <c r="S231" s="81" t="e">
        <v>#VALUE!</v>
      </c>
      <c r="T231" s="31">
        <v>3.0303030303030303</v>
      </c>
      <c r="U231" s="31">
        <v>11.111111111111111</v>
      </c>
      <c r="V231" s="31">
        <v>2.2487069934787498</v>
      </c>
      <c r="W231" s="31">
        <v>0</v>
      </c>
      <c r="X231" s="31">
        <v>0</v>
      </c>
      <c r="Y231" s="81" t="e">
        <v>#VALUE!</v>
      </c>
      <c r="Z231" s="81" t="e">
        <v>#VALUE!</v>
      </c>
      <c r="AA231" s="81" t="e">
        <v>#VALUE!</v>
      </c>
      <c r="AB231" s="31">
        <v>2.2210184182015169</v>
      </c>
      <c r="AC231" s="31">
        <v>0</v>
      </c>
      <c r="AD231" s="31">
        <v>0</v>
      </c>
      <c r="AE231" s="31">
        <v>0</v>
      </c>
      <c r="AF231" s="31">
        <v>0</v>
      </c>
      <c r="AG231" s="31">
        <v>1.2076969086346989</v>
      </c>
      <c r="AH231" s="31">
        <v>0.95381281864646028</v>
      </c>
      <c r="AI231" s="31">
        <v>1.0553439704805188</v>
      </c>
      <c r="AJ231" s="31">
        <f t="shared" si="144"/>
        <v>36.293388183031645</v>
      </c>
      <c r="AK231" s="31">
        <f t="shared" si="143"/>
        <v>37.348732153512167</v>
      </c>
    </row>
    <row r="232" spans="1:37" ht="100.8" x14ac:dyDescent="0.3">
      <c r="A232" s="18" t="s">
        <v>234</v>
      </c>
      <c r="B232" s="31">
        <v>1.8115942028985499</v>
      </c>
      <c r="C232" s="31">
        <v>1.8633540372670807</v>
      </c>
      <c r="D232" s="31">
        <v>1.6112789526686808</v>
      </c>
      <c r="E232" s="31">
        <v>2.0768753874767527</v>
      </c>
      <c r="F232" s="31">
        <v>1.7658138439805369</v>
      </c>
      <c r="G232" s="31">
        <v>1.5873015873015872</v>
      </c>
      <c r="H232" s="31">
        <v>3.4042553191489362</v>
      </c>
      <c r="I232" s="31">
        <v>2.4242424242424243</v>
      </c>
      <c r="J232" s="31">
        <v>3.5359116022099446</v>
      </c>
      <c r="K232" s="31">
        <v>1.4580801944106925</v>
      </c>
      <c r="L232" s="31">
        <v>1.3157894736842104</v>
      </c>
      <c r="M232" s="31">
        <v>8.2236842105263186</v>
      </c>
      <c r="N232" s="31">
        <v>0</v>
      </c>
      <c r="O232" s="31">
        <v>0</v>
      </c>
      <c r="P232" s="31">
        <v>1.5037593984962405</v>
      </c>
      <c r="Q232" s="31">
        <v>1.557632398753894</v>
      </c>
      <c r="R232" s="81" t="e">
        <v>#VALUE!</v>
      </c>
      <c r="S232" s="81" t="e">
        <v>#VALUE!</v>
      </c>
      <c r="T232" s="31">
        <v>3.0303030303030303</v>
      </c>
      <c r="U232" s="31">
        <v>0</v>
      </c>
      <c r="V232" s="31">
        <v>2.023836294130875</v>
      </c>
      <c r="W232" s="31">
        <v>0</v>
      </c>
      <c r="X232" s="31">
        <v>0</v>
      </c>
      <c r="Y232" s="81" t="e">
        <v>#VALUE!</v>
      </c>
      <c r="Z232" s="81" t="e">
        <v>#VALUE!</v>
      </c>
      <c r="AA232" s="81" t="e">
        <v>#VALUE!</v>
      </c>
      <c r="AB232" s="31">
        <v>1.9393282773564464</v>
      </c>
      <c r="AC232" s="31">
        <v>0</v>
      </c>
      <c r="AD232" s="31">
        <v>0</v>
      </c>
      <c r="AE232" s="31">
        <v>0</v>
      </c>
      <c r="AF232" s="31">
        <v>0</v>
      </c>
      <c r="AG232" s="31">
        <v>1.2762889396960335</v>
      </c>
      <c r="AH232" s="31">
        <v>1.4924332545670604</v>
      </c>
      <c r="AI232" s="31">
        <v>1.4059946705177195</v>
      </c>
      <c r="AJ232" s="31">
        <f t="shared" si="144"/>
        <v>35.84838940962559</v>
      </c>
      <c r="AK232" s="31">
        <f t="shared" si="143"/>
        <v>37.254384080143311</v>
      </c>
    </row>
    <row r="233" spans="1:37" ht="100.8" x14ac:dyDescent="0.3">
      <c r="A233" s="18" t="s">
        <v>235</v>
      </c>
      <c r="B233" s="31">
        <v>1.6469038208168634</v>
      </c>
      <c r="C233" s="31">
        <v>1.2422360248447204</v>
      </c>
      <c r="D233" s="31">
        <v>1.6112789526686808</v>
      </c>
      <c r="E233" s="31">
        <v>2.0148791072535661</v>
      </c>
      <c r="F233" s="31">
        <v>0.78480615288023858</v>
      </c>
      <c r="G233" s="31">
        <v>1.5873015873015872</v>
      </c>
      <c r="H233" s="31">
        <v>1.3829787234042554</v>
      </c>
      <c r="I233" s="31">
        <v>2.4242424242424243</v>
      </c>
      <c r="J233" s="31">
        <v>2.6519337016574585</v>
      </c>
      <c r="K233" s="31">
        <v>0.97205346294046169</v>
      </c>
      <c r="L233" s="31">
        <v>1.3157894736842104</v>
      </c>
      <c r="M233" s="31">
        <v>3.2894736842105274</v>
      </c>
      <c r="N233" s="31">
        <v>0</v>
      </c>
      <c r="O233" s="31">
        <v>0</v>
      </c>
      <c r="P233" s="31">
        <v>1.5037593984962405</v>
      </c>
      <c r="Q233" s="31">
        <v>1.557632398753894</v>
      </c>
      <c r="R233" s="81" t="e">
        <v>#VALUE!</v>
      </c>
      <c r="S233" s="81" t="e">
        <v>#VALUE!</v>
      </c>
      <c r="T233" s="31">
        <v>3.0303030303030303</v>
      </c>
      <c r="U233" s="31">
        <v>11.111111111111111</v>
      </c>
      <c r="V233" s="31">
        <v>2.2487069934787498</v>
      </c>
      <c r="W233" s="31">
        <v>0</v>
      </c>
      <c r="X233" s="31">
        <v>0</v>
      </c>
      <c r="Y233" s="81" t="e">
        <v>#VALUE!</v>
      </c>
      <c r="Z233" s="81" t="e">
        <v>#VALUE!</v>
      </c>
      <c r="AA233" s="81" t="e">
        <v>#VALUE!</v>
      </c>
      <c r="AB233" s="31">
        <v>2.2210184182015169</v>
      </c>
      <c r="AC233" s="31">
        <v>0</v>
      </c>
      <c r="AD233" s="31">
        <v>0</v>
      </c>
      <c r="AE233" s="31">
        <v>0</v>
      </c>
      <c r="AF233" s="31">
        <v>0</v>
      </c>
      <c r="AG233" s="31">
        <v>1.0998583067574006</v>
      </c>
      <c r="AH233" s="31">
        <v>1.6686556978987499</v>
      </c>
      <c r="AI233" s="31">
        <v>1.4411871145563904</v>
      </c>
      <c r="AJ233" s="31">
        <f t="shared" si="144"/>
        <v>36.713184515290109</v>
      </c>
      <c r="AK233" s="31">
        <f t="shared" si="143"/>
        <v>38.154371629846501</v>
      </c>
    </row>
    <row r="234" spans="1:37" ht="86.4" x14ac:dyDescent="0.3">
      <c r="A234" s="18" t="s">
        <v>236</v>
      </c>
      <c r="B234" s="31">
        <v>1.8939393939393927</v>
      </c>
      <c r="C234" s="31">
        <v>1.8633540372670807</v>
      </c>
      <c r="D234" s="31">
        <v>1.6112789526686808</v>
      </c>
      <c r="E234" s="31">
        <v>2.0148791072535661</v>
      </c>
      <c r="F234" s="31">
        <v>1.7658138439805369</v>
      </c>
      <c r="G234" s="31">
        <v>1.5873015873015872</v>
      </c>
      <c r="H234" s="31">
        <v>3.4042553191489362</v>
      </c>
      <c r="I234" s="31">
        <v>2.4242424242424243</v>
      </c>
      <c r="J234" s="31">
        <v>3.5359116022099446</v>
      </c>
      <c r="K234" s="31">
        <v>1.4580801944106925</v>
      </c>
      <c r="L234" s="31">
        <v>1.3157894736842104</v>
      </c>
      <c r="M234" s="31">
        <v>8.2236842105263186</v>
      </c>
      <c r="N234" s="31">
        <v>0</v>
      </c>
      <c r="O234" s="31">
        <v>0</v>
      </c>
      <c r="P234" s="31">
        <v>1.5037593984962405</v>
      </c>
      <c r="Q234" s="31">
        <v>1.557632398753894</v>
      </c>
      <c r="R234" s="81" t="e">
        <v>#VALUE!</v>
      </c>
      <c r="S234" s="81" t="e">
        <v>#VALUE!</v>
      </c>
      <c r="T234" s="31">
        <v>3.0303030303030303</v>
      </c>
      <c r="U234" s="31">
        <v>0</v>
      </c>
      <c r="V234" s="31">
        <v>2.6984483921744995</v>
      </c>
      <c r="W234" s="31">
        <v>0</v>
      </c>
      <c r="X234" s="31">
        <v>0</v>
      </c>
      <c r="Y234" s="81" t="e">
        <v>#VALUE!</v>
      </c>
      <c r="Z234" s="81" t="e">
        <v>#VALUE!</v>
      </c>
      <c r="AA234" s="81" t="e">
        <v>#VALUE!</v>
      </c>
      <c r="AB234" s="31">
        <v>2.199349945828819</v>
      </c>
      <c r="AC234" s="31">
        <v>0</v>
      </c>
      <c r="AD234" s="31">
        <v>0</v>
      </c>
      <c r="AE234" s="31">
        <v>0</v>
      </c>
      <c r="AF234" s="31">
        <v>0</v>
      </c>
      <c r="AG234" s="31">
        <v>1.2990734230572769</v>
      </c>
      <c r="AH234" s="31">
        <v>1.0099302106019976</v>
      </c>
      <c r="AI234" s="31">
        <v>1.1255618888491234</v>
      </c>
      <c r="AJ234" s="31">
        <f t="shared" si="144"/>
        <v>36.563761531683085</v>
      </c>
      <c r="AK234" s="31">
        <f t="shared" si="143"/>
        <v>37.689323420532212</v>
      </c>
    </row>
    <row r="235" spans="1:37" ht="86.4" x14ac:dyDescent="0.3">
      <c r="A235" s="18" t="s">
        <v>237</v>
      </c>
      <c r="B235" s="31">
        <v>1.8115942028985499</v>
      </c>
      <c r="C235" s="31">
        <v>1.8633540372670807</v>
      </c>
      <c r="D235" s="31">
        <v>1.6112789526686808</v>
      </c>
      <c r="E235" s="31">
        <v>2.0768753874767527</v>
      </c>
      <c r="F235" s="31">
        <v>1.7216684978810233</v>
      </c>
      <c r="G235" s="31">
        <v>1.5873015873015872</v>
      </c>
      <c r="H235" s="31">
        <v>3.4042553191489362</v>
      </c>
      <c r="I235" s="31">
        <v>2.4242424242424243</v>
      </c>
      <c r="J235" s="31">
        <v>3.5359116022099446</v>
      </c>
      <c r="K235" s="31">
        <v>1.4580801944106925</v>
      </c>
      <c r="L235" s="31">
        <v>1.3157894736842104</v>
      </c>
      <c r="M235" s="31">
        <v>8.2236842105263186</v>
      </c>
      <c r="N235" s="31">
        <v>0</v>
      </c>
      <c r="O235" s="31">
        <v>0</v>
      </c>
      <c r="P235" s="31">
        <v>1.5037593984962405</v>
      </c>
      <c r="Q235" s="31">
        <v>1.557632398753894</v>
      </c>
      <c r="R235" s="81" t="e">
        <v>#VALUE!</v>
      </c>
      <c r="S235" s="81" t="e">
        <v>#VALUE!</v>
      </c>
      <c r="T235" s="31">
        <v>3.0303030303030303</v>
      </c>
      <c r="U235" s="31">
        <v>0</v>
      </c>
      <c r="V235" s="31">
        <v>3.1481897908702496</v>
      </c>
      <c r="W235" s="31">
        <v>0</v>
      </c>
      <c r="X235" s="31">
        <v>0</v>
      </c>
      <c r="Y235" s="81" t="e">
        <v>#VALUE!</v>
      </c>
      <c r="Z235" s="81" t="e">
        <v>#VALUE!</v>
      </c>
      <c r="AA235" s="81" t="e">
        <v>#VALUE!</v>
      </c>
      <c r="AB235" s="31">
        <v>2.3076923076923075</v>
      </c>
      <c r="AC235" s="31">
        <v>0</v>
      </c>
      <c r="AD235" s="31">
        <v>0</v>
      </c>
      <c r="AE235" s="31">
        <v>0</v>
      </c>
      <c r="AF235" s="31">
        <v>0</v>
      </c>
      <c r="AG235" s="31">
        <v>1.3002663279453002</v>
      </c>
      <c r="AH235" s="31">
        <v>1.5724635399922473</v>
      </c>
      <c r="AI235" s="31">
        <v>1.4636087611582278</v>
      </c>
      <c r="AJ235" s="31">
        <f t="shared" si="144"/>
        <v>36.502619439289084</v>
      </c>
      <c r="AK235" s="31">
        <f t="shared" si="143"/>
        <v>37.966228200447311</v>
      </c>
    </row>
    <row r="236" spans="1:37" ht="72.599999999999994" thickBot="1" x14ac:dyDescent="0.35">
      <c r="A236" s="18" t="s">
        <v>239</v>
      </c>
      <c r="B236" s="31">
        <v>1.8939393939393927</v>
      </c>
      <c r="C236" s="31">
        <v>1.2422360248447204</v>
      </c>
      <c r="D236" s="31">
        <v>0.80563947633434041</v>
      </c>
      <c r="E236" s="31">
        <v>1.9528828270303795</v>
      </c>
      <c r="F236" s="31">
        <v>1.7216684978810233</v>
      </c>
      <c r="G236" s="31">
        <v>1.5873015873015872</v>
      </c>
      <c r="H236" s="31">
        <v>1.3829787234042554</v>
      </c>
      <c r="I236" s="31">
        <v>1.2121212121212122</v>
      </c>
      <c r="J236" s="31">
        <v>1.3812154696132597</v>
      </c>
      <c r="K236" s="31">
        <v>0.97205346294046169</v>
      </c>
      <c r="L236" s="31">
        <v>0</v>
      </c>
      <c r="M236" s="31">
        <v>0</v>
      </c>
      <c r="N236" s="31">
        <v>0</v>
      </c>
      <c r="O236" s="31">
        <v>0</v>
      </c>
      <c r="P236" s="31">
        <v>0.37593984962406013</v>
      </c>
      <c r="Q236" s="31">
        <v>1.557632398753894</v>
      </c>
      <c r="R236" s="81" t="e">
        <v>#VALUE!</v>
      </c>
      <c r="S236" s="81" t="e">
        <v>#VALUE!</v>
      </c>
      <c r="T236" s="31">
        <v>3.0303030303030303</v>
      </c>
      <c r="U236" s="31">
        <v>0</v>
      </c>
      <c r="V236" s="31">
        <v>1.8214526647177873</v>
      </c>
      <c r="W236" s="31">
        <v>0</v>
      </c>
      <c r="X236" s="31">
        <v>0</v>
      </c>
      <c r="Y236" s="81" t="e">
        <v>#VALUE!</v>
      </c>
      <c r="Z236" s="81" t="e">
        <v>#VALUE!</v>
      </c>
      <c r="AA236" s="81" t="e">
        <v>#VALUE!</v>
      </c>
      <c r="AB236" s="31">
        <v>2.3618634886240519</v>
      </c>
      <c r="AC236" s="31">
        <v>4.166666666666667</v>
      </c>
      <c r="AD236" s="31">
        <v>4.166666666666667</v>
      </c>
      <c r="AE236" s="31">
        <v>4.166666666666667</v>
      </c>
      <c r="AF236" s="31">
        <v>0</v>
      </c>
      <c r="AG236" s="31">
        <v>1.6462087454720313</v>
      </c>
      <c r="AH236" s="31">
        <v>1.6057492065339436</v>
      </c>
      <c r="AI236" s="31">
        <v>1.6219294389827326</v>
      </c>
      <c r="AJ236" s="31">
        <f t="shared" si="144"/>
        <v>29.453571691202619</v>
      </c>
      <c r="AK236" s="31">
        <f t="shared" si="143"/>
        <v>31.075501130185355</v>
      </c>
    </row>
    <row r="237" spans="1:37" ht="87" thickBot="1" x14ac:dyDescent="0.35">
      <c r="A237" s="18" t="s">
        <v>240</v>
      </c>
      <c r="B237" s="31">
        <v>1.8939393939393927</v>
      </c>
      <c r="C237" s="31">
        <v>1.2422360248447204</v>
      </c>
      <c r="D237" s="31">
        <v>1.6112789526686808</v>
      </c>
      <c r="E237" s="31">
        <v>1.9838809671419728</v>
      </c>
      <c r="F237" s="31">
        <v>1.7216684978810233</v>
      </c>
      <c r="G237" s="31">
        <v>1.5873015873015872</v>
      </c>
      <c r="H237" s="31">
        <v>2.6595744680851063</v>
      </c>
      <c r="I237" s="31">
        <v>1.8181818181818183</v>
      </c>
      <c r="J237" s="31">
        <v>1.3812154696132597</v>
      </c>
      <c r="K237" s="31">
        <v>0.97205346294046169</v>
      </c>
      <c r="L237" s="31">
        <v>1.3157894736842104</v>
      </c>
      <c r="M237" s="31">
        <v>0</v>
      </c>
      <c r="N237" s="31">
        <v>0</v>
      </c>
      <c r="O237" s="31">
        <v>0</v>
      </c>
      <c r="P237" s="31">
        <v>0.37593984962406013</v>
      </c>
      <c r="Q237" s="31">
        <v>1.557632398753894</v>
      </c>
      <c r="R237" s="81" t="e">
        <v>#VALUE!</v>
      </c>
      <c r="S237" s="81" t="e">
        <v>#VALUE!</v>
      </c>
      <c r="T237" s="31">
        <v>3.0303030303030303</v>
      </c>
      <c r="U237" s="31">
        <v>0</v>
      </c>
      <c r="V237" s="31">
        <v>1.7989655947829999</v>
      </c>
      <c r="W237" s="31">
        <v>0</v>
      </c>
      <c r="X237" s="31">
        <v>0</v>
      </c>
      <c r="Y237" s="81" t="e">
        <v>#VALUE!</v>
      </c>
      <c r="Z237" s="81" t="e">
        <v>#VALUE!</v>
      </c>
      <c r="AA237" s="81" t="e">
        <v>#VALUE!</v>
      </c>
      <c r="AB237" s="31">
        <v>1.7984832069339112</v>
      </c>
      <c r="AC237" s="31">
        <v>0</v>
      </c>
      <c r="AD237" s="31">
        <v>0</v>
      </c>
      <c r="AE237" s="31">
        <v>0</v>
      </c>
      <c r="AF237" s="82">
        <v>0</v>
      </c>
      <c r="AG237" s="31">
        <v>1.7510650851292715</v>
      </c>
      <c r="AH237" s="31">
        <v>1.1669460214128513</v>
      </c>
      <c r="AI237" s="31">
        <v>1.4005419168866771</v>
      </c>
      <c r="AJ237" s="31">
        <f t="shared" si="144"/>
        <v>21.750935865925626</v>
      </c>
      <c r="AK237" s="31">
        <f t="shared" si="143"/>
        <v>23.151477782812304</v>
      </c>
    </row>
    <row r="238" spans="1:37" ht="115.2" x14ac:dyDescent="0.3">
      <c r="A238" s="18" t="s">
        <v>241</v>
      </c>
      <c r="B238" s="31">
        <v>2.2233201581027657</v>
      </c>
      <c r="C238" s="31">
        <v>1.8633540372670807</v>
      </c>
      <c r="D238" s="31">
        <v>1.6112789526686808</v>
      </c>
      <c r="E238" s="31">
        <v>2.0768753874767527</v>
      </c>
      <c r="F238" s="31">
        <v>1.7658138439805369</v>
      </c>
      <c r="G238" s="31">
        <v>1.5873015873015872</v>
      </c>
      <c r="H238" s="31">
        <v>3.4042553191489362</v>
      </c>
      <c r="I238" s="31">
        <v>1.8181818181818183</v>
      </c>
      <c r="J238" s="31">
        <v>0.66298342541436461</v>
      </c>
      <c r="K238" s="31">
        <v>1.4580801944106925</v>
      </c>
      <c r="L238" s="31">
        <v>3.1578947368421053</v>
      </c>
      <c r="M238" s="31">
        <v>0</v>
      </c>
      <c r="N238" s="31">
        <v>0</v>
      </c>
      <c r="O238" s="31">
        <v>0</v>
      </c>
      <c r="P238" s="31">
        <v>1.5037593984962405</v>
      </c>
      <c r="Q238" s="31">
        <v>1.557632398753894</v>
      </c>
      <c r="R238" s="81" t="e">
        <v>#VALUE!</v>
      </c>
      <c r="S238" s="81" t="e">
        <v>#VALUE!</v>
      </c>
      <c r="T238" s="31">
        <v>3.0303030303030303</v>
      </c>
      <c r="U238" s="31">
        <v>0</v>
      </c>
      <c r="V238" s="31">
        <v>2.023836294130875</v>
      </c>
      <c r="W238" s="31">
        <v>0</v>
      </c>
      <c r="X238" s="31">
        <v>0</v>
      </c>
      <c r="Y238" s="81" t="e">
        <v>#VALUE!</v>
      </c>
      <c r="Z238" s="81" t="e">
        <v>#VALUE!</v>
      </c>
      <c r="AA238" s="81" t="e">
        <v>#VALUE!</v>
      </c>
      <c r="AB238" s="31">
        <v>2.1560130010834238</v>
      </c>
      <c r="AC238" s="31">
        <v>0</v>
      </c>
      <c r="AD238" s="31">
        <v>0</v>
      </c>
      <c r="AE238" s="31">
        <v>0</v>
      </c>
      <c r="AF238" s="31">
        <v>0</v>
      </c>
      <c r="AG238" s="31">
        <v>1.7761160877777589</v>
      </c>
      <c r="AH238" s="31">
        <v>1.8283664790840088</v>
      </c>
      <c r="AI238" s="31">
        <v>1.8074709498944892</v>
      </c>
      <c r="AJ238" s="31">
        <f t="shared" si="144"/>
        <v>25.781386631501444</v>
      </c>
      <c r="AK238" s="31">
        <f t="shared" si="143"/>
        <v>27.588857581395935</v>
      </c>
    </row>
    <row r="239" spans="1:37" ht="100.8" x14ac:dyDescent="0.3">
      <c r="A239" s="18" t="s">
        <v>242</v>
      </c>
      <c r="B239" s="31">
        <v>2.2480237154150187</v>
      </c>
      <c r="C239" s="31">
        <v>1.8633540372670807</v>
      </c>
      <c r="D239" s="31">
        <v>1.6112789526686808</v>
      </c>
      <c r="E239" s="31">
        <v>2.0148791072535661</v>
      </c>
      <c r="F239" s="31">
        <v>1.7658138439805369</v>
      </c>
      <c r="G239" s="31">
        <v>3.1746031746031744</v>
      </c>
      <c r="H239" s="31">
        <v>3.4042553191489362</v>
      </c>
      <c r="I239" s="31">
        <v>1.8181818181818183</v>
      </c>
      <c r="J239" s="31">
        <v>0.66298342541436461</v>
      </c>
      <c r="K239" s="31">
        <v>0.97205346294046169</v>
      </c>
      <c r="L239" s="31">
        <v>3.1578947368421053</v>
      </c>
      <c r="M239" s="31">
        <v>0</v>
      </c>
      <c r="N239" s="31">
        <v>0</v>
      </c>
      <c r="O239" s="31">
        <v>0</v>
      </c>
      <c r="P239" s="31">
        <v>1.5037593984962405</v>
      </c>
      <c r="Q239" s="31">
        <v>3.1152647975077881</v>
      </c>
      <c r="R239" s="81" t="e">
        <v>#VALUE!</v>
      </c>
      <c r="S239" s="81" t="e">
        <v>#VALUE!</v>
      </c>
      <c r="T239" s="31">
        <v>0</v>
      </c>
      <c r="U239" s="31">
        <v>0</v>
      </c>
      <c r="V239" s="31">
        <v>2.023836294130875</v>
      </c>
      <c r="W239" s="31">
        <v>4.3478260869565215</v>
      </c>
      <c r="X239" s="31">
        <v>4.3478260869565215</v>
      </c>
      <c r="Y239" s="81" t="e">
        <v>#VALUE!</v>
      </c>
      <c r="Z239" s="81" t="e">
        <v>#VALUE!</v>
      </c>
      <c r="AA239" s="81" t="e">
        <v>#VALUE!</v>
      </c>
      <c r="AB239" s="31">
        <v>2.058504875406284</v>
      </c>
      <c r="AC239" s="31">
        <v>4.166666666666667</v>
      </c>
      <c r="AD239" s="31">
        <v>4.166666666666667</v>
      </c>
      <c r="AE239" s="31">
        <v>4.166666666666667</v>
      </c>
      <c r="AF239" s="31">
        <v>0</v>
      </c>
      <c r="AG239" s="31">
        <v>1.8788251986365574</v>
      </c>
      <c r="AH239" s="31">
        <v>2.2287166503378488</v>
      </c>
      <c r="AI239" s="31">
        <v>2.0887910563009453</v>
      </c>
      <c r="AJ239" s="31">
        <f t="shared" si="144"/>
        <v>46.384538326056443</v>
      </c>
      <c r="AK239" s="31">
        <f t="shared" si="143"/>
        <v>48.473329382357392</v>
      </c>
    </row>
    <row r="240" spans="1:37" ht="100.8" x14ac:dyDescent="0.3">
      <c r="A240" s="18" t="s">
        <v>243</v>
      </c>
      <c r="B240" s="31">
        <v>2.3386034255599459</v>
      </c>
      <c r="C240" s="31">
        <v>1.8633540372670807</v>
      </c>
      <c r="D240" s="31">
        <v>1.6112789526686808</v>
      </c>
      <c r="E240" s="31">
        <v>2.0768753874767527</v>
      </c>
      <c r="F240" s="31">
        <v>1.7658138439805369</v>
      </c>
      <c r="G240" s="31">
        <v>1.5873015873015872</v>
      </c>
      <c r="H240" s="31">
        <v>3.4042553191489362</v>
      </c>
      <c r="I240" s="31">
        <v>1.8181818181818183</v>
      </c>
      <c r="J240" s="31">
        <v>2.6519337016574585</v>
      </c>
      <c r="K240" s="31">
        <v>1.4580801944106925</v>
      </c>
      <c r="L240" s="31">
        <v>1.3157894736842104</v>
      </c>
      <c r="M240" s="31">
        <v>0</v>
      </c>
      <c r="N240" s="31">
        <v>0</v>
      </c>
      <c r="O240" s="31">
        <v>0</v>
      </c>
      <c r="P240" s="31">
        <v>1.5037593984962405</v>
      </c>
      <c r="Q240" s="31">
        <v>3.1152647975077881</v>
      </c>
      <c r="R240" s="81" t="e">
        <v>#VALUE!</v>
      </c>
      <c r="S240" s="81" t="e">
        <v>#VALUE!</v>
      </c>
      <c r="T240" s="31">
        <v>0</v>
      </c>
      <c r="U240" s="31">
        <v>0</v>
      </c>
      <c r="V240" s="31">
        <v>2.023836294130875</v>
      </c>
      <c r="W240" s="31">
        <v>0</v>
      </c>
      <c r="X240" s="31">
        <v>0</v>
      </c>
      <c r="Y240" s="81" t="e">
        <v>#VALUE!</v>
      </c>
      <c r="Z240" s="81" t="e">
        <v>#VALUE!</v>
      </c>
      <c r="AA240" s="81" t="e">
        <v>#VALUE!</v>
      </c>
      <c r="AB240" s="31">
        <v>2.0151679306608883</v>
      </c>
      <c r="AC240" s="31">
        <v>0</v>
      </c>
      <c r="AD240" s="31">
        <v>0</v>
      </c>
      <c r="AE240" s="31">
        <v>0</v>
      </c>
      <c r="AF240" s="31">
        <v>0</v>
      </c>
      <c r="AG240" s="31">
        <v>1.955171111470043</v>
      </c>
      <c r="AH240" s="31">
        <v>2.0097006213854405</v>
      </c>
      <c r="AI240" s="31">
        <v>1.9878936465926775</v>
      </c>
      <c r="AJ240" s="31">
        <f t="shared" si="144"/>
        <v>24.531266654219031</v>
      </c>
      <c r="AK240" s="31">
        <f t="shared" si="143"/>
        <v>26.519160300811709</v>
      </c>
    </row>
    <row r="241" spans="1:37" ht="86.4" x14ac:dyDescent="0.3">
      <c r="A241" s="18" t="s">
        <v>244</v>
      </c>
      <c r="B241" s="31">
        <v>2.2233201581027657</v>
      </c>
      <c r="C241" s="31">
        <v>1.8633540372670807</v>
      </c>
      <c r="D241" s="31">
        <v>1.6112789526686808</v>
      </c>
      <c r="E241" s="31">
        <v>1.7978921264724128</v>
      </c>
      <c r="F241" s="31">
        <v>1.6775231517815099</v>
      </c>
      <c r="G241" s="31">
        <v>1.5873015873015872</v>
      </c>
      <c r="H241" s="31">
        <v>1.0638297872340425</v>
      </c>
      <c r="I241" s="31">
        <v>1.2121212121212122</v>
      </c>
      <c r="J241" s="31">
        <v>0.66298342541436461</v>
      </c>
      <c r="K241" s="31">
        <v>1.9441069258809234</v>
      </c>
      <c r="L241" s="31">
        <v>0</v>
      </c>
      <c r="M241" s="31">
        <v>0</v>
      </c>
      <c r="N241" s="31">
        <v>0</v>
      </c>
      <c r="O241" s="31">
        <v>0</v>
      </c>
      <c r="P241" s="31">
        <v>1.5037593984962405</v>
      </c>
      <c r="Q241" s="31">
        <v>3.1152647975077881</v>
      </c>
      <c r="R241" s="81" t="e">
        <v>#VALUE!</v>
      </c>
      <c r="S241" s="81" t="e">
        <v>#VALUE!</v>
      </c>
      <c r="T241" s="31">
        <v>3.0303030303030303</v>
      </c>
      <c r="U241" s="31">
        <v>0</v>
      </c>
      <c r="V241" s="31">
        <v>1.3941983359568249</v>
      </c>
      <c r="W241" s="31">
        <v>4.3478260869565215</v>
      </c>
      <c r="X241" s="31">
        <v>4.3478260869565215</v>
      </c>
      <c r="Y241" s="81" t="e">
        <v>#VALUE!</v>
      </c>
      <c r="Z241" s="81" t="e">
        <v>#VALUE!</v>
      </c>
      <c r="AA241" s="81" t="e">
        <v>#VALUE!</v>
      </c>
      <c r="AB241" s="31">
        <v>1.6251354279523293</v>
      </c>
      <c r="AC241" s="31">
        <v>4.166666666666667</v>
      </c>
      <c r="AD241" s="31">
        <v>4.166666666666667</v>
      </c>
      <c r="AE241" s="31">
        <v>4.166666666666667</v>
      </c>
      <c r="AF241" s="31">
        <v>0</v>
      </c>
      <c r="AG241" s="31">
        <v>2.0170828751584478</v>
      </c>
      <c r="AH241" s="31">
        <v>2.1845954539427179</v>
      </c>
      <c r="AI241" s="31">
        <v>2.1176052574658595</v>
      </c>
      <c r="AJ241" s="31">
        <f t="shared" si="144"/>
        <v>42.14014841500331</v>
      </c>
      <c r="AK241" s="31">
        <f t="shared" si="143"/>
        <v>44.257753672469171</v>
      </c>
    </row>
    <row r="242" spans="1:37" ht="100.8" x14ac:dyDescent="0.3">
      <c r="A242" s="18" t="s">
        <v>245</v>
      </c>
      <c r="B242" s="31">
        <v>2.3386034255599459</v>
      </c>
      <c r="C242" s="31">
        <v>2.4844720496894408</v>
      </c>
      <c r="D242" s="31">
        <v>1.6112789526686808</v>
      </c>
      <c r="E242" s="31">
        <v>2.0768753874767527</v>
      </c>
      <c r="F242" s="31">
        <v>1.7658138439805369</v>
      </c>
      <c r="G242" s="31">
        <v>1.5873015873015872</v>
      </c>
      <c r="H242" s="31">
        <v>3.4042553191489362</v>
      </c>
      <c r="I242" s="31">
        <v>1.8181818181818183</v>
      </c>
      <c r="J242" s="31">
        <v>2.6519337016574585</v>
      </c>
      <c r="K242" s="31">
        <v>1.4580801944106925</v>
      </c>
      <c r="L242" s="31">
        <v>1.3157894736842104</v>
      </c>
      <c r="M242" s="31">
        <v>0</v>
      </c>
      <c r="N242" s="31">
        <v>0</v>
      </c>
      <c r="O242" s="31">
        <v>0</v>
      </c>
      <c r="P242" s="31">
        <v>1.5037593984962405</v>
      </c>
      <c r="Q242" s="31">
        <v>3.1152647975077881</v>
      </c>
      <c r="R242" s="81" t="e">
        <v>#VALUE!</v>
      </c>
      <c r="S242" s="81" t="e">
        <v>#VALUE!</v>
      </c>
      <c r="T242" s="31">
        <v>0</v>
      </c>
      <c r="U242" s="31">
        <v>0</v>
      </c>
      <c r="V242" s="31">
        <v>2.023836294130875</v>
      </c>
      <c r="W242" s="31">
        <v>0</v>
      </c>
      <c r="X242" s="31">
        <v>0</v>
      </c>
      <c r="Y242" s="81" t="e">
        <v>#VALUE!</v>
      </c>
      <c r="Z242" s="81" t="e">
        <v>#VALUE!</v>
      </c>
      <c r="AA242" s="81" t="e">
        <v>#VALUE!</v>
      </c>
      <c r="AB242" s="31">
        <v>2.0151679306608883</v>
      </c>
      <c r="AC242" s="31">
        <v>0</v>
      </c>
      <c r="AD242" s="31">
        <v>0</v>
      </c>
      <c r="AE242" s="31">
        <v>0</v>
      </c>
      <c r="AF242" s="31">
        <v>0</v>
      </c>
      <c r="AG242" s="31">
        <v>2.1471095079529774</v>
      </c>
      <c r="AH242" s="31">
        <v>2.5358876246642414</v>
      </c>
      <c r="AI242" s="31">
        <v>2.380410808454926</v>
      </c>
      <c r="AJ242" s="31">
        <f t="shared" si="144"/>
        <v>24.759867504779145</v>
      </c>
      <c r="AK242" s="31">
        <f t="shared" si="143"/>
        <v>27.14027831323407</v>
      </c>
    </row>
    <row r="243" spans="1:37" ht="100.8" x14ac:dyDescent="0.3">
      <c r="A243" s="18" t="s">
        <v>247</v>
      </c>
      <c r="B243" s="31">
        <v>2.2480237154150187</v>
      </c>
      <c r="C243" s="31">
        <v>2.4844720496894408</v>
      </c>
      <c r="D243" s="31">
        <v>3.2225579053373616</v>
      </c>
      <c r="E243" s="31">
        <v>2.0148791072535661</v>
      </c>
      <c r="F243" s="31">
        <v>1.7658138439805369</v>
      </c>
      <c r="G243" s="31">
        <v>3.1746031746031744</v>
      </c>
      <c r="H243" s="31">
        <v>3.4042553191489362</v>
      </c>
      <c r="I243" s="31">
        <v>1.8181818181818183</v>
      </c>
      <c r="J243" s="31">
        <v>0.66298342541436461</v>
      </c>
      <c r="K243" s="31">
        <v>0.97205346294046169</v>
      </c>
      <c r="L243" s="31">
        <v>3.1578947368421053</v>
      </c>
      <c r="M243" s="31">
        <v>0</v>
      </c>
      <c r="N243" s="31">
        <v>0</v>
      </c>
      <c r="O243" s="31">
        <v>0</v>
      </c>
      <c r="P243" s="31">
        <v>1.5037593984962405</v>
      </c>
      <c r="Q243" s="31">
        <v>3.1152647975077881</v>
      </c>
      <c r="R243" s="81" t="e">
        <v>#VALUE!</v>
      </c>
      <c r="S243" s="81" t="e">
        <v>#VALUE!</v>
      </c>
      <c r="T243" s="31">
        <v>0</v>
      </c>
      <c r="U243" s="31">
        <v>0</v>
      </c>
      <c r="V243" s="31">
        <v>2.023836294130875</v>
      </c>
      <c r="W243" s="31">
        <v>4.3478260869565215</v>
      </c>
      <c r="X243" s="31">
        <v>4.3478260869565215</v>
      </c>
      <c r="Y243" s="81" t="e">
        <v>#VALUE!</v>
      </c>
      <c r="Z243" s="81" t="e">
        <v>#VALUE!</v>
      </c>
      <c r="AA243" s="81" t="e">
        <v>#VALUE!</v>
      </c>
      <c r="AB243" s="31">
        <v>2.058504875406284</v>
      </c>
      <c r="AC243" s="31">
        <v>4.166666666666667</v>
      </c>
      <c r="AD243" s="31">
        <v>4.166666666666667</v>
      </c>
      <c r="AE243" s="31">
        <v>4.166666666666667</v>
      </c>
      <c r="AF243" s="31">
        <v>0</v>
      </c>
      <c r="AG243" s="31">
        <v>2.1675081815381745</v>
      </c>
      <c r="AH243" s="31">
        <v>2.4691175474529428</v>
      </c>
      <c r="AI243" s="31">
        <v>2.3485005118337154</v>
      </c>
      <c r="AJ243" s="31">
        <f t="shared" si="144"/>
        <v>48.35722583561472</v>
      </c>
      <c r="AK243" s="31">
        <f t="shared" si="143"/>
        <v>50.705726347448433</v>
      </c>
    </row>
    <row r="244" spans="1:37" ht="86.4" x14ac:dyDescent="0.3">
      <c r="A244" s="18" t="s">
        <v>248</v>
      </c>
      <c r="B244" s="31">
        <v>2.2233201581027657</v>
      </c>
      <c r="C244" s="31">
        <v>2.4844720496894408</v>
      </c>
      <c r="D244" s="31">
        <v>1.6112789526686808</v>
      </c>
      <c r="E244" s="31">
        <v>1.9838809671419728</v>
      </c>
      <c r="F244" s="31">
        <v>2.9822633809449064</v>
      </c>
      <c r="G244" s="31">
        <v>1.5873015873015872</v>
      </c>
      <c r="H244" s="31">
        <v>1.0638297872340425</v>
      </c>
      <c r="I244" s="31">
        <v>1.8181818181818183</v>
      </c>
      <c r="J244" s="31">
        <v>0.66298342541436461</v>
      </c>
      <c r="K244" s="31">
        <v>1.4580801944106925</v>
      </c>
      <c r="L244" s="31">
        <v>4.2105263157894735</v>
      </c>
      <c r="M244" s="31">
        <v>0</v>
      </c>
      <c r="N244" s="31">
        <v>0</v>
      </c>
      <c r="O244" s="31">
        <v>0</v>
      </c>
      <c r="P244" s="31">
        <v>1.5037593984962405</v>
      </c>
      <c r="Q244" s="31">
        <v>3.1152647975077881</v>
      </c>
      <c r="R244" s="81" t="e">
        <v>#VALUE!</v>
      </c>
      <c r="S244" s="81" t="e">
        <v>#VALUE!</v>
      </c>
      <c r="T244" s="31">
        <v>3.0303030303030303</v>
      </c>
      <c r="U244" s="31">
        <v>0</v>
      </c>
      <c r="V244" s="31">
        <v>1.8439397346525748</v>
      </c>
      <c r="W244" s="31">
        <v>4.3478260869565215</v>
      </c>
      <c r="X244" s="31">
        <v>4.3478260869565215</v>
      </c>
      <c r="Y244" s="81" t="e">
        <v>#VALUE!</v>
      </c>
      <c r="Z244" s="81" t="e">
        <v>#VALUE!</v>
      </c>
      <c r="AA244" s="81" t="e">
        <v>#VALUE!</v>
      </c>
      <c r="AB244" s="31">
        <v>1.8959913326110509</v>
      </c>
      <c r="AC244" s="31">
        <v>4.166666666666667</v>
      </c>
      <c r="AD244" s="31">
        <v>4.166666666666667</v>
      </c>
      <c r="AE244" s="31">
        <v>4.166666666666667</v>
      </c>
      <c r="AF244" s="31">
        <v>0</v>
      </c>
      <c r="AG244" s="31">
        <v>2.2903773850045654</v>
      </c>
      <c r="AH244" s="31">
        <v>2.5806050534430907</v>
      </c>
      <c r="AI244" s="31">
        <v>2.4645396888428834</v>
      </c>
      <c r="AJ244" s="31">
        <f t="shared" si="144"/>
        <v>48.414506750298479</v>
      </c>
      <c r="AK244" s="31">
        <f t="shared" si="143"/>
        <v>50.879046439141362</v>
      </c>
    </row>
    <row r="245" spans="1:37" ht="86.4" x14ac:dyDescent="0.3">
      <c r="A245" s="18" t="s">
        <v>249</v>
      </c>
      <c r="B245" s="31">
        <v>2.2480237154150187</v>
      </c>
      <c r="C245" s="31">
        <v>1.8633540372670807</v>
      </c>
      <c r="D245" s="31">
        <v>1.6112789526686808</v>
      </c>
      <c r="E245" s="31">
        <v>2.0148791072535661</v>
      </c>
      <c r="F245" s="31">
        <v>1.7658138439805369</v>
      </c>
      <c r="G245" s="31">
        <v>3.1746031746031744</v>
      </c>
      <c r="H245" s="31">
        <v>3.4042553191489362</v>
      </c>
      <c r="I245" s="31">
        <v>1.8181818181818183</v>
      </c>
      <c r="J245" s="31">
        <v>0.66298342541436461</v>
      </c>
      <c r="K245" s="31">
        <v>0.97205346294046169</v>
      </c>
      <c r="L245" s="31">
        <v>3.1578947368421053</v>
      </c>
      <c r="M245" s="31">
        <v>0</v>
      </c>
      <c r="N245" s="31">
        <v>0</v>
      </c>
      <c r="O245" s="31">
        <v>0</v>
      </c>
      <c r="P245" s="31">
        <v>1.5037593984962405</v>
      </c>
      <c r="Q245" s="31">
        <v>3.1152647975077881</v>
      </c>
      <c r="R245" s="81" t="e">
        <v>#VALUE!</v>
      </c>
      <c r="S245" s="81" t="e">
        <v>#VALUE!</v>
      </c>
      <c r="T245" s="31">
        <v>0</v>
      </c>
      <c r="U245" s="31">
        <v>0</v>
      </c>
      <c r="V245" s="31">
        <v>2.023836294130875</v>
      </c>
      <c r="W245" s="31">
        <v>4.3478260869565215</v>
      </c>
      <c r="X245" s="31">
        <v>4.3478260869565215</v>
      </c>
      <c r="Y245" s="81" t="e">
        <v>#VALUE!</v>
      </c>
      <c r="Z245" s="81" t="e">
        <v>#VALUE!</v>
      </c>
      <c r="AA245" s="81" t="e">
        <v>#VALUE!</v>
      </c>
      <c r="AB245" s="31">
        <v>2.058504875406284</v>
      </c>
      <c r="AC245" s="31">
        <v>4.166666666666667</v>
      </c>
      <c r="AD245" s="31">
        <v>4.166666666666667</v>
      </c>
      <c r="AE245" s="31">
        <v>4.166666666666667</v>
      </c>
      <c r="AF245" s="31">
        <v>0</v>
      </c>
      <c r="AG245" s="31">
        <v>2.8032071963657437</v>
      </c>
      <c r="AH245" s="31">
        <v>1.8681153046652084</v>
      </c>
      <c r="AI245" s="31">
        <v>2.2420692489215903</v>
      </c>
      <c r="AJ245" s="31">
        <f t="shared" si="144"/>
        <v>46.231260133435804</v>
      </c>
      <c r="AK245" s="31">
        <f t="shared" si="143"/>
        <v>48.473329382357392</v>
      </c>
    </row>
    <row r="246" spans="1:37" ht="86.4" x14ac:dyDescent="0.3">
      <c r="A246" s="18" t="s">
        <v>250</v>
      </c>
      <c r="B246" s="31">
        <v>2.2233201581027657</v>
      </c>
      <c r="C246" s="31">
        <v>2.4844720496894408</v>
      </c>
      <c r="D246" s="31">
        <v>1.6112789526686808</v>
      </c>
      <c r="E246" s="31">
        <v>1.8908865468071927</v>
      </c>
      <c r="F246" s="31">
        <v>2.9822633809449064</v>
      </c>
      <c r="G246" s="31">
        <v>1.5873015873015872</v>
      </c>
      <c r="H246" s="31">
        <v>1.0638297872340425</v>
      </c>
      <c r="I246" s="31">
        <v>1.8181818181818183</v>
      </c>
      <c r="J246" s="31">
        <v>0.66298342541436461</v>
      </c>
      <c r="K246" s="31">
        <v>1.4580801944106925</v>
      </c>
      <c r="L246" s="31">
        <v>4.2105263157894735</v>
      </c>
      <c r="M246" s="31">
        <v>0</v>
      </c>
      <c r="N246" s="31">
        <v>0</v>
      </c>
      <c r="O246" s="31">
        <v>0</v>
      </c>
      <c r="P246" s="31">
        <v>1.5037593984962405</v>
      </c>
      <c r="Q246" s="31">
        <v>3.1152647975077881</v>
      </c>
      <c r="R246" s="81" t="e">
        <v>#VALUE!</v>
      </c>
      <c r="S246" s="81" t="e">
        <v>#VALUE!</v>
      </c>
      <c r="T246" s="31">
        <v>3.0303030303030303</v>
      </c>
      <c r="U246" s="31">
        <v>0</v>
      </c>
      <c r="V246" s="31">
        <v>1.5291207555655497</v>
      </c>
      <c r="W246" s="31">
        <v>4.3478260869565215</v>
      </c>
      <c r="X246" s="31">
        <v>4.3478260869565215</v>
      </c>
      <c r="Y246" s="81" t="e">
        <v>#VALUE!</v>
      </c>
      <c r="Z246" s="81" t="e">
        <v>#VALUE!</v>
      </c>
      <c r="AA246" s="81" t="e">
        <v>#VALUE!</v>
      </c>
      <c r="AB246" s="31">
        <v>1.7009750812567714</v>
      </c>
      <c r="AC246" s="31">
        <v>4.166666666666667</v>
      </c>
      <c r="AD246" s="31">
        <v>4.166666666666667</v>
      </c>
      <c r="AE246" s="31">
        <v>4.166666666666667</v>
      </c>
      <c r="AF246" s="31">
        <v>0</v>
      </c>
      <c r="AG246" s="31">
        <v>2.8312404612342892</v>
      </c>
      <c r="AH246" s="31">
        <v>2.3213314139420436</v>
      </c>
      <c r="AI246" s="31">
        <v>2.5252498749396879</v>
      </c>
      <c r="AJ246" s="31">
        <f t="shared" si="144"/>
        <v>48.14099941613415</v>
      </c>
      <c r="AK246" s="31">
        <f t="shared" si="143"/>
        <v>50.666249291073839</v>
      </c>
    </row>
    <row r="247" spans="1:37" ht="100.8" x14ac:dyDescent="0.3">
      <c r="A247" s="18" t="s">
        <v>251</v>
      </c>
      <c r="B247" s="31">
        <v>2.3386034255599459</v>
      </c>
      <c r="C247" s="31">
        <v>1.8633540372670807</v>
      </c>
      <c r="D247" s="31">
        <v>1.6112789526686808</v>
      </c>
      <c r="E247" s="31">
        <v>2.0148791072535661</v>
      </c>
      <c r="F247" s="31">
        <v>1.7658138439805369</v>
      </c>
      <c r="G247" s="31">
        <v>3.1746031746031744</v>
      </c>
      <c r="H247" s="31">
        <v>3.4042553191489362</v>
      </c>
      <c r="I247" s="31">
        <v>1.8181818181818183</v>
      </c>
      <c r="J247" s="31">
        <v>0.66298342541436461</v>
      </c>
      <c r="K247" s="31">
        <v>0.97205346294046169</v>
      </c>
      <c r="L247" s="31">
        <v>3.1578947368421053</v>
      </c>
      <c r="M247" s="31">
        <v>0</v>
      </c>
      <c r="N247" s="31">
        <v>0</v>
      </c>
      <c r="O247" s="31">
        <v>0</v>
      </c>
      <c r="P247" s="31">
        <v>1.5037593984962405</v>
      </c>
      <c r="Q247" s="31">
        <v>3.1152647975077881</v>
      </c>
      <c r="R247" s="81" t="e">
        <v>#VALUE!</v>
      </c>
      <c r="S247" s="81" t="e">
        <v>#VALUE!</v>
      </c>
      <c r="T247" s="31">
        <v>0</v>
      </c>
      <c r="U247" s="31">
        <v>11.111111111111111</v>
      </c>
      <c r="V247" s="31">
        <v>2.023836294130875</v>
      </c>
      <c r="W247" s="31">
        <v>4.3478260869565215</v>
      </c>
      <c r="X247" s="31">
        <v>4.3478260869565215</v>
      </c>
      <c r="Y247" s="81" t="e">
        <v>#VALUE!</v>
      </c>
      <c r="Z247" s="81" t="e">
        <v>#VALUE!</v>
      </c>
      <c r="AA247" s="81" t="e">
        <v>#VALUE!</v>
      </c>
      <c r="AB247" s="31">
        <v>2.058504875406284</v>
      </c>
      <c r="AC247" s="31">
        <v>4.166666666666667</v>
      </c>
      <c r="AD247" s="31">
        <v>4.166666666666667</v>
      </c>
      <c r="AE247" s="31">
        <v>4.166666666666667</v>
      </c>
      <c r="AF247" s="31">
        <v>0</v>
      </c>
      <c r="AG247" s="31">
        <v>2.2927631947806115</v>
      </c>
      <c r="AH247" s="31">
        <v>2.3847228409789403</v>
      </c>
      <c r="AI247" s="31">
        <v>2.3479471265133296</v>
      </c>
      <c r="AJ247" s="31">
        <f t="shared" si="144"/>
        <v>57.327073077100103</v>
      </c>
      <c r="AK247" s="31">
        <f t="shared" si="143"/>
        <v>59.675020203613435</v>
      </c>
    </row>
    <row r="248" spans="1:37" ht="101.4" thickBot="1" x14ac:dyDescent="0.35">
      <c r="A248" s="18" t="s">
        <v>253</v>
      </c>
      <c r="B248" s="31">
        <v>2.2480237154150187</v>
      </c>
      <c r="C248" s="31">
        <v>2.4844720496894408</v>
      </c>
      <c r="D248" s="31">
        <v>1.6112789526686808</v>
      </c>
      <c r="E248" s="31">
        <v>1.9218846869187862</v>
      </c>
      <c r="F248" s="31">
        <v>3.1392246115209543</v>
      </c>
      <c r="G248" s="31">
        <v>3.1746031746031744</v>
      </c>
      <c r="H248" s="31">
        <v>1.0638297872340425</v>
      </c>
      <c r="I248" s="31">
        <v>1.8181818181818183</v>
      </c>
      <c r="J248" s="31">
        <v>0.66298342541436461</v>
      </c>
      <c r="K248" s="31">
        <v>7.7764277035236935</v>
      </c>
      <c r="L248" s="31">
        <v>3.1578947368421053</v>
      </c>
      <c r="M248" s="31">
        <v>0</v>
      </c>
      <c r="N248" s="31">
        <v>0</v>
      </c>
      <c r="O248" s="31">
        <v>0</v>
      </c>
      <c r="P248" s="31">
        <v>6.0150375939849621</v>
      </c>
      <c r="Q248" s="31">
        <v>1.2461059190031154</v>
      </c>
      <c r="R248" s="81" t="e">
        <v>#VALUE!</v>
      </c>
      <c r="S248" s="81" t="e">
        <v>#VALUE!</v>
      </c>
      <c r="T248" s="31">
        <v>0</v>
      </c>
      <c r="U248" s="31">
        <v>0</v>
      </c>
      <c r="V248" s="31">
        <v>1.7989655947829999</v>
      </c>
      <c r="W248" s="31">
        <v>4.3478260869565215</v>
      </c>
      <c r="X248" s="31">
        <v>4.3478260869565215</v>
      </c>
      <c r="Y248" s="81" t="e">
        <v>#VALUE!</v>
      </c>
      <c r="Z248" s="81" t="e">
        <v>#VALUE!</v>
      </c>
      <c r="AA248" s="81" t="e">
        <v>#VALUE!</v>
      </c>
      <c r="AB248" s="31">
        <v>1.7659804983748646</v>
      </c>
      <c r="AC248" s="31">
        <v>4.166666666666667</v>
      </c>
      <c r="AD248" s="31">
        <v>4.166666666666667</v>
      </c>
      <c r="AE248" s="31">
        <v>4.166666666666667</v>
      </c>
      <c r="AF248" s="31">
        <v>0</v>
      </c>
      <c r="AG248" s="31">
        <v>2.7138586202528052</v>
      </c>
      <c r="AH248" s="31">
        <v>2.8833798076602029</v>
      </c>
      <c r="AI248" s="31">
        <v>2.8155863456179464</v>
      </c>
      <c r="AJ248" s="31">
        <f t="shared" si="144"/>
        <v>54.732999099703385</v>
      </c>
      <c r="AK248" s="31">
        <f t="shared" si="143"/>
        <v>57.548585445321329</v>
      </c>
    </row>
    <row r="249" spans="1:37" ht="101.4" thickBot="1" x14ac:dyDescent="0.35">
      <c r="A249" s="18" t="s">
        <v>254</v>
      </c>
      <c r="B249" s="31">
        <v>2.2480237154150187</v>
      </c>
      <c r="C249" s="31">
        <v>2.4844720496894408</v>
      </c>
      <c r="D249" s="31">
        <v>1.6112789526686808</v>
      </c>
      <c r="E249" s="31">
        <v>2.0768753874767527</v>
      </c>
      <c r="F249" s="31">
        <v>3.1392246115209543</v>
      </c>
      <c r="G249" s="31">
        <v>3.1746031746031744</v>
      </c>
      <c r="H249" s="31">
        <v>1.0638297872340425</v>
      </c>
      <c r="I249" s="31">
        <v>2.4242424242424243</v>
      </c>
      <c r="J249" s="31">
        <v>0.66298342541436461</v>
      </c>
      <c r="K249" s="31">
        <v>7.7764277035236935</v>
      </c>
      <c r="L249" s="31">
        <v>3.1578947368421053</v>
      </c>
      <c r="M249" s="31">
        <v>0.49342105263157909</v>
      </c>
      <c r="N249" s="31">
        <v>0</v>
      </c>
      <c r="O249" s="82">
        <v>0</v>
      </c>
      <c r="P249" s="31">
        <v>6.0150375939849621</v>
      </c>
      <c r="Q249" s="31">
        <v>1.2461059190031154</v>
      </c>
      <c r="R249" s="81" t="e">
        <v>#VALUE!</v>
      </c>
      <c r="S249" s="81" t="e">
        <v>#VALUE!</v>
      </c>
      <c r="T249" s="31">
        <v>0</v>
      </c>
      <c r="U249" s="31">
        <v>0</v>
      </c>
      <c r="V249" s="31">
        <v>2.023836294130875</v>
      </c>
      <c r="W249" s="31">
        <v>4.3478260869565215</v>
      </c>
      <c r="X249" s="31">
        <v>4.3478260869565215</v>
      </c>
      <c r="Y249" s="81" t="e">
        <v>#VALUE!</v>
      </c>
      <c r="Z249" s="81" t="e">
        <v>#VALUE!</v>
      </c>
      <c r="AA249" s="81" t="e">
        <v>#VALUE!</v>
      </c>
      <c r="AB249" s="31">
        <v>2.0151679306608883</v>
      </c>
      <c r="AC249" s="31">
        <v>4.166666666666667</v>
      </c>
      <c r="AD249" s="31">
        <v>4.166666666666667</v>
      </c>
      <c r="AE249" s="31">
        <v>4.166666666666667</v>
      </c>
      <c r="AF249" s="31">
        <v>0</v>
      </c>
      <c r="AG249" s="31">
        <v>2.8391136334952423</v>
      </c>
      <c r="AH249" s="31">
        <v>3.183149550663376</v>
      </c>
      <c r="AI249" s="31">
        <v>3.0455656518693019</v>
      </c>
      <c r="AJ249" s="31">
        <f t="shared" si="144"/>
        <v>55.733175419764031</v>
      </c>
      <c r="AK249" s="31">
        <f t="shared" si="143"/>
        <v>58.778741071633334</v>
      </c>
    </row>
    <row r="250" spans="1:37" ht="100.8" x14ac:dyDescent="0.3">
      <c r="A250" s="18" t="s">
        <v>255</v>
      </c>
      <c r="B250" s="31">
        <v>2.2480237154150187</v>
      </c>
      <c r="C250" s="31">
        <v>3.7267080745341614</v>
      </c>
      <c r="D250" s="31">
        <v>1.6112789526686808</v>
      </c>
      <c r="E250" s="31">
        <v>1.9218846869187862</v>
      </c>
      <c r="F250" s="31">
        <v>3.1392246115209543</v>
      </c>
      <c r="G250" s="31">
        <v>3.1746031746031744</v>
      </c>
      <c r="H250" s="31">
        <v>1.0638297872340425</v>
      </c>
      <c r="I250" s="31">
        <v>1.8181818181818183</v>
      </c>
      <c r="J250" s="31">
        <v>0.66298342541436461</v>
      </c>
      <c r="K250" s="31">
        <v>7.7764277035236935</v>
      </c>
      <c r="L250" s="31">
        <v>3.1578947368421053</v>
      </c>
      <c r="M250" s="31">
        <v>0</v>
      </c>
      <c r="N250" s="31">
        <v>0</v>
      </c>
      <c r="O250" s="31">
        <v>0</v>
      </c>
      <c r="P250" s="31">
        <v>6.0150375939849621</v>
      </c>
      <c r="Q250" s="31">
        <v>1.2461059190031154</v>
      </c>
      <c r="R250" s="81" t="e">
        <v>#VALUE!</v>
      </c>
      <c r="S250" s="81" t="e">
        <v>#VALUE!</v>
      </c>
      <c r="T250" s="31">
        <v>0</v>
      </c>
      <c r="U250" s="31">
        <v>11.111111111111111</v>
      </c>
      <c r="V250" s="31">
        <v>1.7989655947829999</v>
      </c>
      <c r="W250" s="31">
        <v>4.3478260869565215</v>
      </c>
      <c r="X250" s="31">
        <v>4.3478260869565215</v>
      </c>
      <c r="Y250" s="81" t="e">
        <v>#VALUE!</v>
      </c>
      <c r="Z250" s="81" t="e">
        <v>#VALUE!</v>
      </c>
      <c r="AA250" s="81" t="e">
        <v>#VALUE!</v>
      </c>
      <c r="AB250" s="31">
        <v>1.7659804983748646</v>
      </c>
      <c r="AC250" s="31">
        <v>4.166666666666667</v>
      </c>
      <c r="AD250" s="31">
        <v>4.166666666666667</v>
      </c>
      <c r="AE250" s="31">
        <v>4.166666666666667</v>
      </c>
      <c r="AF250" s="31">
        <v>0</v>
      </c>
      <c r="AG250" s="31">
        <v>2.8152555357347779</v>
      </c>
      <c r="AH250" s="31">
        <v>2.9334633278925142</v>
      </c>
      <c r="AI250" s="31">
        <v>2.8861906795982</v>
      </c>
      <c r="AJ250" s="31">
        <f t="shared" si="144"/>
        <v>67.015741901678979</v>
      </c>
      <c r="AK250" s="31">
        <f t="shared" si="143"/>
        <v>69.90193258127718</v>
      </c>
    </row>
    <row r="251" spans="1:37" ht="87" thickBot="1" x14ac:dyDescent="0.35">
      <c r="A251" s="18" t="s">
        <v>256</v>
      </c>
      <c r="B251" s="31">
        <v>2.2480237154150187</v>
      </c>
      <c r="C251" s="31">
        <v>2.4844720496894408</v>
      </c>
      <c r="D251" s="31">
        <v>1.6112789526686808</v>
      </c>
      <c r="E251" s="31">
        <v>1.9218846869187862</v>
      </c>
      <c r="F251" s="31">
        <v>3.1392246115209543</v>
      </c>
      <c r="G251" s="31">
        <v>3.1746031746031744</v>
      </c>
      <c r="H251" s="31">
        <v>1.0638297872340425</v>
      </c>
      <c r="I251" s="31">
        <v>1.8181818181818183</v>
      </c>
      <c r="J251" s="31">
        <v>0.66298342541436461</v>
      </c>
      <c r="K251" s="31">
        <v>7.7764277035236935</v>
      </c>
      <c r="L251" s="31">
        <v>3.1578947368421053</v>
      </c>
      <c r="M251" s="31">
        <v>0</v>
      </c>
      <c r="N251" s="31">
        <v>0</v>
      </c>
      <c r="O251" s="31">
        <v>0</v>
      </c>
      <c r="P251" s="31">
        <v>6.0150375939849621</v>
      </c>
      <c r="Q251" s="31">
        <v>1.2461059190031154</v>
      </c>
      <c r="R251" s="81" t="e">
        <v>#VALUE!</v>
      </c>
      <c r="S251" s="81" t="e">
        <v>#VALUE!</v>
      </c>
      <c r="T251" s="31">
        <v>0</v>
      </c>
      <c r="U251" s="31">
        <v>11.111111111111111</v>
      </c>
      <c r="V251" s="31">
        <v>1.7989655947829999</v>
      </c>
      <c r="W251" s="31">
        <v>4.3478260869565215</v>
      </c>
      <c r="X251" s="31">
        <v>4.3478260869565215</v>
      </c>
      <c r="Y251" s="81" t="e">
        <v>#VALUE!</v>
      </c>
      <c r="Z251" s="81" t="e">
        <v>#VALUE!</v>
      </c>
      <c r="AA251" s="81" t="e">
        <v>#VALUE!</v>
      </c>
      <c r="AB251" s="31">
        <v>1.7659804983748646</v>
      </c>
      <c r="AC251" s="31">
        <v>4.166666666666667</v>
      </c>
      <c r="AD251" s="31">
        <v>4.166666666666667</v>
      </c>
      <c r="AE251" s="31">
        <v>4.166666666666667</v>
      </c>
      <c r="AF251" s="31">
        <v>0</v>
      </c>
      <c r="AG251" s="31">
        <v>2.8389943430064402</v>
      </c>
      <c r="AH251" s="31">
        <v>2.0668594325712051</v>
      </c>
      <c r="AI251" s="31">
        <v>2.375645015911259</v>
      </c>
      <c r="AJ251" s="31">
        <f t="shared" si="144"/>
        <v>66.28405154052119</v>
      </c>
      <c r="AK251" s="31">
        <f t="shared" ref="AK251:AK263" si="145">SUM(B251:Q251,T251:X251,-AB251,AC251:AF251)</f>
        <v>68.659696556432451</v>
      </c>
    </row>
    <row r="252" spans="1:37" ht="87" thickBot="1" x14ac:dyDescent="0.35">
      <c r="A252" s="18" t="s">
        <v>258</v>
      </c>
      <c r="B252" s="31">
        <v>2.2480237154150187</v>
      </c>
      <c r="C252" s="31">
        <v>3.7267080745341614</v>
      </c>
      <c r="D252" s="31">
        <v>3.2225579053373616</v>
      </c>
      <c r="E252" s="31">
        <v>2.107873527588346</v>
      </c>
      <c r="F252" s="31">
        <v>2.9822633809449064</v>
      </c>
      <c r="G252" s="31">
        <v>1.5873015873015872</v>
      </c>
      <c r="H252" s="31">
        <v>1.0638297872340425</v>
      </c>
      <c r="I252" s="31">
        <v>2.4242424242424243</v>
      </c>
      <c r="J252" s="31">
        <v>0.66298342541436461</v>
      </c>
      <c r="K252" s="31">
        <v>1.4580801944106925</v>
      </c>
      <c r="L252" s="31">
        <v>4.2105263157894735</v>
      </c>
      <c r="M252" s="31">
        <v>0.49342105263157909</v>
      </c>
      <c r="N252" s="31">
        <v>0</v>
      </c>
      <c r="O252" s="82">
        <v>0</v>
      </c>
      <c r="P252" s="31">
        <v>1.5037593984962405</v>
      </c>
      <c r="Q252" s="31">
        <v>3.1152647975077881</v>
      </c>
      <c r="R252" s="81" t="e">
        <v>#VALUE!</v>
      </c>
      <c r="S252" s="81" t="e">
        <v>#VALUE!</v>
      </c>
      <c r="T252" s="31">
        <v>0</v>
      </c>
      <c r="U252" s="31">
        <v>0</v>
      </c>
      <c r="V252" s="31">
        <v>1.9338880143917248</v>
      </c>
      <c r="W252" s="31">
        <v>4.3478260869565215</v>
      </c>
      <c r="X252" s="31">
        <v>5.7971014492753623</v>
      </c>
      <c r="Y252" s="81" t="e">
        <v>#VALUE!</v>
      </c>
      <c r="Z252" s="81" t="e">
        <v>#VALUE!</v>
      </c>
      <c r="AA252" s="81" t="e">
        <v>#VALUE!</v>
      </c>
      <c r="AB252" s="31">
        <v>2.1235102925243772</v>
      </c>
      <c r="AC252" s="31">
        <v>4.166666666666667</v>
      </c>
      <c r="AD252" s="31">
        <v>4.166666666666667</v>
      </c>
      <c r="AE252" s="31">
        <v>4.166666666666667</v>
      </c>
      <c r="AF252" s="31">
        <v>0</v>
      </c>
      <c r="AG252" s="31">
        <v>2.980950024681202</v>
      </c>
      <c r="AH252" s="31">
        <v>3.2450146227979548</v>
      </c>
      <c r="AI252" s="31">
        <v>3.1394121693057579</v>
      </c>
      <c r="AJ252" s="31">
        <f t="shared" si="144"/>
        <v>50.122728675641447</v>
      </c>
      <c r="AK252" s="31">
        <f t="shared" si="145"/>
        <v>53.262140844947204</v>
      </c>
    </row>
    <row r="253" spans="1:37" ht="86.4" x14ac:dyDescent="0.3">
      <c r="A253" s="18" t="s">
        <v>259</v>
      </c>
      <c r="B253" s="31">
        <v>2.2233201581027657</v>
      </c>
      <c r="C253" s="31">
        <v>2.4844720496894408</v>
      </c>
      <c r="D253" s="31">
        <v>6.4451158106747233</v>
      </c>
      <c r="E253" s="31">
        <v>1.8908865468071927</v>
      </c>
      <c r="F253" s="31">
        <v>2.9822633809449064</v>
      </c>
      <c r="G253" s="31">
        <v>1.5873015873015872</v>
      </c>
      <c r="H253" s="31">
        <v>1.0638297872340425</v>
      </c>
      <c r="I253" s="31">
        <v>1.8181818181818183</v>
      </c>
      <c r="J253" s="31">
        <v>0.66298342541436461</v>
      </c>
      <c r="K253" s="31">
        <v>1.4580801944106925</v>
      </c>
      <c r="L253" s="31">
        <v>4.2105263157894735</v>
      </c>
      <c r="M253" s="31">
        <v>0</v>
      </c>
      <c r="N253" s="31">
        <v>0</v>
      </c>
      <c r="O253" s="31">
        <v>0</v>
      </c>
      <c r="P253" s="31">
        <v>1.5037593984962405</v>
      </c>
      <c r="Q253" s="31">
        <v>3.1152647975077881</v>
      </c>
      <c r="R253" s="81" t="e">
        <v>#VALUE!</v>
      </c>
      <c r="S253" s="81" t="e">
        <v>#VALUE!</v>
      </c>
      <c r="T253" s="31">
        <v>3.0303030303030303</v>
      </c>
      <c r="U253" s="31">
        <v>0</v>
      </c>
      <c r="V253" s="31">
        <v>1.5291207555655497</v>
      </c>
      <c r="W253" s="31">
        <v>4.3478260869565215</v>
      </c>
      <c r="X253" s="31">
        <v>4.3478260869565215</v>
      </c>
      <c r="Y253" s="81" t="e">
        <v>#VALUE!</v>
      </c>
      <c r="Z253" s="81" t="e">
        <v>#VALUE!</v>
      </c>
      <c r="AA253" s="81" t="e">
        <v>#VALUE!</v>
      </c>
      <c r="AB253" s="31">
        <v>1.7009750812567714</v>
      </c>
      <c r="AC253" s="31">
        <v>4.166666666666667</v>
      </c>
      <c r="AD253" s="31">
        <v>4.166666666666667</v>
      </c>
      <c r="AE253" s="31">
        <v>4.166666666666667</v>
      </c>
      <c r="AF253" s="31">
        <v>0</v>
      </c>
      <c r="AG253" s="31">
        <v>2.9560183125215169</v>
      </c>
      <c r="AH253" s="31">
        <v>3.3853279770995885</v>
      </c>
      <c r="AI253" s="31">
        <v>3.2136421312471595</v>
      </c>
      <c r="AJ253" s="31">
        <f t="shared" si="144"/>
        <v>52.286444017832714</v>
      </c>
      <c r="AK253" s="31">
        <f t="shared" si="145"/>
        <v>55.500086149079877</v>
      </c>
    </row>
    <row r="254" spans="1:37" ht="87" thickBot="1" x14ac:dyDescent="0.35">
      <c r="A254" s="18" t="s">
        <v>260</v>
      </c>
      <c r="B254" s="31">
        <v>2.2233201581027657</v>
      </c>
      <c r="C254" s="31">
        <v>2.4844720496894408</v>
      </c>
      <c r="D254" s="31">
        <v>6.4451158106747233</v>
      </c>
      <c r="E254" s="31">
        <v>1.9838809671419728</v>
      </c>
      <c r="F254" s="31">
        <v>2.9822633809449064</v>
      </c>
      <c r="G254" s="31">
        <v>1.5873015873015872</v>
      </c>
      <c r="H254" s="31">
        <v>1.0638297872340425</v>
      </c>
      <c r="I254" s="31">
        <v>1.8181818181818183</v>
      </c>
      <c r="J254" s="31">
        <v>0.66298342541436461</v>
      </c>
      <c r="K254" s="31">
        <v>1.4580801944106925</v>
      </c>
      <c r="L254" s="31">
        <v>4.2105263157894735</v>
      </c>
      <c r="M254" s="31">
        <v>0</v>
      </c>
      <c r="N254" s="31">
        <v>0</v>
      </c>
      <c r="O254" s="31">
        <v>0</v>
      </c>
      <c r="P254" s="31">
        <v>1.5037593984962405</v>
      </c>
      <c r="Q254" s="31">
        <v>3.1152647975077881</v>
      </c>
      <c r="R254" s="81" t="e">
        <v>#VALUE!</v>
      </c>
      <c r="S254" s="81" t="e">
        <v>#VALUE!</v>
      </c>
      <c r="T254" s="31">
        <v>3.0303030303030303</v>
      </c>
      <c r="U254" s="31">
        <v>0</v>
      </c>
      <c r="V254" s="31">
        <v>1.8439397346525748</v>
      </c>
      <c r="W254" s="31">
        <v>4.3478260869565215</v>
      </c>
      <c r="X254" s="31">
        <v>4.3478260869565215</v>
      </c>
      <c r="Y254" s="81" t="e">
        <v>#VALUE!</v>
      </c>
      <c r="Z254" s="81" t="e">
        <v>#VALUE!</v>
      </c>
      <c r="AA254" s="81" t="e">
        <v>#VALUE!</v>
      </c>
      <c r="AB254" s="31">
        <v>1.8959913326110509</v>
      </c>
      <c r="AC254" s="31">
        <v>4.166666666666667</v>
      </c>
      <c r="AD254" s="31">
        <v>4.166666666666667</v>
      </c>
      <c r="AE254" s="31">
        <v>4.166666666666667</v>
      </c>
      <c r="AF254" s="31">
        <v>0</v>
      </c>
      <c r="AG254" s="31">
        <v>2.9821429295692252</v>
      </c>
      <c r="AH254" s="31">
        <v>3.6878960374236782</v>
      </c>
      <c r="AI254" s="31">
        <v>3.4056572962948084</v>
      </c>
      <c r="AJ254" s="31">
        <f t="shared" si="144"/>
        <v>52.307226000852594</v>
      </c>
      <c r="AK254" s="31">
        <f t="shared" si="145"/>
        <v>55.7128832971474</v>
      </c>
    </row>
    <row r="255" spans="1:37" ht="115.8" thickBot="1" x14ac:dyDescent="0.35">
      <c r="A255" s="18" t="s">
        <v>261</v>
      </c>
      <c r="B255" s="31">
        <v>2.2480237154150187</v>
      </c>
      <c r="C255" s="31">
        <v>3.7267080745341614</v>
      </c>
      <c r="D255" s="31">
        <v>1.6112789526686808</v>
      </c>
      <c r="E255" s="31">
        <v>2.0768753874767527</v>
      </c>
      <c r="F255" s="31">
        <v>3.1392246115209543</v>
      </c>
      <c r="G255" s="31">
        <v>3.1746031746031744</v>
      </c>
      <c r="H255" s="31">
        <v>1.0638297872340425</v>
      </c>
      <c r="I255" s="31">
        <v>2.4242424242424243</v>
      </c>
      <c r="J255" s="31">
        <v>0.66298342541436461</v>
      </c>
      <c r="K255" s="31">
        <v>7.7764277035236935</v>
      </c>
      <c r="L255" s="31">
        <v>3.1578947368421053</v>
      </c>
      <c r="M255" s="31">
        <v>0.49342105263157909</v>
      </c>
      <c r="N255" s="31">
        <v>0</v>
      </c>
      <c r="O255" s="82">
        <v>0</v>
      </c>
      <c r="P255" s="31">
        <v>6.0150375939849621</v>
      </c>
      <c r="Q255" s="31">
        <v>1.2461059190031154</v>
      </c>
      <c r="R255" s="81" t="e">
        <v>#VALUE!</v>
      </c>
      <c r="S255" s="81" t="e">
        <v>#VALUE!</v>
      </c>
      <c r="T255" s="31">
        <v>0</v>
      </c>
      <c r="U255" s="31">
        <v>11.111111111111111</v>
      </c>
      <c r="V255" s="31">
        <v>2.023836294130875</v>
      </c>
      <c r="W255" s="31">
        <v>4.3478260869565215</v>
      </c>
      <c r="X255" s="31">
        <v>4.3478260869565215</v>
      </c>
      <c r="Y255" s="81" t="e">
        <v>#VALUE!</v>
      </c>
      <c r="Z255" s="81" t="e">
        <v>#VALUE!</v>
      </c>
      <c r="AA255" s="81" t="e">
        <v>#VALUE!</v>
      </c>
      <c r="AB255" s="31">
        <v>2.0368364030335862</v>
      </c>
      <c r="AC255" s="31">
        <v>4.166666666666667</v>
      </c>
      <c r="AD255" s="31">
        <v>4.166666666666667</v>
      </c>
      <c r="AE255" s="31">
        <v>4.166666666666667</v>
      </c>
      <c r="AF255" s="31">
        <v>0</v>
      </c>
      <c r="AG255" s="31">
        <v>2.9154595463287278</v>
      </c>
      <c r="AH255" s="31">
        <v>3.4978171534943829</v>
      </c>
      <c r="AI255" s="31">
        <v>3.2649256846449788</v>
      </c>
      <c r="AJ255" s="31">
        <f t="shared" si="144"/>
        <v>67.845494050571503</v>
      </c>
      <c r="AK255" s="31">
        <f t="shared" si="145"/>
        <v>71.110419735216468</v>
      </c>
    </row>
    <row r="256" spans="1:37" ht="115.8" thickBot="1" x14ac:dyDescent="0.35">
      <c r="A256" s="18" t="s">
        <v>264</v>
      </c>
      <c r="B256" s="31">
        <v>2.2480237154150187</v>
      </c>
      <c r="C256" s="31">
        <v>3.7267080745341614</v>
      </c>
      <c r="D256" s="31">
        <v>1.6112789526686808</v>
      </c>
      <c r="E256" s="31">
        <v>2.1388716676999397</v>
      </c>
      <c r="F256" s="31">
        <v>3.1392246115209543</v>
      </c>
      <c r="G256" s="31">
        <v>3.1746031746031744</v>
      </c>
      <c r="H256" s="31">
        <v>4.2553191489361701</v>
      </c>
      <c r="I256" s="31">
        <v>2.4242424242424243</v>
      </c>
      <c r="J256" s="31">
        <v>5.9668508287292816</v>
      </c>
      <c r="K256" s="31">
        <v>5.8323207776427699</v>
      </c>
      <c r="L256" s="31">
        <v>3.1578947368421053</v>
      </c>
      <c r="M256" s="31">
        <v>0.49342105263157909</v>
      </c>
      <c r="N256" s="31">
        <v>0</v>
      </c>
      <c r="O256" s="82">
        <v>0</v>
      </c>
      <c r="P256" s="31">
        <v>6.0150375939849621</v>
      </c>
      <c r="Q256" s="31">
        <v>1.2461059190031154</v>
      </c>
      <c r="R256" s="81" t="e">
        <v>#VALUE!</v>
      </c>
      <c r="S256" s="81" t="e">
        <v>#VALUE!</v>
      </c>
      <c r="T256" s="31">
        <v>0</v>
      </c>
      <c r="U256" s="31">
        <v>11.111111111111111</v>
      </c>
      <c r="V256" s="31">
        <v>2.2487069934787498</v>
      </c>
      <c r="W256" s="31">
        <v>4.3478260869565215</v>
      </c>
      <c r="X256" s="31">
        <v>4.3478260869565215</v>
      </c>
      <c r="Y256" s="81" t="e">
        <v>#VALUE!</v>
      </c>
      <c r="Z256" s="81" t="e">
        <v>#VALUE!</v>
      </c>
      <c r="AA256" s="81" t="e">
        <v>#VALUE!</v>
      </c>
      <c r="AB256" s="31">
        <v>2.4052004333694472</v>
      </c>
      <c r="AC256" s="31">
        <v>4.166666666666667</v>
      </c>
      <c r="AD256" s="31">
        <v>4.166666666666667</v>
      </c>
      <c r="AE256" s="31">
        <v>4.166666666666667</v>
      </c>
      <c r="AF256" s="31">
        <v>0</v>
      </c>
      <c r="AG256" s="31">
        <v>3.2744046271349121</v>
      </c>
      <c r="AH256" s="31">
        <v>4.5732613784193132</v>
      </c>
      <c r="AI256" s="31">
        <v>4.0538337056121758</v>
      </c>
      <c r="AJ256" s="82">
        <f t="shared" si="144"/>
        <v>73.526338817975642</v>
      </c>
      <c r="AK256" s="31">
        <f t="shared" si="145"/>
        <v>77.580172523587819</v>
      </c>
    </row>
    <row r="257" spans="1:37" ht="87" thickBot="1" x14ac:dyDescent="0.35">
      <c r="A257" s="18" t="s">
        <v>267</v>
      </c>
      <c r="B257" s="31">
        <v>2.2233201581027657</v>
      </c>
      <c r="C257" s="31">
        <v>1.8633540372670807</v>
      </c>
      <c r="D257" s="31">
        <v>1.6112789526686808</v>
      </c>
      <c r="E257" s="31">
        <v>1.9838809671419728</v>
      </c>
      <c r="F257" s="31">
        <v>2.9037827656568829</v>
      </c>
      <c r="G257" s="31">
        <v>1.5873015873015872</v>
      </c>
      <c r="H257" s="31">
        <v>0.85106382978723405</v>
      </c>
      <c r="I257" s="31">
        <v>1.2121212121212122</v>
      </c>
      <c r="J257" s="31">
        <v>0.66298342541436461</v>
      </c>
      <c r="K257" s="31">
        <v>1.4580801944106925</v>
      </c>
      <c r="L257" s="31">
        <v>0</v>
      </c>
      <c r="M257" s="31">
        <v>0</v>
      </c>
      <c r="N257" s="82">
        <v>0</v>
      </c>
      <c r="O257" s="31">
        <v>0</v>
      </c>
      <c r="P257" s="31">
        <v>1.5037593984962405</v>
      </c>
      <c r="Q257" s="31">
        <v>3.1152647975077881</v>
      </c>
      <c r="R257" s="81" t="e">
        <v>#VALUE!</v>
      </c>
      <c r="S257" s="81" t="e">
        <v>#VALUE!</v>
      </c>
      <c r="T257" s="31">
        <v>3.0303030303030303</v>
      </c>
      <c r="U257" s="31">
        <v>0</v>
      </c>
      <c r="V257" s="31">
        <v>1.7989655947829999</v>
      </c>
      <c r="W257" s="31">
        <v>4.3478260869565215</v>
      </c>
      <c r="X257" s="31">
        <v>2.8985507246376812</v>
      </c>
      <c r="Y257" s="81" t="e">
        <v>#VALUE!</v>
      </c>
      <c r="Z257" s="81" t="e">
        <v>#VALUE!</v>
      </c>
      <c r="AA257" s="81" t="e">
        <v>#VALUE!</v>
      </c>
      <c r="AB257" s="31">
        <v>2.1776814734561212</v>
      </c>
      <c r="AC257" s="31">
        <v>4.166666666666667</v>
      </c>
      <c r="AD257" s="31">
        <v>4.166666666666667</v>
      </c>
      <c r="AE257" s="31">
        <v>4.166666666666667</v>
      </c>
      <c r="AF257" s="31">
        <v>0</v>
      </c>
      <c r="AG257" s="31">
        <v>2.505100264848743</v>
      </c>
      <c r="AH257" s="31">
        <v>2.496226246499321</v>
      </c>
      <c r="AI257" s="31">
        <v>2.4997750679495154</v>
      </c>
      <c r="AJ257" s="31">
        <f t="shared" si="144"/>
        <v>40.874380221151092</v>
      </c>
      <c r="AK257" s="31">
        <f t="shared" si="145"/>
        <v>43.374155289100607</v>
      </c>
    </row>
    <row r="258" spans="1:37" ht="72.599999999999994" thickBot="1" x14ac:dyDescent="0.35">
      <c r="A258" s="18" t="s">
        <v>268</v>
      </c>
      <c r="B258" s="31">
        <v>2.3056653491436085</v>
      </c>
      <c r="C258" s="31">
        <v>1.2422360248447204</v>
      </c>
      <c r="D258" s="31">
        <v>0.80563947633434041</v>
      </c>
      <c r="E258" s="31">
        <v>1.7978921264724128</v>
      </c>
      <c r="F258" s="31">
        <v>2.9037827656568829</v>
      </c>
      <c r="G258" s="31">
        <v>1.5873015873015872</v>
      </c>
      <c r="H258" s="31">
        <v>0.85106382978723405</v>
      </c>
      <c r="I258" s="31">
        <v>0.60606060606060608</v>
      </c>
      <c r="J258" s="31">
        <v>0.66298342541436461</v>
      </c>
      <c r="K258" s="31">
        <v>0</v>
      </c>
      <c r="L258" s="31">
        <v>0</v>
      </c>
      <c r="M258" s="31">
        <v>0</v>
      </c>
      <c r="N258" s="83">
        <v>0</v>
      </c>
      <c r="O258" s="31">
        <v>0</v>
      </c>
      <c r="P258" s="31">
        <v>1.5037593984962405</v>
      </c>
      <c r="Q258" s="31">
        <v>3.1152647975077881</v>
      </c>
      <c r="R258" s="81" t="e">
        <v>#VALUE!</v>
      </c>
      <c r="S258" s="81" t="e">
        <v>#VALUE!</v>
      </c>
      <c r="T258" s="31">
        <v>3.0303030303030303</v>
      </c>
      <c r="U258" s="31">
        <v>0</v>
      </c>
      <c r="V258" s="31">
        <v>1.3492241960872497</v>
      </c>
      <c r="W258" s="31">
        <v>4.3478260869565215</v>
      </c>
      <c r="X258" s="31">
        <v>4.3478260869565215</v>
      </c>
      <c r="Y258" s="81" t="e">
        <v>#VALUE!</v>
      </c>
      <c r="Z258" s="81" t="e">
        <v>#VALUE!</v>
      </c>
      <c r="AA258" s="81" t="e">
        <v>#VALUE!</v>
      </c>
      <c r="AB258" s="31">
        <v>1.7659804983748646</v>
      </c>
      <c r="AC258" s="31">
        <v>4.166666666666667</v>
      </c>
      <c r="AD258" s="31">
        <v>4.166666666666667</v>
      </c>
      <c r="AE258" s="31">
        <v>4.166666666666667</v>
      </c>
      <c r="AF258" s="31">
        <v>0</v>
      </c>
      <c r="AG258" s="31">
        <v>3.6371670035827703</v>
      </c>
      <c r="AH258" s="31">
        <v>2.4238833839415381</v>
      </c>
      <c r="AI258" s="31">
        <v>2.9090893825107145</v>
      </c>
      <c r="AJ258" s="31">
        <f t="shared" si="144"/>
        <v>38.281758906437524</v>
      </c>
      <c r="AK258" s="31">
        <f t="shared" si="145"/>
        <v>41.190848288948239</v>
      </c>
    </row>
    <row r="259" spans="1:37" ht="101.4" thickBot="1" x14ac:dyDescent="0.35">
      <c r="A259" s="18" t="s">
        <v>269</v>
      </c>
      <c r="B259" s="31">
        <v>2.2480237154150187</v>
      </c>
      <c r="C259" s="31">
        <v>3.7267080745341614</v>
      </c>
      <c r="D259" s="31">
        <v>1.6112789526686808</v>
      </c>
      <c r="E259" s="31">
        <v>2.1388716676999397</v>
      </c>
      <c r="F259" s="31">
        <v>3.1392246115209543</v>
      </c>
      <c r="G259" s="31">
        <v>3.1746031746031744</v>
      </c>
      <c r="H259" s="31">
        <v>4.2553191489361701</v>
      </c>
      <c r="I259" s="31">
        <v>2.4242424242424243</v>
      </c>
      <c r="J259" s="31">
        <v>5.9668508287292816</v>
      </c>
      <c r="K259" s="31">
        <v>5.8323207776427699</v>
      </c>
      <c r="L259" s="31">
        <v>3.1578947368421053</v>
      </c>
      <c r="M259" s="31">
        <v>0.49342105263157909</v>
      </c>
      <c r="N259" s="31">
        <v>0</v>
      </c>
      <c r="O259" s="82">
        <v>0</v>
      </c>
      <c r="P259" s="31">
        <v>6.0150375939849621</v>
      </c>
      <c r="Q259" s="31">
        <v>1.2461059190031154</v>
      </c>
      <c r="R259" s="81" t="e">
        <v>#VALUE!</v>
      </c>
      <c r="S259" s="81" t="e">
        <v>#VALUE!</v>
      </c>
      <c r="T259" s="31">
        <v>0</v>
      </c>
      <c r="U259" s="31">
        <v>0</v>
      </c>
      <c r="V259" s="31">
        <v>2.2487069934787498</v>
      </c>
      <c r="W259" s="31">
        <v>4.3478260869565215</v>
      </c>
      <c r="X259" s="31">
        <v>4.3478260869565215</v>
      </c>
      <c r="Y259" s="81" t="e">
        <v>#VALUE!</v>
      </c>
      <c r="Z259" s="81" t="e">
        <v>#VALUE!</v>
      </c>
      <c r="AA259" s="81" t="e">
        <v>#VALUE!</v>
      </c>
      <c r="AB259" s="31">
        <v>2.4052004333694472</v>
      </c>
      <c r="AC259" s="31">
        <v>4.166666666666667</v>
      </c>
      <c r="AD259" s="31">
        <v>4.166666666666667</v>
      </c>
      <c r="AE259" s="31">
        <v>4.166666666666667</v>
      </c>
      <c r="AF259" s="31">
        <v>0</v>
      </c>
      <c r="AG259" s="31">
        <v>3.9483958888680264</v>
      </c>
      <c r="AH259" s="31">
        <v>4.1485849259097787</v>
      </c>
      <c r="AI259" s="31">
        <v>4.0685270399810394</v>
      </c>
      <c r="AJ259" s="31">
        <f t="shared" si="144"/>
        <v>62.400534372495649</v>
      </c>
      <c r="AK259" s="31">
        <f t="shared" si="145"/>
        <v>66.469061412476691</v>
      </c>
    </row>
    <row r="260" spans="1:37" ht="87" thickBot="1" x14ac:dyDescent="0.35">
      <c r="A260" s="18" t="s">
        <v>270</v>
      </c>
      <c r="B260" s="31">
        <v>2.2480237154150187</v>
      </c>
      <c r="C260" s="31">
        <v>3.7267080745341614</v>
      </c>
      <c r="D260" s="31">
        <v>6.4451158106747233</v>
      </c>
      <c r="E260" s="31">
        <v>2.107873527588346</v>
      </c>
      <c r="F260" s="31">
        <v>2.9822633809449064</v>
      </c>
      <c r="G260" s="31">
        <v>1.5873015873015872</v>
      </c>
      <c r="H260" s="31">
        <v>1.0638297872340425</v>
      </c>
      <c r="I260" s="31">
        <v>2.4242424242424243</v>
      </c>
      <c r="J260" s="31">
        <v>0.66298342541436461</v>
      </c>
      <c r="K260" s="31">
        <v>1.4580801944106925</v>
      </c>
      <c r="L260" s="31">
        <v>4.2105263157894735</v>
      </c>
      <c r="M260" s="31">
        <v>0.49342105263157909</v>
      </c>
      <c r="N260" s="31">
        <v>0</v>
      </c>
      <c r="O260" s="82">
        <v>0</v>
      </c>
      <c r="P260" s="31">
        <v>1.5037593984962405</v>
      </c>
      <c r="Q260" s="31">
        <v>3.1152647975077881</v>
      </c>
      <c r="R260" s="81" t="e">
        <v>#VALUE!</v>
      </c>
      <c r="S260" s="81" t="e">
        <v>#VALUE!</v>
      </c>
      <c r="T260" s="31">
        <v>0</v>
      </c>
      <c r="U260" s="31">
        <v>0</v>
      </c>
      <c r="V260" s="31">
        <v>1.9338880143917248</v>
      </c>
      <c r="W260" s="31">
        <v>4.3478260869565215</v>
      </c>
      <c r="X260" s="31">
        <v>4.3478260869565215</v>
      </c>
      <c r="Y260" s="81" t="e">
        <v>#VALUE!</v>
      </c>
      <c r="Z260" s="81" t="e">
        <v>#VALUE!</v>
      </c>
      <c r="AA260" s="81" t="e">
        <v>#VALUE!</v>
      </c>
      <c r="AB260" s="31">
        <v>2.1235102925243772</v>
      </c>
      <c r="AC260" s="31">
        <v>4.166666666666667</v>
      </c>
      <c r="AD260" s="31">
        <v>4.166666666666667</v>
      </c>
      <c r="AE260" s="31">
        <v>4.166666666666667</v>
      </c>
      <c r="AF260" s="31">
        <v>0</v>
      </c>
      <c r="AG260" s="31">
        <v>3.9222593427714378</v>
      </c>
      <c r="AH260" s="31">
        <v>3.5773148046567815</v>
      </c>
      <c r="AI260" s="31">
        <v>3.7152620713613267</v>
      </c>
      <c r="AJ260" s="31">
        <f t="shared" si="144"/>
        <v>51.320161316604413</v>
      </c>
      <c r="AK260" s="31">
        <f t="shared" si="145"/>
        <v>55.035423387965736</v>
      </c>
    </row>
    <row r="261" spans="1:37" ht="129.6" x14ac:dyDescent="0.3">
      <c r="A261" s="18" t="s">
        <v>271</v>
      </c>
      <c r="B261" s="31">
        <v>2.2480237154150187</v>
      </c>
      <c r="C261" s="31">
        <v>3.7267080745341614</v>
      </c>
      <c r="D261" s="31">
        <v>3.2225579053373616</v>
      </c>
      <c r="E261" s="31">
        <v>2.1388716676999397</v>
      </c>
      <c r="F261" s="31">
        <v>3.029351750117721</v>
      </c>
      <c r="G261" s="31">
        <v>3.1746031746031744</v>
      </c>
      <c r="H261" s="31">
        <v>1.0638297872340425</v>
      </c>
      <c r="I261" s="31">
        <v>1.8181818181818183</v>
      </c>
      <c r="J261" s="31">
        <v>5.9668508287292816</v>
      </c>
      <c r="K261" s="31">
        <v>1.4580801944106925</v>
      </c>
      <c r="L261" s="31">
        <v>3.1578947368421053</v>
      </c>
      <c r="M261" s="31">
        <v>0</v>
      </c>
      <c r="N261" s="31">
        <v>0</v>
      </c>
      <c r="O261" s="31">
        <v>0</v>
      </c>
      <c r="P261" s="31">
        <v>6.0150375939849621</v>
      </c>
      <c r="Q261" s="31">
        <v>1.2461059190031154</v>
      </c>
      <c r="R261" s="81" t="e">
        <v>#VALUE!</v>
      </c>
      <c r="S261" s="81" t="e">
        <v>#VALUE!</v>
      </c>
      <c r="T261" s="31">
        <v>0</v>
      </c>
      <c r="U261" s="31">
        <v>11.111111111111111</v>
      </c>
      <c r="V261" s="31">
        <v>2.023836294130875</v>
      </c>
      <c r="W261" s="31">
        <v>4.3478260869565215</v>
      </c>
      <c r="X261" s="31">
        <v>4.3478260869565215</v>
      </c>
      <c r="Y261" s="81" t="e">
        <v>#VALUE!</v>
      </c>
      <c r="Z261" s="81" t="e">
        <v>#VALUE!</v>
      </c>
      <c r="AA261" s="81" t="e">
        <v>#VALUE!</v>
      </c>
      <c r="AB261" s="31">
        <v>2.2535211267605635</v>
      </c>
      <c r="AC261" s="31">
        <v>4.166666666666667</v>
      </c>
      <c r="AD261" s="31">
        <v>4.166666666666667</v>
      </c>
      <c r="AE261" s="31">
        <v>4.166666666666667</v>
      </c>
      <c r="AF261" s="31">
        <v>0</v>
      </c>
      <c r="AG261" s="31">
        <v>3.9067635082760162</v>
      </c>
      <c r="AH261" s="31">
        <v>4.379525602536547</v>
      </c>
      <c r="AI261" s="31">
        <v>4.1904626329901804</v>
      </c>
      <c r="AJ261" s="31">
        <f t="shared" si="144"/>
        <v>66.152712985497701</v>
      </c>
      <c r="AK261" s="31">
        <f t="shared" si="145"/>
        <v>70.343175618487862</v>
      </c>
    </row>
    <row r="262" spans="1:37" ht="100.8" x14ac:dyDescent="0.3">
      <c r="A262" s="18" t="s">
        <v>273</v>
      </c>
      <c r="B262" s="31">
        <v>2.2480237154150187</v>
      </c>
      <c r="C262" s="31">
        <v>2.4844720496894408</v>
      </c>
      <c r="D262" s="31">
        <v>3.2225579053373616</v>
      </c>
      <c r="E262" s="31">
        <v>2.1388716676999397</v>
      </c>
      <c r="F262" s="31">
        <v>3.029351750117721</v>
      </c>
      <c r="G262" s="31">
        <v>3.1746031746031744</v>
      </c>
      <c r="H262" s="31">
        <v>1.0638297872340425</v>
      </c>
      <c r="I262" s="31">
        <v>1.8181818181818183</v>
      </c>
      <c r="J262" s="31">
        <v>5.9668508287292816</v>
      </c>
      <c r="K262" s="31">
        <v>1.4580801944106925</v>
      </c>
      <c r="L262" s="31">
        <v>3.1578947368421053</v>
      </c>
      <c r="M262" s="31">
        <v>0</v>
      </c>
      <c r="N262" s="31">
        <v>0</v>
      </c>
      <c r="O262" s="31">
        <v>0</v>
      </c>
      <c r="P262" s="31">
        <v>6.0150375939849621</v>
      </c>
      <c r="Q262" s="31">
        <v>1.2461059190031154</v>
      </c>
      <c r="R262" s="81" t="e">
        <v>#VALUE!</v>
      </c>
      <c r="S262" s="81" t="e">
        <v>#VALUE!</v>
      </c>
      <c r="T262" s="31">
        <v>0</v>
      </c>
      <c r="U262" s="31">
        <v>0</v>
      </c>
      <c r="V262" s="31">
        <v>2.023836294130875</v>
      </c>
      <c r="W262" s="31">
        <v>4.3478260869565215</v>
      </c>
      <c r="X262" s="31">
        <v>4.3478260869565215</v>
      </c>
      <c r="Y262" s="81" t="e">
        <v>#VALUE!</v>
      </c>
      <c r="Z262" s="81" t="e">
        <v>#VALUE!</v>
      </c>
      <c r="AA262" s="81" t="e">
        <v>#VALUE!</v>
      </c>
      <c r="AB262" s="31">
        <v>2.2535211267605635</v>
      </c>
      <c r="AC262" s="31">
        <v>4.166666666666667</v>
      </c>
      <c r="AD262" s="31">
        <v>4.166666666666667</v>
      </c>
      <c r="AE262" s="31">
        <v>4.166666666666667</v>
      </c>
      <c r="AF262" s="31">
        <v>0</v>
      </c>
      <c r="AG262" s="31">
        <v>4.5329073549505194</v>
      </c>
      <c r="AH262" s="31">
        <v>3.2824580164954447</v>
      </c>
      <c r="AI262" s="31">
        <v>3.7825270111668385</v>
      </c>
      <c r="AJ262" s="31">
        <f t="shared" si="144"/>
        <v>54.207301471365184</v>
      </c>
      <c r="AK262" s="31">
        <f t="shared" si="145"/>
        <v>57.989828482532026</v>
      </c>
    </row>
    <row r="263" spans="1:37" ht="72" x14ac:dyDescent="0.3">
      <c r="A263" s="18" t="s">
        <v>277</v>
      </c>
      <c r="B263" s="31">
        <v>2.2233201581027657</v>
      </c>
      <c r="C263" s="31">
        <v>3.7267080745341614</v>
      </c>
      <c r="D263" s="31">
        <v>12.588116817724069</v>
      </c>
      <c r="E263" s="31">
        <v>1.9838809671419728</v>
      </c>
      <c r="F263" s="31">
        <v>2.9822633809449064</v>
      </c>
      <c r="G263" s="31">
        <v>1.5873015873015872</v>
      </c>
      <c r="H263" s="31">
        <v>1.0638297872340425</v>
      </c>
      <c r="I263" s="31">
        <v>1.8181818181818183</v>
      </c>
      <c r="J263" s="31">
        <v>0.66298342541436461</v>
      </c>
      <c r="K263" s="31">
        <v>1.4580801944106925</v>
      </c>
      <c r="L263" s="31">
        <v>4.2105263157894735</v>
      </c>
      <c r="M263" s="31">
        <v>0</v>
      </c>
      <c r="N263" s="31">
        <v>0</v>
      </c>
      <c r="O263" s="31">
        <v>0</v>
      </c>
      <c r="P263" s="31">
        <v>1.5037593984962405</v>
      </c>
      <c r="Q263" s="31">
        <v>3.1152647975077881</v>
      </c>
      <c r="R263" s="81" t="e">
        <v>#VALUE!</v>
      </c>
      <c r="S263" s="81" t="e">
        <v>#VALUE!</v>
      </c>
      <c r="T263" s="31">
        <v>3.0303030303030303</v>
      </c>
      <c r="U263" s="31">
        <v>0</v>
      </c>
      <c r="V263" s="31">
        <v>1.8439397346525748</v>
      </c>
      <c r="W263" s="31">
        <v>4.3478260869565215</v>
      </c>
      <c r="X263" s="31">
        <v>4.3478260869565215</v>
      </c>
      <c r="Y263" s="81" t="e">
        <v>#VALUE!</v>
      </c>
      <c r="Z263" s="81" t="e">
        <v>#VALUE!</v>
      </c>
      <c r="AA263" s="81" t="e">
        <v>#VALUE!</v>
      </c>
      <c r="AB263" s="31">
        <v>1.8959913326110509</v>
      </c>
      <c r="AC263" s="31">
        <v>4.166666666666667</v>
      </c>
      <c r="AD263" s="31">
        <v>4.166666666666667</v>
      </c>
      <c r="AE263" s="31">
        <v>4.166666666666667</v>
      </c>
      <c r="AF263" s="31">
        <v>0</v>
      </c>
      <c r="AG263" s="31">
        <v>5.964405149627253</v>
      </c>
      <c r="AH263" s="31">
        <v>4.7147671974883831</v>
      </c>
      <c r="AI263" s="31">
        <v>5.214511709490262</v>
      </c>
      <c r="AJ263" s="31">
        <f t="shared" si="144"/>
        <v>57.883608619551225</v>
      </c>
      <c r="AK263" s="31">
        <f t="shared" si="145"/>
        <v>63.098120329041478</v>
      </c>
    </row>
  </sheetData>
  <conditionalFormatting sqref="AI4:AI51 AI2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4:AI50 AI2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B51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51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51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51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51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51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1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51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M51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:N51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51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51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:Q51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T51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:V51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:AB51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:U51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:W51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:X5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2:AF51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8:AA107 AC58:AF107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8:AJ107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0:AA159 AC110:AF15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0:AJ15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4:AA263 AC214:AF26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214:AJ26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2:AA211 AC162:AF211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62:AJ211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I4:CI51 CI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I4:CI50 CI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2:BB5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C2:BC5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D2:BD5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2:BE5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2:BF5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2:BG5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2:BH5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2:BI5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J2:BM5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2:BN5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O2:BO5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P2:BP5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Q2:BQ5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2:BT5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V2:BV5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B2:CB5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:BU5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W2:BW5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X2:BX5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2:CF5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58:CA107 CC58:CF10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J58:CJ10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58:AK10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110:AK15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162:AK2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214:AK26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K58:CK10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03"/>
  <sheetViews>
    <sheetView zoomScale="19" workbookViewId="0">
      <selection activeCell="A3" sqref="A3"/>
    </sheetView>
  </sheetViews>
  <sheetFormatPr defaultRowHeight="14.4" x14ac:dyDescent="0.3"/>
  <cols>
    <col min="1" max="1" width="57" bestFit="1" customWidth="1"/>
  </cols>
  <sheetData>
    <row r="1" spans="1:57" x14ac:dyDescent="0.3">
      <c r="A1" s="136"/>
      <c r="B1" s="136">
        <v>0</v>
      </c>
      <c r="C1" s="136">
        <v>0</v>
      </c>
      <c r="D1" s="136">
        <v>0</v>
      </c>
      <c r="E1" s="136">
        <v>0</v>
      </c>
      <c r="F1" s="136">
        <v>0</v>
      </c>
      <c r="G1" s="136">
        <v>0</v>
      </c>
      <c r="H1" s="136">
        <v>0</v>
      </c>
      <c r="I1" s="136">
        <v>0</v>
      </c>
      <c r="J1" s="136">
        <v>0</v>
      </c>
      <c r="K1" s="136">
        <v>0</v>
      </c>
      <c r="L1" s="136">
        <v>0</v>
      </c>
      <c r="M1" s="136">
        <v>0</v>
      </c>
      <c r="N1" s="136">
        <v>0</v>
      </c>
      <c r="O1" s="136">
        <v>0</v>
      </c>
      <c r="P1" s="136">
        <v>0</v>
      </c>
      <c r="Q1" s="136">
        <v>0</v>
      </c>
      <c r="R1" s="136">
        <v>0</v>
      </c>
      <c r="S1" s="136">
        <v>0</v>
      </c>
      <c r="T1" s="136">
        <v>0</v>
      </c>
      <c r="U1" s="136">
        <v>0</v>
      </c>
      <c r="V1" s="136">
        <v>0</v>
      </c>
      <c r="W1" s="136">
        <v>1</v>
      </c>
      <c r="X1" s="136">
        <v>0</v>
      </c>
      <c r="Y1" s="136">
        <v>0</v>
      </c>
      <c r="Z1" s="136">
        <v>0</v>
      </c>
      <c r="AA1" s="136">
        <v>0</v>
      </c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59" t="s">
        <v>1018</v>
      </c>
      <c r="AM1">
        <v>0.99667155084603465</v>
      </c>
      <c r="AN1">
        <v>0.93442762366000742</v>
      </c>
      <c r="AO1">
        <v>0.8713922919939725</v>
      </c>
      <c r="AP1">
        <v>0.5690888192412169</v>
      </c>
      <c r="AQ1">
        <v>0.51055995732316106</v>
      </c>
      <c r="AR1">
        <v>0.51845299278702428</v>
      </c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</row>
    <row r="2" spans="1:57" x14ac:dyDescent="0.3">
      <c r="A2" s="136" t="s">
        <v>0</v>
      </c>
      <c r="B2" s="136" t="s">
        <v>503</v>
      </c>
      <c r="C2" s="136" t="s">
        <v>504</v>
      </c>
      <c r="D2" s="136" t="s">
        <v>505</v>
      </c>
      <c r="E2" s="136" t="s">
        <v>506</v>
      </c>
      <c r="F2" s="136" t="s">
        <v>507</v>
      </c>
      <c r="G2" s="136" t="s">
        <v>508</v>
      </c>
      <c r="H2" s="136" t="s">
        <v>509</v>
      </c>
      <c r="I2" s="136" t="s">
        <v>76</v>
      </c>
      <c r="J2" s="136" t="s">
        <v>510</v>
      </c>
      <c r="K2" s="136" t="s">
        <v>93</v>
      </c>
      <c r="L2" s="136" t="s">
        <v>95</v>
      </c>
      <c r="M2" s="136" t="s">
        <v>96</v>
      </c>
      <c r="N2" s="136" t="s">
        <v>84</v>
      </c>
      <c r="O2" s="136" t="s">
        <v>87</v>
      </c>
      <c r="P2" s="136" t="s">
        <v>511</v>
      </c>
      <c r="Q2" s="136" t="s">
        <v>512</v>
      </c>
      <c r="R2" s="136" t="s">
        <v>118</v>
      </c>
      <c r="S2" s="136" t="s">
        <v>128</v>
      </c>
      <c r="T2" s="136" t="s">
        <v>514</v>
      </c>
      <c r="U2" s="136" t="s">
        <v>151</v>
      </c>
      <c r="V2" s="136" t="s">
        <v>152</v>
      </c>
      <c r="W2" s="136" t="s">
        <v>515</v>
      </c>
      <c r="X2" s="136" t="s">
        <v>192</v>
      </c>
      <c r="Y2" s="136" t="s">
        <v>193</v>
      </c>
      <c r="Z2" s="136" t="s">
        <v>194</v>
      </c>
      <c r="AA2" s="136" t="s">
        <v>195</v>
      </c>
      <c r="AB2" s="136" t="s">
        <v>500</v>
      </c>
      <c r="AC2" s="136" t="s">
        <v>501</v>
      </c>
      <c r="AD2" s="136" t="s">
        <v>502</v>
      </c>
      <c r="AE2" s="136"/>
      <c r="AF2" s="136"/>
      <c r="AG2" s="136" t="s">
        <v>543</v>
      </c>
      <c r="AH2" s="136" t="s">
        <v>544</v>
      </c>
      <c r="AI2" s="136"/>
      <c r="AJ2" s="136"/>
      <c r="AK2" s="136"/>
      <c r="AL2" s="136"/>
      <c r="AM2" s="159" t="s">
        <v>1020</v>
      </c>
      <c r="AN2" s="159" t="s">
        <v>1021</v>
      </c>
      <c r="AO2" s="159" t="s">
        <v>1022</v>
      </c>
      <c r="AP2" s="159" t="s">
        <v>1023</v>
      </c>
      <c r="AQ2" s="159" t="s">
        <v>1024</v>
      </c>
      <c r="AR2" s="159" t="s">
        <v>1025</v>
      </c>
      <c r="AS2" s="136"/>
      <c r="AT2" s="160" t="s">
        <v>1020</v>
      </c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</row>
    <row r="3" spans="1:57" s="156" customFormat="1" x14ac:dyDescent="0.3">
      <c r="A3" s="156" t="s">
        <v>206</v>
      </c>
      <c r="B3" s="156">
        <v>1.6</v>
      </c>
      <c r="C3" s="156">
        <v>3</v>
      </c>
      <c r="D3" s="156">
        <v>32</v>
      </c>
      <c r="E3" s="156">
        <v>5.8</v>
      </c>
      <c r="F3" s="156">
        <v>1123200</v>
      </c>
      <c r="G3" s="156">
        <v>60</v>
      </c>
      <c r="H3" s="156">
        <v>8</v>
      </c>
      <c r="I3" s="156">
        <v>2</v>
      </c>
      <c r="J3" s="156">
        <v>13</v>
      </c>
      <c r="K3" s="156">
        <v>5</v>
      </c>
      <c r="L3" s="156">
        <v>0</v>
      </c>
      <c r="M3" s="156">
        <v>0</v>
      </c>
      <c r="N3" s="156">
        <v>0</v>
      </c>
      <c r="O3" s="156">
        <v>0</v>
      </c>
      <c r="P3" s="156">
        <v>2073600</v>
      </c>
      <c r="Q3" s="156">
        <v>30</v>
      </c>
      <c r="R3" s="156">
        <v>1</v>
      </c>
      <c r="S3" s="156">
        <v>0</v>
      </c>
      <c r="T3" s="156">
        <v>3000</v>
      </c>
      <c r="U3" s="156">
        <v>0</v>
      </c>
      <c r="V3" s="156">
        <v>0</v>
      </c>
      <c r="W3" s="156">
        <v>141</v>
      </c>
      <c r="X3" s="156">
        <v>0</v>
      </c>
      <c r="Y3" s="156">
        <v>0</v>
      </c>
      <c r="Z3" s="156">
        <v>0</v>
      </c>
      <c r="AA3" s="156">
        <v>0</v>
      </c>
      <c r="AB3" s="156">
        <v>45000</v>
      </c>
      <c r="AC3" s="156">
        <v>73731</v>
      </c>
      <c r="AD3" s="156">
        <v>59365.5</v>
      </c>
      <c r="AH3" s="156" t="s">
        <v>545</v>
      </c>
      <c r="AM3" s="156" t="s">
        <v>1026</v>
      </c>
      <c r="AN3" s="156" t="s">
        <v>1027</v>
      </c>
      <c r="AO3" s="156" t="s">
        <v>1026</v>
      </c>
      <c r="AP3" s="156" t="s">
        <v>1027</v>
      </c>
      <c r="AQ3" s="156" t="s">
        <v>1027</v>
      </c>
      <c r="AR3" s="156" t="s">
        <v>1027</v>
      </c>
      <c r="AT3" s="156" t="s">
        <v>699</v>
      </c>
      <c r="AW3" s="156" t="b">
        <f>AND(AM3="valid",AT3="alulértékelt")</f>
        <v>1</v>
      </c>
    </row>
    <row r="4" spans="1:57" s="156" customFormat="1" x14ac:dyDescent="0.3">
      <c r="A4" s="156" t="s">
        <v>213</v>
      </c>
      <c r="B4" s="156">
        <v>1.8</v>
      </c>
      <c r="C4" s="156">
        <v>3</v>
      </c>
      <c r="D4" s="156">
        <v>32</v>
      </c>
      <c r="E4" s="156">
        <v>6.5</v>
      </c>
      <c r="F4" s="156">
        <v>1123200</v>
      </c>
      <c r="G4" s="156">
        <v>60</v>
      </c>
      <c r="H4" s="156">
        <v>8</v>
      </c>
      <c r="I4" s="156">
        <v>3</v>
      </c>
      <c r="J4" s="156">
        <v>13</v>
      </c>
      <c r="K4" s="156">
        <v>8</v>
      </c>
      <c r="L4" s="156">
        <v>5</v>
      </c>
      <c r="M4" s="156">
        <v>0</v>
      </c>
      <c r="N4" s="156">
        <v>0</v>
      </c>
      <c r="O4" s="156">
        <v>0</v>
      </c>
      <c r="P4" s="156">
        <v>2073600</v>
      </c>
      <c r="Q4" s="156">
        <v>30</v>
      </c>
      <c r="R4" s="156">
        <v>1</v>
      </c>
      <c r="S4" s="156">
        <v>0</v>
      </c>
      <c r="T4" s="156">
        <v>4000</v>
      </c>
      <c r="U4" s="156">
        <v>0</v>
      </c>
      <c r="V4" s="156">
        <v>0</v>
      </c>
      <c r="W4" s="156">
        <v>183</v>
      </c>
      <c r="X4" s="156">
        <v>0</v>
      </c>
      <c r="Y4" s="156">
        <v>0</v>
      </c>
      <c r="Z4" s="156">
        <v>0</v>
      </c>
      <c r="AA4" s="156">
        <v>0</v>
      </c>
      <c r="AB4" s="156">
        <v>51880</v>
      </c>
      <c r="AC4" s="156">
        <v>88796</v>
      </c>
      <c r="AD4" s="156">
        <v>70338</v>
      </c>
      <c r="AM4" s="156" t="s">
        <v>1026</v>
      </c>
      <c r="AN4" s="156" t="s">
        <v>1027</v>
      </c>
      <c r="AO4" s="156" t="s">
        <v>1026</v>
      </c>
      <c r="AP4" s="156" t="s">
        <v>1027</v>
      </c>
      <c r="AQ4" s="156" t="s">
        <v>1027</v>
      </c>
      <c r="AR4" s="156" t="s">
        <v>1027</v>
      </c>
      <c r="AT4" s="156" t="s">
        <v>699</v>
      </c>
      <c r="AW4" s="156" t="b">
        <f t="shared" ref="AW4:AW51" si="0">AND(AM4="valid",AT4="alulértékelt")</f>
        <v>1</v>
      </c>
    </row>
    <row r="5" spans="1:57" s="156" customFormat="1" x14ac:dyDescent="0.3">
      <c r="A5" s="156" t="s">
        <v>215</v>
      </c>
      <c r="B5" s="156">
        <v>2.2999999999999998</v>
      </c>
      <c r="C5" s="156">
        <v>4</v>
      </c>
      <c r="D5" s="156">
        <v>64</v>
      </c>
      <c r="E5" s="156">
        <v>6.5</v>
      </c>
      <c r="F5" s="156">
        <v>1123200</v>
      </c>
      <c r="G5" s="156">
        <v>60</v>
      </c>
      <c r="H5" s="156">
        <v>8</v>
      </c>
      <c r="I5" s="156">
        <v>4</v>
      </c>
      <c r="J5" s="156">
        <v>48</v>
      </c>
      <c r="K5" s="156">
        <v>5</v>
      </c>
      <c r="L5" s="156">
        <v>2</v>
      </c>
      <c r="M5" s="156">
        <v>2</v>
      </c>
      <c r="N5" s="156">
        <v>0</v>
      </c>
      <c r="O5" s="156">
        <v>0</v>
      </c>
      <c r="P5" s="156">
        <v>2073600</v>
      </c>
      <c r="Q5" s="156">
        <v>30</v>
      </c>
      <c r="R5" s="156">
        <v>1</v>
      </c>
      <c r="S5" s="156">
        <v>0</v>
      </c>
      <c r="T5" s="156">
        <v>5000</v>
      </c>
      <c r="U5" s="156">
        <v>0</v>
      </c>
      <c r="V5" s="156">
        <v>0</v>
      </c>
      <c r="W5" s="156">
        <v>205</v>
      </c>
      <c r="X5" s="156">
        <v>0</v>
      </c>
      <c r="Y5" s="156">
        <v>0</v>
      </c>
      <c r="Z5" s="156">
        <v>0</v>
      </c>
      <c r="AA5" s="156">
        <v>0</v>
      </c>
      <c r="AB5" s="156">
        <v>54000</v>
      </c>
      <c r="AC5" s="156">
        <v>83200</v>
      </c>
      <c r="AD5" s="156">
        <v>68600</v>
      </c>
      <c r="AM5" s="156" t="s">
        <v>1026</v>
      </c>
      <c r="AN5" s="156" t="s">
        <v>1027</v>
      </c>
      <c r="AO5" s="156" t="s">
        <v>1026</v>
      </c>
      <c r="AP5" s="156" t="s">
        <v>1027</v>
      </c>
      <c r="AQ5" s="156" t="s">
        <v>1027</v>
      </c>
      <c r="AR5" s="156" t="s">
        <v>1027</v>
      </c>
      <c r="AT5" s="156" t="s">
        <v>699</v>
      </c>
      <c r="AW5" s="156" t="b">
        <f t="shared" si="0"/>
        <v>1</v>
      </c>
    </row>
    <row r="6" spans="1:57" s="156" customFormat="1" x14ac:dyDescent="0.3">
      <c r="A6" s="156" t="s">
        <v>217</v>
      </c>
      <c r="B6" s="156">
        <v>2</v>
      </c>
      <c r="C6" s="156">
        <v>3</v>
      </c>
      <c r="D6" s="156">
        <v>32</v>
      </c>
      <c r="E6" s="156">
        <v>6.5</v>
      </c>
      <c r="F6" s="156">
        <v>1152000</v>
      </c>
      <c r="G6" s="156">
        <v>60</v>
      </c>
      <c r="H6" s="156">
        <v>13</v>
      </c>
      <c r="I6" s="156">
        <v>4</v>
      </c>
      <c r="J6" s="156">
        <v>48</v>
      </c>
      <c r="K6" s="156">
        <v>8</v>
      </c>
      <c r="L6" s="156">
        <v>2</v>
      </c>
      <c r="M6" s="156">
        <v>2</v>
      </c>
      <c r="N6" s="156">
        <v>0</v>
      </c>
      <c r="O6" s="156">
        <v>0</v>
      </c>
      <c r="P6" s="156">
        <v>2073600</v>
      </c>
      <c r="Q6" s="156">
        <v>30</v>
      </c>
      <c r="R6" s="156">
        <v>1</v>
      </c>
      <c r="S6" s="156">
        <v>0</v>
      </c>
      <c r="T6" s="156">
        <v>5000</v>
      </c>
      <c r="U6" s="156">
        <v>0</v>
      </c>
      <c r="V6" s="156">
        <v>0</v>
      </c>
      <c r="W6" s="156">
        <v>192</v>
      </c>
      <c r="X6" s="156">
        <v>0</v>
      </c>
      <c r="Y6" s="156">
        <v>0</v>
      </c>
      <c r="Z6" s="156">
        <v>0</v>
      </c>
      <c r="AA6" s="156">
        <v>0</v>
      </c>
      <c r="AB6" s="156">
        <v>55500</v>
      </c>
      <c r="AC6" s="156">
        <v>86400</v>
      </c>
      <c r="AD6" s="156">
        <v>70950</v>
      </c>
      <c r="AM6" s="156" t="s">
        <v>1026</v>
      </c>
      <c r="AN6" s="156" t="s">
        <v>1027</v>
      </c>
      <c r="AO6" s="156" t="s">
        <v>1027</v>
      </c>
      <c r="AP6" s="156" t="s">
        <v>1027</v>
      </c>
      <c r="AQ6" s="156" t="s">
        <v>1027</v>
      </c>
      <c r="AR6" s="156" t="s">
        <v>1027</v>
      </c>
      <c r="AT6" s="156" t="s">
        <v>699</v>
      </c>
      <c r="AW6" s="156" t="b">
        <f t="shared" si="0"/>
        <v>1</v>
      </c>
    </row>
    <row r="7" spans="1:57" x14ac:dyDescent="0.3">
      <c r="A7" s="136" t="s">
        <v>218</v>
      </c>
      <c r="B7" s="136">
        <v>2</v>
      </c>
      <c r="C7" s="136">
        <v>3</v>
      </c>
      <c r="D7" s="136">
        <v>32</v>
      </c>
      <c r="E7" s="136">
        <v>6.5</v>
      </c>
      <c r="F7" s="136">
        <v>1152000</v>
      </c>
      <c r="G7" s="136">
        <v>60</v>
      </c>
      <c r="H7" s="136">
        <v>13</v>
      </c>
      <c r="I7" s="136">
        <v>4</v>
      </c>
      <c r="J7" s="136">
        <v>48</v>
      </c>
      <c r="K7" s="136">
        <v>8</v>
      </c>
      <c r="L7" s="136">
        <v>2</v>
      </c>
      <c r="M7" s="136">
        <v>2</v>
      </c>
      <c r="N7" s="136">
        <v>0</v>
      </c>
      <c r="O7" s="136">
        <v>0</v>
      </c>
      <c r="P7" s="136">
        <v>2073600</v>
      </c>
      <c r="Q7" s="136">
        <v>30</v>
      </c>
      <c r="R7" s="136">
        <v>1</v>
      </c>
      <c r="S7" s="136">
        <v>0</v>
      </c>
      <c r="T7" s="136">
        <v>5000</v>
      </c>
      <c r="U7" s="136">
        <v>0</v>
      </c>
      <c r="V7" s="136">
        <v>0</v>
      </c>
      <c r="W7" s="136">
        <v>192</v>
      </c>
      <c r="X7" s="136">
        <v>0</v>
      </c>
      <c r="Y7" s="136">
        <v>0</v>
      </c>
      <c r="Z7" s="136">
        <v>0</v>
      </c>
      <c r="AA7" s="136">
        <v>0</v>
      </c>
      <c r="AB7" s="136">
        <v>59900</v>
      </c>
      <c r="AC7" s="136">
        <v>59900</v>
      </c>
      <c r="AD7" s="136">
        <v>59900</v>
      </c>
      <c r="AE7" s="136"/>
      <c r="AF7" s="136"/>
      <c r="AG7" s="136"/>
      <c r="AH7" s="136"/>
      <c r="AI7" s="136"/>
      <c r="AJ7" s="136"/>
      <c r="AK7" s="136"/>
      <c r="AL7" s="136"/>
      <c r="AM7" s="136" t="s">
        <v>1027</v>
      </c>
      <c r="AN7" s="136" t="s">
        <v>1027</v>
      </c>
      <c r="AO7" s="136" t="s">
        <v>1027</v>
      </c>
      <c r="AP7" s="136" t="s">
        <v>1027</v>
      </c>
      <c r="AQ7" s="136" t="s">
        <v>1027</v>
      </c>
      <c r="AR7" s="136" t="s">
        <v>1027</v>
      </c>
      <c r="AS7" s="136"/>
      <c r="AT7" s="136" t="s">
        <v>700</v>
      </c>
      <c r="AU7" s="136"/>
      <c r="AV7" s="136"/>
      <c r="AW7" s="136" t="b">
        <f t="shared" si="0"/>
        <v>0</v>
      </c>
      <c r="AX7" s="136"/>
      <c r="AY7" s="136"/>
      <c r="AZ7" s="136"/>
      <c r="BA7" s="136"/>
      <c r="BB7" s="136"/>
      <c r="BC7" s="136"/>
      <c r="BD7" s="136"/>
      <c r="BE7" s="136"/>
    </row>
    <row r="8" spans="1:57" x14ac:dyDescent="0.3">
      <c r="A8" s="136" t="s">
        <v>220</v>
      </c>
      <c r="B8" s="136">
        <v>2.2999999999999998</v>
      </c>
      <c r="C8" s="136">
        <v>4</v>
      </c>
      <c r="D8" s="136">
        <v>64</v>
      </c>
      <c r="E8" s="136">
        <v>6.4</v>
      </c>
      <c r="F8" s="136">
        <v>2527200</v>
      </c>
      <c r="G8" s="136">
        <v>60</v>
      </c>
      <c r="H8" s="136">
        <v>20</v>
      </c>
      <c r="I8" s="136">
        <v>3</v>
      </c>
      <c r="J8" s="136">
        <v>48</v>
      </c>
      <c r="K8" s="136">
        <v>8</v>
      </c>
      <c r="L8" s="136">
        <v>5</v>
      </c>
      <c r="M8" s="136">
        <v>0</v>
      </c>
      <c r="N8" s="136">
        <v>0</v>
      </c>
      <c r="O8" s="136">
        <v>0</v>
      </c>
      <c r="P8" s="136">
        <v>8294400</v>
      </c>
      <c r="Q8" s="136">
        <v>30</v>
      </c>
      <c r="R8" s="136">
        <v>1</v>
      </c>
      <c r="S8" s="136">
        <v>0</v>
      </c>
      <c r="T8" s="136">
        <v>6000</v>
      </c>
      <c r="U8" s="136">
        <v>0</v>
      </c>
      <c r="V8" s="136">
        <v>0</v>
      </c>
      <c r="W8" s="136">
        <v>188</v>
      </c>
      <c r="X8" s="136">
        <v>0</v>
      </c>
      <c r="Y8" s="136">
        <v>0</v>
      </c>
      <c r="Z8" s="136">
        <v>0</v>
      </c>
      <c r="AA8" s="136">
        <v>0</v>
      </c>
      <c r="AB8" s="136">
        <v>70000</v>
      </c>
      <c r="AC8" s="136">
        <v>103600</v>
      </c>
      <c r="AD8" s="136">
        <v>86800</v>
      </c>
      <c r="AE8" s="136"/>
      <c r="AF8" s="136"/>
      <c r="AG8" s="136"/>
      <c r="AH8" s="136"/>
      <c r="AI8" s="136"/>
      <c r="AJ8" s="136"/>
      <c r="AK8" s="136"/>
      <c r="AL8" s="136"/>
      <c r="AM8" s="136" t="s">
        <v>1027</v>
      </c>
      <c r="AN8" s="136" t="s">
        <v>1027</v>
      </c>
      <c r="AO8" s="136" t="s">
        <v>1027</v>
      </c>
      <c r="AP8" s="136" t="s">
        <v>1027</v>
      </c>
      <c r="AQ8" s="136" t="s">
        <v>1027</v>
      </c>
      <c r="AR8" s="136" t="s">
        <v>1027</v>
      </c>
      <c r="AS8" s="136"/>
      <c r="AT8" s="136" t="s">
        <v>700</v>
      </c>
      <c r="AU8" s="136"/>
      <c r="AV8" s="136"/>
      <c r="AW8" s="136" t="b">
        <f t="shared" si="0"/>
        <v>0</v>
      </c>
      <c r="AX8" s="136"/>
      <c r="AY8" s="136"/>
      <c r="AZ8" s="136"/>
      <c r="BA8" s="136"/>
      <c r="BB8" s="136"/>
      <c r="BC8" s="136"/>
      <c r="BD8" s="136"/>
      <c r="BE8" s="136"/>
    </row>
    <row r="9" spans="1:57" s="156" customFormat="1" x14ac:dyDescent="0.3">
      <c r="A9" s="156" t="s">
        <v>221</v>
      </c>
      <c r="B9" s="156">
        <v>2</v>
      </c>
      <c r="C9" s="156">
        <v>4</v>
      </c>
      <c r="D9" s="156">
        <v>128</v>
      </c>
      <c r="E9" s="156">
        <v>6.5</v>
      </c>
      <c r="F9" s="156">
        <v>1152000</v>
      </c>
      <c r="G9" s="156">
        <v>60</v>
      </c>
      <c r="H9" s="156">
        <v>13</v>
      </c>
      <c r="I9" s="156">
        <v>4</v>
      </c>
      <c r="J9" s="156">
        <v>48</v>
      </c>
      <c r="K9" s="156">
        <v>8</v>
      </c>
      <c r="L9" s="156">
        <v>2</v>
      </c>
      <c r="M9" s="156">
        <v>2</v>
      </c>
      <c r="N9" s="156">
        <v>0</v>
      </c>
      <c r="O9" s="156">
        <v>0</v>
      </c>
      <c r="P9" s="156">
        <v>2073600</v>
      </c>
      <c r="Q9" s="156">
        <v>30</v>
      </c>
      <c r="R9" s="156">
        <v>1</v>
      </c>
      <c r="S9" s="156">
        <v>0</v>
      </c>
      <c r="T9" s="156">
        <v>5000</v>
      </c>
      <c r="U9" s="156">
        <v>0</v>
      </c>
      <c r="V9" s="156">
        <v>0</v>
      </c>
      <c r="W9" s="156">
        <v>192</v>
      </c>
      <c r="X9" s="156">
        <v>0</v>
      </c>
      <c r="Y9" s="156">
        <v>0</v>
      </c>
      <c r="Z9" s="156">
        <v>0</v>
      </c>
      <c r="AA9" s="156">
        <v>0</v>
      </c>
      <c r="AB9" s="156">
        <v>69880</v>
      </c>
      <c r="AC9" s="156">
        <v>119229</v>
      </c>
      <c r="AD9" s="156">
        <v>94554.5</v>
      </c>
      <c r="AM9" s="156" t="s">
        <v>1026</v>
      </c>
      <c r="AN9" s="156" t="s">
        <v>1026</v>
      </c>
      <c r="AO9" s="156" t="s">
        <v>1027</v>
      </c>
      <c r="AP9" s="156" t="s">
        <v>1027</v>
      </c>
      <c r="AQ9" s="156" t="s">
        <v>1027</v>
      </c>
      <c r="AR9" s="156" t="s">
        <v>1027</v>
      </c>
      <c r="AT9" s="156" t="s">
        <v>699</v>
      </c>
      <c r="AW9" s="156" t="b">
        <f t="shared" si="0"/>
        <v>1</v>
      </c>
    </row>
    <row r="10" spans="1:57" x14ac:dyDescent="0.3">
      <c r="A10" s="136" t="s">
        <v>222</v>
      </c>
      <c r="B10" s="136">
        <v>2</v>
      </c>
      <c r="C10" s="136">
        <v>3</v>
      </c>
      <c r="D10" s="136">
        <v>128</v>
      </c>
      <c r="E10" s="136">
        <v>6.5</v>
      </c>
      <c r="F10" s="136">
        <v>1152000</v>
      </c>
      <c r="G10" s="136">
        <v>60</v>
      </c>
      <c r="H10" s="136">
        <v>13</v>
      </c>
      <c r="I10" s="136">
        <v>4</v>
      </c>
      <c r="J10" s="136">
        <v>48</v>
      </c>
      <c r="K10" s="136">
        <v>8</v>
      </c>
      <c r="L10" s="136">
        <v>2</v>
      </c>
      <c r="M10" s="136">
        <v>2</v>
      </c>
      <c r="N10" s="136">
        <v>0</v>
      </c>
      <c r="O10" s="136">
        <v>0</v>
      </c>
      <c r="P10" s="136">
        <v>2073600</v>
      </c>
      <c r="Q10" s="136">
        <v>30</v>
      </c>
      <c r="R10" s="136">
        <v>1</v>
      </c>
      <c r="S10" s="136">
        <v>0</v>
      </c>
      <c r="T10" s="136">
        <v>5000</v>
      </c>
      <c r="U10" s="136">
        <v>0</v>
      </c>
      <c r="V10" s="136">
        <v>0</v>
      </c>
      <c r="W10" s="136">
        <v>192</v>
      </c>
      <c r="X10" s="136">
        <v>0</v>
      </c>
      <c r="Y10" s="136">
        <v>0</v>
      </c>
      <c r="Z10" s="136">
        <v>0</v>
      </c>
      <c r="AA10" s="136">
        <v>0</v>
      </c>
      <c r="AB10" s="136">
        <v>69990</v>
      </c>
      <c r="AC10" s="136">
        <v>88999</v>
      </c>
      <c r="AD10" s="136">
        <v>79494.5</v>
      </c>
      <c r="AE10" s="136"/>
      <c r="AF10" s="136"/>
      <c r="AG10" s="136"/>
      <c r="AH10" s="136"/>
      <c r="AI10" s="136"/>
      <c r="AJ10" s="136"/>
      <c r="AK10" s="136"/>
      <c r="AL10" s="136"/>
      <c r="AM10" s="136" t="s">
        <v>1027</v>
      </c>
      <c r="AN10" s="136" t="s">
        <v>1026</v>
      </c>
      <c r="AO10" s="136" t="s">
        <v>1027</v>
      </c>
      <c r="AP10" s="136" t="s">
        <v>1027</v>
      </c>
      <c r="AQ10" s="136" t="s">
        <v>1027</v>
      </c>
      <c r="AR10" s="136" t="s">
        <v>1027</v>
      </c>
      <c r="AS10" s="136"/>
      <c r="AT10" s="136" t="s">
        <v>700</v>
      </c>
      <c r="AU10" s="136"/>
      <c r="AV10" s="136"/>
      <c r="AW10" s="136" t="b">
        <f t="shared" si="0"/>
        <v>0</v>
      </c>
      <c r="AX10" s="136"/>
      <c r="AY10" s="136"/>
      <c r="AZ10" s="136"/>
      <c r="BA10" s="136"/>
      <c r="BB10" s="136"/>
      <c r="BC10" s="136"/>
      <c r="BD10" s="136"/>
      <c r="BE10" s="136"/>
    </row>
    <row r="11" spans="1:57" s="156" customFormat="1" x14ac:dyDescent="0.3">
      <c r="A11" s="156" t="s">
        <v>223</v>
      </c>
      <c r="B11" s="156">
        <v>2</v>
      </c>
      <c r="C11" s="156">
        <v>4</v>
      </c>
      <c r="D11" s="156">
        <v>64</v>
      </c>
      <c r="E11" s="156">
        <v>6.4</v>
      </c>
      <c r="F11" s="156">
        <v>2592000</v>
      </c>
      <c r="G11" s="156">
        <v>60</v>
      </c>
      <c r="H11" s="156">
        <v>20</v>
      </c>
      <c r="I11" s="156">
        <v>4</v>
      </c>
      <c r="J11" s="156">
        <v>48</v>
      </c>
      <c r="K11" s="156">
        <v>8</v>
      </c>
      <c r="L11" s="156">
        <v>5</v>
      </c>
      <c r="M11" s="156">
        <v>5</v>
      </c>
      <c r="N11" s="156">
        <v>0</v>
      </c>
      <c r="O11" s="156">
        <v>0</v>
      </c>
      <c r="P11" s="156">
        <v>2073600</v>
      </c>
      <c r="Q11" s="156">
        <v>30</v>
      </c>
      <c r="R11" s="156">
        <v>1</v>
      </c>
      <c r="S11" s="156">
        <v>0</v>
      </c>
      <c r="T11" s="156">
        <v>5000</v>
      </c>
      <c r="U11" s="156">
        <v>0</v>
      </c>
      <c r="V11" s="156">
        <v>0</v>
      </c>
      <c r="W11" s="156">
        <v>185</v>
      </c>
      <c r="X11" s="156">
        <v>0</v>
      </c>
      <c r="Y11" s="156">
        <v>0</v>
      </c>
      <c r="Z11" s="156">
        <v>0</v>
      </c>
      <c r="AA11" s="156">
        <v>0</v>
      </c>
      <c r="AB11" s="156">
        <v>66800</v>
      </c>
      <c r="AC11" s="156">
        <v>106800</v>
      </c>
      <c r="AD11" s="156">
        <v>86800</v>
      </c>
      <c r="AM11" s="156" t="s">
        <v>1026</v>
      </c>
      <c r="AN11" s="156" t="s">
        <v>1027</v>
      </c>
      <c r="AO11" s="156" t="s">
        <v>1027</v>
      </c>
      <c r="AP11" s="156" t="s">
        <v>1027</v>
      </c>
      <c r="AQ11" s="156" t="s">
        <v>1027</v>
      </c>
      <c r="AR11" s="156" t="s">
        <v>1027</v>
      </c>
      <c r="AT11" s="156" t="s">
        <v>699</v>
      </c>
      <c r="AW11" s="156" t="b">
        <f t="shared" si="0"/>
        <v>1</v>
      </c>
    </row>
    <row r="12" spans="1:57" s="156" customFormat="1" x14ac:dyDescent="0.3">
      <c r="A12" s="156" t="s">
        <v>224</v>
      </c>
      <c r="B12" s="156">
        <v>2</v>
      </c>
      <c r="C12" s="156">
        <v>4</v>
      </c>
      <c r="D12" s="156">
        <v>64</v>
      </c>
      <c r="E12" s="156">
        <v>6.1</v>
      </c>
      <c r="F12" s="156">
        <v>2592000</v>
      </c>
      <c r="G12" s="156">
        <v>60</v>
      </c>
      <c r="H12" s="156">
        <v>25</v>
      </c>
      <c r="I12" s="156">
        <v>3</v>
      </c>
      <c r="J12" s="156">
        <v>48</v>
      </c>
      <c r="K12" s="156">
        <v>8</v>
      </c>
      <c r="L12" s="156">
        <v>5</v>
      </c>
      <c r="M12" s="156">
        <v>0</v>
      </c>
      <c r="N12" s="156">
        <v>0</v>
      </c>
      <c r="O12" s="156">
        <v>0</v>
      </c>
      <c r="P12" s="156">
        <v>2073600</v>
      </c>
      <c r="Q12" s="156">
        <v>30</v>
      </c>
      <c r="R12" s="156">
        <v>1</v>
      </c>
      <c r="S12" s="156">
        <v>0</v>
      </c>
      <c r="T12" s="156">
        <v>3500</v>
      </c>
      <c r="U12" s="156">
        <v>0</v>
      </c>
      <c r="V12" s="156">
        <v>0</v>
      </c>
      <c r="W12" s="156">
        <v>152</v>
      </c>
      <c r="X12" s="156">
        <v>0</v>
      </c>
      <c r="Y12" s="156">
        <v>0</v>
      </c>
      <c r="Z12" s="156">
        <v>0</v>
      </c>
      <c r="AA12" s="156">
        <v>0</v>
      </c>
      <c r="AB12" s="156">
        <v>68000</v>
      </c>
      <c r="AC12" s="156">
        <v>104999</v>
      </c>
      <c r="AD12" s="156">
        <v>86499.5</v>
      </c>
      <c r="AM12" s="156" t="s">
        <v>1026</v>
      </c>
      <c r="AN12" s="156" t="s">
        <v>1027</v>
      </c>
      <c r="AO12" s="156" t="s">
        <v>1027</v>
      </c>
      <c r="AP12" s="156" t="s">
        <v>1027</v>
      </c>
      <c r="AQ12" s="156" t="s">
        <v>1027</v>
      </c>
      <c r="AR12" s="156" t="s">
        <v>1027</v>
      </c>
      <c r="AT12" s="156" t="s">
        <v>699</v>
      </c>
      <c r="AW12" s="156" t="b">
        <f t="shared" si="0"/>
        <v>1</v>
      </c>
    </row>
    <row r="13" spans="1:57" x14ac:dyDescent="0.3">
      <c r="A13" s="136" t="s">
        <v>226</v>
      </c>
      <c r="B13" s="136">
        <v>2</v>
      </c>
      <c r="C13" s="136">
        <v>4</v>
      </c>
      <c r="D13" s="136">
        <v>128</v>
      </c>
      <c r="E13" s="136">
        <v>6.4</v>
      </c>
      <c r="F13" s="136">
        <v>2592000</v>
      </c>
      <c r="G13" s="136">
        <v>60</v>
      </c>
      <c r="H13" s="136">
        <v>20</v>
      </c>
      <c r="I13" s="136">
        <v>4</v>
      </c>
      <c r="J13" s="136">
        <v>48</v>
      </c>
      <c r="K13" s="136">
        <v>8</v>
      </c>
      <c r="L13" s="136">
        <v>5</v>
      </c>
      <c r="M13" s="136">
        <v>0</v>
      </c>
      <c r="N13" s="136">
        <v>0</v>
      </c>
      <c r="O13" s="136">
        <v>0</v>
      </c>
      <c r="P13" s="136">
        <v>2073600</v>
      </c>
      <c r="Q13" s="136">
        <v>30</v>
      </c>
      <c r="R13" s="136">
        <v>1</v>
      </c>
      <c r="S13" s="136">
        <v>0</v>
      </c>
      <c r="T13" s="136">
        <v>5000</v>
      </c>
      <c r="U13" s="136">
        <v>0</v>
      </c>
      <c r="V13" s="136">
        <v>0</v>
      </c>
      <c r="W13" s="136">
        <v>185</v>
      </c>
      <c r="X13" s="136">
        <v>0</v>
      </c>
      <c r="Y13" s="136">
        <v>0</v>
      </c>
      <c r="Z13" s="136">
        <v>0</v>
      </c>
      <c r="AA13" s="136">
        <v>0</v>
      </c>
      <c r="AB13" s="136">
        <v>67800</v>
      </c>
      <c r="AC13" s="136">
        <v>108300</v>
      </c>
      <c r="AD13" s="136">
        <v>88050</v>
      </c>
      <c r="AE13" s="136"/>
      <c r="AF13" s="136"/>
      <c r="AG13" s="136"/>
      <c r="AH13" s="136"/>
      <c r="AI13" s="136"/>
      <c r="AJ13" s="136"/>
      <c r="AK13" s="136"/>
      <c r="AL13" s="136"/>
      <c r="AM13" s="136" t="s">
        <v>1027</v>
      </c>
      <c r="AN13" s="136" t="s">
        <v>1027</v>
      </c>
      <c r="AO13" s="136" t="s">
        <v>1027</v>
      </c>
      <c r="AP13" s="136" t="s">
        <v>1027</v>
      </c>
      <c r="AQ13" s="136" t="s">
        <v>1027</v>
      </c>
      <c r="AR13" s="136" t="s">
        <v>1027</v>
      </c>
      <c r="AS13" s="136"/>
      <c r="AT13" s="136" t="s">
        <v>700</v>
      </c>
      <c r="AU13" s="136"/>
      <c r="AV13" s="136"/>
      <c r="AW13" s="136" t="b">
        <f t="shared" si="0"/>
        <v>0</v>
      </c>
      <c r="AX13" s="136"/>
      <c r="AY13" s="136"/>
      <c r="AZ13" s="136"/>
      <c r="BA13" s="136"/>
      <c r="BB13" s="136"/>
      <c r="BC13" s="136"/>
      <c r="BD13" s="136"/>
      <c r="BE13" s="136"/>
    </row>
    <row r="14" spans="1:57" x14ac:dyDescent="0.3">
      <c r="A14" s="136" t="s">
        <v>228</v>
      </c>
      <c r="B14" s="136">
        <v>2.2999999999999998</v>
      </c>
      <c r="C14" s="136">
        <v>4</v>
      </c>
      <c r="D14" s="136">
        <v>128</v>
      </c>
      <c r="E14" s="136">
        <v>6.5</v>
      </c>
      <c r="F14" s="136">
        <v>2592000</v>
      </c>
      <c r="G14" s="136">
        <v>60</v>
      </c>
      <c r="H14" s="136">
        <v>32</v>
      </c>
      <c r="I14" s="136">
        <v>4</v>
      </c>
      <c r="J14" s="136">
        <v>48</v>
      </c>
      <c r="K14" s="136">
        <v>12</v>
      </c>
      <c r="L14" s="136">
        <v>5</v>
      </c>
      <c r="M14" s="136">
        <v>5</v>
      </c>
      <c r="N14" s="136">
        <v>0</v>
      </c>
      <c r="O14" s="136">
        <v>0</v>
      </c>
      <c r="P14" s="136">
        <v>8294400</v>
      </c>
      <c r="Q14" s="136">
        <v>30</v>
      </c>
      <c r="R14" s="136">
        <v>1</v>
      </c>
      <c r="S14" s="136">
        <v>0</v>
      </c>
      <c r="T14" s="136">
        <v>4000</v>
      </c>
      <c r="U14" s="136">
        <v>0</v>
      </c>
      <c r="V14" s="136">
        <v>0</v>
      </c>
      <c r="W14" s="136">
        <v>172</v>
      </c>
      <c r="X14" s="136">
        <v>0</v>
      </c>
      <c r="Y14" s="136">
        <v>0</v>
      </c>
      <c r="Z14" s="136">
        <v>0</v>
      </c>
      <c r="AA14" s="136">
        <v>0</v>
      </c>
      <c r="AB14" s="136">
        <v>82000</v>
      </c>
      <c r="AC14" s="136">
        <v>150590</v>
      </c>
      <c r="AD14" s="136">
        <v>116295</v>
      </c>
      <c r="AE14" s="136"/>
      <c r="AF14" s="136"/>
      <c r="AG14" s="136"/>
      <c r="AH14" s="136"/>
      <c r="AI14" s="136"/>
      <c r="AJ14" s="136"/>
      <c r="AK14" s="136"/>
      <c r="AL14" s="136"/>
      <c r="AM14" s="136" t="s">
        <v>1027</v>
      </c>
      <c r="AN14" s="136" t="s">
        <v>1026</v>
      </c>
      <c r="AO14" s="136" t="s">
        <v>1026</v>
      </c>
      <c r="AP14" s="136" t="s">
        <v>1026</v>
      </c>
      <c r="AQ14" s="136" t="s">
        <v>1027</v>
      </c>
      <c r="AR14" s="136" t="s">
        <v>1027</v>
      </c>
      <c r="AS14" s="136"/>
      <c r="AT14" s="136" t="s">
        <v>699</v>
      </c>
      <c r="AU14" s="136"/>
      <c r="AV14" s="136"/>
      <c r="AW14" s="136" t="b">
        <f t="shared" si="0"/>
        <v>0</v>
      </c>
      <c r="AX14" s="136"/>
      <c r="AY14" s="136"/>
      <c r="AZ14" s="136"/>
      <c r="BA14" s="136"/>
      <c r="BB14" s="136"/>
      <c r="BC14" s="136"/>
      <c r="BD14" s="136"/>
      <c r="BE14" s="136"/>
    </row>
    <row r="15" spans="1:57" x14ac:dyDescent="0.3">
      <c r="A15" s="136" t="s">
        <v>229</v>
      </c>
      <c r="B15" s="136">
        <v>2.2999999999999998</v>
      </c>
      <c r="C15" s="136">
        <v>4</v>
      </c>
      <c r="D15" s="136">
        <v>128</v>
      </c>
      <c r="E15" s="136">
        <v>6.4</v>
      </c>
      <c r="F15" s="136">
        <v>2527200</v>
      </c>
      <c r="G15" s="136">
        <v>60</v>
      </c>
      <c r="H15" s="136">
        <v>25</v>
      </c>
      <c r="I15" s="136">
        <v>3</v>
      </c>
      <c r="J15" s="136">
        <v>25</v>
      </c>
      <c r="K15" s="136">
        <v>8</v>
      </c>
      <c r="L15" s="136">
        <v>5</v>
      </c>
      <c r="M15" s="136">
        <v>0</v>
      </c>
      <c r="N15" s="136">
        <v>0</v>
      </c>
      <c r="O15" s="136">
        <v>0</v>
      </c>
      <c r="P15" s="136">
        <v>2073600</v>
      </c>
      <c r="Q15" s="136">
        <v>30</v>
      </c>
      <c r="R15" s="136">
        <v>1</v>
      </c>
      <c r="S15" s="136">
        <v>0</v>
      </c>
      <c r="T15" s="136">
        <v>4000</v>
      </c>
      <c r="U15" s="136">
        <v>0</v>
      </c>
      <c r="V15" s="136">
        <v>0</v>
      </c>
      <c r="W15" s="136">
        <v>166</v>
      </c>
      <c r="X15" s="136">
        <v>0</v>
      </c>
      <c r="Y15" s="136">
        <v>0</v>
      </c>
      <c r="Z15" s="136">
        <v>0</v>
      </c>
      <c r="AA15" s="136">
        <v>0</v>
      </c>
      <c r="AB15" s="136">
        <v>88900</v>
      </c>
      <c r="AC15" s="136">
        <v>137630</v>
      </c>
      <c r="AD15" s="136">
        <v>113265</v>
      </c>
      <c r="AE15" s="136"/>
      <c r="AF15" s="136"/>
      <c r="AG15" s="136"/>
      <c r="AH15" s="136"/>
      <c r="AI15" s="136"/>
      <c r="AJ15" s="136"/>
      <c r="AK15" s="136"/>
      <c r="AL15" s="136"/>
      <c r="AM15" s="136" t="s">
        <v>1027</v>
      </c>
      <c r="AN15" s="136" t="s">
        <v>1027</v>
      </c>
      <c r="AO15" s="136" t="s">
        <v>1026</v>
      </c>
      <c r="AP15" s="136" t="s">
        <v>1027</v>
      </c>
      <c r="AQ15" s="136" t="s">
        <v>1027</v>
      </c>
      <c r="AR15" s="136" t="s">
        <v>1027</v>
      </c>
      <c r="AS15" s="136"/>
      <c r="AT15" s="136" t="s">
        <v>700</v>
      </c>
      <c r="AU15" s="136"/>
      <c r="AV15" s="136"/>
      <c r="AW15" s="136" t="b">
        <f t="shared" si="0"/>
        <v>0</v>
      </c>
      <c r="AX15" s="136"/>
      <c r="AY15" s="136"/>
      <c r="AZ15" s="136"/>
      <c r="BA15" s="136"/>
      <c r="BB15" s="136"/>
      <c r="BC15" s="136"/>
      <c r="BD15" s="136"/>
      <c r="BE15" s="136"/>
    </row>
    <row r="16" spans="1:57" x14ac:dyDescent="0.3">
      <c r="A16" s="136" t="s">
        <v>230</v>
      </c>
      <c r="B16" s="136">
        <v>2.2000000000000002</v>
      </c>
      <c r="C16" s="136">
        <v>4</v>
      </c>
      <c r="D16" s="136">
        <v>128</v>
      </c>
      <c r="E16" s="136">
        <v>6.6</v>
      </c>
      <c r="F16" s="136">
        <v>1152000</v>
      </c>
      <c r="G16" s="136">
        <v>60</v>
      </c>
      <c r="H16" s="136">
        <v>20</v>
      </c>
      <c r="I16" s="136">
        <v>4</v>
      </c>
      <c r="J16" s="136">
        <v>48</v>
      </c>
      <c r="K16" s="136">
        <v>8</v>
      </c>
      <c r="L16" s="136">
        <v>5</v>
      </c>
      <c r="M16" s="136">
        <v>5</v>
      </c>
      <c r="N16" s="136">
        <v>0</v>
      </c>
      <c r="O16" s="136">
        <v>0</v>
      </c>
      <c r="P16" s="136">
        <v>8294400</v>
      </c>
      <c r="Q16" s="136">
        <v>30</v>
      </c>
      <c r="R16" s="136">
        <v>1</v>
      </c>
      <c r="S16" s="136">
        <v>1</v>
      </c>
      <c r="T16" s="136">
        <v>5000</v>
      </c>
      <c r="U16" s="136">
        <v>0</v>
      </c>
      <c r="V16" s="136">
        <v>0</v>
      </c>
      <c r="W16" s="136">
        <v>193</v>
      </c>
      <c r="X16" s="136">
        <v>0</v>
      </c>
      <c r="Y16" s="136">
        <v>0</v>
      </c>
      <c r="Z16" s="136">
        <v>0</v>
      </c>
      <c r="AA16" s="136">
        <v>0</v>
      </c>
      <c r="AB16" s="136">
        <v>94000</v>
      </c>
      <c r="AC16" s="136">
        <v>128790</v>
      </c>
      <c r="AD16" s="136">
        <v>111395</v>
      </c>
      <c r="AE16" s="136"/>
      <c r="AF16" s="136"/>
      <c r="AG16" s="136"/>
      <c r="AH16" s="136"/>
      <c r="AI16" s="136"/>
      <c r="AJ16" s="136"/>
      <c r="AK16" s="136"/>
      <c r="AL16" s="136"/>
      <c r="AM16" s="136" t="s">
        <v>1026</v>
      </c>
      <c r="AN16" s="136" t="s">
        <v>1026</v>
      </c>
      <c r="AO16" s="136" t="s">
        <v>1027</v>
      </c>
      <c r="AP16" s="136" t="s">
        <v>1026</v>
      </c>
      <c r="AQ16" s="136" t="s">
        <v>1027</v>
      </c>
      <c r="AR16" s="136" t="s">
        <v>1027</v>
      </c>
      <c r="AS16" s="136"/>
      <c r="AT16" s="136" t="s">
        <v>700</v>
      </c>
      <c r="AU16" s="136"/>
      <c r="AV16" s="136"/>
      <c r="AW16" s="136" t="b">
        <f t="shared" si="0"/>
        <v>0</v>
      </c>
      <c r="AX16" s="136"/>
      <c r="AY16" s="136"/>
      <c r="AZ16" s="136"/>
      <c r="BA16" s="136"/>
      <c r="BB16" s="136"/>
      <c r="BC16" s="136"/>
      <c r="BD16" s="136"/>
      <c r="BE16" s="136"/>
    </row>
    <row r="17" spans="1:57" x14ac:dyDescent="0.3">
      <c r="A17" s="136" t="s">
        <v>231</v>
      </c>
      <c r="B17" s="136">
        <v>2.2999999999999998</v>
      </c>
      <c r="C17" s="136">
        <v>6</v>
      </c>
      <c r="D17" s="136">
        <v>128</v>
      </c>
      <c r="E17" s="136">
        <v>6.5</v>
      </c>
      <c r="F17" s="136">
        <v>2592000</v>
      </c>
      <c r="G17" s="136">
        <v>60</v>
      </c>
      <c r="H17" s="136">
        <v>32</v>
      </c>
      <c r="I17" s="136">
        <v>4</v>
      </c>
      <c r="J17" s="136">
        <v>48</v>
      </c>
      <c r="K17" s="136">
        <v>12</v>
      </c>
      <c r="L17" s="136">
        <v>5</v>
      </c>
      <c r="M17" s="136">
        <v>5</v>
      </c>
      <c r="N17" s="136">
        <v>0</v>
      </c>
      <c r="O17" s="136">
        <v>0</v>
      </c>
      <c r="P17" s="136">
        <v>8294400</v>
      </c>
      <c r="Q17" s="136">
        <v>30</v>
      </c>
      <c r="R17" s="136">
        <v>1</v>
      </c>
      <c r="S17" s="136">
        <v>0</v>
      </c>
      <c r="T17" s="136">
        <v>4000</v>
      </c>
      <c r="U17" s="136">
        <v>0</v>
      </c>
      <c r="V17" s="136">
        <v>0</v>
      </c>
      <c r="W17" s="136">
        <v>172</v>
      </c>
      <c r="X17" s="136">
        <v>0</v>
      </c>
      <c r="Y17" s="136">
        <v>0</v>
      </c>
      <c r="Z17" s="136">
        <v>0</v>
      </c>
      <c r="AA17" s="136">
        <v>0</v>
      </c>
      <c r="AB17" s="136">
        <v>97000</v>
      </c>
      <c r="AC17" s="136">
        <v>136600</v>
      </c>
      <c r="AD17" s="136">
        <v>116800</v>
      </c>
      <c r="AE17" s="136"/>
      <c r="AF17" s="136"/>
      <c r="AG17" s="136"/>
      <c r="AH17" s="136"/>
      <c r="AI17" s="136"/>
      <c r="AJ17" s="136"/>
      <c r="AK17" s="136"/>
      <c r="AL17" s="136"/>
      <c r="AM17" s="136" t="s">
        <v>1027</v>
      </c>
      <c r="AN17" s="136" t="s">
        <v>1026</v>
      </c>
      <c r="AO17" s="136" t="s">
        <v>1026</v>
      </c>
      <c r="AP17" s="136" t="s">
        <v>1026</v>
      </c>
      <c r="AQ17" s="136" t="s">
        <v>1027</v>
      </c>
      <c r="AR17" s="136" t="s">
        <v>1027</v>
      </c>
      <c r="AS17" s="136"/>
      <c r="AT17" s="136" t="s">
        <v>699</v>
      </c>
      <c r="AU17" s="136"/>
      <c r="AV17" s="136"/>
      <c r="AW17" s="136" t="b">
        <f t="shared" si="0"/>
        <v>0</v>
      </c>
      <c r="AX17" s="136"/>
      <c r="AY17" s="136"/>
      <c r="AZ17" s="136"/>
      <c r="BA17" s="136"/>
      <c r="BB17" s="136"/>
      <c r="BC17" s="136"/>
      <c r="BD17" s="136"/>
      <c r="BE17" s="136"/>
    </row>
    <row r="18" spans="1:57" x14ac:dyDescent="0.3">
      <c r="A18" s="136" t="s">
        <v>232</v>
      </c>
      <c r="B18" s="136">
        <v>2.2999999999999998</v>
      </c>
      <c r="C18" s="136">
        <v>6</v>
      </c>
      <c r="D18" s="136">
        <v>64</v>
      </c>
      <c r="E18" s="136">
        <v>6.4</v>
      </c>
      <c r="F18" s="136">
        <v>2527200</v>
      </c>
      <c r="G18" s="136">
        <v>60</v>
      </c>
      <c r="H18" s="136">
        <v>32</v>
      </c>
      <c r="I18" s="136">
        <v>4</v>
      </c>
      <c r="J18" s="136">
        <v>64</v>
      </c>
      <c r="K18" s="136">
        <v>8</v>
      </c>
      <c r="L18" s="136">
        <v>5</v>
      </c>
      <c r="M18" s="136">
        <v>5</v>
      </c>
      <c r="N18" s="136">
        <v>0</v>
      </c>
      <c r="O18" s="136">
        <v>0</v>
      </c>
      <c r="P18" s="136">
        <v>8294400</v>
      </c>
      <c r="Q18" s="136">
        <v>30</v>
      </c>
      <c r="R18" s="136">
        <v>1</v>
      </c>
      <c r="S18" s="136">
        <v>0</v>
      </c>
      <c r="T18" s="136">
        <v>6000</v>
      </c>
      <c r="U18" s="136">
        <v>0</v>
      </c>
      <c r="V18" s="136">
        <v>0</v>
      </c>
      <c r="W18" s="136">
        <v>191</v>
      </c>
      <c r="X18" s="136">
        <v>0</v>
      </c>
      <c r="Y18" s="136">
        <v>0</v>
      </c>
      <c r="Z18" s="136">
        <v>0</v>
      </c>
      <c r="AA18" s="136">
        <v>0</v>
      </c>
      <c r="AB18" s="136">
        <v>93300</v>
      </c>
      <c r="AC18" s="136">
        <v>138200</v>
      </c>
      <c r="AD18" s="136">
        <v>115750</v>
      </c>
      <c r="AE18" s="136"/>
      <c r="AF18" s="136"/>
      <c r="AG18" s="136"/>
      <c r="AH18" s="136"/>
      <c r="AI18" s="136"/>
      <c r="AJ18" s="136"/>
      <c r="AK18" s="136"/>
      <c r="AL18" s="136"/>
      <c r="AM18" s="136" t="s">
        <v>1027</v>
      </c>
      <c r="AN18" s="136" t="s">
        <v>1026</v>
      </c>
      <c r="AO18" s="136" t="s">
        <v>1026</v>
      </c>
      <c r="AP18" s="136" t="s">
        <v>1026</v>
      </c>
      <c r="AQ18" s="136" t="s">
        <v>1027</v>
      </c>
      <c r="AR18" s="136" t="s">
        <v>1027</v>
      </c>
      <c r="AS18" s="136"/>
      <c r="AT18" s="136" t="s">
        <v>699</v>
      </c>
      <c r="AU18" s="136"/>
      <c r="AV18" s="136"/>
      <c r="AW18" s="136" t="b">
        <f t="shared" si="0"/>
        <v>0</v>
      </c>
      <c r="AX18" s="136"/>
      <c r="AY18" s="136"/>
      <c r="AZ18" s="136"/>
      <c r="BA18" s="136"/>
      <c r="BB18" s="136"/>
      <c r="BC18" s="136"/>
      <c r="BD18" s="136"/>
      <c r="BE18" s="136"/>
    </row>
    <row r="19" spans="1:57" x14ac:dyDescent="0.3">
      <c r="A19" s="136" t="s">
        <v>233</v>
      </c>
      <c r="B19" s="136">
        <v>2</v>
      </c>
      <c r="C19" s="136">
        <v>4</v>
      </c>
      <c r="D19" s="136">
        <v>64</v>
      </c>
      <c r="E19" s="136">
        <v>6.5</v>
      </c>
      <c r="F19" s="136">
        <v>1152000</v>
      </c>
      <c r="G19" s="136">
        <v>60</v>
      </c>
      <c r="H19" s="136">
        <v>13</v>
      </c>
      <c r="I19" s="136">
        <v>4</v>
      </c>
      <c r="J19" s="136">
        <v>48</v>
      </c>
      <c r="K19" s="136">
        <v>8</v>
      </c>
      <c r="L19" s="136">
        <v>5</v>
      </c>
      <c r="M19" s="136">
        <v>2</v>
      </c>
      <c r="N19" s="136">
        <v>0</v>
      </c>
      <c r="O19" s="136">
        <v>0</v>
      </c>
      <c r="P19" s="136">
        <v>8294400</v>
      </c>
      <c r="Q19" s="136">
        <v>30</v>
      </c>
      <c r="R19" s="136">
        <v>1</v>
      </c>
      <c r="S19" s="136">
        <v>1</v>
      </c>
      <c r="T19" s="136">
        <v>5000</v>
      </c>
      <c r="U19" s="136">
        <v>0</v>
      </c>
      <c r="V19" s="136">
        <v>0</v>
      </c>
      <c r="W19" s="136">
        <v>205</v>
      </c>
      <c r="X19" s="136">
        <v>0</v>
      </c>
      <c r="Y19" s="136">
        <v>0</v>
      </c>
      <c r="Z19" s="136">
        <v>0</v>
      </c>
      <c r="AA19" s="136">
        <v>0</v>
      </c>
      <c r="AB19" s="136">
        <v>101240</v>
      </c>
      <c r="AC19" s="136">
        <v>119980</v>
      </c>
      <c r="AD19" s="136">
        <v>110610</v>
      </c>
      <c r="AE19" s="136"/>
      <c r="AF19" s="136"/>
      <c r="AG19" s="136"/>
      <c r="AH19" s="136"/>
      <c r="AI19" s="136"/>
      <c r="AJ19" s="136"/>
      <c r="AK19" s="136"/>
      <c r="AL19" s="136"/>
      <c r="AM19" s="136" t="s">
        <v>1026</v>
      </c>
      <c r="AN19" s="136" t="s">
        <v>1026</v>
      </c>
      <c r="AO19" s="136" t="s">
        <v>1027</v>
      </c>
      <c r="AP19" s="136" t="s">
        <v>1026</v>
      </c>
      <c r="AQ19" s="136" t="s">
        <v>1027</v>
      </c>
      <c r="AR19" s="136" t="s">
        <v>1027</v>
      </c>
      <c r="AS19" s="136"/>
      <c r="AT19" s="136" t="s">
        <v>700</v>
      </c>
      <c r="AU19" s="136"/>
      <c r="AV19" s="136"/>
      <c r="AW19" s="136" t="b">
        <f t="shared" si="0"/>
        <v>0</v>
      </c>
      <c r="AX19" s="136"/>
      <c r="AY19" s="136"/>
      <c r="AZ19" s="136"/>
      <c r="BA19" s="136"/>
      <c r="BB19" s="136"/>
      <c r="BC19" s="136"/>
      <c r="BD19" s="136"/>
      <c r="BE19" s="136"/>
    </row>
    <row r="20" spans="1:57" x14ac:dyDescent="0.3">
      <c r="A20" s="136" t="s">
        <v>234</v>
      </c>
      <c r="B20" s="136">
        <v>2.2000000000000002</v>
      </c>
      <c r="C20" s="136">
        <v>6</v>
      </c>
      <c r="D20" s="136">
        <v>128</v>
      </c>
      <c r="E20" s="136">
        <v>6.7</v>
      </c>
      <c r="F20" s="136">
        <v>2592000</v>
      </c>
      <c r="G20" s="136">
        <v>60</v>
      </c>
      <c r="H20" s="136">
        <v>32</v>
      </c>
      <c r="I20" s="136">
        <v>4</v>
      </c>
      <c r="J20" s="136">
        <v>64</v>
      </c>
      <c r="K20" s="136">
        <v>12</v>
      </c>
      <c r="L20" s="136">
        <v>5</v>
      </c>
      <c r="M20" s="136">
        <v>5</v>
      </c>
      <c r="N20" s="136">
        <v>0</v>
      </c>
      <c r="O20" s="136">
        <v>0</v>
      </c>
      <c r="P20" s="136">
        <v>8294400</v>
      </c>
      <c r="Q20" s="136">
        <v>30</v>
      </c>
      <c r="R20" s="136">
        <v>1</v>
      </c>
      <c r="S20" s="136">
        <v>0</v>
      </c>
      <c r="T20" s="136">
        <v>4500</v>
      </c>
      <c r="U20" s="136">
        <v>0</v>
      </c>
      <c r="V20" s="136">
        <v>0</v>
      </c>
      <c r="W20" s="136">
        <v>179</v>
      </c>
      <c r="X20" s="136">
        <v>0</v>
      </c>
      <c r="Y20" s="136">
        <v>0</v>
      </c>
      <c r="Z20" s="136">
        <v>0</v>
      </c>
      <c r="AA20" s="136">
        <v>0</v>
      </c>
      <c r="AB20" s="136">
        <v>106990</v>
      </c>
      <c r="AC20" s="136">
        <v>187733</v>
      </c>
      <c r="AD20" s="136">
        <v>147361.5</v>
      </c>
      <c r="AE20" s="136"/>
      <c r="AF20" s="136"/>
      <c r="AG20" s="136"/>
      <c r="AH20" s="136"/>
      <c r="AI20" s="136"/>
      <c r="AJ20" s="136"/>
      <c r="AK20" s="136"/>
      <c r="AL20" s="136"/>
      <c r="AM20" s="136" t="s">
        <v>1026</v>
      </c>
      <c r="AN20" s="136" t="s">
        <v>1026</v>
      </c>
      <c r="AO20" s="136" t="s">
        <v>1026</v>
      </c>
      <c r="AP20" s="136" t="s">
        <v>1026</v>
      </c>
      <c r="AQ20" s="136" t="s">
        <v>1027</v>
      </c>
      <c r="AR20" s="136" t="s">
        <v>1027</v>
      </c>
      <c r="AS20" s="136"/>
      <c r="AT20" s="136" t="s">
        <v>700</v>
      </c>
      <c r="AU20" s="136"/>
      <c r="AV20" s="136"/>
      <c r="AW20" s="136" t="b">
        <f t="shared" si="0"/>
        <v>0</v>
      </c>
      <c r="AX20" s="136"/>
      <c r="AY20" s="136"/>
      <c r="AZ20" s="136"/>
      <c r="BA20" s="136"/>
      <c r="BB20" s="136"/>
      <c r="BC20" s="136"/>
      <c r="BD20" s="136"/>
      <c r="BE20" s="136"/>
    </row>
    <row r="21" spans="1:57" x14ac:dyDescent="0.3">
      <c r="A21" s="136" t="s">
        <v>235</v>
      </c>
      <c r="B21" s="136">
        <v>2</v>
      </c>
      <c r="C21" s="136">
        <v>4</v>
      </c>
      <c r="D21" s="136">
        <v>128</v>
      </c>
      <c r="E21" s="136">
        <v>6.5</v>
      </c>
      <c r="F21" s="136">
        <v>1152000</v>
      </c>
      <c r="G21" s="136">
        <v>60</v>
      </c>
      <c r="H21" s="136">
        <v>13</v>
      </c>
      <c r="I21" s="136">
        <v>4</v>
      </c>
      <c r="J21" s="136">
        <v>48</v>
      </c>
      <c r="K21" s="136">
        <v>8</v>
      </c>
      <c r="L21" s="136">
        <v>5</v>
      </c>
      <c r="M21" s="136">
        <v>2</v>
      </c>
      <c r="N21" s="136">
        <v>0</v>
      </c>
      <c r="O21" s="136">
        <v>0</v>
      </c>
      <c r="P21" s="136">
        <v>8294400</v>
      </c>
      <c r="Q21" s="136">
        <v>30</v>
      </c>
      <c r="R21" s="136">
        <v>1</v>
      </c>
      <c r="S21" s="136">
        <v>1</v>
      </c>
      <c r="T21" s="136">
        <v>5000</v>
      </c>
      <c r="U21" s="136">
        <v>0</v>
      </c>
      <c r="V21" s="136">
        <v>0</v>
      </c>
      <c r="W21" s="136">
        <v>205</v>
      </c>
      <c r="X21" s="136">
        <v>0</v>
      </c>
      <c r="Y21" s="136">
        <v>0</v>
      </c>
      <c r="Z21" s="136">
        <v>0</v>
      </c>
      <c r="AA21" s="136">
        <v>0</v>
      </c>
      <c r="AB21" s="136">
        <v>92200</v>
      </c>
      <c r="AC21" s="136">
        <v>209900</v>
      </c>
      <c r="AD21" s="136">
        <v>151050</v>
      </c>
      <c r="AE21" s="136"/>
      <c r="AF21" s="136"/>
      <c r="AG21" s="136"/>
      <c r="AH21" s="136"/>
      <c r="AI21" s="136"/>
      <c r="AJ21" s="136"/>
      <c r="AK21" s="136"/>
      <c r="AL21" s="136"/>
      <c r="AM21" s="136" t="s">
        <v>1027</v>
      </c>
      <c r="AN21" s="136" t="s">
        <v>1027</v>
      </c>
      <c r="AO21" s="136" t="s">
        <v>1027</v>
      </c>
      <c r="AP21" s="136" t="s">
        <v>1026</v>
      </c>
      <c r="AQ21" s="136" t="s">
        <v>1027</v>
      </c>
      <c r="AR21" s="136" t="s">
        <v>1027</v>
      </c>
      <c r="AS21" s="136"/>
      <c r="AT21" s="136" t="s">
        <v>699</v>
      </c>
      <c r="AU21" s="136"/>
      <c r="AV21" s="136"/>
      <c r="AW21" s="136" t="b">
        <f t="shared" si="0"/>
        <v>0</v>
      </c>
      <c r="AX21" s="136"/>
      <c r="AY21" s="136"/>
      <c r="AZ21" s="136"/>
      <c r="BA21" s="136"/>
      <c r="BB21" s="136"/>
      <c r="BC21" s="136"/>
      <c r="BD21" s="136"/>
      <c r="BE21" s="136"/>
    </row>
    <row r="22" spans="1:57" x14ac:dyDescent="0.3">
      <c r="A22" s="136" t="s">
        <v>236</v>
      </c>
      <c r="B22" s="136">
        <v>2.2999999999999998</v>
      </c>
      <c r="C22" s="136">
        <v>6</v>
      </c>
      <c r="D22" s="136">
        <v>128</v>
      </c>
      <c r="E22" s="136">
        <v>6.5</v>
      </c>
      <c r="F22" s="136">
        <v>2592000</v>
      </c>
      <c r="G22" s="136">
        <v>60</v>
      </c>
      <c r="H22" s="136">
        <v>32</v>
      </c>
      <c r="I22" s="136">
        <v>4</v>
      </c>
      <c r="J22" s="136">
        <v>64</v>
      </c>
      <c r="K22" s="136">
        <v>12</v>
      </c>
      <c r="L22" s="136">
        <v>5</v>
      </c>
      <c r="M22" s="136">
        <v>5</v>
      </c>
      <c r="N22" s="136">
        <v>0</v>
      </c>
      <c r="O22" s="136">
        <v>0</v>
      </c>
      <c r="P22" s="136">
        <v>8294400</v>
      </c>
      <c r="Q22" s="136">
        <v>30</v>
      </c>
      <c r="R22" s="136">
        <v>1</v>
      </c>
      <c r="S22" s="136">
        <v>0</v>
      </c>
      <c r="T22" s="136">
        <v>6000</v>
      </c>
      <c r="U22" s="136">
        <v>0</v>
      </c>
      <c r="V22" s="136">
        <v>0</v>
      </c>
      <c r="W22" s="136">
        <v>203</v>
      </c>
      <c r="X22" s="136">
        <v>0</v>
      </c>
      <c r="Y22" s="136">
        <v>0</v>
      </c>
      <c r="Z22" s="136">
        <v>0</v>
      </c>
      <c r="AA22" s="136">
        <v>0</v>
      </c>
      <c r="AB22" s="136">
        <v>108900</v>
      </c>
      <c r="AC22" s="136">
        <v>127039</v>
      </c>
      <c r="AD22" s="136">
        <v>117969.5</v>
      </c>
      <c r="AE22" s="136"/>
      <c r="AF22" s="136"/>
      <c r="AG22" s="136"/>
      <c r="AH22" s="136"/>
      <c r="AI22" s="136"/>
      <c r="AJ22" s="136"/>
      <c r="AK22" s="136"/>
      <c r="AL22" s="136"/>
      <c r="AM22" s="136" t="s">
        <v>1026</v>
      </c>
      <c r="AN22" s="136" t="s">
        <v>1026</v>
      </c>
      <c r="AO22" s="136" t="s">
        <v>1026</v>
      </c>
      <c r="AP22" s="136" t="s">
        <v>1026</v>
      </c>
      <c r="AQ22" s="136" t="s">
        <v>1027</v>
      </c>
      <c r="AR22" s="136" t="s">
        <v>1027</v>
      </c>
      <c r="AS22" s="136"/>
      <c r="AT22" s="136" t="s">
        <v>700</v>
      </c>
      <c r="AU22" s="136"/>
      <c r="AV22" s="136"/>
      <c r="AW22" s="136" t="b">
        <f t="shared" si="0"/>
        <v>0</v>
      </c>
      <c r="AX22" s="136"/>
      <c r="AY22" s="136"/>
      <c r="AZ22" s="136"/>
      <c r="BA22" s="136"/>
      <c r="BB22" s="136"/>
      <c r="BC22" s="136"/>
      <c r="BD22" s="136"/>
      <c r="BE22" s="136"/>
    </row>
    <row r="23" spans="1:57" x14ac:dyDescent="0.3">
      <c r="A23" s="136" t="s">
        <v>237</v>
      </c>
      <c r="B23" s="136">
        <v>2.2000000000000002</v>
      </c>
      <c r="C23" s="136">
        <v>6</v>
      </c>
      <c r="D23" s="136">
        <v>128</v>
      </c>
      <c r="E23" s="136">
        <v>6.7</v>
      </c>
      <c r="F23" s="136">
        <v>2527200</v>
      </c>
      <c r="G23" s="136">
        <v>60</v>
      </c>
      <c r="H23" s="136">
        <v>32</v>
      </c>
      <c r="I23" s="136">
        <v>4</v>
      </c>
      <c r="J23" s="136">
        <v>64</v>
      </c>
      <c r="K23" s="136">
        <v>12</v>
      </c>
      <c r="L23" s="136">
        <v>5</v>
      </c>
      <c r="M23" s="136">
        <v>5</v>
      </c>
      <c r="N23" s="136">
        <v>0</v>
      </c>
      <c r="O23" s="136">
        <v>0</v>
      </c>
      <c r="P23" s="136">
        <v>8294400</v>
      </c>
      <c r="Q23" s="136">
        <v>30</v>
      </c>
      <c r="R23" s="136">
        <v>1</v>
      </c>
      <c r="S23" s="136">
        <v>0</v>
      </c>
      <c r="T23" s="136">
        <v>7000</v>
      </c>
      <c r="U23" s="136">
        <v>0</v>
      </c>
      <c r="V23" s="136">
        <v>0</v>
      </c>
      <c r="W23" s="136">
        <v>213</v>
      </c>
      <c r="X23" s="136">
        <v>0</v>
      </c>
      <c r="Y23" s="136">
        <v>0</v>
      </c>
      <c r="Z23" s="136">
        <v>0</v>
      </c>
      <c r="AA23" s="136">
        <v>0</v>
      </c>
      <c r="AB23" s="136">
        <v>109000</v>
      </c>
      <c r="AC23" s="136">
        <v>197800</v>
      </c>
      <c r="AD23" s="136">
        <v>153400</v>
      </c>
      <c r="AE23" s="136"/>
      <c r="AF23" s="136"/>
      <c r="AG23" s="136"/>
      <c r="AH23" s="136"/>
      <c r="AI23" s="136"/>
      <c r="AJ23" s="136"/>
      <c r="AK23" s="136"/>
      <c r="AL23" s="136"/>
      <c r="AM23" s="136" t="s">
        <v>1027</v>
      </c>
      <c r="AN23" s="136" t="s">
        <v>1027</v>
      </c>
      <c r="AO23" s="136" t="s">
        <v>1026</v>
      </c>
      <c r="AP23" s="136" t="s">
        <v>1026</v>
      </c>
      <c r="AQ23" s="136" t="s">
        <v>1027</v>
      </c>
      <c r="AR23" s="136" t="s">
        <v>1027</v>
      </c>
      <c r="AS23" s="136"/>
      <c r="AT23" s="136" t="s">
        <v>699</v>
      </c>
      <c r="AU23" s="136"/>
      <c r="AV23" s="136"/>
      <c r="AW23" s="136" t="b">
        <f t="shared" si="0"/>
        <v>0</v>
      </c>
      <c r="AX23" s="136"/>
      <c r="AY23" s="136"/>
      <c r="AZ23" s="136"/>
      <c r="BA23" s="136"/>
      <c r="BB23" s="136"/>
      <c r="BC23" s="136"/>
      <c r="BD23" s="136"/>
      <c r="BE23" s="136"/>
    </row>
    <row r="24" spans="1:57" s="156" customFormat="1" x14ac:dyDescent="0.3">
      <c r="A24" s="156" t="s">
        <v>239</v>
      </c>
      <c r="B24" s="156">
        <v>2.2999999999999998</v>
      </c>
      <c r="C24" s="156">
        <v>4</v>
      </c>
      <c r="D24" s="156">
        <v>64</v>
      </c>
      <c r="E24" s="156">
        <v>6.3</v>
      </c>
      <c r="F24" s="156">
        <v>2527200</v>
      </c>
      <c r="G24" s="156">
        <v>60</v>
      </c>
      <c r="H24" s="156">
        <v>13</v>
      </c>
      <c r="I24" s="156">
        <v>2</v>
      </c>
      <c r="J24" s="156">
        <v>25</v>
      </c>
      <c r="K24" s="156">
        <v>8</v>
      </c>
      <c r="L24" s="156">
        <v>0</v>
      </c>
      <c r="M24" s="156">
        <v>0</v>
      </c>
      <c r="N24" s="156">
        <v>0</v>
      </c>
      <c r="O24" s="156">
        <v>0</v>
      </c>
      <c r="P24" s="156">
        <v>2073600</v>
      </c>
      <c r="Q24" s="156">
        <v>30</v>
      </c>
      <c r="R24" s="156">
        <v>1</v>
      </c>
      <c r="S24" s="156">
        <v>0</v>
      </c>
      <c r="T24" s="156">
        <v>4050</v>
      </c>
      <c r="U24" s="156">
        <v>0</v>
      </c>
      <c r="V24" s="156">
        <v>0</v>
      </c>
      <c r="W24" s="156">
        <v>218</v>
      </c>
      <c r="X24" s="156">
        <v>1</v>
      </c>
      <c r="Y24" s="156">
        <v>1</v>
      </c>
      <c r="Z24" s="156">
        <v>1</v>
      </c>
      <c r="AA24" s="156">
        <v>1</v>
      </c>
      <c r="AB24" s="156">
        <v>138000</v>
      </c>
      <c r="AC24" s="156">
        <v>201987</v>
      </c>
      <c r="AD24" s="156">
        <v>169993.5</v>
      </c>
      <c r="AM24" s="156" t="s">
        <v>1026</v>
      </c>
      <c r="AN24" s="156" t="s">
        <v>1026</v>
      </c>
      <c r="AO24" s="156" t="s">
        <v>1026</v>
      </c>
      <c r="AP24" s="156" t="s">
        <v>1027</v>
      </c>
      <c r="AQ24" s="156" t="s">
        <v>1027</v>
      </c>
      <c r="AR24" s="156" t="s">
        <v>1027</v>
      </c>
      <c r="AT24" s="156" t="s">
        <v>699</v>
      </c>
      <c r="AW24" s="156" t="b">
        <f t="shared" si="0"/>
        <v>1</v>
      </c>
    </row>
    <row r="25" spans="1:57" x14ac:dyDescent="0.3">
      <c r="A25" s="136" t="s">
        <v>240</v>
      </c>
      <c r="B25" s="136">
        <v>2.2999999999999998</v>
      </c>
      <c r="C25" s="136">
        <v>4</v>
      </c>
      <c r="D25" s="136">
        <v>128</v>
      </c>
      <c r="E25" s="136">
        <v>6.4</v>
      </c>
      <c r="F25" s="136">
        <v>2527200</v>
      </c>
      <c r="G25" s="136">
        <v>60</v>
      </c>
      <c r="H25" s="136">
        <v>25</v>
      </c>
      <c r="I25" s="136">
        <v>3</v>
      </c>
      <c r="J25" s="136">
        <v>25</v>
      </c>
      <c r="K25" s="136">
        <v>8</v>
      </c>
      <c r="L25" s="136">
        <v>5</v>
      </c>
      <c r="M25" s="136">
        <v>0</v>
      </c>
      <c r="N25" s="136">
        <v>0</v>
      </c>
      <c r="O25" s="136">
        <v>0</v>
      </c>
      <c r="P25" s="136">
        <v>2073600</v>
      </c>
      <c r="Q25" s="136">
        <v>30</v>
      </c>
      <c r="R25" s="136">
        <v>1</v>
      </c>
      <c r="S25" s="136">
        <v>0</v>
      </c>
      <c r="T25" s="136">
        <v>4000</v>
      </c>
      <c r="U25" s="136">
        <v>0</v>
      </c>
      <c r="V25" s="136">
        <v>0</v>
      </c>
      <c r="W25" s="136">
        <v>166</v>
      </c>
      <c r="X25" s="136">
        <v>0</v>
      </c>
      <c r="Y25" s="136">
        <v>0</v>
      </c>
      <c r="Z25" s="136">
        <v>0</v>
      </c>
      <c r="AA25" s="136">
        <v>0</v>
      </c>
      <c r="AB25" s="136">
        <v>146790</v>
      </c>
      <c r="AC25" s="136">
        <v>146790</v>
      </c>
      <c r="AD25" s="136">
        <v>146790</v>
      </c>
      <c r="AE25" s="136"/>
      <c r="AF25" s="136"/>
      <c r="AG25" s="136"/>
      <c r="AH25" s="136"/>
      <c r="AI25" s="136"/>
      <c r="AJ25" s="136"/>
      <c r="AK25" s="136"/>
      <c r="AL25" s="136"/>
      <c r="AM25" s="136" t="s">
        <v>1027</v>
      </c>
      <c r="AN25" s="136" t="s">
        <v>1027</v>
      </c>
      <c r="AO25" s="136" t="s">
        <v>1026</v>
      </c>
      <c r="AP25" s="136" t="s">
        <v>1027</v>
      </c>
      <c r="AQ25" s="136" t="s">
        <v>1027</v>
      </c>
      <c r="AR25" s="136" t="s">
        <v>1027</v>
      </c>
      <c r="AS25" s="136"/>
      <c r="AT25" s="136" t="s">
        <v>699</v>
      </c>
      <c r="AU25" s="136"/>
      <c r="AV25" s="136"/>
      <c r="AW25" s="136" t="b">
        <f t="shared" si="0"/>
        <v>0</v>
      </c>
      <c r="AX25" s="136"/>
      <c r="AY25" s="136"/>
      <c r="AZ25" s="136"/>
      <c r="BA25" s="136"/>
      <c r="BB25" s="136"/>
      <c r="BC25" s="136"/>
      <c r="BD25" s="136"/>
      <c r="BE25" s="136"/>
    </row>
    <row r="26" spans="1:57" s="156" customFormat="1" x14ac:dyDescent="0.3">
      <c r="A26" s="156" t="s">
        <v>241</v>
      </c>
      <c r="B26" s="156">
        <v>2.7</v>
      </c>
      <c r="C26" s="156">
        <v>6</v>
      </c>
      <c r="D26" s="156">
        <v>128</v>
      </c>
      <c r="E26" s="156">
        <v>6.7</v>
      </c>
      <c r="F26" s="156">
        <v>2592000</v>
      </c>
      <c r="G26" s="156">
        <v>60</v>
      </c>
      <c r="H26" s="156">
        <v>32</v>
      </c>
      <c r="I26" s="156">
        <v>3</v>
      </c>
      <c r="J26" s="156">
        <v>12</v>
      </c>
      <c r="K26" s="156">
        <v>12</v>
      </c>
      <c r="L26" s="156">
        <v>12</v>
      </c>
      <c r="M26" s="156">
        <v>0</v>
      </c>
      <c r="N26" s="156">
        <v>0</v>
      </c>
      <c r="O26" s="156">
        <v>0</v>
      </c>
      <c r="P26" s="156">
        <v>8294400</v>
      </c>
      <c r="Q26" s="156">
        <v>30</v>
      </c>
      <c r="R26" s="156">
        <v>1</v>
      </c>
      <c r="S26" s="156">
        <v>0</v>
      </c>
      <c r="T26" s="156">
        <v>4500</v>
      </c>
      <c r="U26" s="156">
        <v>0</v>
      </c>
      <c r="V26" s="156">
        <v>0</v>
      </c>
      <c r="W26" s="156">
        <v>199</v>
      </c>
      <c r="X26" s="156">
        <v>0</v>
      </c>
      <c r="Y26" s="156">
        <v>0</v>
      </c>
      <c r="Z26" s="156">
        <v>0</v>
      </c>
      <c r="AA26" s="156">
        <v>0</v>
      </c>
      <c r="AB26" s="156">
        <v>148890</v>
      </c>
      <c r="AC26" s="156">
        <v>229990</v>
      </c>
      <c r="AD26" s="156">
        <v>189440</v>
      </c>
      <c r="AM26" s="156" t="s">
        <v>1026</v>
      </c>
      <c r="AN26" s="156" t="s">
        <v>1026</v>
      </c>
      <c r="AO26" s="156" t="s">
        <v>1026</v>
      </c>
      <c r="AP26" s="156" t="s">
        <v>1027</v>
      </c>
      <c r="AQ26" s="156" t="s">
        <v>1027</v>
      </c>
      <c r="AR26" s="156" t="s">
        <v>1027</v>
      </c>
      <c r="AT26" s="156" t="s">
        <v>699</v>
      </c>
      <c r="AW26" s="156" t="b">
        <f t="shared" si="0"/>
        <v>1</v>
      </c>
    </row>
    <row r="27" spans="1:57" x14ac:dyDescent="0.3">
      <c r="A27" s="136" t="s">
        <v>242</v>
      </c>
      <c r="B27" s="136">
        <v>2.73</v>
      </c>
      <c r="C27" s="136">
        <v>6</v>
      </c>
      <c r="D27" s="136">
        <v>128</v>
      </c>
      <c r="E27" s="136">
        <v>6.5</v>
      </c>
      <c r="F27" s="136">
        <v>2592000</v>
      </c>
      <c r="G27" s="136">
        <v>120</v>
      </c>
      <c r="H27" s="136">
        <v>32</v>
      </c>
      <c r="I27" s="136">
        <v>3</v>
      </c>
      <c r="J27" s="136">
        <v>12</v>
      </c>
      <c r="K27" s="136">
        <v>8</v>
      </c>
      <c r="L27" s="136">
        <v>12</v>
      </c>
      <c r="M27" s="136">
        <v>0</v>
      </c>
      <c r="N27" s="136">
        <v>0</v>
      </c>
      <c r="O27" s="136">
        <v>0</v>
      </c>
      <c r="P27" s="136">
        <v>8294400</v>
      </c>
      <c r="Q27" s="136">
        <v>60</v>
      </c>
      <c r="R27" s="136">
        <v>0</v>
      </c>
      <c r="S27" s="136">
        <v>0</v>
      </c>
      <c r="T27" s="136">
        <v>4500</v>
      </c>
      <c r="U27" s="136">
        <v>1</v>
      </c>
      <c r="V27" s="136">
        <v>15</v>
      </c>
      <c r="W27" s="136">
        <v>190</v>
      </c>
      <c r="X27" s="136">
        <v>1</v>
      </c>
      <c r="Y27" s="136">
        <v>1</v>
      </c>
      <c r="Z27" s="136">
        <v>1</v>
      </c>
      <c r="AA27" s="136">
        <v>0</v>
      </c>
      <c r="AB27" s="136">
        <v>157500</v>
      </c>
      <c r="AC27" s="136">
        <v>280350</v>
      </c>
      <c r="AD27" s="136">
        <v>218925</v>
      </c>
      <c r="AE27" s="136"/>
      <c r="AF27" s="136"/>
      <c r="AG27" s="136"/>
      <c r="AH27" s="136"/>
      <c r="AI27" s="136"/>
      <c r="AJ27" s="136"/>
      <c r="AK27" s="136"/>
      <c r="AL27" s="136"/>
      <c r="AM27" s="136" t="s">
        <v>1027</v>
      </c>
      <c r="AN27" s="136" t="s">
        <v>1026</v>
      </c>
      <c r="AO27" s="136" t="s">
        <v>1027</v>
      </c>
      <c r="AP27" s="136" t="s">
        <v>1027</v>
      </c>
      <c r="AQ27" s="136" t="s">
        <v>1026</v>
      </c>
      <c r="AR27" s="136" t="s">
        <v>1026</v>
      </c>
      <c r="AS27" s="136"/>
      <c r="AT27" s="136" t="s">
        <v>700</v>
      </c>
      <c r="AU27" s="136"/>
      <c r="AV27" s="136"/>
      <c r="AW27" s="136" t="b">
        <f t="shared" si="0"/>
        <v>0</v>
      </c>
      <c r="AX27" s="136"/>
      <c r="AY27" s="136"/>
      <c r="AZ27" s="136"/>
      <c r="BA27" s="136"/>
      <c r="BB27" s="136"/>
      <c r="BC27" s="136"/>
      <c r="BD27" s="136"/>
      <c r="BE27" s="136"/>
    </row>
    <row r="28" spans="1:57" x14ac:dyDescent="0.3">
      <c r="A28" s="136" t="s">
        <v>243</v>
      </c>
      <c r="B28" s="136">
        <v>2.84</v>
      </c>
      <c r="C28" s="136">
        <v>6</v>
      </c>
      <c r="D28" s="136">
        <v>128</v>
      </c>
      <c r="E28" s="136">
        <v>6.7</v>
      </c>
      <c r="F28" s="136">
        <v>2592000</v>
      </c>
      <c r="G28" s="136">
        <v>60</v>
      </c>
      <c r="H28" s="136">
        <v>32</v>
      </c>
      <c r="I28" s="136">
        <v>3</v>
      </c>
      <c r="J28" s="136">
        <v>48</v>
      </c>
      <c r="K28" s="136">
        <v>12</v>
      </c>
      <c r="L28" s="136">
        <v>5</v>
      </c>
      <c r="M28" s="136">
        <v>0</v>
      </c>
      <c r="N28" s="136">
        <v>0</v>
      </c>
      <c r="O28" s="136">
        <v>0</v>
      </c>
      <c r="P28" s="136">
        <v>8294400</v>
      </c>
      <c r="Q28" s="136">
        <v>60</v>
      </c>
      <c r="R28" s="136">
        <v>0</v>
      </c>
      <c r="S28" s="136">
        <v>0</v>
      </c>
      <c r="T28" s="136">
        <v>4500</v>
      </c>
      <c r="U28" s="136">
        <v>0</v>
      </c>
      <c r="V28" s="136">
        <v>0</v>
      </c>
      <c r="W28" s="136">
        <v>186</v>
      </c>
      <c r="X28" s="136">
        <v>0</v>
      </c>
      <c r="Y28" s="136">
        <v>0</v>
      </c>
      <c r="Z28" s="136">
        <v>0</v>
      </c>
      <c r="AA28" s="136">
        <v>0</v>
      </c>
      <c r="AB28" s="136">
        <v>163900</v>
      </c>
      <c r="AC28" s="136">
        <v>252800</v>
      </c>
      <c r="AD28" s="136">
        <v>208350</v>
      </c>
      <c r="AE28" s="136"/>
      <c r="AF28" s="136"/>
      <c r="AG28" s="136"/>
      <c r="AH28" s="136"/>
      <c r="AI28" s="136"/>
      <c r="AJ28" s="136"/>
      <c r="AK28" s="136"/>
      <c r="AL28" s="136"/>
      <c r="AM28" s="136" t="s">
        <v>1027</v>
      </c>
      <c r="AN28" s="136" t="s">
        <v>1026</v>
      </c>
      <c r="AO28" s="136" t="s">
        <v>1027</v>
      </c>
      <c r="AP28" s="136" t="s">
        <v>1027</v>
      </c>
      <c r="AQ28" s="136" t="s">
        <v>1027</v>
      </c>
      <c r="AR28" s="136" t="s">
        <v>1027</v>
      </c>
      <c r="AS28" s="136"/>
      <c r="AT28" s="136" t="s">
        <v>699</v>
      </c>
      <c r="AU28" s="136"/>
      <c r="AV28" s="136"/>
      <c r="AW28" s="136" t="b">
        <f t="shared" si="0"/>
        <v>0</v>
      </c>
      <c r="AX28" s="136"/>
      <c r="AY28" s="136"/>
      <c r="AZ28" s="136"/>
      <c r="BA28" s="136"/>
      <c r="BB28" s="136"/>
      <c r="BC28" s="136"/>
      <c r="BD28" s="136"/>
      <c r="BE28" s="136"/>
    </row>
    <row r="29" spans="1:57" s="156" customFormat="1" x14ac:dyDescent="0.3">
      <c r="A29" s="156" t="s">
        <v>244</v>
      </c>
      <c r="B29" s="156">
        <v>2.7</v>
      </c>
      <c r="C29" s="156">
        <v>6</v>
      </c>
      <c r="D29" s="156">
        <v>128</v>
      </c>
      <c r="E29" s="156">
        <v>5.8</v>
      </c>
      <c r="F29" s="156">
        <v>2462400</v>
      </c>
      <c r="G29" s="156">
        <v>60</v>
      </c>
      <c r="H29" s="156">
        <v>10</v>
      </c>
      <c r="I29" s="156">
        <v>2</v>
      </c>
      <c r="J29" s="156">
        <v>12</v>
      </c>
      <c r="K29" s="156">
        <v>16</v>
      </c>
      <c r="L29" s="156">
        <v>0</v>
      </c>
      <c r="M29" s="156">
        <v>0</v>
      </c>
      <c r="N29" s="156">
        <v>0</v>
      </c>
      <c r="O29" s="156">
        <v>0</v>
      </c>
      <c r="P29" s="156">
        <v>8294400</v>
      </c>
      <c r="Q29" s="156">
        <v>60</v>
      </c>
      <c r="R29" s="156">
        <v>1</v>
      </c>
      <c r="S29" s="156">
        <v>0</v>
      </c>
      <c r="T29" s="156">
        <v>3100</v>
      </c>
      <c r="U29" s="156">
        <v>1</v>
      </c>
      <c r="V29" s="156">
        <v>15</v>
      </c>
      <c r="W29" s="156">
        <v>150</v>
      </c>
      <c r="X29" s="156">
        <v>1</v>
      </c>
      <c r="Y29" s="156">
        <v>1</v>
      </c>
      <c r="Z29" s="156">
        <v>1</v>
      </c>
      <c r="AA29" s="156">
        <v>0</v>
      </c>
      <c r="AB29" s="156">
        <v>169090</v>
      </c>
      <c r="AC29" s="156">
        <v>274800</v>
      </c>
      <c r="AD29" s="156">
        <v>221945</v>
      </c>
      <c r="AM29" s="156" t="s">
        <v>1026</v>
      </c>
      <c r="AN29" s="156" t="s">
        <v>1026</v>
      </c>
      <c r="AO29" s="156" t="s">
        <v>1027</v>
      </c>
      <c r="AP29" s="156" t="s">
        <v>1027</v>
      </c>
      <c r="AQ29" s="156" t="s">
        <v>1027</v>
      </c>
      <c r="AR29" s="156" t="s">
        <v>1027</v>
      </c>
      <c r="AT29" s="156" t="s">
        <v>699</v>
      </c>
      <c r="AW29" s="156" t="b">
        <f t="shared" si="0"/>
        <v>1</v>
      </c>
    </row>
    <row r="30" spans="1:57" x14ac:dyDescent="0.3">
      <c r="A30" s="136" t="s">
        <v>245</v>
      </c>
      <c r="B30" s="136">
        <v>2.84</v>
      </c>
      <c r="C30" s="136">
        <v>8</v>
      </c>
      <c r="D30" s="136">
        <v>128</v>
      </c>
      <c r="E30" s="136">
        <v>6.7</v>
      </c>
      <c r="F30" s="136">
        <v>2592000</v>
      </c>
      <c r="G30" s="136">
        <v>60</v>
      </c>
      <c r="H30" s="136">
        <v>32</v>
      </c>
      <c r="I30" s="136">
        <v>3</v>
      </c>
      <c r="J30" s="136">
        <v>48</v>
      </c>
      <c r="K30" s="136">
        <v>12</v>
      </c>
      <c r="L30" s="136">
        <v>5</v>
      </c>
      <c r="M30" s="136">
        <v>0</v>
      </c>
      <c r="N30" s="136">
        <v>0</v>
      </c>
      <c r="O30" s="136">
        <v>0</v>
      </c>
      <c r="P30" s="136">
        <v>8294400</v>
      </c>
      <c r="Q30" s="136">
        <v>60</v>
      </c>
      <c r="R30" s="136">
        <v>0</v>
      </c>
      <c r="S30" s="136">
        <v>0</v>
      </c>
      <c r="T30" s="136">
        <v>4500</v>
      </c>
      <c r="U30" s="136">
        <v>0</v>
      </c>
      <c r="V30" s="136">
        <v>0</v>
      </c>
      <c r="W30" s="136">
        <v>186</v>
      </c>
      <c r="X30" s="136">
        <v>0</v>
      </c>
      <c r="Y30" s="136">
        <v>0</v>
      </c>
      <c r="Z30" s="136">
        <v>0</v>
      </c>
      <c r="AA30" s="136">
        <v>0</v>
      </c>
      <c r="AB30" s="136">
        <v>179990</v>
      </c>
      <c r="AC30" s="136">
        <v>318989</v>
      </c>
      <c r="AD30" s="136">
        <v>249489.5</v>
      </c>
      <c r="AE30" s="136"/>
      <c r="AF30" s="136"/>
      <c r="AG30" s="136"/>
      <c r="AH30" s="136"/>
      <c r="AI30" s="136"/>
      <c r="AJ30" s="136"/>
      <c r="AK30" s="136"/>
      <c r="AL30" s="136"/>
      <c r="AM30" s="136" t="s">
        <v>1027</v>
      </c>
      <c r="AN30" s="136" t="s">
        <v>1027</v>
      </c>
      <c r="AO30" s="136" t="s">
        <v>1027</v>
      </c>
      <c r="AP30" s="136" t="s">
        <v>1026</v>
      </c>
      <c r="AQ30" s="136" t="s">
        <v>1027</v>
      </c>
      <c r="AR30" s="136" t="s">
        <v>1027</v>
      </c>
      <c r="AS30" s="136"/>
      <c r="AT30" s="136" t="s">
        <v>699</v>
      </c>
      <c r="AU30" s="136"/>
      <c r="AV30" s="136"/>
      <c r="AW30" s="136" t="b">
        <f t="shared" si="0"/>
        <v>0</v>
      </c>
      <c r="AX30" s="136"/>
      <c r="AY30" s="136"/>
      <c r="AZ30" s="136"/>
      <c r="BA30" s="136"/>
      <c r="BB30" s="136"/>
      <c r="BC30" s="136"/>
      <c r="BD30" s="136"/>
      <c r="BE30" s="136"/>
    </row>
    <row r="31" spans="1:57" x14ac:dyDescent="0.3">
      <c r="A31" s="136" t="s">
        <v>247</v>
      </c>
      <c r="B31" s="136">
        <v>2.73</v>
      </c>
      <c r="C31" s="136">
        <v>8</v>
      </c>
      <c r="D31" s="136">
        <v>256</v>
      </c>
      <c r="E31" s="136">
        <v>6.5</v>
      </c>
      <c r="F31" s="136">
        <v>2592000</v>
      </c>
      <c r="G31" s="136">
        <v>120</v>
      </c>
      <c r="H31" s="136">
        <v>32</v>
      </c>
      <c r="I31" s="136">
        <v>3</v>
      </c>
      <c r="J31" s="136">
        <v>12</v>
      </c>
      <c r="K31" s="136">
        <v>8</v>
      </c>
      <c r="L31" s="136">
        <v>12</v>
      </c>
      <c r="M31" s="136">
        <v>0</v>
      </c>
      <c r="N31" s="136">
        <v>0</v>
      </c>
      <c r="O31" s="136">
        <v>0</v>
      </c>
      <c r="P31" s="136">
        <v>8294400</v>
      </c>
      <c r="Q31" s="136">
        <v>60</v>
      </c>
      <c r="R31" s="136">
        <v>0</v>
      </c>
      <c r="S31" s="136">
        <v>0</v>
      </c>
      <c r="T31" s="136">
        <v>4500</v>
      </c>
      <c r="U31" s="136">
        <v>1</v>
      </c>
      <c r="V31" s="136">
        <v>15</v>
      </c>
      <c r="W31" s="136">
        <v>190</v>
      </c>
      <c r="X31" s="136">
        <v>1</v>
      </c>
      <c r="Y31" s="136">
        <v>1</v>
      </c>
      <c r="Z31" s="136">
        <v>1</v>
      </c>
      <c r="AA31" s="136">
        <v>0</v>
      </c>
      <c r="AB31" s="136">
        <v>181700</v>
      </c>
      <c r="AC31" s="136">
        <v>310590</v>
      </c>
      <c r="AD31" s="136">
        <v>246145</v>
      </c>
      <c r="AE31" s="136"/>
      <c r="AF31" s="136"/>
      <c r="AG31" s="136"/>
      <c r="AH31" s="136"/>
      <c r="AI31" s="136"/>
      <c r="AJ31" s="136"/>
      <c r="AK31" s="136"/>
      <c r="AL31" s="136"/>
      <c r="AM31" s="136" t="s">
        <v>1026</v>
      </c>
      <c r="AN31" s="136" t="s">
        <v>1027</v>
      </c>
      <c r="AO31" s="136" t="s">
        <v>1027</v>
      </c>
      <c r="AP31" s="136" t="s">
        <v>1026</v>
      </c>
      <c r="AQ31" s="136" t="s">
        <v>1026</v>
      </c>
      <c r="AR31" s="136" t="s">
        <v>1026</v>
      </c>
      <c r="AS31" s="136"/>
      <c r="AT31" s="136" t="s">
        <v>700</v>
      </c>
      <c r="AU31" s="136"/>
      <c r="AV31" s="136"/>
      <c r="AW31" s="136" t="b">
        <f t="shared" si="0"/>
        <v>0</v>
      </c>
      <c r="AX31" s="136"/>
      <c r="AY31" s="136"/>
      <c r="AZ31" s="136"/>
      <c r="BA31" s="136"/>
      <c r="BB31" s="136"/>
      <c r="BC31" s="136"/>
      <c r="BD31" s="136"/>
      <c r="BE31" s="136"/>
    </row>
    <row r="32" spans="1:57" s="156" customFormat="1" x14ac:dyDescent="0.3">
      <c r="A32" s="156" t="s">
        <v>248</v>
      </c>
      <c r="B32" s="156">
        <v>2.7</v>
      </c>
      <c r="C32" s="156">
        <v>8</v>
      </c>
      <c r="D32" s="156">
        <v>128</v>
      </c>
      <c r="E32" s="156">
        <v>6.4</v>
      </c>
      <c r="F32" s="156">
        <v>4377600</v>
      </c>
      <c r="G32" s="156">
        <v>60</v>
      </c>
      <c r="H32" s="156">
        <v>10</v>
      </c>
      <c r="I32" s="156">
        <v>3</v>
      </c>
      <c r="J32" s="156">
        <v>12</v>
      </c>
      <c r="K32" s="156">
        <v>12</v>
      </c>
      <c r="L32" s="156">
        <v>16</v>
      </c>
      <c r="M32" s="156">
        <v>0</v>
      </c>
      <c r="N32" s="156">
        <v>0</v>
      </c>
      <c r="O32" s="156">
        <v>0</v>
      </c>
      <c r="P32" s="156">
        <v>8294400</v>
      </c>
      <c r="Q32" s="156">
        <v>60</v>
      </c>
      <c r="R32" s="156">
        <v>1</v>
      </c>
      <c r="S32" s="156">
        <v>0</v>
      </c>
      <c r="T32" s="156">
        <v>4100</v>
      </c>
      <c r="U32" s="156">
        <v>1</v>
      </c>
      <c r="V32" s="156">
        <v>15</v>
      </c>
      <c r="W32" s="156">
        <v>175</v>
      </c>
      <c r="X32" s="156">
        <v>1</v>
      </c>
      <c r="Y32" s="156">
        <v>1</v>
      </c>
      <c r="Z32" s="156">
        <v>1</v>
      </c>
      <c r="AA32" s="156">
        <v>0</v>
      </c>
      <c r="AB32" s="156">
        <v>192000</v>
      </c>
      <c r="AC32" s="156">
        <v>324614</v>
      </c>
      <c r="AD32" s="156">
        <v>258307</v>
      </c>
      <c r="AM32" s="156" t="s">
        <v>1026</v>
      </c>
      <c r="AN32" s="156" t="s">
        <v>1027</v>
      </c>
      <c r="AO32" s="156" t="s">
        <v>1027</v>
      </c>
      <c r="AP32" s="156" t="s">
        <v>1026</v>
      </c>
      <c r="AQ32" s="156" t="s">
        <v>1027</v>
      </c>
      <c r="AR32" s="156" t="s">
        <v>1027</v>
      </c>
      <c r="AT32" s="156" t="s">
        <v>699</v>
      </c>
      <c r="AW32" s="156" t="b">
        <f t="shared" si="0"/>
        <v>1</v>
      </c>
    </row>
    <row r="33" spans="1:57" x14ac:dyDescent="0.3">
      <c r="A33" s="136" t="s">
        <v>249</v>
      </c>
      <c r="B33" s="136">
        <v>2.73</v>
      </c>
      <c r="C33" s="136">
        <v>6</v>
      </c>
      <c r="D33" s="136">
        <v>128</v>
      </c>
      <c r="E33" s="136">
        <v>6.5</v>
      </c>
      <c r="F33" s="136">
        <v>2592000</v>
      </c>
      <c r="G33" s="136">
        <v>120</v>
      </c>
      <c r="H33" s="136">
        <v>32</v>
      </c>
      <c r="I33" s="136">
        <v>3</v>
      </c>
      <c r="J33" s="136">
        <v>12</v>
      </c>
      <c r="K33" s="136">
        <v>8</v>
      </c>
      <c r="L33" s="136">
        <v>12</v>
      </c>
      <c r="M33" s="136">
        <v>0</v>
      </c>
      <c r="N33" s="136">
        <v>0</v>
      </c>
      <c r="O33" s="136">
        <v>0</v>
      </c>
      <c r="P33" s="136">
        <v>8294400</v>
      </c>
      <c r="Q33" s="136">
        <v>60</v>
      </c>
      <c r="R33" s="136">
        <v>0</v>
      </c>
      <c r="S33" s="136">
        <v>0</v>
      </c>
      <c r="T33" s="136">
        <v>4500</v>
      </c>
      <c r="U33" s="136">
        <v>1</v>
      </c>
      <c r="V33" s="136">
        <v>15</v>
      </c>
      <c r="W33" s="136">
        <v>190</v>
      </c>
      <c r="X33" s="136">
        <v>1</v>
      </c>
      <c r="Y33" s="136">
        <v>1</v>
      </c>
      <c r="Z33" s="136">
        <v>1</v>
      </c>
      <c r="AA33" s="136">
        <v>0</v>
      </c>
      <c r="AB33" s="136">
        <v>234990</v>
      </c>
      <c r="AC33" s="136">
        <v>234990</v>
      </c>
      <c r="AD33" s="136">
        <v>234990</v>
      </c>
      <c r="AE33" s="136"/>
      <c r="AF33" s="136"/>
      <c r="AG33" s="136"/>
      <c r="AH33" s="136"/>
      <c r="AI33" s="136"/>
      <c r="AJ33" s="136"/>
      <c r="AK33" s="136"/>
      <c r="AL33" s="136"/>
      <c r="AM33" s="136" t="s">
        <v>1027</v>
      </c>
      <c r="AN33" s="136" t="s">
        <v>1027</v>
      </c>
      <c r="AO33" s="136" t="s">
        <v>1027</v>
      </c>
      <c r="AP33" s="136" t="s">
        <v>1027</v>
      </c>
      <c r="AQ33" s="136" t="s">
        <v>1026</v>
      </c>
      <c r="AR33" s="136" t="s">
        <v>1026</v>
      </c>
      <c r="AS33" s="136"/>
      <c r="AT33" s="136" t="s">
        <v>699</v>
      </c>
      <c r="AU33" s="136"/>
      <c r="AV33" s="136"/>
      <c r="AW33" s="136" t="b">
        <f t="shared" si="0"/>
        <v>0</v>
      </c>
      <c r="AX33" s="136"/>
      <c r="AY33" s="136"/>
      <c r="AZ33" s="136"/>
      <c r="BA33" s="136"/>
      <c r="BB33" s="136"/>
      <c r="BC33" s="136"/>
      <c r="BD33" s="136"/>
      <c r="BE33" s="136"/>
    </row>
    <row r="34" spans="1:57" s="156" customFormat="1" x14ac:dyDescent="0.3">
      <c r="A34" s="156" t="s">
        <v>250</v>
      </c>
      <c r="B34" s="156">
        <v>2.7</v>
      </c>
      <c r="C34" s="156">
        <v>8</v>
      </c>
      <c r="D34" s="156">
        <v>128</v>
      </c>
      <c r="E34" s="156">
        <v>6.1</v>
      </c>
      <c r="F34" s="156">
        <v>4377600</v>
      </c>
      <c r="G34" s="156">
        <v>60</v>
      </c>
      <c r="H34" s="156">
        <v>10</v>
      </c>
      <c r="I34" s="156">
        <v>3</v>
      </c>
      <c r="J34" s="156">
        <v>12</v>
      </c>
      <c r="K34" s="156">
        <v>12</v>
      </c>
      <c r="L34" s="156">
        <v>16</v>
      </c>
      <c r="M34" s="156">
        <v>0</v>
      </c>
      <c r="N34" s="156">
        <v>0</v>
      </c>
      <c r="O34" s="156">
        <v>0</v>
      </c>
      <c r="P34" s="156">
        <v>8294400</v>
      </c>
      <c r="Q34" s="156">
        <v>60</v>
      </c>
      <c r="R34" s="156">
        <v>1</v>
      </c>
      <c r="S34" s="156">
        <v>0</v>
      </c>
      <c r="T34" s="156">
        <v>3400</v>
      </c>
      <c r="U34" s="156">
        <v>1</v>
      </c>
      <c r="V34" s="156">
        <v>15</v>
      </c>
      <c r="W34" s="156">
        <v>157</v>
      </c>
      <c r="X34" s="156">
        <v>1</v>
      </c>
      <c r="Y34" s="156">
        <v>1</v>
      </c>
      <c r="Z34" s="156">
        <v>1</v>
      </c>
      <c r="AA34" s="156">
        <v>0</v>
      </c>
      <c r="AB34" s="156">
        <v>237340</v>
      </c>
      <c r="AC34" s="156">
        <v>292000</v>
      </c>
      <c r="AD34" s="156">
        <v>264670</v>
      </c>
      <c r="AM34" s="156" t="s">
        <v>1026</v>
      </c>
      <c r="AN34" s="156" t="s">
        <v>1027</v>
      </c>
      <c r="AO34" s="156" t="s">
        <v>1027</v>
      </c>
      <c r="AP34" s="156" t="s">
        <v>1026</v>
      </c>
      <c r="AQ34" s="156" t="s">
        <v>1027</v>
      </c>
      <c r="AR34" s="156" t="s">
        <v>1027</v>
      </c>
      <c r="AT34" s="156" t="s">
        <v>699</v>
      </c>
      <c r="AW34" s="156" t="b">
        <f t="shared" si="0"/>
        <v>1</v>
      </c>
    </row>
    <row r="35" spans="1:57" x14ac:dyDescent="0.3">
      <c r="A35" s="136" t="s">
        <v>251</v>
      </c>
      <c r="B35" s="136">
        <v>2.84</v>
      </c>
      <c r="C35" s="136">
        <v>6</v>
      </c>
      <c r="D35" s="136">
        <v>128</v>
      </c>
      <c r="E35" s="136">
        <v>6.5</v>
      </c>
      <c r="F35" s="136">
        <v>2592000</v>
      </c>
      <c r="G35" s="136">
        <v>120</v>
      </c>
      <c r="H35" s="136">
        <v>32</v>
      </c>
      <c r="I35" s="136">
        <v>3</v>
      </c>
      <c r="J35" s="136">
        <v>12</v>
      </c>
      <c r="K35" s="136">
        <v>8</v>
      </c>
      <c r="L35" s="136">
        <v>12</v>
      </c>
      <c r="M35" s="136">
        <v>0</v>
      </c>
      <c r="N35" s="136">
        <v>0</v>
      </c>
      <c r="O35" s="136">
        <v>0</v>
      </c>
      <c r="P35" s="136">
        <v>8294400</v>
      </c>
      <c r="Q35" s="136">
        <v>60</v>
      </c>
      <c r="R35" s="136">
        <v>0</v>
      </c>
      <c r="S35" s="136">
        <v>1</v>
      </c>
      <c r="T35" s="136">
        <v>4500</v>
      </c>
      <c r="U35" s="136">
        <v>1</v>
      </c>
      <c r="V35" s="136">
        <v>15</v>
      </c>
      <c r="W35" s="136">
        <v>190</v>
      </c>
      <c r="X35" s="136">
        <v>1</v>
      </c>
      <c r="Y35" s="136">
        <v>1</v>
      </c>
      <c r="Z35" s="136">
        <v>1</v>
      </c>
      <c r="AA35" s="136">
        <v>0</v>
      </c>
      <c r="AB35" s="136">
        <v>192200</v>
      </c>
      <c r="AC35" s="136">
        <v>299974</v>
      </c>
      <c r="AD35" s="136">
        <v>246087</v>
      </c>
      <c r="AE35" s="136"/>
      <c r="AF35" s="136"/>
      <c r="AG35" s="136"/>
      <c r="AH35" s="136"/>
      <c r="AI35" s="136"/>
      <c r="AJ35" s="136"/>
      <c r="AK35" s="136"/>
      <c r="AL35" s="136"/>
      <c r="AM35" s="136" t="s">
        <v>1026</v>
      </c>
      <c r="AN35" s="136" t="s">
        <v>1026</v>
      </c>
      <c r="AO35" s="136" t="s">
        <v>1027</v>
      </c>
      <c r="AP35" s="136" t="s">
        <v>1026</v>
      </c>
      <c r="AQ35" s="136" t="s">
        <v>1026</v>
      </c>
      <c r="AR35" s="136" t="s">
        <v>1026</v>
      </c>
      <c r="AS35" s="136"/>
      <c r="AT35" s="136" t="s">
        <v>700</v>
      </c>
      <c r="AU35" s="136"/>
      <c r="AV35" s="136"/>
      <c r="AW35" s="136" t="b">
        <f t="shared" si="0"/>
        <v>0</v>
      </c>
      <c r="AX35" s="136"/>
      <c r="AY35" s="136"/>
      <c r="AZ35" s="136"/>
      <c r="BA35" s="136"/>
      <c r="BB35" s="136"/>
      <c r="BC35" s="136"/>
      <c r="BD35" s="136"/>
      <c r="BE35" s="136"/>
    </row>
    <row r="36" spans="1:57" s="156" customFormat="1" x14ac:dyDescent="0.3">
      <c r="A36" s="156" t="s">
        <v>253</v>
      </c>
      <c r="B36" s="156">
        <v>2.73</v>
      </c>
      <c r="C36" s="156">
        <v>8</v>
      </c>
      <c r="D36" s="156">
        <v>128</v>
      </c>
      <c r="E36" s="156">
        <v>6.2</v>
      </c>
      <c r="F36" s="156">
        <v>4608000</v>
      </c>
      <c r="G36" s="156">
        <v>120</v>
      </c>
      <c r="H36" s="156">
        <v>10</v>
      </c>
      <c r="I36" s="156">
        <v>3</v>
      </c>
      <c r="J36" s="156">
        <v>12</v>
      </c>
      <c r="K36" s="156">
        <v>64</v>
      </c>
      <c r="L36" s="156">
        <v>12</v>
      </c>
      <c r="M36" s="156">
        <v>0</v>
      </c>
      <c r="N36" s="156">
        <v>0</v>
      </c>
      <c r="O36" s="156">
        <v>0</v>
      </c>
      <c r="P36" s="156">
        <v>33177600</v>
      </c>
      <c r="Q36" s="156">
        <v>24</v>
      </c>
      <c r="R36" s="156">
        <v>0</v>
      </c>
      <c r="S36" s="156">
        <v>0</v>
      </c>
      <c r="T36" s="156">
        <v>4000</v>
      </c>
      <c r="U36" s="156">
        <v>1</v>
      </c>
      <c r="V36" s="156">
        <v>15</v>
      </c>
      <c r="W36" s="156">
        <v>163</v>
      </c>
      <c r="X36" s="156">
        <v>1</v>
      </c>
      <c r="Y36" s="156">
        <v>1</v>
      </c>
      <c r="Z36" s="156">
        <v>1</v>
      </c>
      <c r="AA36" s="156">
        <v>0</v>
      </c>
      <c r="AB36" s="156">
        <v>227500</v>
      </c>
      <c r="AC36" s="156">
        <v>362700</v>
      </c>
      <c r="AD36" s="156">
        <v>295100</v>
      </c>
      <c r="AM36" s="156" t="s">
        <v>1026</v>
      </c>
      <c r="AN36" s="156" t="s">
        <v>1026</v>
      </c>
      <c r="AO36" s="156" t="s">
        <v>1027</v>
      </c>
      <c r="AP36" s="156" t="s">
        <v>1027</v>
      </c>
      <c r="AQ36" s="156" t="s">
        <v>1027</v>
      </c>
      <c r="AR36" s="156" t="s">
        <v>1027</v>
      </c>
      <c r="AT36" s="156" t="s">
        <v>699</v>
      </c>
      <c r="AW36" s="156" t="b">
        <f t="shared" si="0"/>
        <v>1</v>
      </c>
    </row>
    <row r="37" spans="1:57" x14ac:dyDescent="0.3">
      <c r="A37" s="136" t="s">
        <v>254</v>
      </c>
      <c r="B37" s="136">
        <v>2.73</v>
      </c>
      <c r="C37" s="136">
        <v>8</v>
      </c>
      <c r="D37" s="136">
        <v>128</v>
      </c>
      <c r="E37" s="136">
        <v>6.7</v>
      </c>
      <c r="F37" s="136">
        <v>4608000</v>
      </c>
      <c r="G37" s="136">
        <v>120</v>
      </c>
      <c r="H37" s="136">
        <v>10</v>
      </c>
      <c r="I37" s="136">
        <v>4</v>
      </c>
      <c r="J37" s="136">
        <v>12</v>
      </c>
      <c r="K37" s="136">
        <v>64</v>
      </c>
      <c r="L37" s="136">
        <v>12</v>
      </c>
      <c r="M37" s="136">
        <v>0.3</v>
      </c>
      <c r="N37" s="136">
        <v>0</v>
      </c>
      <c r="O37" s="136">
        <v>1</v>
      </c>
      <c r="P37" s="136">
        <v>33177600</v>
      </c>
      <c r="Q37" s="136">
        <v>24</v>
      </c>
      <c r="R37" s="136">
        <v>0</v>
      </c>
      <c r="S37" s="136">
        <v>0</v>
      </c>
      <c r="T37" s="136">
        <v>4500</v>
      </c>
      <c r="U37" s="136">
        <v>1</v>
      </c>
      <c r="V37" s="136">
        <v>15</v>
      </c>
      <c r="W37" s="136">
        <v>186</v>
      </c>
      <c r="X37" s="136">
        <v>1</v>
      </c>
      <c r="Y37" s="136">
        <v>1</v>
      </c>
      <c r="Z37" s="136">
        <v>1</v>
      </c>
      <c r="AA37" s="136">
        <v>0</v>
      </c>
      <c r="AB37" s="136">
        <v>238000</v>
      </c>
      <c r="AC37" s="136">
        <v>400408</v>
      </c>
      <c r="AD37" s="136">
        <v>319204</v>
      </c>
      <c r="AE37" s="136"/>
      <c r="AF37" s="136"/>
      <c r="AG37" s="136"/>
      <c r="AH37" s="136"/>
      <c r="AI37" s="136"/>
      <c r="AJ37" s="136"/>
      <c r="AK37" s="136"/>
      <c r="AL37" s="136"/>
      <c r="AM37" s="136" t="s">
        <v>1027</v>
      </c>
      <c r="AN37" s="136" t="s">
        <v>1027</v>
      </c>
      <c r="AO37" s="136" t="s">
        <v>1027</v>
      </c>
      <c r="AP37" s="136" t="s">
        <v>1027</v>
      </c>
      <c r="AQ37" s="136" t="s">
        <v>1027</v>
      </c>
      <c r="AR37" s="136" t="s">
        <v>1027</v>
      </c>
      <c r="AS37" s="136"/>
      <c r="AT37" s="136" t="s">
        <v>699</v>
      </c>
      <c r="AU37" s="136"/>
      <c r="AV37" s="136"/>
      <c r="AW37" s="136" t="b">
        <f t="shared" si="0"/>
        <v>0</v>
      </c>
      <c r="AX37" s="136"/>
      <c r="AY37" s="136"/>
      <c r="AZ37" s="136"/>
      <c r="BA37" s="136"/>
      <c r="BB37" s="136"/>
      <c r="BC37" s="136"/>
      <c r="BD37" s="136"/>
      <c r="BE37" s="136"/>
    </row>
    <row r="38" spans="1:57" x14ac:dyDescent="0.3">
      <c r="A38" s="136" t="s">
        <v>255</v>
      </c>
      <c r="B38" s="136">
        <v>2.73</v>
      </c>
      <c r="C38" s="136">
        <v>12</v>
      </c>
      <c r="D38" s="136">
        <v>128</v>
      </c>
      <c r="E38" s="136">
        <v>6.2</v>
      </c>
      <c r="F38" s="136">
        <v>4608000</v>
      </c>
      <c r="G38" s="136">
        <v>120</v>
      </c>
      <c r="H38" s="136">
        <v>10</v>
      </c>
      <c r="I38" s="136">
        <v>3</v>
      </c>
      <c r="J38" s="136">
        <v>12</v>
      </c>
      <c r="K38" s="136">
        <v>64</v>
      </c>
      <c r="L38" s="136">
        <v>12</v>
      </c>
      <c r="M38" s="136">
        <v>0</v>
      </c>
      <c r="N38" s="136">
        <v>0</v>
      </c>
      <c r="O38" s="136">
        <v>0</v>
      </c>
      <c r="P38" s="136">
        <v>33177600</v>
      </c>
      <c r="Q38" s="136">
        <v>24</v>
      </c>
      <c r="R38" s="136">
        <v>0</v>
      </c>
      <c r="S38" s="136">
        <v>1</v>
      </c>
      <c r="T38" s="136">
        <v>4000</v>
      </c>
      <c r="U38" s="136">
        <v>1</v>
      </c>
      <c r="V38" s="136">
        <v>15</v>
      </c>
      <c r="W38" s="136">
        <v>163</v>
      </c>
      <c r="X38" s="136">
        <v>1</v>
      </c>
      <c r="Y38" s="136">
        <v>1</v>
      </c>
      <c r="Z38" s="136">
        <v>1</v>
      </c>
      <c r="AA38" s="136">
        <v>0</v>
      </c>
      <c r="AB38" s="136">
        <v>236000</v>
      </c>
      <c r="AC38" s="136">
        <v>369000</v>
      </c>
      <c r="AD38" s="136">
        <v>302500</v>
      </c>
      <c r="AE38" s="136"/>
      <c r="AF38" s="136"/>
      <c r="AG38" s="136"/>
      <c r="AH38" s="136"/>
      <c r="AI38" s="136"/>
      <c r="AJ38" s="136"/>
      <c r="AK38" s="136"/>
      <c r="AL38" s="136"/>
      <c r="AM38" s="136" t="s">
        <v>1026</v>
      </c>
      <c r="AN38" s="136" t="s">
        <v>1026</v>
      </c>
      <c r="AO38" s="136" t="s">
        <v>1027</v>
      </c>
      <c r="AP38" s="136" t="s">
        <v>1027</v>
      </c>
      <c r="AQ38" s="136" t="s">
        <v>1027</v>
      </c>
      <c r="AR38" s="136" t="s">
        <v>1027</v>
      </c>
      <c r="AS38" s="136"/>
      <c r="AT38" s="136" t="s">
        <v>700</v>
      </c>
      <c r="AU38" s="136"/>
      <c r="AV38" s="136"/>
      <c r="AW38" s="136" t="b">
        <f t="shared" si="0"/>
        <v>0</v>
      </c>
      <c r="AX38" s="136"/>
      <c r="AY38" s="136"/>
      <c r="AZ38" s="136"/>
      <c r="BA38" s="136"/>
      <c r="BB38" s="136"/>
      <c r="BC38" s="136"/>
      <c r="BD38" s="136"/>
      <c r="BE38" s="136"/>
    </row>
    <row r="39" spans="1:57" x14ac:dyDescent="0.3">
      <c r="A39" s="136" t="s">
        <v>256</v>
      </c>
      <c r="B39" s="136">
        <v>2.73</v>
      </c>
      <c r="C39" s="136">
        <v>8</v>
      </c>
      <c r="D39" s="136">
        <v>128</v>
      </c>
      <c r="E39" s="136">
        <v>6.2</v>
      </c>
      <c r="F39" s="136">
        <v>4608000</v>
      </c>
      <c r="G39" s="136">
        <v>120</v>
      </c>
      <c r="H39" s="136">
        <v>10</v>
      </c>
      <c r="I39" s="136">
        <v>3</v>
      </c>
      <c r="J39" s="136">
        <v>12</v>
      </c>
      <c r="K39" s="136">
        <v>64</v>
      </c>
      <c r="L39" s="136">
        <v>12</v>
      </c>
      <c r="M39" s="136">
        <v>0</v>
      </c>
      <c r="N39" s="136">
        <v>0</v>
      </c>
      <c r="O39" s="136">
        <v>0</v>
      </c>
      <c r="P39" s="136">
        <v>33177600</v>
      </c>
      <c r="Q39" s="136">
        <v>24</v>
      </c>
      <c r="R39" s="136">
        <v>0</v>
      </c>
      <c r="S39" s="136">
        <v>1</v>
      </c>
      <c r="T39" s="136">
        <v>4000</v>
      </c>
      <c r="U39" s="136">
        <v>1</v>
      </c>
      <c r="V39" s="136">
        <v>15</v>
      </c>
      <c r="W39" s="136">
        <v>163</v>
      </c>
      <c r="X39" s="136">
        <v>1</v>
      </c>
      <c r="Y39" s="136">
        <v>1</v>
      </c>
      <c r="Z39" s="136">
        <v>1</v>
      </c>
      <c r="AA39" s="136">
        <v>0</v>
      </c>
      <c r="AB39" s="136">
        <v>237990</v>
      </c>
      <c r="AC39" s="136">
        <v>259990</v>
      </c>
      <c r="AD39" s="136">
        <v>248990</v>
      </c>
      <c r="AE39" s="136"/>
      <c r="AF39" s="136"/>
      <c r="AG39" s="136"/>
      <c r="AH39" s="136"/>
      <c r="AI39" s="136"/>
      <c r="AJ39" s="136"/>
      <c r="AK39" s="136"/>
      <c r="AL39" s="136"/>
      <c r="AM39" s="136" t="s">
        <v>1027</v>
      </c>
      <c r="AN39" s="136" t="s">
        <v>1027</v>
      </c>
      <c r="AO39" s="136" t="s">
        <v>1027</v>
      </c>
      <c r="AP39" s="136" t="s">
        <v>1026</v>
      </c>
      <c r="AQ39" s="136" t="s">
        <v>1026</v>
      </c>
      <c r="AR39" s="136" t="s">
        <v>1026</v>
      </c>
      <c r="AS39" s="136"/>
      <c r="AT39" s="136" t="s">
        <v>700</v>
      </c>
      <c r="AU39" s="136"/>
      <c r="AV39" s="136"/>
      <c r="AW39" s="136" t="b">
        <f t="shared" si="0"/>
        <v>0</v>
      </c>
      <c r="AX39" s="136"/>
      <c r="AY39" s="136"/>
      <c r="AZ39" s="136"/>
      <c r="BA39" s="136"/>
      <c r="BB39" s="136"/>
      <c r="BC39" s="136"/>
      <c r="BD39" s="136"/>
      <c r="BE39" s="136"/>
    </row>
    <row r="40" spans="1:57" x14ac:dyDescent="0.3">
      <c r="A40" s="136" t="s">
        <v>258</v>
      </c>
      <c r="B40" s="136">
        <v>2.73</v>
      </c>
      <c r="C40" s="136">
        <v>12</v>
      </c>
      <c r="D40" s="136">
        <v>256</v>
      </c>
      <c r="E40" s="136">
        <v>6.8</v>
      </c>
      <c r="F40" s="136">
        <v>4377600</v>
      </c>
      <c r="G40" s="136">
        <v>60</v>
      </c>
      <c r="H40" s="136">
        <v>10</v>
      </c>
      <c r="I40" s="136">
        <v>4</v>
      </c>
      <c r="J40" s="136">
        <v>12</v>
      </c>
      <c r="K40" s="136">
        <v>12</v>
      </c>
      <c r="L40" s="136">
        <v>16</v>
      </c>
      <c r="M40" s="136">
        <v>0.3</v>
      </c>
      <c r="N40" s="136">
        <v>0</v>
      </c>
      <c r="O40" s="136">
        <v>1</v>
      </c>
      <c r="P40" s="136">
        <v>8294400</v>
      </c>
      <c r="Q40" s="136">
        <v>60</v>
      </c>
      <c r="R40" s="136">
        <v>0</v>
      </c>
      <c r="S40" s="136">
        <v>0</v>
      </c>
      <c r="T40" s="136">
        <v>4300</v>
      </c>
      <c r="U40" s="136">
        <v>1</v>
      </c>
      <c r="V40" s="136">
        <v>20</v>
      </c>
      <c r="W40" s="136">
        <v>196</v>
      </c>
      <c r="X40" s="136">
        <v>1</v>
      </c>
      <c r="Y40" s="136">
        <v>1</v>
      </c>
      <c r="Z40" s="136">
        <v>1</v>
      </c>
      <c r="AA40" s="136">
        <v>0</v>
      </c>
      <c r="AB40" s="136">
        <v>249890</v>
      </c>
      <c r="AC40" s="136">
        <v>408190</v>
      </c>
      <c r="AD40" s="136">
        <v>329040</v>
      </c>
      <c r="AE40" s="136"/>
      <c r="AF40" s="136"/>
      <c r="AG40" s="136"/>
      <c r="AH40" s="136"/>
      <c r="AI40" s="136"/>
      <c r="AJ40" s="136"/>
      <c r="AK40" s="136"/>
      <c r="AL40" s="136"/>
      <c r="AM40" s="136" t="s">
        <v>1027</v>
      </c>
      <c r="AN40" s="136" t="s">
        <v>1026</v>
      </c>
      <c r="AO40" s="136" t="s">
        <v>1027</v>
      </c>
      <c r="AP40" s="136" t="s">
        <v>1027</v>
      </c>
      <c r="AQ40" s="136" t="s">
        <v>1027</v>
      </c>
      <c r="AR40" s="136" t="s">
        <v>1027</v>
      </c>
      <c r="AS40" s="136"/>
      <c r="AT40" s="136" t="s">
        <v>699</v>
      </c>
      <c r="AU40" s="136"/>
      <c r="AV40" s="136"/>
      <c r="AW40" s="136" t="b">
        <f t="shared" si="0"/>
        <v>0</v>
      </c>
      <c r="AX40" s="136"/>
      <c r="AY40" s="136"/>
      <c r="AZ40" s="136"/>
      <c r="BA40" s="136"/>
      <c r="BB40" s="136"/>
      <c r="BC40" s="136"/>
      <c r="BD40" s="136"/>
      <c r="BE40" s="136"/>
    </row>
    <row r="41" spans="1:57" x14ac:dyDescent="0.3">
      <c r="A41" s="136" t="s">
        <v>259</v>
      </c>
      <c r="B41" s="136">
        <v>2.7</v>
      </c>
      <c r="C41" s="136">
        <v>8</v>
      </c>
      <c r="D41" s="136">
        <v>512</v>
      </c>
      <c r="E41" s="136">
        <v>6.1</v>
      </c>
      <c r="F41" s="136">
        <v>4377600</v>
      </c>
      <c r="G41" s="136">
        <v>60</v>
      </c>
      <c r="H41" s="136">
        <v>10</v>
      </c>
      <c r="I41" s="136">
        <v>3</v>
      </c>
      <c r="J41" s="136">
        <v>12</v>
      </c>
      <c r="K41" s="136">
        <v>12</v>
      </c>
      <c r="L41" s="136">
        <v>16</v>
      </c>
      <c r="M41" s="136">
        <v>0</v>
      </c>
      <c r="N41" s="136">
        <v>0</v>
      </c>
      <c r="O41" s="136">
        <v>0</v>
      </c>
      <c r="P41" s="136">
        <v>8294400</v>
      </c>
      <c r="Q41" s="136">
        <v>60</v>
      </c>
      <c r="R41" s="136">
        <v>1</v>
      </c>
      <c r="S41" s="136">
        <v>0</v>
      </c>
      <c r="T41" s="136">
        <v>3400</v>
      </c>
      <c r="U41" s="136">
        <v>1</v>
      </c>
      <c r="V41" s="136">
        <v>15</v>
      </c>
      <c r="W41" s="136">
        <v>157</v>
      </c>
      <c r="X41" s="136">
        <v>1</v>
      </c>
      <c r="Y41" s="136">
        <v>1</v>
      </c>
      <c r="Z41" s="136">
        <v>1</v>
      </c>
      <c r="AA41" s="136">
        <v>0</v>
      </c>
      <c r="AB41" s="136">
        <v>247800</v>
      </c>
      <c r="AC41" s="136">
        <v>425840</v>
      </c>
      <c r="AD41" s="136">
        <v>336820</v>
      </c>
      <c r="AE41" s="136"/>
      <c r="AF41" s="136"/>
      <c r="AG41" s="136"/>
      <c r="AH41" s="136"/>
      <c r="AI41" s="136"/>
      <c r="AJ41" s="136"/>
      <c r="AK41" s="136"/>
      <c r="AL41" s="136"/>
      <c r="AM41" s="136" t="s">
        <v>1026</v>
      </c>
      <c r="AN41" s="136" t="s">
        <v>1026</v>
      </c>
      <c r="AO41" s="136" t="s">
        <v>1027</v>
      </c>
      <c r="AP41" s="136" t="s">
        <v>1027</v>
      </c>
      <c r="AQ41" s="136" t="s">
        <v>1027</v>
      </c>
      <c r="AR41" s="136" t="s">
        <v>1027</v>
      </c>
      <c r="AS41" s="136"/>
      <c r="AT41" s="136" t="s">
        <v>700</v>
      </c>
      <c r="AU41" s="136"/>
      <c r="AV41" s="136"/>
      <c r="AW41" s="136" t="b">
        <f t="shared" si="0"/>
        <v>0</v>
      </c>
      <c r="AX41" s="136"/>
      <c r="AY41" s="136"/>
      <c r="AZ41" s="136"/>
      <c r="BA41" s="136"/>
      <c r="BB41" s="136"/>
      <c r="BC41" s="136"/>
      <c r="BD41" s="136"/>
      <c r="BE41" s="136"/>
    </row>
    <row r="42" spans="1:57" x14ac:dyDescent="0.3">
      <c r="A42" s="136" t="s">
        <v>260</v>
      </c>
      <c r="B42" s="136">
        <v>2.7</v>
      </c>
      <c r="C42" s="136">
        <v>8</v>
      </c>
      <c r="D42" s="136">
        <v>512</v>
      </c>
      <c r="E42" s="136">
        <v>6.4</v>
      </c>
      <c r="F42" s="136">
        <v>4377600</v>
      </c>
      <c r="G42" s="136">
        <v>60</v>
      </c>
      <c r="H42" s="136">
        <v>10</v>
      </c>
      <c r="I42" s="136">
        <v>3</v>
      </c>
      <c r="J42" s="136">
        <v>12</v>
      </c>
      <c r="K42" s="136">
        <v>12</v>
      </c>
      <c r="L42" s="136">
        <v>16</v>
      </c>
      <c r="M42" s="136">
        <v>0</v>
      </c>
      <c r="N42" s="136">
        <v>0</v>
      </c>
      <c r="O42" s="136">
        <v>0</v>
      </c>
      <c r="P42" s="136">
        <v>8294400</v>
      </c>
      <c r="Q42" s="136">
        <v>60</v>
      </c>
      <c r="R42" s="136">
        <v>1</v>
      </c>
      <c r="S42" s="136">
        <v>0</v>
      </c>
      <c r="T42" s="136">
        <v>4100</v>
      </c>
      <c r="U42" s="136">
        <v>1</v>
      </c>
      <c r="V42" s="136">
        <v>15</v>
      </c>
      <c r="W42" s="136">
        <v>175</v>
      </c>
      <c r="X42" s="136">
        <v>1</v>
      </c>
      <c r="Y42" s="136">
        <v>1</v>
      </c>
      <c r="Z42" s="136">
        <v>1</v>
      </c>
      <c r="AA42" s="136">
        <v>0</v>
      </c>
      <c r="AB42" s="136">
        <v>249990</v>
      </c>
      <c r="AC42" s="136">
        <v>463900</v>
      </c>
      <c r="AD42" s="136">
        <v>356945</v>
      </c>
      <c r="AE42" s="136"/>
      <c r="AF42" s="136"/>
      <c r="AG42" s="136"/>
      <c r="AH42" s="136"/>
      <c r="AI42" s="136"/>
      <c r="AJ42" s="136"/>
      <c r="AK42" s="136"/>
      <c r="AL42" s="136"/>
      <c r="AM42" s="136" t="s">
        <v>1027</v>
      </c>
      <c r="AN42" s="136" t="s">
        <v>1027</v>
      </c>
      <c r="AO42" s="136" t="s">
        <v>1027</v>
      </c>
      <c r="AP42" s="136" t="s">
        <v>1027</v>
      </c>
      <c r="AQ42" s="136" t="s">
        <v>1027</v>
      </c>
      <c r="AR42" s="136" t="s">
        <v>1027</v>
      </c>
      <c r="AS42" s="136"/>
      <c r="AT42" s="136" t="s">
        <v>699</v>
      </c>
      <c r="AU42" s="136"/>
      <c r="AV42" s="136"/>
      <c r="AW42" s="136" t="b">
        <f t="shared" si="0"/>
        <v>0</v>
      </c>
      <c r="AX42" s="136"/>
      <c r="AY42" s="136"/>
      <c r="AZ42" s="136"/>
      <c r="BA42" s="136"/>
      <c r="BB42" s="136"/>
      <c r="BC42" s="136"/>
      <c r="BD42" s="136"/>
      <c r="BE42" s="136"/>
    </row>
    <row r="43" spans="1:57" x14ac:dyDescent="0.3">
      <c r="A43" s="136" t="s">
        <v>261</v>
      </c>
      <c r="B43" s="136">
        <v>2.73</v>
      </c>
      <c r="C43" s="136">
        <v>12</v>
      </c>
      <c r="D43" s="136">
        <v>128</v>
      </c>
      <c r="E43" s="136">
        <v>6.7</v>
      </c>
      <c r="F43" s="136">
        <v>4608000</v>
      </c>
      <c r="G43" s="136">
        <v>120</v>
      </c>
      <c r="H43" s="136">
        <v>10</v>
      </c>
      <c r="I43" s="136">
        <v>4</v>
      </c>
      <c r="J43" s="136">
        <v>12</v>
      </c>
      <c r="K43" s="136">
        <v>64</v>
      </c>
      <c r="L43" s="136">
        <v>12</v>
      </c>
      <c r="M43" s="136">
        <v>0.3</v>
      </c>
      <c r="N43" s="136">
        <v>0</v>
      </c>
      <c r="O43" s="136">
        <v>1</v>
      </c>
      <c r="P43" s="136">
        <v>33177600</v>
      </c>
      <c r="Q43" s="136">
        <v>24</v>
      </c>
      <c r="R43" s="136">
        <v>0</v>
      </c>
      <c r="S43" s="136">
        <v>1</v>
      </c>
      <c r="T43" s="136">
        <v>4500</v>
      </c>
      <c r="U43" s="136">
        <v>1</v>
      </c>
      <c r="V43" s="136">
        <v>15</v>
      </c>
      <c r="W43" s="136">
        <v>188</v>
      </c>
      <c r="X43" s="136">
        <v>1</v>
      </c>
      <c r="Y43" s="136">
        <v>1</v>
      </c>
      <c r="Z43" s="136">
        <v>1</v>
      </c>
      <c r="AA43" s="136">
        <v>0</v>
      </c>
      <c r="AB43" s="136">
        <v>244400</v>
      </c>
      <c r="AC43" s="136">
        <v>439990</v>
      </c>
      <c r="AD43" s="136">
        <v>342195</v>
      </c>
      <c r="AE43" s="136"/>
      <c r="AF43" s="136"/>
      <c r="AG43" s="136"/>
      <c r="AH43" s="136"/>
      <c r="AI43" s="136"/>
      <c r="AJ43" s="136"/>
      <c r="AK43" s="136"/>
      <c r="AL43" s="136"/>
      <c r="AM43" s="136" t="s">
        <v>1027</v>
      </c>
      <c r="AN43" s="136" t="s">
        <v>1027</v>
      </c>
      <c r="AO43" s="136" t="s">
        <v>1026</v>
      </c>
      <c r="AP43" s="136" t="s">
        <v>1027</v>
      </c>
      <c r="AQ43" s="136" t="s">
        <v>1027</v>
      </c>
      <c r="AR43" s="136" t="s">
        <v>1027</v>
      </c>
      <c r="AS43" s="136"/>
      <c r="AT43" s="136" t="s">
        <v>699</v>
      </c>
      <c r="AU43" s="136"/>
      <c r="AV43" s="136"/>
      <c r="AW43" s="136" t="b">
        <f t="shared" si="0"/>
        <v>0</v>
      </c>
      <c r="AX43" s="136"/>
      <c r="AY43" s="136"/>
      <c r="AZ43" s="136"/>
      <c r="BA43" s="136"/>
      <c r="BB43" s="136"/>
      <c r="BC43" s="136"/>
      <c r="BD43" s="136"/>
      <c r="BE43" s="136"/>
    </row>
    <row r="44" spans="1:57" x14ac:dyDescent="0.3">
      <c r="A44" s="136" t="s">
        <v>264</v>
      </c>
      <c r="B44" s="136">
        <v>2.73</v>
      </c>
      <c r="C44" s="136">
        <v>12</v>
      </c>
      <c r="D44" s="136">
        <v>128</v>
      </c>
      <c r="E44" s="136">
        <v>6.9</v>
      </c>
      <c r="F44" s="136">
        <v>4608000</v>
      </c>
      <c r="G44" s="136">
        <v>120</v>
      </c>
      <c r="H44" s="136">
        <v>40</v>
      </c>
      <c r="I44" s="136">
        <v>4</v>
      </c>
      <c r="J44" s="136">
        <v>108</v>
      </c>
      <c r="K44" s="136">
        <v>48</v>
      </c>
      <c r="L44" s="136">
        <v>12</v>
      </c>
      <c r="M44" s="136">
        <v>0.3</v>
      </c>
      <c r="N44" s="136">
        <v>0</v>
      </c>
      <c r="O44" s="136">
        <v>1</v>
      </c>
      <c r="P44" s="136">
        <v>33177600</v>
      </c>
      <c r="Q44" s="136">
        <v>24</v>
      </c>
      <c r="R44" s="136">
        <v>0</v>
      </c>
      <c r="S44" s="136">
        <v>1</v>
      </c>
      <c r="T44" s="136">
        <v>5000</v>
      </c>
      <c r="U44" s="136">
        <v>1</v>
      </c>
      <c r="V44" s="136">
        <v>15</v>
      </c>
      <c r="W44" s="136">
        <v>222</v>
      </c>
      <c r="X44" s="136">
        <v>1</v>
      </c>
      <c r="Y44" s="136">
        <v>1</v>
      </c>
      <c r="Z44" s="136">
        <v>1</v>
      </c>
      <c r="AA44" s="136">
        <v>0</v>
      </c>
      <c r="AB44" s="136">
        <v>274490</v>
      </c>
      <c r="AC44" s="136">
        <v>575270</v>
      </c>
      <c r="AD44" s="136">
        <v>424880</v>
      </c>
      <c r="AE44" s="136"/>
      <c r="AF44" s="136"/>
      <c r="AG44" s="136"/>
      <c r="AH44" s="136"/>
      <c r="AI44" s="136"/>
      <c r="AJ44" s="136"/>
      <c r="AK44" s="136"/>
      <c r="AL44" s="136"/>
      <c r="AM44" s="136" t="s">
        <v>1026</v>
      </c>
      <c r="AN44" s="136" t="s">
        <v>1026</v>
      </c>
      <c r="AO44" s="136" t="s">
        <v>1026</v>
      </c>
      <c r="AP44" s="136" t="s">
        <v>1027</v>
      </c>
      <c r="AQ44" s="136" t="s">
        <v>1027</v>
      </c>
      <c r="AR44" s="136" t="s">
        <v>1027</v>
      </c>
      <c r="AS44" s="136"/>
      <c r="AT44" s="136" t="s">
        <v>700</v>
      </c>
      <c r="AU44" s="136"/>
      <c r="AV44" s="136"/>
      <c r="AW44" s="136" t="b">
        <f t="shared" si="0"/>
        <v>0</v>
      </c>
      <c r="AX44" s="136"/>
      <c r="AY44" s="136"/>
      <c r="AZ44" s="136"/>
      <c r="BA44" s="136"/>
      <c r="BB44" s="136"/>
      <c r="BC44" s="136"/>
      <c r="BD44" s="136"/>
      <c r="BE44" s="136"/>
    </row>
    <row r="45" spans="1:57" s="156" customFormat="1" x14ac:dyDescent="0.3">
      <c r="A45" s="156" t="s">
        <v>267</v>
      </c>
      <c r="B45" s="156">
        <v>2.7</v>
      </c>
      <c r="C45" s="156">
        <v>6</v>
      </c>
      <c r="D45" s="156">
        <v>128</v>
      </c>
      <c r="E45" s="156">
        <v>6.4</v>
      </c>
      <c r="F45" s="156">
        <v>4262400</v>
      </c>
      <c r="G45" s="156">
        <v>60</v>
      </c>
      <c r="H45" s="156">
        <v>8</v>
      </c>
      <c r="I45" s="156">
        <v>2</v>
      </c>
      <c r="J45" s="156">
        <v>12</v>
      </c>
      <c r="K45" s="156">
        <v>12</v>
      </c>
      <c r="L45" s="156">
        <v>0</v>
      </c>
      <c r="M45" s="156">
        <v>0</v>
      </c>
      <c r="N45" s="156">
        <v>1</v>
      </c>
      <c r="O45" s="156">
        <v>0</v>
      </c>
      <c r="P45" s="156">
        <v>8294400</v>
      </c>
      <c r="Q45" s="156">
        <v>60</v>
      </c>
      <c r="R45" s="156">
        <v>1</v>
      </c>
      <c r="S45" s="156">
        <v>0</v>
      </c>
      <c r="T45" s="156">
        <v>4000</v>
      </c>
      <c r="U45" s="156">
        <v>1</v>
      </c>
      <c r="V45" s="156">
        <v>10</v>
      </c>
      <c r="W45" s="156">
        <v>201</v>
      </c>
      <c r="X45" s="156">
        <v>1</v>
      </c>
      <c r="Y45" s="156">
        <v>1</v>
      </c>
      <c r="Z45" s="156">
        <v>1</v>
      </c>
      <c r="AA45" s="156">
        <v>0</v>
      </c>
      <c r="AB45" s="156">
        <v>210000</v>
      </c>
      <c r="AC45" s="156">
        <v>314000</v>
      </c>
      <c r="AD45" s="156">
        <v>262000</v>
      </c>
      <c r="AM45" s="156" t="s">
        <v>1026</v>
      </c>
      <c r="AN45" s="156" t="s">
        <v>1026</v>
      </c>
      <c r="AO45" s="156" t="s">
        <v>1027</v>
      </c>
      <c r="AP45" s="156" t="s">
        <v>1026</v>
      </c>
      <c r="AQ45" s="156" t="s">
        <v>1027</v>
      </c>
      <c r="AR45" s="156" t="s">
        <v>1027</v>
      </c>
      <c r="AT45" s="156" t="s">
        <v>699</v>
      </c>
      <c r="AW45" s="156" t="b">
        <f t="shared" si="0"/>
        <v>1</v>
      </c>
    </row>
    <row r="46" spans="1:57" s="156" customFormat="1" x14ac:dyDescent="0.3">
      <c r="A46" s="156" t="s">
        <v>268</v>
      </c>
      <c r="B46" s="156">
        <v>2.8</v>
      </c>
      <c r="C46" s="156">
        <v>4</v>
      </c>
      <c r="D46" s="156">
        <v>64</v>
      </c>
      <c r="E46" s="156">
        <v>5.8</v>
      </c>
      <c r="F46" s="156">
        <v>4262400</v>
      </c>
      <c r="G46" s="156">
        <v>60</v>
      </c>
      <c r="H46" s="156">
        <v>8</v>
      </c>
      <c r="I46" s="156">
        <v>1</v>
      </c>
      <c r="J46" s="156">
        <v>12</v>
      </c>
      <c r="K46" s="156">
        <v>0</v>
      </c>
      <c r="L46" s="156">
        <v>0</v>
      </c>
      <c r="M46" s="156">
        <v>0</v>
      </c>
      <c r="N46" s="156">
        <v>1</v>
      </c>
      <c r="O46" s="156">
        <v>0</v>
      </c>
      <c r="P46" s="156">
        <v>8294400</v>
      </c>
      <c r="Q46" s="156">
        <v>60</v>
      </c>
      <c r="R46" s="156">
        <v>1</v>
      </c>
      <c r="S46" s="156">
        <v>0</v>
      </c>
      <c r="T46" s="156">
        <v>3000</v>
      </c>
      <c r="U46" s="156">
        <v>1</v>
      </c>
      <c r="V46" s="156">
        <v>15</v>
      </c>
      <c r="W46" s="156">
        <v>163</v>
      </c>
      <c r="X46" s="156">
        <v>1</v>
      </c>
      <c r="Y46" s="156">
        <v>1</v>
      </c>
      <c r="Z46" s="156">
        <v>1</v>
      </c>
      <c r="AA46" s="156">
        <v>0</v>
      </c>
      <c r="AB46" s="156">
        <v>304900</v>
      </c>
      <c r="AC46" s="156">
        <v>304900</v>
      </c>
      <c r="AD46" s="156">
        <v>304900</v>
      </c>
      <c r="AM46" s="156" t="s">
        <v>1026</v>
      </c>
      <c r="AN46" s="156" t="s">
        <v>1026</v>
      </c>
      <c r="AO46" s="156" t="s">
        <v>1026</v>
      </c>
      <c r="AP46" s="156" t="s">
        <v>1027</v>
      </c>
      <c r="AQ46" s="156" t="s">
        <v>1027</v>
      </c>
      <c r="AR46" s="156" t="s">
        <v>1027</v>
      </c>
      <c r="AT46" s="156" t="s">
        <v>699</v>
      </c>
      <c r="AW46" s="156" t="b">
        <f t="shared" si="0"/>
        <v>1</v>
      </c>
    </row>
    <row r="47" spans="1:57" x14ac:dyDescent="0.3">
      <c r="A47" s="136" t="s">
        <v>269</v>
      </c>
      <c r="B47" s="136">
        <v>2.73</v>
      </c>
      <c r="C47" s="136">
        <v>12</v>
      </c>
      <c r="D47" s="136">
        <v>128</v>
      </c>
      <c r="E47" s="136">
        <v>6.9</v>
      </c>
      <c r="F47" s="136">
        <v>4608000</v>
      </c>
      <c r="G47" s="136">
        <v>120</v>
      </c>
      <c r="H47" s="136">
        <v>40</v>
      </c>
      <c r="I47" s="136">
        <v>4</v>
      </c>
      <c r="J47" s="136">
        <v>108</v>
      </c>
      <c r="K47" s="136">
        <v>48</v>
      </c>
      <c r="L47" s="136">
        <v>12</v>
      </c>
      <c r="M47" s="136">
        <v>0.3</v>
      </c>
      <c r="N47" s="136">
        <v>0</v>
      </c>
      <c r="O47" s="136">
        <v>1</v>
      </c>
      <c r="P47" s="136">
        <v>33177600</v>
      </c>
      <c r="Q47" s="136">
        <v>24</v>
      </c>
      <c r="R47" s="136">
        <v>0</v>
      </c>
      <c r="S47" s="136">
        <v>0</v>
      </c>
      <c r="T47" s="136">
        <v>5000</v>
      </c>
      <c r="U47" s="136">
        <v>1</v>
      </c>
      <c r="V47" s="136">
        <v>15</v>
      </c>
      <c r="W47" s="136">
        <v>222</v>
      </c>
      <c r="X47" s="136">
        <v>1</v>
      </c>
      <c r="Y47" s="136">
        <v>1</v>
      </c>
      <c r="Z47" s="136">
        <v>1</v>
      </c>
      <c r="AA47" s="136">
        <v>0</v>
      </c>
      <c r="AB47" s="136">
        <v>330990</v>
      </c>
      <c r="AC47" s="136">
        <v>521850</v>
      </c>
      <c r="AD47" s="136">
        <v>426420</v>
      </c>
      <c r="AE47" s="136"/>
      <c r="AF47" s="136"/>
      <c r="AG47" s="136"/>
      <c r="AH47" s="136"/>
      <c r="AI47" s="136"/>
      <c r="AJ47" s="136"/>
      <c r="AK47" s="136"/>
      <c r="AL47" s="136"/>
      <c r="AM47" s="136" t="s">
        <v>1027</v>
      </c>
      <c r="AN47" s="136" t="s">
        <v>1027</v>
      </c>
      <c r="AO47" s="136" t="s">
        <v>1026</v>
      </c>
      <c r="AP47" s="136" t="s">
        <v>1027</v>
      </c>
      <c r="AQ47" s="136" t="s">
        <v>1027</v>
      </c>
      <c r="AR47" s="136" t="s">
        <v>1027</v>
      </c>
      <c r="AS47" s="136"/>
      <c r="AT47" s="136" t="s">
        <v>699</v>
      </c>
      <c r="AU47" s="136"/>
      <c r="AV47" s="136"/>
      <c r="AW47" s="136" t="b">
        <f t="shared" si="0"/>
        <v>0</v>
      </c>
      <c r="AX47" s="136"/>
      <c r="AY47" s="136"/>
      <c r="AZ47" s="136"/>
      <c r="BA47" s="136"/>
      <c r="BB47" s="136"/>
      <c r="BC47" s="136"/>
      <c r="BD47" s="136"/>
      <c r="BE47" s="136"/>
    </row>
    <row r="48" spans="1:57" x14ac:dyDescent="0.3">
      <c r="A48" s="136" t="s">
        <v>270</v>
      </c>
      <c r="B48" s="136">
        <v>2.73</v>
      </c>
      <c r="C48" s="136">
        <v>12</v>
      </c>
      <c r="D48" s="136">
        <v>512</v>
      </c>
      <c r="E48" s="136">
        <v>6.8</v>
      </c>
      <c r="F48" s="136">
        <v>4377600</v>
      </c>
      <c r="G48" s="136">
        <v>60</v>
      </c>
      <c r="H48" s="136">
        <v>10</v>
      </c>
      <c r="I48" s="136">
        <v>4</v>
      </c>
      <c r="J48" s="136">
        <v>12</v>
      </c>
      <c r="K48" s="136">
        <v>12</v>
      </c>
      <c r="L48" s="136">
        <v>16</v>
      </c>
      <c r="M48" s="136">
        <v>0.3</v>
      </c>
      <c r="N48" s="136">
        <v>0</v>
      </c>
      <c r="O48" s="136">
        <v>1</v>
      </c>
      <c r="P48" s="136">
        <v>8294400</v>
      </c>
      <c r="Q48" s="136">
        <v>60</v>
      </c>
      <c r="R48" s="136">
        <v>0</v>
      </c>
      <c r="S48" s="136">
        <v>0</v>
      </c>
      <c r="T48" s="136">
        <v>4300</v>
      </c>
      <c r="U48" s="136">
        <v>1</v>
      </c>
      <c r="V48" s="136">
        <v>15</v>
      </c>
      <c r="W48" s="136">
        <v>196</v>
      </c>
      <c r="X48" s="136">
        <v>1</v>
      </c>
      <c r="Y48" s="136">
        <v>1</v>
      </c>
      <c r="Z48" s="136">
        <v>1</v>
      </c>
      <c r="AA48" s="136">
        <v>0</v>
      </c>
      <c r="AB48" s="136">
        <v>328799</v>
      </c>
      <c r="AC48" s="136">
        <v>449990</v>
      </c>
      <c r="AD48" s="136">
        <v>389394.5</v>
      </c>
      <c r="AE48" s="136"/>
      <c r="AF48" s="136"/>
      <c r="AG48" s="136"/>
      <c r="AH48" s="136"/>
      <c r="AI48" s="136"/>
      <c r="AJ48" s="136"/>
      <c r="AK48" s="136"/>
      <c r="AL48" s="136"/>
      <c r="AM48" s="136" t="s">
        <v>1027</v>
      </c>
      <c r="AN48" s="136" t="s">
        <v>1026</v>
      </c>
      <c r="AO48" s="136" t="s">
        <v>1027</v>
      </c>
      <c r="AP48" s="136" t="s">
        <v>1027</v>
      </c>
      <c r="AQ48" s="136" t="s">
        <v>1027</v>
      </c>
      <c r="AR48" s="136" t="s">
        <v>1027</v>
      </c>
      <c r="AS48" s="136"/>
      <c r="AT48" s="136" t="s">
        <v>699</v>
      </c>
      <c r="AU48" s="136"/>
      <c r="AV48" s="136"/>
      <c r="AW48" s="136" t="b">
        <f t="shared" si="0"/>
        <v>0</v>
      </c>
      <c r="AX48" s="136"/>
      <c r="AY48" s="136"/>
      <c r="AZ48" s="136"/>
      <c r="BA48" s="136"/>
      <c r="BB48" s="136"/>
      <c r="BC48" s="136"/>
      <c r="BD48" s="136"/>
      <c r="BE48" s="136"/>
    </row>
    <row r="49" spans="1:57" x14ac:dyDescent="0.3">
      <c r="A49" s="136" t="s">
        <v>271</v>
      </c>
      <c r="B49" s="136">
        <v>2.73</v>
      </c>
      <c r="C49" s="136">
        <v>12</v>
      </c>
      <c r="D49" s="136">
        <v>256</v>
      </c>
      <c r="E49" s="136">
        <v>6.9</v>
      </c>
      <c r="F49" s="136">
        <v>4446720</v>
      </c>
      <c r="G49" s="136">
        <v>120</v>
      </c>
      <c r="H49" s="136">
        <v>10</v>
      </c>
      <c r="I49" s="136">
        <v>3</v>
      </c>
      <c r="J49" s="136">
        <v>108</v>
      </c>
      <c r="K49" s="136">
        <v>12</v>
      </c>
      <c r="L49" s="136">
        <v>12</v>
      </c>
      <c r="M49" s="136">
        <v>0</v>
      </c>
      <c r="N49" s="136">
        <v>0</v>
      </c>
      <c r="O49" s="136">
        <v>0</v>
      </c>
      <c r="P49" s="136">
        <v>33177600</v>
      </c>
      <c r="Q49" s="136">
        <v>24</v>
      </c>
      <c r="R49" s="136">
        <v>0</v>
      </c>
      <c r="S49" s="136">
        <v>1</v>
      </c>
      <c r="T49" s="136">
        <v>4500</v>
      </c>
      <c r="U49" s="136">
        <v>1</v>
      </c>
      <c r="V49" s="136">
        <v>15</v>
      </c>
      <c r="W49" s="136">
        <v>208</v>
      </c>
      <c r="X49" s="136">
        <v>1</v>
      </c>
      <c r="Y49" s="136">
        <v>1</v>
      </c>
      <c r="Z49" s="136">
        <v>1</v>
      </c>
      <c r="AA49" s="136">
        <v>0</v>
      </c>
      <c r="AB49" s="136">
        <v>327500</v>
      </c>
      <c r="AC49" s="136">
        <v>550900</v>
      </c>
      <c r="AD49" s="136">
        <v>439200</v>
      </c>
      <c r="AE49" s="136"/>
      <c r="AF49" s="136"/>
      <c r="AG49" s="136"/>
      <c r="AH49" s="136"/>
      <c r="AI49" s="136"/>
      <c r="AJ49" s="136"/>
      <c r="AK49" s="136"/>
      <c r="AL49" s="136"/>
      <c r="AM49" s="136" t="s">
        <v>1027</v>
      </c>
      <c r="AN49" s="136" t="s">
        <v>1027</v>
      </c>
      <c r="AO49" s="136" t="s">
        <v>1027</v>
      </c>
      <c r="AP49" s="136" t="s">
        <v>1027</v>
      </c>
      <c r="AQ49" s="136" t="s">
        <v>1027</v>
      </c>
      <c r="AR49" s="136" t="s">
        <v>1027</v>
      </c>
      <c r="AS49" s="136"/>
      <c r="AT49" s="136" t="s">
        <v>699</v>
      </c>
      <c r="AU49" s="136"/>
      <c r="AV49" s="136"/>
      <c r="AW49" s="136" t="b">
        <f t="shared" si="0"/>
        <v>0</v>
      </c>
      <c r="AX49" s="136"/>
      <c r="AY49" s="136"/>
      <c r="AZ49" s="136"/>
      <c r="BA49" s="136"/>
      <c r="BB49" s="136"/>
      <c r="BC49" s="136"/>
      <c r="BD49" s="136"/>
      <c r="BE49" s="136"/>
    </row>
    <row r="50" spans="1:57" x14ac:dyDescent="0.3">
      <c r="A50" s="136" t="s">
        <v>273</v>
      </c>
      <c r="B50" s="136">
        <v>2.73</v>
      </c>
      <c r="C50" s="136">
        <v>8</v>
      </c>
      <c r="D50" s="136">
        <v>256</v>
      </c>
      <c r="E50" s="136">
        <v>6.9</v>
      </c>
      <c r="F50" s="136">
        <v>4446720</v>
      </c>
      <c r="G50" s="136">
        <v>120</v>
      </c>
      <c r="H50" s="136">
        <v>10</v>
      </c>
      <c r="I50" s="136">
        <v>3</v>
      </c>
      <c r="J50" s="136">
        <v>108</v>
      </c>
      <c r="K50" s="136">
        <v>12</v>
      </c>
      <c r="L50" s="136">
        <v>12</v>
      </c>
      <c r="M50" s="136">
        <v>0</v>
      </c>
      <c r="N50" s="136">
        <v>0</v>
      </c>
      <c r="O50" s="136">
        <v>0</v>
      </c>
      <c r="P50" s="136">
        <v>33177600</v>
      </c>
      <c r="Q50" s="136">
        <v>24</v>
      </c>
      <c r="R50" s="136">
        <v>0</v>
      </c>
      <c r="S50" s="136">
        <v>0</v>
      </c>
      <c r="T50" s="136">
        <v>4500</v>
      </c>
      <c r="U50" s="136">
        <v>1</v>
      </c>
      <c r="V50" s="136">
        <v>15</v>
      </c>
      <c r="W50" s="136">
        <v>208</v>
      </c>
      <c r="X50" s="136">
        <v>1</v>
      </c>
      <c r="Y50" s="136">
        <v>1</v>
      </c>
      <c r="Z50" s="136">
        <v>1</v>
      </c>
      <c r="AA50" s="136">
        <v>0</v>
      </c>
      <c r="AB50" s="136">
        <v>379989</v>
      </c>
      <c r="AC50" s="136">
        <v>412900</v>
      </c>
      <c r="AD50" s="136">
        <v>396444.5</v>
      </c>
      <c r="AE50" s="136"/>
      <c r="AF50" s="136"/>
      <c r="AG50" s="136"/>
      <c r="AH50" s="136"/>
      <c r="AI50" s="136"/>
      <c r="AJ50" s="136"/>
      <c r="AK50" s="136"/>
      <c r="AL50" s="136"/>
      <c r="AM50" s="136" t="s">
        <v>1026</v>
      </c>
      <c r="AN50" s="136" t="s">
        <v>1027</v>
      </c>
      <c r="AO50" s="136" t="s">
        <v>1027</v>
      </c>
      <c r="AP50" s="136" t="s">
        <v>1027</v>
      </c>
      <c r="AQ50" s="136" t="s">
        <v>1027</v>
      </c>
      <c r="AR50" s="136" t="s">
        <v>1027</v>
      </c>
      <c r="AS50" s="136"/>
      <c r="AT50" s="136" t="s">
        <v>700</v>
      </c>
      <c r="AU50" s="136"/>
      <c r="AV50" s="136"/>
      <c r="AW50" s="136" t="b">
        <f t="shared" si="0"/>
        <v>0</v>
      </c>
      <c r="AX50" s="136"/>
      <c r="AY50" s="136"/>
      <c r="AZ50" s="136"/>
      <c r="BA50" s="136"/>
      <c r="BB50" s="136"/>
      <c r="BC50" s="136"/>
      <c r="BD50" s="136"/>
      <c r="BE50" s="136"/>
    </row>
    <row r="51" spans="1:57" x14ac:dyDescent="0.3">
      <c r="A51" s="136" t="s">
        <v>277</v>
      </c>
      <c r="B51" s="136">
        <v>2.7</v>
      </c>
      <c r="C51" s="136">
        <v>12</v>
      </c>
      <c r="D51" s="136">
        <v>1000</v>
      </c>
      <c r="E51" s="136">
        <v>6.4</v>
      </c>
      <c r="F51" s="136">
        <v>4377600</v>
      </c>
      <c r="G51" s="136">
        <v>60</v>
      </c>
      <c r="H51" s="136">
        <v>10</v>
      </c>
      <c r="I51" s="136">
        <v>3</v>
      </c>
      <c r="J51" s="136">
        <v>12</v>
      </c>
      <c r="K51" s="136">
        <v>12</v>
      </c>
      <c r="L51" s="136">
        <v>16</v>
      </c>
      <c r="M51" s="136">
        <v>0</v>
      </c>
      <c r="N51" s="136">
        <v>0</v>
      </c>
      <c r="O51" s="136">
        <v>0</v>
      </c>
      <c r="P51" s="136">
        <v>8294400</v>
      </c>
      <c r="Q51" s="136">
        <v>60</v>
      </c>
      <c r="R51" s="136">
        <v>1</v>
      </c>
      <c r="S51" s="136">
        <v>0</v>
      </c>
      <c r="T51" s="136">
        <v>4100</v>
      </c>
      <c r="U51" s="136">
        <v>1</v>
      </c>
      <c r="V51" s="136">
        <v>15</v>
      </c>
      <c r="W51" s="136">
        <v>175</v>
      </c>
      <c r="X51" s="136">
        <v>1</v>
      </c>
      <c r="Y51" s="136">
        <v>1</v>
      </c>
      <c r="Z51" s="136">
        <v>1</v>
      </c>
      <c r="AA51" s="136">
        <v>0</v>
      </c>
      <c r="AB51" s="136">
        <v>499990</v>
      </c>
      <c r="AC51" s="136">
        <v>593070</v>
      </c>
      <c r="AD51" s="136">
        <v>546530</v>
      </c>
      <c r="AE51" s="136"/>
      <c r="AF51" s="136"/>
      <c r="AG51" s="136"/>
      <c r="AH51" s="136"/>
      <c r="AI51" s="136"/>
      <c r="AJ51" s="136"/>
      <c r="AK51" s="136"/>
      <c r="AL51" s="136"/>
      <c r="AM51" s="136" t="s">
        <v>1027</v>
      </c>
      <c r="AN51" s="136" t="s">
        <v>1027</v>
      </c>
      <c r="AO51" s="136" t="s">
        <v>1027</v>
      </c>
      <c r="AP51" s="136" t="s">
        <v>1027</v>
      </c>
      <c r="AQ51" s="136" t="s">
        <v>1027</v>
      </c>
      <c r="AR51" s="136" t="s">
        <v>1027</v>
      </c>
      <c r="AS51" s="136"/>
      <c r="AT51" s="136" t="s">
        <v>699</v>
      </c>
      <c r="AU51" s="136"/>
      <c r="AV51" s="136"/>
      <c r="AW51" s="136" t="b">
        <f t="shared" si="0"/>
        <v>0</v>
      </c>
      <c r="AX51" s="136"/>
      <c r="AY51" s="136"/>
      <c r="AZ51" s="136"/>
      <c r="BA51" s="136"/>
      <c r="BB51" s="136"/>
      <c r="BC51" s="136"/>
      <c r="BD51" s="136"/>
      <c r="BE51" s="136"/>
    </row>
    <row r="52" spans="1:57" x14ac:dyDescent="0.3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</row>
    <row r="53" spans="1:57" x14ac:dyDescent="0.3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 t="s">
        <v>546</v>
      </c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</row>
    <row r="54" spans="1:57" x14ac:dyDescent="0.3">
      <c r="A54" s="136"/>
      <c r="B54" s="136" t="s">
        <v>503</v>
      </c>
      <c r="C54" s="136" t="s">
        <v>504</v>
      </c>
      <c r="D54" s="136" t="s">
        <v>505</v>
      </c>
      <c r="E54" s="136" t="s">
        <v>506</v>
      </c>
      <c r="F54" s="136" t="s">
        <v>507</v>
      </c>
      <c r="G54" s="136" t="s">
        <v>508</v>
      </c>
      <c r="H54" s="136" t="s">
        <v>509</v>
      </c>
      <c r="I54" s="136" t="s">
        <v>76</v>
      </c>
      <c r="J54" s="136" t="s">
        <v>510</v>
      </c>
      <c r="K54" s="136" t="s">
        <v>93</v>
      </c>
      <c r="L54" s="136" t="s">
        <v>95</v>
      </c>
      <c r="M54" s="136" t="s">
        <v>96</v>
      </c>
      <c r="N54" s="136" t="s">
        <v>84</v>
      </c>
      <c r="O54" s="136" t="s">
        <v>87</v>
      </c>
      <c r="P54" s="136" t="s">
        <v>511</v>
      </c>
      <c r="Q54" s="136" t="s">
        <v>512</v>
      </c>
      <c r="R54" s="136" t="s">
        <v>118</v>
      </c>
      <c r="S54" s="136" t="s">
        <v>128</v>
      </c>
      <c r="T54" s="136" t="s">
        <v>514</v>
      </c>
      <c r="U54" s="136" t="s">
        <v>151</v>
      </c>
      <c r="V54" s="136" t="s">
        <v>152</v>
      </c>
      <c r="W54" s="136" t="s">
        <v>515</v>
      </c>
      <c r="X54" s="136" t="s">
        <v>192</v>
      </c>
      <c r="Y54" s="136" t="s">
        <v>193</v>
      </c>
      <c r="Z54" s="136" t="s">
        <v>194</v>
      </c>
      <c r="AA54" s="136" t="s">
        <v>195</v>
      </c>
      <c r="AB54" s="136"/>
      <c r="AC54" s="136" t="s">
        <v>502</v>
      </c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</row>
    <row r="55" spans="1:57" x14ac:dyDescent="0.3">
      <c r="A55" s="136" t="s">
        <v>206</v>
      </c>
      <c r="B55" s="136">
        <f t="shared" ref="B55:AA64" si="1">RANK(B3,B$3:B$51,B$1)</f>
        <v>49</v>
      </c>
      <c r="C55" s="136">
        <f t="shared" si="1"/>
        <v>45</v>
      </c>
      <c r="D55" s="136">
        <f t="shared" si="1"/>
        <v>46</v>
      </c>
      <c r="E55" s="136">
        <f t="shared" si="1"/>
        <v>47</v>
      </c>
      <c r="F55" s="136">
        <f t="shared" si="1"/>
        <v>47</v>
      </c>
      <c r="G55" s="136">
        <f t="shared" si="1"/>
        <v>14</v>
      </c>
      <c r="H55" s="136">
        <f t="shared" si="1"/>
        <v>45</v>
      </c>
      <c r="I55" s="136">
        <f t="shared" si="1"/>
        <v>45</v>
      </c>
      <c r="J55" s="136">
        <f t="shared" si="1"/>
        <v>28</v>
      </c>
      <c r="K55" s="136">
        <f t="shared" si="1"/>
        <v>47</v>
      </c>
      <c r="L55" s="136">
        <f t="shared" si="1"/>
        <v>45</v>
      </c>
      <c r="M55" s="136">
        <f t="shared" si="1"/>
        <v>22</v>
      </c>
      <c r="N55" s="136">
        <f t="shared" si="1"/>
        <v>3</v>
      </c>
      <c r="O55" s="136">
        <f t="shared" si="1"/>
        <v>7</v>
      </c>
      <c r="P55" s="136">
        <f t="shared" si="1"/>
        <v>37</v>
      </c>
      <c r="Q55" s="136">
        <f t="shared" si="1"/>
        <v>17</v>
      </c>
      <c r="R55" s="136">
        <f t="shared" si="1"/>
        <v>1</v>
      </c>
      <c r="S55" s="136">
        <f t="shared" si="1"/>
        <v>10</v>
      </c>
      <c r="T55" s="136">
        <f t="shared" si="1"/>
        <v>48</v>
      </c>
      <c r="U55" s="136">
        <f t="shared" si="1"/>
        <v>24</v>
      </c>
      <c r="V55" s="136">
        <f t="shared" si="1"/>
        <v>24</v>
      </c>
      <c r="W55" s="136">
        <f t="shared" si="1"/>
        <v>1</v>
      </c>
      <c r="X55" s="136">
        <f t="shared" si="1"/>
        <v>25</v>
      </c>
      <c r="Y55" s="136">
        <f t="shared" si="1"/>
        <v>25</v>
      </c>
      <c r="Z55" s="136">
        <f t="shared" si="1"/>
        <v>25</v>
      </c>
      <c r="AA55" s="136">
        <f t="shared" si="1"/>
        <v>2</v>
      </c>
      <c r="AB55" s="136">
        <f>INT(AC55)</f>
        <v>59365</v>
      </c>
      <c r="AC55" s="136">
        <v>59365.5</v>
      </c>
      <c r="AD55" s="136"/>
      <c r="AE55" s="136">
        <f>50-B55</f>
        <v>1</v>
      </c>
      <c r="AF55" s="136">
        <f t="shared" ref="AF55:AU70" si="2">50-C55</f>
        <v>5</v>
      </c>
      <c r="AG55" s="136">
        <f t="shared" si="2"/>
        <v>4</v>
      </c>
      <c r="AH55" s="136">
        <f t="shared" si="2"/>
        <v>3</v>
      </c>
      <c r="AI55" s="136">
        <f t="shared" si="2"/>
        <v>3</v>
      </c>
      <c r="AJ55" s="136">
        <f t="shared" si="2"/>
        <v>36</v>
      </c>
      <c r="AK55" s="136">
        <f t="shared" si="2"/>
        <v>5</v>
      </c>
      <c r="AL55" s="136">
        <f t="shared" si="2"/>
        <v>5</v>
      </c>
      <c r="AM55" s="136">
        <f t="shared" si="2"/>
        <v>22</v>
      </c>
      <c r="AN55" s="136">
        <f t="shared" si="2"/>
        <v>3</v>
      </c>
      <c r="AO55" s="136">
        <f t="shared" si="2"/>
        <v>5</v>
      </c>
      <c r="AP55" s="136">
        <f t="shared" si="2"/>
        <v>28</v>
      </c>
      <c r="AQ55" s="136">
        <f t="shared" si="2"/>
        <v>47</v>
      </c>
      <c r="AR55" s="136">
        <f t="shared" si="2"/>
        <v>43</v>
      </c>
      <c r="AS55" s="136">
        <f t="shared" si="2"/>
        <v>13</v>
      </c>
      <c r="AT55">
        <f t="shared" ref="AT55:AT67" si="3">50-Q55</f>
        <v>33</v>
      </c>
      <c r="AU55" s="136">
        <f t="shared" si="2"/>
        <v>49</v>
      </c>
      <c r="AV55" s="136">
        <f t="shared" ref="AV55:BD70" si="4">50-S55</f>
        <v>40</v>
      </c>
      <c r="AW55" s="136">
        <f t="shared" si="4"/>
        <v>2</v>
      </c>
      <c r="AX55" s="136">
        <f t="shared" si="4"/>
        <v>26</v>
      </c>
      <c r="AY55" s="136">
        <f t="shared" si="4"/>
        <v>26</v>
      </c>
      <c r="AZ55" s="136">
        <f t="shared" si="4"/>
        <v>49</v>
      </c>
      <c r="BA55" s="136">
        <f t="shared" si="4"/>
        <v>25</v>
      </c>
      <c r="BB55" s="136">
        <f t="shared" si="4"/>
        <v>25</v>
      </c>
      <c r="BC55" s="136">
        <f t="shared" si="4"/>
        <v>25</v>
      </c>
      <c r="BD55" s="136">
        <f t="shared" si="4"/>
        <v>48</v>
      </c>
      <c r="BE55" s="136">
        <f>AB55</f>
        <v>59365</v>
      </c>
    </row>
    <row r="56" spans="1:57" x14ac:dyDescent="0.3">
      <c r="A56" s="136" t="s">
        <v>213</v>
      </c>
      <c r="B56" s="136">
        <f t="shared" si="1"/>
        <v>48</v>
      </c>
      <c r="C56" s="136">
        <f t="shared" si="1"/>
        <v>45</v>
      </c>
      <c r="D56" s="136">
        <f t="shared" si="1"/>
        <v>46</v>
      </c>
      <c r="E56" s="136">
        <f t="shared" si="1"/>
        <v>15</v>
      </c>
      <c r="F56" s="136">
        <f t="shared" si="1"/>
        <v>47</v>
      </c>
      <c r="G56" s="136">
        <f t="shared" si="1"/>
        <v>14</v>
      </c>
      <c r="H56" s="136">
        <f t="shared" si="1"/>
        <v>45</v>
      </c>
      <c r="I56" s="136">
        <f t="shared" si="1"/>
        <v>23</v>
      </c>
      <c r="J56" s="136">
        <f t="shared" si="1"/>
        <v>28</v>
      </c>
      <c r="K56" s="136">
        <f t="shared" si="1"/>
        <v>27</v>
      </c>
      <c r="L56" s="136">
        <f t="shared" si="1"/>
        <v>22</v>
      </c>
      <c r="M56" s="136">
        <f t="shared" si="1"/>
        <v>22</v>
      </c>
      <c r="N56" s="136">
        <f t="shared" si="1"/>
        <v>3</v>
      </c>
      <c r="O56" s="136">
        <f t="shared" si="1"/>
        <v>7</v>
      </c>
      <c r="P56" s="136">
        <f t="shared" si="1"/>
        <v>37</v>
      </c>
      <c r="Q56" s="136">
        <f t="shared" si="1"/>
        <v>17</v>
      </c>
      <c r="R56" s="136">
        <f t="shared" si="1"/>
        <v>1</v>
      </c>
      <c r="S56" s="136">
        <f t="shared" si="1"/>
        <v>10</v>
      </c>
      <c r="T56" s="136">
        <f t="shared" si="1"/>
        <v>35</v>
      </c>
      <c r="U56" s="136">
        <f t="shared" si="1"/>
        <v>24</v>
      </c>
      <c r="V56" s="136">
        <f t="shared" si="1"/>
        <v>24</v>
      </c>
      <c r="W56" s="136">
        <f t="shared" si="1"/>
        <v>18</v>
      </c>
      <c r="X56" s="136">
        <f t="shared" si="1"/>
        <v>25</v>
      </c>
      <c r="Y56" s="136">
        <f t="shared" si="1"/>
        <v>25</v>
      </c>
      <c r="Z56" s="136">
        <f t="shared" si="1"/>
        <v>25</v>
      </c>
      <c r="AA56" s="136">
        <f t="shared" si="1"/>
        <v>2</v>
      </c>
      <c r="AB56" s="136">
        <f t="shared" ref="AB56:AB103" si="5">INT(AC56)</f>
        <v>70338</v>
      </c>
      <c r="AC56" s="136">
        <v>70338</v>
      </c>
      <c r="AD56" s="136"/>
      <c r="AE56" s="136">
        <f t="shared" ref="AE56:AT85" si="6">50-B56</f>
        <v>2</v>
      </c>
      <c r="AF56" s="136">
        <f t="shared" si="2"/>
        <v>5</v>
      </c>
      <c r="AG56" s="136">
        <f t="shared" si="2"/>
        <v>4</v>
      </c>
      <c r="AH56" s="136">
        <f t="shared" si="2"/>
        <v>35</v>
      </c>
      <c r="AI56" s="136">
        <f t="shared" si="2"/>
        <v>3</v>
      </c>
      <c r="AJ56" s="136">
        <f t="shared" si="2"/>
        <v>36</v>
      </c>
      <c r="AK56" s="136">
        <f t="shared" si="2"/>
        <v>5</v>
      </c>
      <c r="AL56" s="136">
        <f t="shared" si="2"/>
        <v>27</v>
      </c>
      <c r="AM56" s="136">
        <f t="shared" si="2"/>
        <v>22</v>
      </c>
      <c r="AN56" s="136">
        <f t="shared" si="2"/>
        <v>23</v>
      </c>
      <c r="AO56" s="136">
        <f t="shared" si="2"/>
        <v>28</v>
      </c>
      <c r="AP56" s="136">
        <f t="shared" si="2"/>
        <v>28</v>
      </c>
      <c r="AQ56" s="136">
        <f t="shared" si="2"/>
        <v>47</v>
      </c>
      <c r="AR56" s="136">
        <f t="shared" si="2"/>
        <v>43</v>
      </c>
      <c r="AS56" s="136">
        <f t="shared" si="2"/>
        <v>13</v>
      </c>
      <c r="AT56">
        <f t="shared" si="3"/>
        <v>33</v>
      </c>
      <c r="AU56" s="136">
        <f t="shared" si="2"/>
        <v>49</v>
      </c>
      <c r="AV56" s="136">
        <f t="shared" si="4"/>
        <v>40</v>
      </c>
      <c r="AW56" s="136">
        <f t="shared" si="4"/>
        <v>15</v>
      </c>
      <c r="AX56" s="136">
        <f t="shared" si="4"/>
        <v>26</v>
      </c>
      <c r="AY56" s="136">
        <f t="shared" si="4"/>
        <v>26</v>
      </c>
      <c r="AZ56" s="136">
        <f t="shared" si="4"/>
        <v>32</v>
      </c>
      <c r="BA56" s="136">
        <f t="shared" si="4"/>
        <v>25</v>
      </c>
      <c r="BB56" s="136">
        <f t="shared" si="4"/>
        <v>25</v>
      </c>
      <c r="BC56" s="136">
        <f t="shared" si="4"/>
        <v>25</v>
      </c>
      <c r="BD56" s="136">
        <f t="shared" si="4"/>
        <v>48</v>
      </c>
      <c r="BE56" s="136">
        <f t="shared" ref="BE56:BE103" si="7">AB56</f>
        <v>70338</v>
      </c>
    </row>
    <row r="57" spans="1:57" x14ac:dyDescent="0.3">
      <c r="A57" s="136" t="s">
        <v>215</v>
      </c>
      <c r="B57" s="136">
        <f t="shared" si="1"/>
        <v>27</v>
      </c>
      <c r="C57" s="136">
        <f t="shared" si="1"/>
        <v>31</v>
      </c>
      <c r="D57" s="136">
        <f t="shared" si="1"/>
        <v>38</v>
      </c>
      <c r="E57" s="136">
        <f t="shared" si="1"/>
        <v>15</v>
      </c>
      <c r="F57" s="136">
        <f t="shared" si="1"/>
        <v>47</v>
      </c>
      <c r="G57" s="136">
        <f t="shared" si="1"/>
        <v>14</v>
      </c>
      <c r="H57" s="136">
        <f t="shared" si="1"/>
        <v>45</v>
      </c>
      <c r="I57" s="136">
        <f t="shared" si="1"/>
        <v>1</v>
      </c>
      <c r="J57" s="136">
        <f t="shared" si="1"/>
        <v>9</v>
      </c>
      <c r="K57" s="136">
        <f t="shared" si="1"/>
        <v>47</v>
      </c>
      <c r="L57" s="136">
        <f t="shared" si="1"/>
        <v>40</v>
      </c>
      <c r="M57" s="136">
        <f t="shared" si="1"/>
        <v>9</v>
      </c>
      <c r="N57" s="136">
        <f t="shared" si="1"/>
        <v>3</v>
      </c>
      <c r="O57" s="136">
        <f t="shared" si="1"/>
        <v>7</v>
      </c>
      <c r="P57" s="136">
        <f t="shared" si="1"/>
        <v>37</v>
      </c>
      <c r="Q57" s="136">
        <f t="shared" si="1"/>
        <v>17</v>
      </c>
      <c r="R57" s="136">
        <f t="shared" si="1"/>
        <v>1</v>
      </c>
      <c r="S57" s="136">
        <f t="shared" si="1"/>
        <v>10</v>
      </c>
      <c r="T57" s="136">
        <f t="shared" si="1"/>
        <v>5</v>
      </c>
      <c r="U57" s="136">
        <f t="shared" si="1"/>
        <v>24</v>
      </c>
      <c r="V57" s="136">
        <f t="shared" si="1"/>
        <v>24</v>
      </c>
      <c r="W57" s="136">
        <f t="shared" si="1"/>
        <v>41</v>
      </c>
      <c r="X57" s="136">
        <f t="shared" si="1"/>
        <v>25</v>
      </c>
      <c r="Y57" s="136">
        <f t="shared" si="1"/>
        <v>25</v>
      </c>
      <c r="Z57" s="136">
        <f t="shared" si="1"/>
        <v>25</v>
      </c>
      <c r="AA57" s="136">
        <f t="shared" si="1"/>
        <v>2</v>
      </c>
      <c r="AB57" s="136">
        <f t="shared" si="5"/>
        <v>68600</v>
      </c>
      <c r="AC57" s="136">
        <v>68600</v>
      </c>
      <c r="AD57" s="136"/>
      <c r="AE57" s="136">
        <f t="shared" si="6"/>
        <v>23</v>
      </c>
      <c r="AF57" s="136">
        <f t="shared" si="2"/>
        <v>19</v>
      </c>
      <c r="AG57" s="136">
        <f t="shared" si="2"/>
        <v>12</v>
      </c>
      <c r="AH57" s="136">
        <f t="shared" si="2"/>
        <v>35</v>
      </c>
      <c r="AI57" s="136">
        <f t="shared" si="2"/>
        <v>3</v>
      </c>
      <c r="AJ57" s="136">
        <f t="shared" si="2"/>
        <v>36</v>
      </c>
      <c r="AK57" s="136">
        <f t="shared" si="2"/>
        <v>5</v>
      </c>
      <c r="AL57" s="136">
        <f t="shared" si="2"/>
        <v>49</v>
      </c>
      <c r="AM57" s="136">
        <f t="shared" si="2"/>
        <v>41</v>
      </c>
      <c r="AN57" s="136">
        <f t="shared" si="2"/>
        <v>3</v>
      </c>
      <c r="AO57" s="136">
        <f t="shared" si="2"/>
        <v>10</v>
      </c>
      <c r="AP57" s="136">
        <f t="shared" si="2"/>
        <v>41</v>
      </c>
      <c r="AQ57" s="136">
        <f t="shared" si="2"/>
        <v>47</v>
      </c>
      <c r="AR57" s="136">
        <f t="shared" si="2"/>
        <v>43</v>
      </c>
      <c r="AS57" s="136">
        <f t="shared" si="2"/>
        <v>13</v>
      </c>
      <c r="AT57">
        <f t="shared" si="3"/>
        <v>33</v>
      </c>
      <c r="AU57" s="136">
        <f t="shared" si="2"/>
        <v>49</v>
      </c>
      <c r="AV57" s="136">
        <f t="shared" si="4"/>
        <v>40</v>
      </c>
      <c r="AW57" s="136">
        <f t="shared" si="4"/>
        <v>45</v>
      </c>
      <c r="AX57" s="136">
        <f t="shared" si="4"/>
        <v>26</v>
      </c>
      <c r="AY57" s="136">
        <f t="shared" si="4"/>
        <v>26</v>
      </c>
      <c r="AZ57" s="136">
        <f t="shared" si="4"/>
        <v>9</v>
      </c>
      <c r="BA57" s="136">
        <f t="shared" si="4"/>
        <v>25</v>
      </c>
      <c r="BB57" s="136">
        <f t="shared" si="4"/>
        <v>25</v>
      </c>
      <c r="BC57" s="136">
        <f t="shared" si="4"/>
        <v>25</v>
      </c>
      <c r="BD57" s="136">
        <f t="shared" si="4"/>
        <v>48</v>
      </c>
      <c r="BE57" s="136">
        <f t="shared" si="7"/>
        <v>68600</v>
      </c>
    </row>
    <row r="58" spans="1:57" x14ac:dyDescent="0.3">
      <c r="A58" s="136" t="s">
        <v>217</v>
      </c>
      <c r="B58" s="136">
        <f t="shared" si="1"/>
        <v>39</v>
      </c>
      <c r="C58" s="136">
        <f t="shared" si="1"/>
        <v>45</v>
      </c>
      <c r="D58" s="136">
        <f t="shared" si="1"/>
        <v>46</v>
      </c>
      <c r="E58" s="136">
        <f t="shared" si="1"/>
        <v>15</v>
      </c>
      <c r="F58" s="136">
        <f t="shared" si="1"/>
        <v>40</v>
      </c>
      <c r="G58" s="136">
        <f t="shared" si="1"/>
        <v>14</v>
      </c>
      <c r="H58" s="136">
        <f t="shared" si="1"/>
        <v>23</v>
      </c>
      <c r="I58" s="136">
        <f t="shared" si="1"/>
        <v>1</v>
      </c>
      <c r="J58" s="136">
        <f t="shared" si="1"/>
        <v>9</v>
      </c>
      <c r="K58" s="136">
        <f t="shared" si="1"/>
        <v>27</v>
      </c>
      <c r="L58" s="136">
        <f t="shared" si="1"/>
        <v>40</v>
      </c>
      <c r="M58" s="136">
        <f t="shared" si="1"/>
        <v>9</v>
      </c>
      <c r="N58" s="136">
        <f t="shared" si="1"/>
        <v>3</v>
      </c>
      <c r="O58" s="136">
        <f t="shared" si="1"/>
        <v>7</v>
      </c>
      <c r="P58" s="136">
        <f t="shared" si="1"/>
        <v>37</v>
      </c>
      <c r="Q58" s="136">
        <f t="shared" si="1"/>
        <v>17</v>
      </c>
      <c r="R58" s="136">
        <f t="shared" si="1"/>
        <v>1</v>
      </c>
      <c r="S58" s="136">
        <f t="shared" si="1"/>
        <v>10</v>
      </c>
      <c r="T58" s="136">
        <f t="shared" si="1"/>
        <v>5</v>
      </c>
      <c r="U58" s="136">
        <f t="shared" si="1"/>
        <v>24</v>
      </c>
      <c r="V58" s="136">
        <f t="shared" si="1"/>
        <v>24</v>
      </c>
      <c r="W58" s="136">
        <f t="shared" si="1"/>
        <v>31</v>
      </c>
      <c r="X58" s="136">
        <f t="shared" si="1"/>
        <v>25</v>
      </c>
      <c r="Y58" s="136">
        <f t="shared" si="1"/>
        <v>25</v>
      </c>
      <c r="Z58" s="136">
        <f t="shared" si="1"/>
        <v>25</v>
      </c>
      <c r="AA58" s="136">
        <f t="shared" si="1"/>
        <v>2</v>
      </c>
      <c r="AB58" s="136">
        <f t="shared" si="5"/>
        <v>70950</v>
      </c>
      <c r="AC58" s="136">
        <v>70950</v>
      </c>
      <c r="AD58" s="136"/>
      <c r="AE58" s="136">
        <f t="shared" si="6"/>
        <v>11</v>
      </c>
      <c r="AF58" s="136">
        <f t="shared" si="2"/>
        <v>5</v>
      </c>
      <c r="AG58" s="136">
        <f t="shared" si="2"/>
        <v>4</v>
      </c>
      <c r="AH58" s="136">
        <f t="shared" si="2"/>
        <v>35</v>
      </c>
      <c r="AI58" s="136">
        <f t="shared" si="2"/>
        <v>10</v>
      </c>
      <c r="AJ58" s="136">
        <f t="shared" si="2"/>
        <v>36</v>
      </c>
      <c r="AK58" s="136">
        <f t="shared" si="2"/>
        <v>27</v>
      </c>
      <c r="AL58" s="136">
        <f t="shared" si="2"/>
        <v>49</v>
      </c>
      <c r="AM58" s="136">
        <f t="shared" si="2"/>
        <v>41</v>
      </c>
      <c r="AN58" s="136">
        <f t="shared" si="2"/>
        <v>23</v>
      </c>
      <c r="AO58" s="136">
        <f t="shared" si="2"/>
        <v>10</v>
      </c>
      <c r="AP58" s="136">
        <f t="shared" si="2"/>
        <v>41</v>
      </c>
      <c r="AQ58" s="136">
        <f t="shared" si="2"/>
        <v>47</v>
      </c>
      <c r="AR58" s="136">
        <f t="shared" si="2"/>
        <v>43</v>
      </c>
      <c r="AS58" s="136">
        <f t="shared" si="2"/>
        <v>13</v>
      </c>
      <c r="AT58">
        <f t="shared" si="3"/>
        <v>33</v>
      </c>
      <c r="AU58" s="136">
        <f t="shared" si="2"/>
        <v>49</v>
      </c>
      <c r="AV58" s="136">
        <f t="shared" si="4"/>
        <v>40</v>
      </c>
      <c r="AW58" s="136">
        <f t="shared" si="4"/>
        <v>45</v>
      </c>
      <c r="AX58" s="136">
        <f t="shared" si="4"/>
        <v>26</v>
      </c>
      <c r="AY58" s="136">
        <f t="shared" si="4"/>
        <v>26</v>
      </c>
      <c r="AZ58" s="136">
        <f t="shared" si="4"/>
        <v>19</v>
      </c>
      <c r="BA58" s="136">
        <f t="shared" si="4"/>
        <v>25</v>
      </c>
      <c r="BB58" s="136">
        <f t="shared" si="4"/>
        <v>25</v>
      </c>
      <c r="BC58" s="136">
        <f t="shared" si="4"/>
        <v>25</v>
      </c>
      <c r="BD58" s="136">
        <f t="shared" si="4"/>
        <v>48</v>
      </c>
      <c r="BE58" s="136">
        <f t="shared" si="7"/>
        <v>70950</v>
      </c>
    </row>
    <row r="59" spans="1:57" x14ac:dyDescent="0.3">
      <c r="A59" s="136" t="s">
        <v>218</v>
      </c>
      <c r="B59" s="136">
        <f t="shared" si="1"/>
        <v>39</v>
      </c>
      <c r="C59" s="136">
        <f t="shared" si="1"/>
        <v>45</v>
      </c>
      <c r="D59" s="136">
        <f t="shared" si="1"/>
        <v>46</v>
      </c>
      <c r="E59" s="136">
        <f t="shared" si="1"/>
        <v>15</v>
      </c>
      <c r="F59" s="136">
        <f t="shared" si="1"/>
        <v>40</v>
      </c>
      <c r="G59" s="136">
        <f t="shared" si="1"/>
        <v>14</v>
      </c>
      <c r="H59" s="136">
        <f t="shared" si="1"/>
        <v>23</v>
      </c>
      <c r="I59" s="136">
        <f t="shared" si="1"/>
        <v>1</v>
      </c>
      <c r="J59" s="136">
        <f t="shared" si="1"/>
        <v>9</v>
      </c>
      <c r="K59" s="136">
        <f t="shared" si="1"/>
        <v>27</v>
      </c>
      <c r="L59" s="136">
        <f t="shared" si="1"/>
        <v>40</v>
      </c>
      <c r="M59" s="136">
        <f t="shared" si="1"/>
        <v>9</v>
      </c>
      <c r="N59" s="136">
        <f t="shared" si="1"/>
        <v>3</v>
      </c>
      <c r="O59" s="136">
        <f t="shared" si="1"/>
        <v>7</v>
      </c>
      <c r="P59" s="136">
        <f t="shared" si="1"/>
        <v>37</v>
      </c>
      <c r="Q59" s="136">
        <f t="shared" si="1"/>
        <v>17</v>
      </c>
      <c r="R59" s="136">
        <f t="shared" si="1"/>
        <v>1</v>
      </c>
      <c r="S59" s="136">
        <f t="shared" si="1"/>
        <v>10</v>
      </c>
      <c r="T59" s="136">
        <f t="shared" si="1"/>
        <v>5</v>
      </c>
      <c r="U59" s="136">
        <f t="shared" si="1"/>
        <v>24</v>
      </c>
      <c r="V59" s="136">
        <f t="shared" si="1"/>
        <v>24</v>
      </c>
      <c r="W59" s="136">
        <f t="shared" si="1"/>
        <v>31</v>
      </c>
      <c r="X59" s="136">
        <f t="shared" si="1"/>
        <v>25</v>
      </c>
      <c r="Y59" s="136">
        <f t="shared" si="1"/>
        <v>25</v>
      </c>
      <c r="Z59" s="136">
        <f t="shared" si="1"/>
        <v>25</v>
      </c>
      <c r="AA59" s="136">
        <f t="shared" si="1"/>
        <v>2</v>
      </c>
      <c r="AB59" s="136">
        <f t="shared" si="5"/>
        <v>59900</v>
      </c>
      <c r="AC59" s="136">
        <v>59900</v>
      </c>
      <c r="AD59" s="136"/>
      <c r="AE59" s="136">
        <f t="shared" si="6"/>
        <v>11</v>
      </c>
      <c r="AF59" s="136">
        <f t="shared" si="2"/>
        <v>5</v>
      </c>
      <c r="AG59" s="136">
        <f t="shared" si="2"/>
        <v>4</v>
      </c>
      <c r="AH59" s="136">
        <f t="shared" si="2"/>
        <v>35</v>
      </c>
      <c r="AI59" s="136">
        <f t="shared" si="2"/>
        <v>10</v>
      </c>
      <c r="AJ59" s="136">
        <f t="shared" si="2"/>
        <v>36</v>
      </c>
      <c r="AK59" s="136">
        <f t="shared" si="2"/>
        <v>27</v>
      </c>
      <c r="AL59" s="136">
        <f t="shared" si="2"/>
        <v>49</v>
      </c>
      <c r="AM59" s="136">
        <f t="shared" si="2"/>
        <v>41</v>
      </c>
      <c r="AN59" s="136">
        <f t="shared" si="2"/>
        <v>23</v>
      </c>
      <c r="AO59" s="136">
        <f t="shared" si="2"/>
        <v>10</v>
      </c>
      <c r="AP59" s="136">
        <f t="shared" si="2"/>
        <v>41</v>
      </c>
      <c r="AQ59" s="136">
        <f t="shared" si="2"/>
        <v>47</v>
      </c>
      <c r="AR59" s="136">
        <f t="shared" si="2"/>
        <v>43</v>
      </c>
      <c r="AS59" s="136">
        <f t="shared" si="2"/>
        <v>13</v>
      </c>
      <c r="AT59">
        <f t="shared" si="3"/>
        <v>33</v>
      </c>
      <c r="AU59" s="136">
        <f t="shared" si="2"/>
        <v>49</v>
      </c>
      <c r="AV59" s="136">
        <f t="shared" si="4"/>
        <v>40</v>
      </c>
      <c r="AW59" s="136">
        <f t="shared" si="4"/>
        <v>45</v>
      </c>
      <c r="AX59" s="136">
        <f t="shared" si="4"/>
        <v>26</v>
      </c>
      <c r="AY59" s="136">
        <f t="shared" si="4"/>
        <v>26</v>
      </c>
      <c r="AZ59" s="136">
        <f t="shared" si="4"/>
        <v>19</v>
      </c>
      <c r="BA59" s="136">
        <f t="shared" si="4"/>
        <v>25</v>
      </c>
      <c r="BB59" s="136">
        <f t="shared" si="4"/>
        <v>25</v>
      </c>
      <c r="BC59" s="136">
        <f t="shared" si="4"/>
        <v>25</v>
      </c>
      <c r="BD59" s="136">
        <f t="shared" si="4"/>
        <v>48</v>
      </c>
      <c r="BE59" s="136">
        <f t="shared" si="7"/>
        <v>59900</v>
      </c>
    </row>
    <row r="60" spans="1:57" x14ac:dyDescent="0.3">
      <c r="A60" s="136" t="s">
        <v>220</v>
      </c>
      <c r="B60" s="136">
        <f t="shared" si="1"/>
        <v>27</v>
      </c>
      <c r="C60" s="136">
        <f t="shared" si="1"/>
        <v>31</v>
      </c>
      <c r="D60" s="136">
        <f t="shared" si="1"/>
        <v>38</v>
      </c>
      <c r="E60" s="136">
        <f t="shared" si="1"/>
        <v>30</v>
      </c>
      <c r="F60" s="136">
        <f t="shared" si="1"/>
        <v>33</v>
      </c>
      <c r="G60" s="136">
        <f t="shared" si="1"/>
        <v>14</v>
      </c>
      <c r="H60" s="136">
        <f t="shared" si="1"/>
        <v>19</v>
      </c>
      <c r="I60" s="136">
        <f t="shared" si="1"/>
        <v>23</v>
      </c>
      <c r="J60" s="136">
        <f t="shared" si="1"/>
        <v>9</v>
      </c>
      <c r="K60" s="136">
        <f t="shared" si="1"/>
        <v>27</v>
      </c>
      <c r="L60" s="136">
        <f t="shared" si="1"/>
        <v>22</v>
      </c>
      <c r="M60" s="136">
        <f t="shared" si="1"/>
        <v>22</v>
      </c>
      <c r="N60" s="136">
        <f t="shared" si="1"/>
        <v>3</v>
      </c>
      <c r="O60" s="136">
        <f t="shared" si="1"/>
        <v>7</v>
      </c>
      <c r="P60" s="136">
        <f t="shared" si="1"/>
        <v>10</v>
      </c>
      <c r="Q60" s="136">
        <f t="shared" si="1"/>
        <v>17</v>
      </c>
      <c r="R60" s="136">
        <f t="shared" si="1"/>
        <v>1</v>
      </c>
      <c r="S60" s="136">
        <f t="shared" si="1"/>
        <v>10</v>
      </c>
      <c r="T60" s="136">
        <f t="shared" si="1"/>
        <v>2</v>
      </c>
      <c r="U60" s="136">
        <f t="shared" si="1"/>
        <v>24</v>
      </c>
      <c r="V60" s="136">
        <f t="shared" si="1"/>
        <v>24</v>
      </c>
      <c r="W60" s="136">
        <f t="shared" si="1"/>
        <v>24</v>
      </c>
      <c r="X60" s="136">
        <f t="shared" si="1"/>
        <v>25</v>
      </c>
      <c r="Y60" s="136">
        <f t="shared" si="1"/>
        <v>25</v>
      </c>
      <c r="Z60" s="136">
        <f t="shared" si="1"/>
        <v>25</v>
      </c>
      <c r="AA60" s="136">
        <f t="shared" si="1"/>
        <v>2</v>
      </c>
      <c r="AB60" s="136">
        <f t="shared" si="5"/>
        <v>86800</v>
      </c>
      <c r="AC60" s="136">
        <v>86800</v>
      </c>
      <c r="AD60" s="136"/>
      <c r="AE60" s="136">
        <f t="shared" si="6"/>
        <v>23</v>
      </c>
      <c r="AF60" s="136">
        <f t="shared" si="2"/>
        <v>19</v>
      </c>
      <c r="AG60" s="136">
        <f t="shared" si="2"/>
        <v>12</v>
      </c>
      <c r="AH60" s="136">
        <f t="shared" si="2"/>
        <v>20</v>
      </c>
      <c r="AI60" s="136">
        <f t="shared" si="2"/>
        <v>17</v>
      </c>
      <c r="AJ60" s="136">
        <f t="shared" si="2"/>
        <v>36</v>
      </c>
      <c r="AK60" s="136">
        <f t="shared" si="2"/>
        <v>31</v>
      </c>
      <c r="AL60" s="136">
        <f t="shared" si="2"/>
        <v>27</v>
      </c>
      <c r="AM60" s="136">
        <f t="shared" si="2"/>
        <v>41</v>
      </c>
      <c r="AN60" s="136">
        <f t="shared" si="2"/>
        <v>23</v>
      </c>
      <c r="AO60" s="136">
        <f t="shared" si="2"/>
        <v>28</v>
      </c>
      <c r="AP60" s="136">
        <f t="shared" si="2"/>
        <v>28</v>
      </c>
      <c r="AQ60" s="136">
        <f t="shared" si="2"/>
        <v>47</v>
      </c>
      <c r="AR60" s="136">
        <f t="shared" si="2"/>
        <v>43</v>
      </c>
      <c r="AS60" s="136">
        <f t="shared" si="2"/>
        <v>40</v>
      </c>
      <c r="AT60">
        <f t="shared" si="3"/>
        <v>33</v>
      </c>
      <c r="AU60" s="136">
        <f t="shared" si="2"/>
        <v>49</v>
      </c>
      <c r="AV60" s="136">
        <f t="shared" si="4"/>
        <v>40</v>
      </c>
      <c r="AW60" s="136">
        <f t="shared" si="4"/>
        <v>48</v>
      </c>
      <c r="AX60" s="136">
        <f t="shared" si="4"/>
        <v>26</v>
      </c>
      <c r="AY60" s="136">
        <f t="shared" si="4"/>
        <v>26</v>
      </c>
      <c r="AZ60" s="136">
        <f t="shared" si="4"/>
        <v>26</v>
      </c>
      <c r="BA60" s="136">
        <f t="shared" si="4"/>
        <v>25</v>
      </c>
      <c r="BB60" s="136">
        <f t="shared" si="4"/>
        <v>25</v>
      </c>
      <c r="BC60" s="136">
        <f t="shared" si="4"/>
        <v>25</v>
      </c>
      <c r="BD60" s="136">
        <f t="shared" si="4"/>
        <v>48</v>
      </c>
      <c r="BE60" s="136">
        <f t="shared" si="7"/>
        <v>86800</v>
      </c>
    </row>
    <row r="61" spans="1:57" x14ac:dyDescent="0.3">
      <c r="A61" s="136" t="s">
        <v>221</v>
      </c>
      <c r="B61" s="136">
        <f t="shared" si="1"/>
        <v>39</v>
      </c>
      <c r="C61" s="136">
        <f t="shared" si="1"/>
        <v>31</v>
      </c>
      <c r="D61" s="136">
        <f t="shared" si="1"/>
        <v>9</v>
      </c>
      <c r="E61" s="136">
        <f t="shared" si="1"/>
        <v>15</v>
      </c>
      <c r="F61" s="136">
        <f t="shared" si="1"/>
        <v>40</v>
      </c>
      <c r="G61" s="136">
        <f t="shared" si="1"/>
        <v>14</v>
      </c>
      <c r="H61" s="136">
        <f t="shared" si="1"/>
        <v>23</v>
      </c>
      <c r="I61" s="136">
        <f t="shared" si="1"/>
        <v>1</v>
      </c>
      <c r="J61" s="136">
        <f t="shared" si="1"/>
        <v>9</v>
      </c>
      <c r="K61" s="136">
        <f t="shared" si="1"/>
        <v>27</v>
      </c>
      <c r="L61" s="136">
        <f t="shared" si="1"/>
        <v>40</v>
      </c>
      <c r="M61" s="136">
        <f t="shared" si="1"/>
        <v>9</v>
      </c>
      <c r="N61" s="136">
        <f t="shared" si="1"/>
        <v>3</v>
      </c>
      <c r="O61" s="136">
        <f t="shared" si="1"/>
        <v>7</v>
      </c>
      <c r="P61" s="136">
        <f t="shared" si="1"/>
        <v>37</v>
      </c>
      <c r="Q61" s="136">
        <f t="shared" si="1"/>
        <v>17</v>
      </c>
      <c r="R61" s="136">
        <f t="shared" si="1"/>
        <v>1</v>
      </c>
      <c r="S61" s="136">
        <f t="shared" si="1"/>
        <v>10</v>
      </c>
      <c r="T61" s="136">
        <f t="shared" si="1"/>
        <v>5</v>
      </c>
      <c r="U61" s="136">
        <f t="shared" si="1"/>
        <v>24</v>
      </c>
      <c r="V61" s="136">
        <f t="shared" si="1"/>
        <v>24</v>
      </c>
      <c r="W61" s="136">
        <f t="shared" si="1"/>
        <v>31</v>
      </c>
      <c r="X61" s="136">
        <f t="shared" si="1"/>
        <v>25</v>
      </c>
      <c r="Y61" s="136">
        <f t="shared" si="1"/>
        <v>25</v>
      </c>
      <c r="Z61" s="136">
        <f t="shared" si="1"/>
        <v>25</v>
      </c>
      <c r="AA61" s="136">
        <f t="shared" si="1"/>
        <v>2</v>
      </c>
      <c r="AB61" s="136">
        <f t="shared" si="5"/>
        <v>94554</v>
      </c>
      <c r="AC61" s="136">
        <v>94554.5</v>
      </c>
      <c r="AD61" s="136"/>
      <c r="AE61" s="136">
        <f t="shared" si="6"/>
        <v>11</v>
      </c>
      <c r="AF61" s="136">
        <f t="shared" si="2"/>
        <v>19</v>
      </c>
      <c r="AG61" s="136">
        <f t="shared" si="2"/>
        <v>41</v>
      </c>
      <c r="AH61" s="136">
        <f t="shared" si="2"/>
        <v>35</v>
      </c>
      <c r="AI61" s="136">
        <f t="shared" si="2"/>
        <v>10</v>
      </c>
      <c r="AJ61" s="136">
        <f t="shared" si="2"/>
        <v>36</v>
      </c>
      <c r="AK61" s="136">
        <f t="shared" si="2"/>
        <v>27</v>
      </c>
      <c r="AL61" s="136">
        <f t="shared" si="2"/>
        <v>49</v>
      </c>
      <c r="AM61" s="136">
        <f t="shared" si="2"/>
        <v>41</v>
      </c>
      <c r="AN61" s="136">
        <f t="shared" si="2"/>
        <v>23</v>
      </c>
      <c r="AO61" s="136">
        <f t="shared" si="2"/>
        <v>10</v>
      </c>
      <c r="AP61" s="136">
        <f t="shared" si="2"/>
        <v>41</v>
      </c>
      <c r="AQ61" s="136">
        <f t="shared" si="2"/>
        <v>47</v>
      </c>
      <c r="AR61" s="136">
        <f t="shared" si="2"/>
        <v>43</v>
      </c>
      <c r="AS61" s="136">
        <f t="shared" si="2"/>
        <v>13</v>
      </c>
      <c r="AT61">
        <f t="shared" si="3"/>
        <v>33</v>
      </c>
      <c r="AU61" s="136">
        <f t="shared" si="2"/>
        <v>49</v>
      </c>
      <c r="AV61" s="136">
        <f t="shared" si="4"/>
        <v>40</v>
      </c>
      <c r="AW61" s="136">
        <f t="shared" si="4"/>
        <v>45</v>
      </c>
      <c r="AX61" s="136">
        <f t="shared" si="4"/>
        <v>26</v>
      </c>
      <c r="AY61" s="136">
        <f t="shared" si="4"/>
        <v>26</v>
      </c>
      <c r="AZ61" s="136">
        <f t="shared" si="4"/>
        <v>19</v>
      </c>
      <c r="BA61" s="136">
        <f t="shared" si="4"/>
        <v>25</v>
      </c>
      <c r="BB61" s="136">
        <f t="shared" si="4"/>
        <v>25</v>
      </c>
      <c r="BC61" s="136">
        <f t="shared" si="4"/>
        <v>25</v>
      </c>
      <c r="BD61" s="136">
        <f t="shared" si="4"/>
        <v>48</v>
      </c>
      <c r="BE61" s="136">
        <f t="shared" si="7"/>
        <v>94554</v>
      </c>
    </row>
    <row r="62" spans="1:57" x14ac:dyDescent="0.3">
      <c r="A62" s="136" t="s">
        <v>222</v>
      </c>
      <c r="B62" s="136">
        <f t="shared" si="1"/>
        <v>39</v>
      </c>
      <c r="C62" s="136">
        <f t="shared" si="1"/>
        <v>45</v>
      </c>
      <c r="D62" s="136">
        <f t="shared" si="1"/>
        <v>9</v>
      </c>
      <c r="E62" s="136">
        <f t="shared" si="1"/>
        <v>15</v>
      </c>
      <c r="F62" s="136">
        <f t="shared" si="1"/>
        <v>40</v>
      </c>
      <c r="G62" s="136">
        <f t="shared" si="1"/>
        <v>14</v>
      </c>
      <c r="H62" s="136">
        <f t="shared" si="1"/>
        <v>23</v>
      </c>
      <c r="I62" s="136">
        <f t="shared" si="1"/>
        <v>1</v>
      </c>
      <c r="J62" s="136">
        <f t="shared" si="1"/>
        <v>9</v>
      </c>
      <c r="K62" s="136">
        <f t="shared" si="1"/>
        <v>27</v>
      </c>
      <c r="L62" s="136">
        <f t="shared" si="1"/>
        <v>40</v>
      </c>
      <c r="M62" s="136">
        <f t="shared" si="1"/>
        <v>9</v>
      </c>
      <c r="N62" s="136">
        <f t="shared" si="1"/>
        <v>3</v>
      </c>
      <c r="O62" s="136">
        <f t="shared" si="1"/>
        <v>7</v>
      </c>
      <c r="P62" s="136">
        <f t="shared" si="1"/>
        <v>37</v>
      </c>
      <c r="Q62" s="136">
        <f t="shared" si="1"/>
        <v>17</v>
      </c>
      <c r="R62" s="136">
        <f t="shared" si="1"/>
        <v>1</v>
      </c>
      <c r="S62" s="136">
        <f t="shared" si="1"/>
        <v>10</v>
      </c>
      <c r="T62" s="136">
        <f t="shared" si="1"/>
        <v>5</v>
      </c>
      <c r="U62" s="136">
        <f t="shared" si="1"/>
        <v>24</v>
      </c>
      <c r="V62" s="136">
        <f t="shared" si="1"/>
        <v>24</v>
      </c>
      <c r="W62" s="136">
        <f t="shared" si="1"/>
        <v>31</v>
      </c>
      <c r="X62" s="136">
        <f t="shared" si="1"/>
        <v>25</v>
      </c>
      <c r="Y62" s="136">
        <f t="shared" si="1"/>
        <v>25</v>
      </c>
      <c r="Z62" s="136">
        <f t="shared" si="1"/>
        <v>25</v>
      </c>
      <c r="AA62" s="136">
        <f t="shared" si="1"/>
        <v>2</v>
      </c>
      <c r="AB62" s="136">
        <f t="shared" si="5"/>
        <v>79494</v>
      </c>
      <c r="AC62" s="136">
        <v>79494.5</v>
      </c>
      <c r="AD62" s="136"/>
      <c r="AE62" s="136">
        <f t="shared" si="6"/>
        <v>11</v>
      </c>
      <c r="AF62" s="136">
        <f t="shared" si="2"/>
        <v>5</v>
      </c>
      <c r="AG62" s="136">
        <f t="shared" si="2"/>
        <v>41</v>
      </c>
      <c r="AH62" s="136">
        <f t="shared" si="2"/>
        <v>35</v>
      </c>
      <c r="AI62" s="136">
        <f t="shared" si="2"/>
        <v>10</v>
      </c>
      <c r="AJ62" s="136">
        <f t="shared" si="2"/>
        <v>36</v>
      </c>
      <c r="AK62" s="136">
        <f t="shared" si="2"/>
        <v>27</v>
      </c>
      <c r="AL62" s="136">
        <f t="shared" si="2"/>
        <v>49</v>
      </c>
      <c r="AM62" s="136">
        <f t="shared" si="2"/>
        <v>41</v>
      </c>
      <c r="AN62" s="136">
        <f t="shared" si="2"/>
        <v>23</v>
      </c>
      <c r="AO62" s="136">
        <f t="shared" si="2"/>
        <v>10</v>
      </c>
      <c r="AP62" s="136">
        <f t="shared" si="2"/>
        <v>41</v>
      </c>
      <c r="AQ62" s="136">
        <f t="shared" si="2"/>
        <v>47</v>
      </c>
      <c r="AR62" s="136">
        <f t="shared" si="2"/>
        <v>43</v>
      </c>
      <c r="AS62" s="136">
        <f t="shared" si="2"/>
        <v>13</v>
      </c>
      <c r="AT62">
        <f t="shared" si="3"/>
        <v>33</v>
      </c>
      <c r="AU62" s="136">
        <f t="shared" si="2"/>
        <v>49</v>
      </c>
      <c r="AV62" s="136">
        <f t="shared" si="4"/>
        <v>40</v>
      </c>
      <c r="AW62" s="136">
        <f t="shared" si="4"/>
        <v>45</v>
      </c>
      <c r="AX62" s="136">
        <f t="shared" si="4"/>
        <v>26</v>
      </c>
      <c r="AY62" s="136">
        <f t="shared" si="4"/>
        <v>26</v>
      </c>
      <c r="AZ62" s="136">
        <f t="shared" si="4"/>
        <v>19</v>
      </c>
      <c r="BA62" s="136">
        <f t="shared" si="4"/>
        <v>25</v>
      </c>
      <c r="BB62" s="136">
        <f t="shared" si="4"/>
        <v>25</v>
      </c>
      <c r="BC62" s="136">
        <f t="shared" si="4"/>
        <v>25</v>
      </c>
      <c r="BD62" s="136">
        <f t="shared" si="4"/>
        <v>48</v>
      </c>
      <c r="BE62" s="136">
        <f t="shared" si="7"/>
        <v>79494</v>
      </c>
    </row>
    <row r="63" spans="1:57" x14ac:dyDescent="0.3">
      <c r="A63" s="136" t="s">
        <v>223</v>
      </c>
      <c r="B63" s="136">
        <f t="shared" si="1"/>
        <v>39</v>
      </c>
      <c r="C63" s="136">
        <f t="shared" si="1"/>
        <v>31</v>
      </c>
      <c r="D63" s="136">
        <f t="shared" si="1"/>
        <v>38</v>
      </c>
      <c r="E63" s="136">
        <f t="shared" si="1"/>
        <v>30</v>
      </c>
      <c r="F63" s="136">
        <f t="shared" si="1"/>
        <v>19</v>
      </c>
      <c r="G63" s="136">
        <f t="shared" si="1"/>
        <v>14</v>
      </c>
      <c r="H63" s="136">
        <f t="shared" si="1"/>
        <v>19</v>
      </c>
      <c r="I63" s="136">
        <f t="shared" si="1"/>
        <v>1</v>
      </c>
      <c r="J63" s="136">
        <f t="shared" si="1"/>
        <v>9</v>
      </c>
      <c r="K63" s="136">
        <f t="shared" si="1"/>
        <v>27</v>
      </c>
      <c r="L63" s="136">
        <f t="shared" si="1"/>
        <v>22</v>
      </c>
      <c r="M63" s="136">
        <f t="shared" si="1"/>
        <v>1</v>
      </c>
      <c r="N63" s="136">
        <f t="shared" si="1"/>
        <v>3</v>
      </c>
      <c r="O63" s="136">
        <f t="shared" si="1"/>
        <v>7</v>
      </c>
      <c r="P63" s="136">
        <f t="shared" si="1"/>
        <v>37</v>
      </c>
      <c r="Q63" s="136">
        <f t="shared" si="1"/>
        <v>17</v>
      </c>
      <c r="R63" s="136">
        <f t="shared" si="1"/>
        <v>1</v>
      </c>
      <c r="S63" s="136">
        <f t="shared" si="1"/>
        <v>10</v>
      </c>
      <c r="T63" s="136">
        <f t="shared" si="1"/>
        <v>5</v>
      </c>
      <c r="U63" s="136">
        <f t="shared" si="1"/>
        <v>24</v>
      </c>
      <c r="V63" s="136">
        <f t="shared" si="1"/>
        <v>24</v>
      </c>
      <c r="W63" s="136">
        <f t="shared" si="1"/>
        <v>19</v>
      </c>
      <c r="X63" s="136">
        <f t="shared" si="1"/>
        <v>25</v>
      </c>
      <c r="Y63" s="136">
        <f t="shared" si="1"/>
        <v>25</v>
      </c>
      <c r="Z63" s="136">
        <f t="shared" si="1"/>
        <v>25</v>
      </c>
      <c r="AA63" s="136">
        <f t="shared" si="1"/>
        <v>2</v>
      </c>
      <c r="AB63" s="136">
        <f t="shared" si="5"/>
        <v>86800</v>
      </c>
      <c r="AC63" s="136">
        <v>86800</v>
      </c>
      <c r="AD63" s="136"/>
      <c r="AE63" s="136">
        <f t="shared" si="6"/>
        <v>11</v>
      </c>
      <c r="AF63" s="136">
        <f t="shared" si="2"/>
        <v>19</v>
      </c>
      <c r="AG63" s="136">
        <f t="shared" si="2"/>
        <v>12</v>
      </c>
      <c r="AH63" s="136">
        <f t="shared" si="2"/>
        <v>20</v>
      </c>
      <c r="AI63" s="136">
        <f t="shared" si="2"/>
        <v>31</v>
      </c>
      <c r="AJ63" s="136">
        <f t="shared" si="2"/>
        <v>36</v>
      </c>
      <c r="AK63" s="136">
        <f t="shared" si="2"/>
        <v>31</v>
      </c>
      <c r="AL63" s="136">
        <f t="shared" si="2"/>
        <v>49</v>
      </c>
      <c r="AM63" s="136">
        <f t="shared" si="2"/>
        <v>41</v>
      </c>
      <c r="AN63" s="136">
        <f t="shared" si="2"/>
        <v>23</v>
      </c>
      <c r="AO63" s="136">
        <f t="shared" si="2"/>
        <v>28</v>
      </c>
      <c r="AP63" s="136">
        <f t="shared" si="2"/>
        <v>49</v>
      </c>
      <c r="AQ63" s="136">
        <f t="shared" si="2"/>
        <v>47</v>
      </c>
      <c r="AR63" s="136">
        <f t="shared" si="2"/>
        <v>43</v>
      </c>
      <c r="AS63" s="136">
        <f t="shared" si="2"/>
        <v>13</v>
      </c>
      <c r="AT63">
        <f t="shared" si="3"/>
        <v>33</v>
      </c>
      <c r="AU63" s="136">
        <f t="shared" si="2"/>
        <v>49</v>
      </c>
      <c r="AV63" s="136">
        <f t="shared" si="4"/>
        <v>40</v>
      </c>
      <c r="AW63" s="136">
        <f t="shared" si="4"/>
        <v>45</v>
      </c>
      <c r="AX63" s="136">
        <f t="shared" si="4"/>
        <v>26</v>
      </c>
      <c r="AY63" s="136">
        <f t="shared" si="4"/>
        <v>26</v>
      </c>
      <c r="AZ63" s="136">
        <f t="shared" si="4"/>
        <v>31</v>
      </c>
      <c r="BA63" s="136">
        <f t="shared" si="4"/>
        <v>25</v>
      </c>
      <c r="BB63" s="136">
        <f t="shared" si="4"/>
        <v>25</v>
      </c>
      <c r="BC63" s="136">
        <f t="shared" si="4"/>
        <v>25</v>
      </c>
      <c r="BD63" s="136">
        <f t="shared" si="4"/>
        <v>48</v>
      </c>
      <c r="BE63" s="136">
        <f t="shared" si="7"/>
        <v>86800</v>
      </c>
    </row>
    <row r="64" spans="1:57" x14ac:dyDescent="0.3">
      <c r="A64" s="136" t="s">
        <v>224</v>
      </c>
      <c r="B64" s="136">
        <f t="shared" si="1"/>
        <v>39</v>
      </c>
      <c r="C64" s="136">
        <f t="shared" si="1"/>
        <v>31</v>
      </c>
      <c r="D64" s="136">
        <f t="shared" si="1"/>
        <v>38</v>
      </c>
      <c r="E64" s="136">
        <f t="shared" si="1"/>
        <v>44</v>
      </c>
      <c r="F64" s="136">
        <f t="shared" si="1"/>
        <v>19</v>
      </c>
      <c r="G64" s="136">
        <f t="shared" si="1"/>
        <v>14</v>
      </c>
      <c r="H64" s="136">
        <f t="shared" si="1"/>
        <v>16</v>
      </c>
      <c r="I64" s="136">
        <f t="shared" si="1"/>
        <v>23</v>
      </c>
      <c r="J64" s="136">
        <f t="shared" si="1"/>
        <v>9</v>
      </c>
      <c r="K64" s="136">
        <f t="shared" si="1"/>
        <v>27</v>
      </c>
      <c r="L64" s="136">
        <f t="shared" si="1"/>
        <v>22</v>
      </c>
      <c r="M64" s="136">
        <f t="shared" si="1"/>
        <v>22</v>
      </c>
      <c r="N64" s="136">
        <f t="shared" si="1"/>
        <v>3</v>
      </c>
      <c r="O64" s="136">
        <f t="shared" si="1"/>
        <v>7</v>
      </c>
      <c r="P64" s="136">
        <f t="shared" si="1"/>
        <v>37</v>
      </c>
      <c r="Q64" s="136">
        <f t="shared" si="1"/>
        <v>17</v>
      </c>
      <c r="R64" s="136">
        <f t="shared" si="1"/>
        <v>1</v>
      </c>
      <c r="S64" s="136">
        <f t="shared" si="1"/>
        <v>10</v>
      </c>
      <c r="T64" s="136">
        <f t="shared" si="1"/>
        <v>44</v>
      </c>
      <c r="U64" s="136">
        <f t="shared" si="1"/>
        <v>24</v>
      </c>
      <c r="V64" s="136">
        <f t="shared" si="1"/>
        <v>24</v>
      </c>
      <c r="W64" s="136">
        <f t="shared" ref="W64:AA64" si="8">RANK(W12,W$3:W$51,W$1)</f>
        <v>3</v>
      </c>
      <c r="X64" s="136">
        <f t="shared" si="8"/>
        <v>25</v>
      </c>
      <c r="Y64" s="136">
        <f t="shared" si="8"/>
        <v>25</v>
      </c>
      <c r="Z64" s="136">
        <f t="shared" si="8"/>
        <v>25</v>
      </c>
      <c r="AA64" s="136">
        <f t="shared" si="8"/>
        <v>2</v>
      </c>
      <c r="AB64" s="136">
        <f t="shared" si="5"/>
        <v>86499</v>
      </c>
      <c r="AC64" s="136">
        <v>86499.5</v>
      </c>
      <c r="AD64" s="136"/>
      <c r="AE64" s="136">
        <f t="shared" si="6"/>
        <v>11</v>
      </c>
      <c r="AF64" s="136">
        <f t="shared" si="2"/>
        <v>19</v>
      </c>
      <c r="AG64" s="136">
        <f t="shared" si="2"/>
        <v>12</v>
      </c>
      <c r="AH64" s="136">
        <f t="shared" si="2"/>
        <v>6</v>
      </c>
      <c r="AI64" s="136">
        <f t="shared" si="2"/>
        <v>31</v>
      </c>
      <c r="AJ64" s="136">
        <f t="shared" si="2"/>
        <v>36</v>
      </c>
      <c r="AK64" s="136">
        <f t="shared" si="2"/>
        <v>34</v>
      </c>
      <c r="AL64" s="136">
        <f t="shared" si="2"/>
        <v>27</v>
      </c>
      <c r="AM64" s="136">
        <f t="shared" si="2"/>
        <v>41</v>
      </c>
      <c r="AN64" s="136">
        <f t="shared" si="2"/>
        <v>23</v>
      </c>
      <c r="AO64" s="136">
        <f t="shared" si="2"/>
        <v>28</v>
      </c>
      <c r="AP64" s="136">
        <f t="shared" si="2"/>
        <v>28</v>
      </c>
      <c r="AQ64" s="136">
        <f t="shared" si="2"/>
        <v>47</v>
      </c>
      <c r="AR64" s="136">
        <f t="shared" si="2"/>
        <v>43</v>
      </c>
      <c r="AS64" s="136">
        <f t="shared" si="2"/>
        <v>13</v>
      </c>
      <c r="AT64">
        <f t="shared" si="3"/>
        <v>33</v>
      </c>
      <c r="AU64" s="136">
        <f t="shared" si="2"/>
        <v>49</v>
      </c>
      <c r="AV64" s="136">
        <f t="shared" si="4"/>
        <v>40</v>
      </c>
      <c r="AW64" s="136">
        <f t="shared" si="4"/>
        <v>6</v>
      </c>
      <c r="AX64" s="136">
        <f t="shared" si="4"/>
        <v>26</v>
      </c>
      <c r="AY64" s="136">
        <f t="shared" si="4"/>
        <v>26</v>
      </c>
      <c r="AZ64" s="136">
        <f t="shared" si="4"/>
        <v>47</v>
      </c>
      <c r="BA64" s="136">
        <f t="shared" si="4"/>
        <v>25</v>
      </c>
      <c r="BB64" s="136">
        <f t="shared" si="4"/>
        <v>25</v>
      </c>
      <c r="BC64" s="136">
        <f t="shared" si="4"/>
        <v>25</v>
      </c>
      <c r="BD64" s="136">
        <f t="shared" si="4"/>
        <v>48</v>
      </c>
      <c r="BE64" s="136">
        <f t="shared" si="7"/>
        <v>86499</v>
      </c>
    </row>
    <row r="65" spans="1:57" x14ac:dyDescent="0.3">
      <c r="A65" s="136" t="s">
        <v>226</v>
      </c>
      <c r="B65" s="136">
        <f t="shared" ref="B65:AA74" si="9">RANK(B13,B$3:B$51,B$1)</f>
        <v>39</v>
      </c>
      <c r="C65" s="136">
        <f t="shared" si="9"/>
        <v>31</v>
      </c>
      <c r="D65" s="136">
        <f t="shared" si="9"/>
        <v>9</v>
      </c>
      <c r="E65" s="136">
        <f t="shared" si="9"/>
        <v>30</v>
      </c>
      <c r="F65" s="136">
        <f t="shared" si="9"/>
        <v>19</v>
      </c>
      <c r="G65" s="136">
        <f t="shared" si="9"/>
        <v>14</v>
      </c>
      <c r="H65" s="136">
        <f t="shared" si="9"/>
        <v>19</v>
      </c>
      <c r="I65" s="136">
        <f t="shared" si="9"/>
        <v>1</v>
      </c>
      <c r="J65" s="136">
        <f t="shared" si="9"/>
        <v>9</v>
      </c>
      <c r="K65" s="136">
        <f t="shared" si="9"/>
        <v>27</v>
      </c>
      <c r="L65" s="136">
        <f t="shared" si="9"/>
        <v>22</v>
      </c>
      <c r="M65" s="136">
        <f t="shared" si="9"/>
        <v>22</v>
      </c>
      <c r="N65" s="136">
        <f t="shared" si="9"/>
        <v>3</v>
      </c>
      <c r="O65" s="136">
        <f t="shared" si="9"/>
        <v>7</v>
      </c>
      <c r="P65" s="136">
        <f t="shared" si="9"/>
        <v>37</v>
      </c>
      <c r="Q65" s="136">
        <f t="shared" si="9"/>
        <v>17</v>
      </c>
      <c r="R65" s="136">
        <f t="shared" si="9"/>
        <v>1</v>
      </c>
      <c r="S65" s="136">
        <f t="shared" si="9"/>
        <v>10</v>
      </c>
      <c r="T65" s="136">
        <f t="shared" si="9"/>
        <v>5</v>
      </c>
      <c r="U65" s="136">
        <f t="shared" si="9"/>
        <v>24</v>
      </c>
      <c r="V65" s="136">
        <f t="shared" si="9"/>
        <v>24</v>
      </c>
      <c r="W65" s="136">
        <f t="shared" si="9"/>
        <v>19</v>
      </c>
      <c r="X65" s="136">
        <f t="shared" si="9"/>
        <v>25</v>
      </c>
      <c r="Y65" s="136">
        <f t="shared" si="9"/>
        <v>25</v>
      </c>
      <c r="Z65" s="136">
        <f t="shared" si="9"/>
        <v>25</v>
      </c>
      <c r="AA65" s="136">
        <f t="shared" si="9"/>
        <v>2</v>
      </c>
      <c r="AB65" s="136">
        <f t="shared" si="5"/>
        <v>88050</v>
      </c>
      <c r="AC65" s="136">
        <v>88050</v>
      </c>
      <c r="AD65" s="136"/>
      <c r="AE65" s="136">
        <f t="shared" si="6"/>
        <v>11</v>
      </c>
      <c r="AF65" s="136">
        <f t="shared" si="2"/>
        <v>19</v>
      </c>
      <c r="AG65" s="136">
        <f t="shared" si="2"/>
        <v>41</v>
      </c>
      <c r="AH65" s="136">
        <f t="shared" si="2"/>
        <v>20</v>
      </c>
      <c r="AI65" s="136">
        <f t="shared" si="2"/>
        <v>31</v>
      </c>
      <c r="AJ65" s="136">
        <f t="shared" si="2"/>
        <v>36</v>
      </c>
      <c r="AK65" s="136">
        <f t="shared" si="2"/>
        <v>31</v>
      </c>
      <c r="AL65" s="136">
        <f t="shared" si="2"/>
        <v>49</v>
      </c>
      <c r="AM65" s="136">
        <f t="shared" si="2"/>
        <v>41</v>
      </c>
      <c r="AN65" s="136">
        <f t="shared" si="2"/>
        <v>23</v>
      </c>
      <c r="AO65" s="136">
        <f t="shared" si="2"/>
        <v>28</v>
      </c>
      <c r="AP65" s="136">
        <f t="shared" si="2"/>
        <v>28</v>
      </c>
      <c r="AQ65" s="136">
        <f t="shared" si="2"/>
        <v>47</v>
      </c>
      <c r="AR65" s="136">
        <f t="shared" si="2"/>
        <v>43</v>
      </c>
      <c r="AS65" s="136">
        <f t="shared" si="2"/>
        <v>13</v>
      </c>
      <c r="AT65">
        <f t="shared" si="3"/>
        <v>33</v>
      </c>
      <c r="AU65" s="136">
        <f t="shared" si="2"/>
        <v>49</v>
      </c>
      <c r="AV65" s="136">
        <f t="shared" si="4"/>
        <v>40</v>
      </c>
      <c r="AW65" s="136">
        <f t="shared" si="4"/>
        <v>45</v>
      </c>
      <c r="AX65" s="136">
        <f t="shared" si="4"/>
        <v>26</v>
      </c>
      <c r="AY65" s="136">
        <f t="shared" si="4"/>
        <v>26</v>
      </c>
      <c r="AZ65" s="136">
        <f t="shared" si="4"/>
        <v>31</v>
      </c>
      <c r="BA65" s="136">
        <f t="shared" si="4"/>
        <v>25</v>
      </c>
      <c r="BB65" s="136">
        <f t="shared" si="4"/>
        <v>25</v>
      </c>
      <c r="BC65" s="136">
        <f t="shared" si="4"/>
        <v>25</v>
      </c>
      <c r="BD65" s="136">
        <f t="shared" si="4"/>
        <v>48</v>
      </c>
      <c r="BE65" s="136">
        <f t="shared" si="7"/>
        <v>88050</v>
      </c>
    </row>
    <row r="66" spans="1:57" x14ac:dyDescent="0.3">
      <c r="A66" s="136" t="s">
        <v>228</v>
      </c>
      <c r="B66" s="136">
        <f t="shared" si="9"/>
        <v>27</v>
      </c>
      <c r="C66" s="136">
        <f t="shared" si="9"/>
        <v>31</v>
      </c>
      <c r="D66" s="136">
        <f t="shared" si="9"/>
        <v>9</v>
      </c>
      <c r="E66" s="136">
        <f t="shared" si="9"/>
        <v>15</v>
      </c>
      <c r="F66" s="136">
        <f t="shared" si="9"/>
        <v>19</v>
      </c>
      <c r="G66" s="136">
        <f t="shared" si="9"/>
        <v>14</v>
      </c>
      <c r="H66" s="136">
        <f t="shared" si="9"/>
        <v>3</v>
      </c>
      <c r="I66" s="136">
        <f t="shared" si="9"/>
        <v>1</v>
      </c>
      <c r="J66" s="136">
        <f t="shared" si="9"/>
        <v>9</v>
      </c>
      <c r="K66" s="136">
        <f t="shared" si="9"/>
        <v>9</v>
      </c>
      <c r="L66" s="136">
        <f t="shared" si="9"/>
        <v>22</v>
      </c>
      <c r="M66" s="136">
        <f t="shared" si="9"/>
        <v>1</v>
      </c>
      <c r="N66" s="136">
        <f t="shared" si="9"/>
        <v>3</v>
      </c>
      <c r="O66" s="136">
        <f t="shared" si="9"/>
        <v>7</v>
      </c>
      <c r="P66" s="136">
        <f t="shared" si="9"/>
        <v>10</v>
      </c>
      <c r="Q66" s="136">
        <f t="shared" si="9"/>
        <v>17</v>
      </c>
      <c r="R66" s="136">
        <f t="shared" si="9"/>
        <v>1</v>
      </c>
      <c r="S66" s="136">
        <f t="shared" si="9"/>
        <v>10</v>
      </c>
      <c r="T66" s="136">
        <f t="shared" si="9"/>
        <v>35</v>
      </c>
      <c r="U66" s="136">
        <f t="shared" si="9"/>
        <v>24</v>
      </c>
      <c r="V66" s="136">
        <f t="shared" si="9"/>
        <v>24</v>
      </c>
      <c r="W66" s="136">
        <f t="shared" si="9"/>
        <v>12</v>
      </c>
      <c r="X66" s="136">
        <f t="shared" si="9"/>
        <v>25</v>
      </c>
      <c r="Y66" s="136">
        <f t="shared" si="9"/>
        <v>25</v>
      </c>
      <c r="Z66" s="136">
        <f t="shared" si="9"/>
        <v>25</v>
      </c>
      <c r="AA66" s="136">
        <f t="shared" si="9"/>
        <v>2</v>
      </c>
      <c r="AB66" s="136">
        <f t="shared" si="5"/>
        <v>116295</v>
      </c>
      <c r="AC66" s="136">
        <v>116295</v>
      </c>
      <c r="AD66" s="136"/>
      <c r="AE66" s="136">
        <f t="shared" si="6"/>
        <v>23</v>
      </c>
      <c r="AF66" s="136">
        <f t="shared" si="2"/>
        <v>19</v>
      </c>
      <c r="AG66" s="136">
        <f t="shared" si="2"/>
        <v>41</v>
      </c>
      <c r="AH66" s="136">
        <f t="shared" si="2"/>
        <v>35</v>
      </c>
      <c r="AI66" s="136">
        <f t="shared" si="2"/>
        <v>31</v>
      </c>
      <c r="AJ66" s="136">
        <f t="shared" si="2"/>
        <v>36</v>
      </c>
      <c r="AK66" s="136">
        <f t="shared" si="2"/>
        <v>47</v>
      </c>
      <c r="AL66" s="136">
        <f t="shared" si="2"/>
        <v>49</v>
      </c>
      <c r="AM66" s="136">
        <f t="shared" si="2"/>
        <v>41</v>
      </c>
      <c r="AN66" s="136">
        <f t="shared" si="2"/>
        <v>41</v>
      </c>
      <c r="AO66" s="136">
        <f t="shared" si="2"/>
        <v>28</v>
      </c>
      <c r="AP66" s="136">
        <f t="shared" si="2"/>
        <v>49</v>
      </c>
      <c r="AQ66" s="136">
        <f t="shared" si="2"/>
        <v>47</v>
      </c>
      <c r="AR66" s="136">
        <f t="shared" si="2"/>
        <v>43</v>
      </c>
      <c r="AS66" s="136">
        <f t="shared" si="2"/>
        <v>40</v>
      </c>
      <c r="AT66">
        <f t="shared" si="3"/>
        <v>33</v>
      </c>
      <c r="AU66" s="136">
        <f t="shared" si="2"/>
        <v>49</v>
      </c>
      <c r="AV66" s="136">
        <f t="shared" si="4"/>
        <v>40</v>
      </c>
      <c r="AW66" s="136">
        <f t="shared" si="4"/>
        <v>15</v>
      </c>
      <c r="AX66" s="136">
        <f t="shared" si="4"/>
        <v>26</v>
      </c>
      <c r="AY66" s="136">
        <f t="shared" si="4"/>
        <v>26</v>
      </c>
      <c r="AZ66" s="136">
        <f t="shared" si="4"/>
        <v>38</v>
      </c>
      <c r="BA66" s="136">
        <f t="shared" si="4"/>
        <v>25</v>
      </c>
      <c r="BB66" s="136">
        <f t="shared" si="4"/>
        <v>25</v>
      </c>
      <c r="BC66" s="136">
        <f t="shared" si="4"/>
        <v>25</v>
      </c>
      <c r="BD66" s="136">
        <f t="shared" si="4"/>
        <v>48</v>
      </c>
      <c r="BE66" s="136">
        <f t="shared" si="7"/>
        <v>116295</v>
      </c>
    </row>
    <row r="67" spans="1:57" x14ac:dyDescent="0.3">
      <c r="A67" s="136" t="s">
        <v>229</v>
      </c>
      <c r="B67" s="136">
        <f t="shared" si="9"/>
        <v>27</v>
      </c>
      <c r="C67" s="136">
        <f t="shared" si="9"/>
        <v>31</v>
      </c>
      <c r="D67" s="136">
        <f t="shared" si="9"/>
        <v>9</v>
      </c>
      <c r="E67" s="136">
        <f t="shared" si="9"/>
        <v>30</v>
      </c>
      <c r="F67" s="136">
        <f t="shared" si="9"/>
        <v>33</v>
      </c>
      <c r="G67" s="136">
        <f t="shared" si="9"/>
        <v>14</v>
      </c>
      <c r="H67" s="136">
        <f t="shared" si="9"/>
        <v>16</v>
      </c>
      <c r="I67" s="136">
        <f t="shared" si="9"/>
        <v>23</v>
      </c>
      <c r="J67" s="136">
        <f t="shared" si="9"/>
        <v>25</v>
      </c>
      <c r="K67" s="136">
        <f t="shared" si="9"/>
        <v>27</v>
      </c>
      <c r="L67" s="136">
        <f t="shared" si="9"/>
        <v>22</v>
      </c>
      <c r="M67" s="136">
        <f t="shared" si="9"/>
        <v>22</v>
      </c>
      <c r="N67" s="136">
        <f t="shared" si="9"/>
        <v>3</v>
      </c>
      <c r="O67" s="136">
        <f t="shared" si="9"/>
        <v>7</v>
      </c>
      <c r="P67" s="136">
        <f t="shared" si="9"/>
        <v>37</v>
      </c>
      <c r="Q67" s="136">
        <f t="shared" si="9"/>
        <v>17</v>
      </c>
      <c r="R67" s="136">
        <f t="shared" si="9"/>
        <v>1</v>
      </c>
      <c r="S67" s="136">
        <f t="shared" si="9"/>
        <v>10</v>
      </c>
      <c r="T67" s="136">
        <f t="shared" si="9"/>
        <v>35</v>
      </c>
      <c r="U67" s="136">
        <f t="shared" si="9"/>
        <v>24</v>
      </c>
      <c r="V67" s="136">
        <f t="shared" si="9"/>
        <v>24</v>
      </c>
      <c r="W67" s="136">
        <f t="shared" si="9"/>
        <v>10</v>
      </c>
      <c r="X67" s="136">
        <f t="shared" si="9"/>
        <v>25</v>
      </c>
      <c r="Y67" s="136">
        <f t="shared" si="9"/>
        <v>25</v>
      </c>
      <c r="Z67" s="136">
        <f t="shared" si="9"/>
        <v>25</v>
      </c>
      <c r="AA67" s="136">
        <f t="shared" si="9"/>
        <v>2</v>
      </c>
      <c r="AB67" s="136">
        <f t="shared" si="5"/>
        <v>113265</v>
      </c>
      <c r="AC67" s="136">
        <v>113265</v>
      </c>
      <c r="AD67" s="136"/>
      <c r="AE67" s="136">
        <f t="shared" si="6"/>
        <v>23</v>
      </c>
      <c r="AF67" s="136">
        <f t="shared" si="2"/>
        <v>19</v>
      </c>
      <c r="AG67" s="136">
        <f t="shared" si="2"/>
        <v>41</v>
      </c>
      <c r="AH67" s="136">
        <f t="shared" si="2"/>
        <v>20</v>
      </c>
      <c r="AI67" s="136">
        <f t="shared" si="2"/>
        <v>17</v>
      </c>
      <c r="AJ67" s="136">
        <f t="shared" si="2"/>
        <v>36</v>
      </c>
      <c r="AK67" s="136">
        <f t="shared" si="2"/>
        <v>34</v>
      </c>
      <c r="AL67" s="136">
        <f t="shared" si="2"/>
        <v>27</v>
      </c>
      <c r="AM67" s="136">
        <f t="shared" si="2"/>
        <v>25</v>
      </c>
      <c r="AN67" s="136">
        <f t="shared" si="2"/>
        <v>23</v>
      </c>
      <c r="AO67" s="136">
        <f t="shared" si="2"/>
        <v>28</v>
      </c>
      <c r="AP67" s="136">
        <f t="shared" si="2"/>
        <v>28</v>
      </c>
      <c r="AQ67" s="136">
        <f t="shared" si="2"/>
        <v>47</v>
      </c>
      <c r="AR67" s="136">
        <f t="shared" si="2"/>
        <v>43</v>
      </c>
      <c r="AS67" s="136">
        <f t="shared" si="2"/>
        <v>13</v>
      </c>
      <c r="AT67">
        <f t="shared" si="3"/>
        <v>33</v>
      </c>
      <c r="AU67" s="136">
        <f t="shared" si="2"/>
        <v>49</v>
      </c>
      <c r="AV67" s="136">
        <f t="shared" si="4"/>
        <v>40</v>
      </c>
      <c r="AW67" s="136">
        <f t="shared" si="4"/>
        <v>15</v>
      </c>
      <c r="AX67" s="136">
        <f t="shared" si="4"/>
        <v>26</v>
      </c>
      <c r="AY67" s="136">
        <f t="shared" si="4"/>
        <v>26</v>
      </c>
      <c r="AZ67" s="136">
        <f t="shared" si="4"/>
        <v>40</v>
      </c>
      <c r="BA67" s="136">
        <f t="shared" si="4"/>
        <v>25</v>
      </c>
      <c r="BB67" s="136">
        <f t="shared" si="4"/>
        <v>25</v>
      </c>
      <c r="BC67" s="136">
        <f t="shared" si="4"/>
        <v>25</v>
      </c>
      <c r="BD67" s="136">
        <f t="shared" si="4"/>
        <v>48</v>
      </c>
      <c r="BE67" s="136">
        <f t="shared" si="7"/>
        <v>113265</v>
      </c>
    </row>
    <row r="68" spans="1:57" x14ac:dyDescent="0.3">
      <c r="A68" s="136" t="s">
        <v>230</v>
      </c>
      <c r="B68" s="136">
        <f t="shared" si="9"/>
        <v>36</v>
      </c>
      <c r="C68" s="136">
        <f t="shared" si="9"/>
        <v>31</v>
      </c>
      <c r="D68" s="136">
        <f t="shared" si="9"/>
        <v>9</v>
      </c>
      <c r="E68" s="136">
        <f t="shared" si="9"/>
        <v>14</v>
      </c>
      <c r="F68" s="136">
        <f t="shared" si="9"/>
        <v>40</v>
      </c>
      <c r="G68" s="136">
        <f t="shared" si="9"/>
        <v>14</v>
      </c>
      <c r="H68" s="136">
        <f t="shared" si="9"/>
        <v>19</v>
      </c>
      <c r="I68" s="136">
        <f t="shared" si="9"/>
        <v>1</v>
      </c>
      <c r="J68" s="136">
        <f t="shared" si="9"/>
        <v>9</v>
      </c>
      <c r="K68" s="136">
        <f t="shared" si="9"/>
        <v>27</v>
      </c>
      <c r="L68" s="136">
        <f t="shared" si="9"/>
        <v>22</v>
      </c>
      <c r="M68" s="136">
        <f t="shared" si="9"/>
        <v>1</v>
      </c>
      <c r="N68" s="136">
        <f t="shared" si="9"/>
        <v>3</v>
      </c>
      <c r="O68" s="136">
        <f t="shared" si="9"/>
        <v>7</v>
      </c>
      <c r="P68" s="136">
        <f t="shared" si="9"/>
        <v>10</v>
      </c>
      <c r="Q68" s="136">
        <f t="shared" si="9"/>
        <v>17</v>
      </c>
      <c r="R68" s="136">
        <f t="shared" si="9"/>
        <v>1</v>
      </c>
      <c r="S68" s="136">
        <f t="shared" si="9"/>
        <v>1</v>
      </c>
      <c r="T68" s="136">
        <f t="shared" si="9"/>
        <v>5</v>
      </c>
      <c r="U68" s="136">
        <f t="shared" si="9"/>
        <v>24</v>
      </c>
      <c r="V68" s="136">
        <f t="shared" si="9"/>
        <v>24</v>
      </c>
      <c r="W68" s="136">
        <f t="shared" si="9"/>
        <v>35</v>
      </c>
      <c r="X68" s="136">
        <f t="shared" si="9"/>
        <v>25</v>
      </c>
      <c r="Y68" s="136">
        <f t="shared" si="9"/>
        <v>25</v>
      </c>
      <c r="Z68" s="136">
        <f t="shared" si="9"/>
        <v>25</v>
      </c>
      <c r="AA68" s="136">
        <f t="shared" si="9"/>
        <v>2</v>
      </c>
      <c r="AB68" s="136">
        <f t="shared" si="5"/>
        <v>111395</v>
      </c>
      <c r="AC68" s="136">
        <v>111395</v>
      </c>
      <c r="AD68" s="136"/>
      <c r="AE68" s="136">
        <f t="shared" si="6"/>
        <v>14</v>
      </c>
      <c r="AF68" s="136">
        <f t="shared" si="2"/>
        <v>19</v>
      </c>
      <c r="AG68" s="136">
        <f t="shared" si="2"/>
        <v>41</v>
      </c>
      <c r="AH68" s="136">
        <f t="shared" si="2"/>
        <v>36</v>
      </c>
      <c r="AI68" s="136">
        <f t="shared" si="2"/>
        <v>10</v>
      </c>
      <c r="AJ68" s="136">
        <f t="shared" si="2"/>
        <v>36</v>
      </c>
      <c r="AK68" s="136">
        <f t="shared" si="2"/>
        <v>31</v>
      </c>
      <c r="AL68" s="136">
        <f t="shared" si="2"/>
        <v>49</v>
      </c>
      <c r="AM68" s="136">
        <f t="shared" si="2"/>
        <v>41</v>
      </c>
      <c r="AN68" s="136">
        <f t="shared" si="2"/>
        <v>23</v>
      </c>
      <c r="AO68" s="136">
        <f t="shared" si="2"/>
        <v>28</v>
      </c>
      <c r="AP68" s="136">
        <f t="shared" si="2"/>
        <v>49</v>
      </c>
      <c r="AQ68" s="136">
        <f t="shared" si="2"/>
        <v>47</v>
      </c>
      <c r="AR68" s="136">
        <f t="shared" si="2"/>
        <v>43</v>
      </c>
      <c r="AS68" s="136">
        <f t="shared" si="2"/>
        <v>40</v>
      </c>
      <c r="AT68" s="136">
        <f t="shared" si="2"/>
        <v>33</v>
      </c>
      <c r="AU68" s="136">
        <f t="shared" si="2"/>
        <v>49</v>
      </c>
      <c r="AV68" s="136">
        <f t="shared" si="4"/>
        <v>49</v>
      </c>
      <c r="AW68" s="136">
        <f t="shared" si="4"/>
        <v>45</v>
      </c>
      <c r="AX68" s="136">
        <f t="shared" si="4"/>
        <v>26</v>
      </c>
      <c r="AY68" s="136">
        <f t="shared" si="4"/>
        <v>26</v>
      </c>
      <c r="AZ68" s="136">
        <f t="shared" si="4"/>
        <v>15</v>
      </c>
      <c r="BA68" s="136">
        <f t="shared" si="4"/>
        <v>25</v>
      </c>
      <c r="BB68" s="136">
        <f t="shared" si="4"/>
        <v>25</v>
      </c>
      <c r="BC68" s="136">
        <f t="shared" si="4"/>
        <v>25</v>
      </c>
      <c r="BD68" s="136">
        <f t="shared" si="4"/>
        <v>48</v>
      </c>
      <c r="BE68" s="136">
        <f t="shared" si="7"/>
        <v>111395</v>
      </c>
    </row>
    <row r="69" spans="1:57" x14ac:dyDescent="0.3">
      <c r="A69" s="136" t="s">
        <v>231</v>
      </c>
      <c r="B69" s="136">
        <f t="shared" si="9"/>
        <v>27</v>
      </c>
      <c r="C69" s="136">
        <f t="shared" si="9"/>
        <v>19</v>
      </c>
      <c r="D69" s="136">
        <f t="shared" si="9"/>
        <v>9</v>
      </c>
      <c r="E69" s="136">
        <f t="shared" si="9"/>
        <v>15</v>
      </c>
      <c r="F69" s="136">
        <f t="shared" si="9"/>
        <v>19</v>
      </c>
      <c r="G69" s="136">
        <f t="shared" si="9"/>
        <v>14</v>
      </c>
      <c r="H69" s="136">
        <f t="shared" si="9"/>
        <v>3</v>
      </c>
      <c r="I69" s="136">
        <f t="shared" si="9"/>
        <v>1</v>
      </c>
      <c r="J69" s="136">
        <f t="shared" si="9"/>
        <v>9</v>
      </c>
      <c r="K69" s="136">
        <f t="shared" si="9"/>
        <v>9</v>
      </c>
      <c r="L69" s="136">
        <f t="shared" si="9"/>
        <v>22</v>
      </c>
      <c r="M69" s="136">
        <f t="shared" si="9"/>
        <v>1</v>
      </c>
      <c r="N69" s="136">
        <f t="shared" si="9"/>
        <v>3</v>
      </c>
      <c r="O69" s="136">
        <f t="shared" si="9"/>
        <v>7</v>
      </c>
      <c r="P69" s="136">
        <f t="shared" si="9"/>
        <v>10</v>
      </c>
      <c r="Q69" s="136">
        <f t="shared" si="9"/>
        <v>17</v>
      </c>
      <c r="R69" s="136">
        <f t="shared" si="9"/>
        <v>1</v>
      </c>
      <c r="S69" s="136">
        <f t="shared" si="9"/>
        <v>10</v>
      </c>
      <c r="T69" s="136">
        <f t="shared" si="9"/>
        <v>35</v>
      </c>
      <c r="U69" s="136">
        <f t="shared" si="9"/>
        <v>24</v>
      </c>
      <c r="V69" s="136">
        <f t="shared" si="9"/>
        <v>24</v>
      </c>
      <c r="W69" s="136">
        <f t="shared" si="9"/>
        <v>12</v>
      </c>
      <c r="X69" s="136">
        <f t="shared" si="9"/>
        <v>25</v>
      </c>
      <c r="Y69" s="136">
        <f t="shared" si="9"/>
        <v>25</v>
      </c>
      <c r="Z69" s="136">
        <f t="shared" si="9"/>
        <v>25</v>
      </c>
      <c r="AA69" s="136">
        <f t="shared" si="9"/>
        <v>2</v>
      </c>
      <c r="AB69" s="136">
        <f t="shared" si="5"/>
        <v>116800</v>
      </c>
      <c r="AC69" s="136">
        <v>116800</v>
      </c>
      <c r="AD69" s="136"/>
      <c r="AE69" s="136">
        <f t="shared" si="6"/>
        <v>23</v>
      </c>
      <c r="AF69" s="136">
        <f t="shared" si="2"/>
        <v>31</v>
      </c>
      <c r="AG69" s="136">
        <f t="shared" si="2"/>
        <v>41</v>
      </c>
      <c r="AH69" s="136">
        <f t="shared" si="2"/>
        <v>35</v>
      </c>
      <c r="AI69" s="136">
        <f t="shared" si="2"/>
        <v>31</v>
      </c>
      <c r="AJ69" s="136">
        <f t="shared" si="2"/>
        <v>36</v>
      </c>
      <c r="AK69" s="136">
        <f t="shared" si="2"/>
        <v>47</v>
      </c>
      <c r="AL69" s="136">
        <f t="shared" si="2"/>
        <v>49</v>
      </c>
      <c r="AM69" s="136">
        <f t="shared" si="2"/>
        <v>41</v>
      </c>
      <c r="AN69" s="136">
        <f t="shared" si="2"/>
        <v>41</v>
      </c>
      <c r="AO69" s="136">
        <f t="shared" si="2"/>
        <v>28</v>
      </c>
      <c r="AP69" s="136">
        <f t="shared" si="2"/>
        <v>49</v>
      </c>
      <c r="AQ69" s="136">
        <f t="shared" si="2"/>
        <v>47</v>
      </c>
      <c r="AR69" s="136">
        <f t="shared" si="2"/>
        <v>43</v>
      </c>
      <c r="AS69" s="136">
        <f t="shared" si="2"/>
        <v>40</v>
      </c>
      <c r="AT69" s="136">
        <f t="shared" si="2"/>
        <v>33</v>
      </c>
      <c r="AU69" s="136">
        <f t="shared" si="2"/>
        <v>49</v>
      </c>
      <c r="AV69" s="136">
        <f t="shared" si="4"/>
        <v>40</v>
      </c>
      <c r="AW69" s="136">
        <f t="shared" si="4"/>
        <v>15</v>
      </c>
      <c r="AX69" s="136">
        <f t="shared" si="4"/>
        <v>26</v>
      </c>
      <c r="AY69" s="136">
        <f t="shared" si="4"/>
        <v>26</v>
      </c>
      <c r="AZ69" s="136">
        <f t="shared" si="4"/>
        <v>38</v>
      </c>
      <c r="BA69" s="136">
        <f t="shared" si="4"/>
        <v>25</v>
      </c>
      <c r="BB69" s="136">
        <f t="shared" si="4"/>
        <v>25</v>
      </c>
      <c r="BC69" s="136">
        <f t="shared" si="4"/>
        <v>25</v>
      </c>
      <c r="BD69" s="136">
        <f t="shared" si="4"/>
        <v>48</v>
      </c>
      <c r="BE69" s="136">
        <f t="shared" si="7"/>
        <v>116800</v>
      </c>
    </row>
    <row r="70" spans="1:57" x14ac:dyDescent="0.3">
      <c r="A70" s="136" t="s">
        <v>232</v>
      </c>
      <c r="B70" s="136">
        <f t="shared" si="9"/>
        <v>27</v>
      </c>
      <c r="C70" s="136">
        <f t="shared" si="9"/>
        <v>19</v>
      </c>
      <c r="D70" s="136">
        <f t="shared" si="9"/>
        <v>38</v>
      </c>
      <c r="E70" s="136">
        <f t="shared" si="9"/>
        <v>30</v>
      </c>
      <c r="F70" s="136">
        <f t="shared" si="9"/>
        <v>33</v>
      </c>
      <c r="G70" s="136">
        <f t="shared" si="9"/>
        <v>14</v>
      </c>
      <c r="H70" s="136">
        <f t="shared" si="9"/>
        <v>3</v>
      </c>
      <c r="I70" s="136">
        <f t="shared" si="9"/>
        <v>1</v>
      </c>
      <c r="J70" s="136">
        <f t="shared" si="9"/>
        <v>5</v>
      </c>
      <c r="K70" s="136">
        <f t="shared" si="9"/>
        <v>27</v>
      </c>
      <c r="L70" s="136">
        <f t="shared" si="9"/>
        <v>22</v>
      </c>
      <c r="M70" s="136">
        <f t="shared" si="9"/>
        <v>1</v>
      </c>
      <c r="N70" s="136">
        <f t="shared" si="9"/>
        <v>3</v>
      </c>
      <c r="O70" s="136">
        <f t="shared" si="9"/>
        <v>7</v>
      </c>
      <c r="P70" s="136">
        <f t="shared" si="9"/>
        <v>10</v>
      </c>
      <c r="Q70" s="136">
        <f t="shared" si="9"/>
        <v>17</v>
      </c>
      <c r="R70" s="136">
        <f t="shared" si="9"/>
        <v>1</v>
      </c>
      <c r="S70" s="136">
        <f t="shared" si="9"/>
        <v>10</v>
      </c>
      <c r="T70" s="136">
        <f t="shared" si="9"/>
        <v>2</v>
      </c>
      <c r="U70" s="136">
        <f t="shared" si="9"/>
        <v>24</v>
      </c>
      <c r="V70" s="136">
        <f t="shared" si="9"/>
        <v>24</v>
      </c>
      <c r="W70" s="136">
        <f t="shared" si="9"/>
        <v>30</v>
      </c>
      <c r="X70" s="136">
        <f t="shared" si="9"/>
        <v>25</v>
      </c>
      <c r="Y70" s="136">
        <f t="shared" si="9"/>
        <v>25</v>
      </c>
      <c r="Z70" s="136">
        <f t="shared" si="9"/>
        <v>25</v>
      </c>
      <c r="AA70" s="136">
        <f t="shared" si="9"/>
        <v>2</v>
      </c>
      <c r="AB70" s="136">
        <f t="shared" si="5"/>
        <v>115750</v>
      </c>
      <c r="AC70" s="136">
        <v>115750</v>
      </c>
      <c r="AD70" s="136"/>
      <c r="AE70" s="136">
        <f t="shared" si="6"/>
        <v>23</v>
      </c>
      <c r="AF70" s="136">
        <f t="shared" si="2"/>
        <v>31</v>
      </c>
      <c r="AG70" s="136">
        <f t="shared" si="2"/>
        <v>12</v>
      </c>
      <c r="AH70" s="136">
        <f t="shared" si="2"/>
        <v>20</v>
      </c>
      <c r="AI70" s="136">
        <f t="shared" si="2"/>
        <v>17</v>
      </c>
      <c r="AJ70" s="136">
        <f t="shared" si="2"/>
        <v>36</v>
      </c>
      <c r="AK70" s="136">
        <f t="shared" si="2"/>
        <v>47</v>
      </c>
      <c r="AL70" s="136">
        <f t="shared" si="2"/>
        <v>49</v>
      </c>
      <c r="AM70" s="136">
        <f t="shared" si="2"/>
        <v>45</v>
      </c>
      <c r="AN70" s="136">
        <f t="shared" si="2"/>
        <v>23</v>
      </c>
      <c r="AO70" s="136">
        <f t="shared" si="2"/>
        <v>28</v>
      </c>
      <c r="AP70" s="136">
        <f t="shared" si="2"/>
        <v>49</v>
      </c>
      <c r="AQ70" s="136">
        <f t="shared" si="2"/>
        <v>47</v>
      </c>
      <c r="AR70" s="136">
        <f t="shared" si="2"/>
        <v>43</v>
      </c>
      <c r="AS70" s="136">
        <f t="shared" si="2"/>
        <v>40</v>
      </c>
      <c r="AT70" s="136">
        <f t="shared" si="2"/>
        <v>33</v>
      </c>
      <c r="AU70" s="136">
        <f t="shared" ref="AU70:BD96" si="10">50-R70</f>
        <v>49</v>
      </c>
      <c r="AV70" s="136">
        <f t="shared" si="4"/>
        <v>40</v>
      </c>
      <c r="AW70" s="136">
        <f t="shared" si="4"/>
        <v>48</v>
      </c>
      <c r="AX70" s="136">
        <f t="shared" si="4"/>
        <v>26</v>
      </c>
      <c r="AY70" s="136">
        <f t="shared" si="4"/>
        <v>26</v>
      </c>
      <c r="AZ70" s="136">
        <f t="shared" si="4"/>
        <v>20</v>
      </c>
      <c r="BA70" s="136">
        <f t="shared" si="4"/>
        <v>25</v>
      </c>
      <c r="BB70" s="136">
        <f t="shared" si="4"/>
        <v>25</v>
      </c>
      <c r="BC70" s="136">
        <f t="shared" si="4"/>
        <v>25</v>
      </c>
      <c r="BD70" s="136">
        <f t="shared" si="4"/>
        <v>48</v>
      </c>
      <c r="BE70" s="136">
        <f t="shared" si="7"/>
        <v>115750</v>
      </c>
    </row>
    <row r="71" spans="1:57" x14ac:dyDescent="0.3">
      <c r="A71" s="136" t="s">
        <v>233</v>
      </c>
      <c r="B71" s="136">
        <f t="shared" si="9"/>
        <v>39</v>
      </c>
      <c r="C71" s="136">
        <f t="shared" si="9"/>
        <v>31</v>
      </c>
      <c r="D71" s="136">
        <f t="shared" si="9"/>
        <v>38</v>
      </c>
      <c r="E71" s="136">
        <f t="shared" si="9"/>
        <v>15</v>
      </c>
      <c r="F71" s="136">
        <f t="shared" si="9"/>
        <v>40</v>
      </c>
      <c r="G71" s="136">
        <f t="shared" si="9"/>
        <v>14</v>
      </c>
      <c r="H71" s="136">
        <f t="shared" si="9"/>
        <v>23</v>
      </c>
      <c r="I71" s="136">
        <f t="shared" si="9"/>
        <v>1</v>
      </c>
      <c r="J71" s="136">
        <f t="shared" si="9"/>
        <v>9</v>
      </c>
      <c r="K71" s="136">
        <f t="shared" si="9"/>
        <v>27</v>
      </c>
      <c r="L71" s="136">
        <f t="shared" si="9"/>
        <v>22</v>
      </c>
      <c r="M71" s="136">
        <f t="shared" si="9"/>
        <v>9</v>
      </c>
      <c r="N71" s="136">
        <f t="shared" si="9"/>
        <v>3</v>
      </c>
      <c r="O71" s="136">
        <f t="shared" si="9"/>
        <v>7</v>
      </c>
      <c r="P71" s="136">
        <f t="shared" si="9"/>
        <v>10</v>
      </c>
      <c r="Q71" s="136">
        <f t="shared" si="9"/>
        <v>17</v>
      </c>
      <c r="R71" s="136">
        <f t="shared" si="9"/>
        <v>1</v>
      </c>
      <c r="S71" s="136">
        <f t="shared" si="9"/>
        <v>1</v>
      </c>
      <c r="T71" s="136">
        <f t="shared" si="9"/>
        <v>5</v>
      </c>
      <c r="U71" s="136">
        <f t="shared" si="9"/>
        <v>24</v>
      </c>
      <c r="V71" s="136">
        <f t="shared" si="9"/>
        <v>24</v>
      </c>
      <c r="W71" s="136">
        <f t="shared" si="9"/>
        <v>41</v>
      </c>
      <c r="X71" s="136">
        <f t="shared" si="9"/>
        <v>25</v>
      </c>
      <c r="Y71" s="136">
        <f t="shared" si="9"/>
        <v>25</v>
      </c>
      <c r="Z71" s="136">
        <f t="shared" si="9"/>
        <v>25</v>
      </c>
      <c r="AA71" s="136">
        <f t="shared" si="9"/>
        <v>2</v>
      </c>
      <c r="AB71" s="136">
        <f t="shared" si="5"/>
        <v>110610</v>
      </c>
      <c r="AC71" s="136">
        <v>110610</v>
      </c>
      <c r="AD71" s="136"/>
      <c r="AE71" s="136">
        <f t="shared" si="6"/>
        <v>11</v>
      </c>
      <c r="AF71" s="136">
        <f t="shared" si="6"/>
        <v>19</v>
      </c>
      <c r="AG71" s="136">
        <f t="shared" si="6"/>
        <v>12</v>
      </c>
      <c r="AH71" s="136">
        <f t="shared" si="6"/>
        <v>35</v>
      </c>
      <c r="AI71" s="136">
        <f t="shared" si="6"/>
        <v>10</v>
      </c>
      <c r="AJ71" s="136">
        <f t="shared" si="6"/>
        <v>36</v>
      </c>
      <c r="AK71" s="136">
        <f t="shared" si="6"/>
        <v>27</v>
      </c>
      <c r="AL71" s="136">
        <f t="shared" si="6"/>
        <v>49</v>
      </c>
      <c r="AM71" s="136">
        <f t="shared" si="6"/>
        <v>41</v>
      </c>
      <c r="AN71" s="136">
        <f t="shared" si="6"/>
        <v>23</v>
      </c>
      <c r="AO71" s="136">
        <f t="shared" si="6"/>
        <v>28</v>
      </c>
      <c r="AP71" s="136">
        <f t="shared" si="6"/>
        <v>41</v>
      </c>
      <c r="AQ71" s="136">
        <f t="shared" si="6"/>
        <v>47</v>
      </c>
      <c r="AR71" s="136">
        <f t="shared" si="6"/>
        <v>43</v>
      </c>
      <c r="AS71" s="136">
        <f t="shared" si="6"/>
        <v>40</v>
      </c>
      <c r="AT71" s="136">
        <f t="shared" si="6"/>
        <v>33</v>
      </c>
      <c r="AU71" s="136">
        <f t="shared" si="10"/>
        <v>49</v>
      </c>
      <c r="AV71" s="136">
        <f t="shared" si="10"/>
        <v>49</v>
      </c>
      <c r="AW71" s="136">
        <f t="shared" si="10"/>
        <v>45</v>
      </c>
      <c r="AX71" s="136">
        <f t="shared" si="10"/>
        <v>26</v>
      </c>
      <c r="AY71" s="136">
        <f t="shared" si="10"/>
        <v>26</v>
      </c>
      <c r="AZ71" s="136">
        <f t="shared" si="10"/>
        <v>9</v>
      </c>
      <c r="BA71" s="136">
        <f t="shared" si="10"/>
        <v>25</v>
      </c>
      <c r="BB71" s="136">
        <f t="shared" si="10"/>
        <v>25</v>
      </c>
      <c r="BC71" s="136">
        <f t="shared" si="10"/>
        <v>25</v>
      </c>
      <c r="BD71" s="136">
        <f t="shared" si="10"/>
        <v>48</v>
      </c>
      <c r="BE71" s="136">
        <f t="shared" si="7"/>
        <v>110610</v>
      </c>
    </row>
    <row r="72" spans="1:57" x14ac:dyDescent="0.3">
      <c r="A72" s="136" t="s">
        <v>234</v>
      </c>
      <c r="B72" s="136">
        <f t="shared" si="9"/>
        <v>36</v>
      </c>
      <c r="C72" s="136">
        <f t="shared" si="9"/>
        <v>19</v>
      </c>
      <c r="D72" s="136">
        <f t="shared" si="9"/>
        <v>9</v>
      </c>
      <c r="E72" s="136">
        <f t="shared" si="9"/>
        <v>7</v>
      </c>
      <c r="F72" s="136">
        <f t="shared" si="9"/>
        <v>19</v>
      </c>
      <c r="G72" s="136">
        <f t="shared" si="9"/>
        <v>14</v>
      </c>
      <c r="H72" s="136">
        <f t="shared" si="9"/>
        <v>3</v>
      </c>
      <c r="I72" s="136">
        <f t="shared" si="9"/>
        <v>1</v>
      </c>
      <c r="J72" s="136">
        <f t="shared" si="9"/>
        <v>5</v>
      </c>
      <c r="K72" s="136">
        <f t="shared" si="9"/>
        <v>9</v>
      </c>
      <c r="L72" s="136">
        <f t="shared" si="9"/>
        <v>22</v>
      </c>
      <c r="M72" s="136">
        <f t="shared" si="9"/>
        <v>1</v>
      </c>
      <c r="N72" s="136">
        <f t="shared" si="9"/>
        <v>3</v>
      </c>
      <c r="O72" s="136">
        <f t="shared" si="9"/>
        <v>7</v>
      </c>
      <c r="P72" s="136">
        <f t="shared" si="9"/>
        <v>10</v>
      </c>
      <c r="Q72" s="136">
        <f t="shared" si="9"/>
        <v>17</v>
      </c>
      <c r="R72" s="136">
        <f t="shared" si="9"/>
        <v>1</v>
      </c>
      <c r="S72" s="136">
        <f t="shared" si="9"/>
        <v>10</v>
      </c>
      <c r="T72" s="136">
        <f t="shared" si="9"/>
        <v>17</v>
      </c>
      <c r="U72" s="136">
        <f t="shared" si="9"/>
        <v>24</v>
      </c>
      <c r="V72" s="136">
        <f t="shared" si="9"/>
        <v>24</v>
      </c>
      <c r="W72" s="136">
        <f t="shared" si="9"/>
        <v>17</v>
      </c>
      <c r="X72" s="136">
        <f t="shared" si="9"/>
        <v>25</v>
      </c>
      <c r="Y72" s="136">
        <f t="shared" si="9"/>
        <v>25</v>
      </c>
      <c r="Z72" s="136">
        <f t="shared" si="9"/>
        <v>25</v>
      </c>
      <c r="AA72" s="136">
        <f t="shared" si="9"/>
        <v>2</v>
      </c>
      <c r="AB72" s="136">
        <f t="shared" si="5"/>
        <v>147361</v>
      </c>
      <c r="AC72" s="136">
        <v>147361.5</v>
      </c>
      <c r="AD72" s="136"/>
      <c r="AE72" s="136">
        <f t="shared" si="6"/>
        <v>14</v>
      </c>
      <c r="AF72" s="136">
        <f t="shared" si="6"/>
        <v>31</v>
      </c>
      <c r="AG72" s="136">
        <f t="shared" si="6"/>
        <v>41</v>
      </c>
      <c r="AH72" s="136">
        <f t="shared" si="6"/>
        <v>43</v>
      </c>
      <c r="AI72" s="136">
        <f t="shared" si="6"/>
        <v>31</v>
      </c>
      <c r="AJ72" s="136">
        <f t="shared" si="6"/>
        <v>36</v>
      </c>
      <c r="AK72" s="136">
        <f t="shared" si="6"/>
        <v>47</v>
      </c>
      <c r="AL72" s="136">
        <f t="shared" si="6"/>
        <v>49</v>
      </c>
      <c r="AM72" s="136">
        <f t="shared" si="6"/>
        <v>45</v>
      </c>
      <c r="AN72" s="136">
        <f t="shared" si="6"/>
        <v>41</v>
      </c>
      <c r="AO72" s="136">
        <f t="shared" si="6"/>
        <v>28</v>
      </c>
      <c r="AP72" s="136">
        <f t="shared" si="6"/>
        <v>49</v>
      </c>
      <c r="AQ72" s="136">
        <f t="shared" si="6"/>
        <v>47</v>
      </c>
      <c r="AR72" s="136">
        <f t="shared" si="6"/>
        <v>43</v>
      </c>
      <c r="AS72" s="136">
        <f t="shared" si="6"/>
        <v>40</v>
      </c>
      <c r="AT72" s="136">
        <f t="shared" si="6"/>
        <v>33</v>
      </c>
      <c r="AU72" s="136">
        <f t="shared" si="10"/>
        <v>49</v>
      </c>
      <c r="AV72" s="136">
        <f t="shared" si="10"/>
        <v>40</v>
      </c>
      <c r="AW72" s="136">
        <f t="shared" si="10"/>
        <v>33</v>
      </c>
      <c r="AX72" s="136">
        <f t="shared" si="10"/>
        <v>26</v>
      </c>
      <c r="AY72" s="136">
        <f t="shared" si="10"/>
        <v>26</v>
      </c>
      <c r="AZ72" s="136">
        <f t="shared" si="10"/>
        <v>33</v>
      </c>
      <c r="BA72" s="136">
        <f t="shared" si="10"/>
        <v>25</v>
      </c>
      <c r="BB72" s="136">
        <f t="shared" si="10"/>
        <v>25</v>
      </c>
      <c r="BC72" s="136">
        <f t="shared" si="10"/>
        <v>25</v>
      </c>
      <c r="BD72" s="136">
        <f t="shared" si="10"/>
        <v>48</v>
      </c>
      <c r="BE72" s="136">
        <f t="shared" si="7"/>
        <v>147361</v>
      </c>
    </row>
    <row r="73" spans="1:57" x14ac:dyDescent="0.3">
      <c r="A73" s="136" t="s">
        <v>235</v>
      </c>
      <c r="B73" s="136">
        <f t="shared" si="9"/>
        <v>39</v>
      </c>
      <c r="C73" s="136">
        <f t="shared" si="9"/>
        <v>31</v>
      </c>
      <c r="D73" s="136">
        <f t="shared" si="9"/>
        <v>9</v>
      </c>
      <c r="E73" s="136">
        <f t="shared" si="9"/>
        <v>15</v>
      </c>
      <c r="F73" s="136">
        <f t="shared" si="9"/>
        <v>40</v>
      </c>
      <c r="G73" s="136">
        <f t="shared" si="9"/>
        <v>14</v>
      </c>
      <c r="H73" s="136">
        <f t="shared" si="9"/>
        <v>23</v>
      </c>
      <c r="I73" s="136">
        <f t="shared" si="9"/>
        <v>1</v>
      </c>
      <c r="J73" s="136">
        <f t="shared" si="9"/>
        <v>9</v>
      </c>
      <c r="K73" s="136">
        <f t="shared" si="9"/>
        <v>27</v>
      </c>
      <c r="L73" s="136">
        <f t="shared" si="9"/>
        <v>22</v>
      </c>
      <c r="M73" s="136">
        <f t="shared" si="9"/>
        <v>9</v>
      </c>
      <c r="N73" s="136">
        <f t="shared" si="9"/>
        <v>3</v>
      </c>
      <c r="O73" s="136">
        <f t="shared" si="9"/>
        <v>7</v>
      </c>
      <c r="P73" s="136">
        <f t="shared" si="9"/>
        <v>10</v>
      </c>
      <c r="Q73" s="136">
        <f t="shared" si="9"/>
        <v>17</v>
      </c>
      <c r="R73" s="136">
        <f t="shared" si="9"/>
        <v>1</v>
      </c>
      <c r="S73" s="136">
        <f t="shared" si="9"/>
        <v>1</v>
      </c>
      <c r="T73" s="136">
        <f t="shared" si="9"/>
        <v>5</v>
      </c>
      <c r="U73" s="136">
        <f t="shared" si="9"/>
        <v>24</v>
      </c>
      <c r="V73" s="136">
        <f t="shared" si="9"/>
        <v>24</v>
      </c>
      <c r="W73" s="136">
        <f t="shared" si="9"/>
        <v>41</v>
      </c>
      <c r="X73" s="136">
        <f t="shared" si="9"/>
        <v>25</v>
      </c>
      <c r="Y73" s="136">
        <f t="shared" si="9"/>
        <v>25</v>
      </c>
      <c r="Z73" s="136">
        <f t="shared" si="9"/>
        <v>25</v>
      </c>
      <c r="AA73" s="136">
        <f t="shared" si="9"/>
        <v>2</v>
      </c>
      <c r="AB73" s="136">
        <f t="shared" si="5"/>
        <v>151050</v>
      </c>
      <c r="AC73" s="136">
        <v>151050</v>
      </c>
      <c r="AD73" s="136"/>
      <c r="AE73" s="136">
        <f t="shared" si="6"/>
        <v>11</v>
      </c>
      <c r="AF73" s="136">
        <f t="shared" si="6"/>
        <v>19</v>
      </c>
      <c r="AG73" s="136">
        <f t="shared" si="6"/>
        <v>41</v>
      </c>
      <c r="AH73" s="136">
        <f t="shared" si="6"/>
        <v>35</v>
      </c>
      <c r="AI73" s="136">
        <f t="shared" si="6"/>
        <v>10</v>
      </c>
      <c r="AJ73" s="136">
        <f t="shared" si="6"/>
        <v>36</v>
      </c>
      <c r="AK73" s="136">
        <f t="shared" si="6"/>
        <v>27</v>
      </c>
      <c r="AL73" s="136">
        <f t="shared" si="6"/>
        <v>49</v>
      </c>
      <c r="AM73" s="136">
        <f t="shared" si="6"/>
        <v>41</v>
      </c>
      <c r="AN73" s="136">
        <f t="shared" si="6"/>
        <v>23</v>
      </c>
      <c r="AO73" s="136">
        <f t="shared" si="6"/>
        <v>28</v>
      </c>
      <c r="AP73" s="136">
        <f t="shared" si="6"/>
        <v>41</v>
      </c>
      <c r="AQ73" s="136">
        <f t="shared" si="6"/>
        <v>47</v>
      </c>
      <c r="AR73" s="136">
        <f t="shared" si="6"/>
        <v>43</v>
      </c>
      <c r="AS73" s="136">
        <f t="shared" si="6"/>
        <v>40</v>
      </c>
      <c r="AT73" s="136">
        <f t="shared" si="6"/>
        <v>33</v>
      </c>
      <c r="AU73" s="136">
        <f t="shared" si="10"/>
        <v>49</v>
      </c>
      <c r="AV73" s="136">
        <f t="shared" si="10"/>
        <v>49</v>
      </c>
      <c r="AW73" s="136">
        <f t="shared" si="10"/>
        <v>45</v>
      </c>
      <c r="AX73" s="136">
        <f t="shared" si="10"/>
        <v>26</v>
      </c>
      <c r="AY73" s="136">
        <f t="shared" si="10"/>
        <v>26</v>
      </c>
      <c r="AZ73" s="136">
        <f t="shared" si="10"/>
        <v>9</v>
      </c>
      <c r="BA73" s="136">
        <f t="shared" si="10"/>
        <v>25</v>
      </c>
      <c r="BB73" s="136">
        <f t="shared" si="10"/>
        <v>25</v>
      </c>
      <c r="BC73" s="136">
        <f t="shared" si="10"/>
        <v>25</v>
      </c>
      <c r="BD73" s="136">
        <f t="shared" si="10"/>
        <v>48</v>
      </c>
      <c r="BE73" s="136">
        <f t="shared" si="7"/>
        <v>151050</v>
      </c>
    </row>
    <row r="74" spans="1:57" x14ac:dyDescent="0.3">
      <c r="A74" s="136" t="s">
        <v>236</v>
      </c>
      <c r="B74" s="136">
        <f t="shared" si="9"/>
        <v>27</v>
      </c>
      <c r="C74" s="136">
        <f t="shared" si="9"/>
        <v>19</v>
      </c>
      <c r="D74" s="136">
        <f t="shared" si="9"/>
        <v>9</v>
      </c>
      <c r="E74" s="136">
        <f t="shared" si="9"/>
        <v>15</v>
      </c>
      <c r="F74" s="136">
        <f t="shared" si="9"/>
        <v>19</v>
      </c>
      <c r="G74" s="136">
        <f t="shared" si="9"/>
        <v>14</v>
      </c>
      <c r="H74" s="136">
        <f t="shared" si="9"/>
        <v>3</v>
      </c>
      <c r="I74" s="136">
        <f t="shared" si="9"/>
        <v>1</v>
      </c>
      <c r="J74" s="136">
        <f t="shared" si="9"/>
        <v>5</v>
      </c>
      <c r="K74" s="136">
        <f t="shared" si="9"/>
        <v>9</v>
      </c>
      <c r="L74" s="136">
        <f t="shared" si="9"/>
        <v>22</v>
      </c>
      <c r="M74" s="136">
        <f t="shared" si="9"/>
        <v>1</v>
      </c>
      <c r="N74" s="136">
        <f t="shared" si="9"/>
        <v>3</v>
      </c>
      <c r="O74" s="136">
        <f t="shared" si="9"/>
        <v>7</v>
      </c>
      <c r="P74" s="136">
        <f t="shared" si="9"/>
        <v>10</v>
      </c>
      <c r="Q74" s="136">
        <f t="shared" si="9"/>
        <v>17</v>
      </c>
      <c r="R74" s="136">
        <f t="shared" si="9"/>
        <v>1</v>
      </c>
      <c r="S74" s="136">
        <f t="shared" si="9"/>
        <v>10</v>
      </c>
      <c r="T74" s="136">
        <f t="shared" si="9"/>
        <v>2</v>
      </c>
      <c r="U74" s="136">
        <f t="shared" si="9"/>
        <v>24</v>
      </c>
      <c r="V74" s="136">
        <f t="shared" si="9"/>
        <v>24</v>
      </c>
      <c r="W74" s="136">
        <f t="shared" ref="W74:AA74" si="11">RANK(W22,W$3:W$51,W$1)</f>
        <v>40</v>
      </c>
      <c r="X74" s="136">
        <f t="shared" si="11"/>
        <v>25</v>
      </c>
      <c r="Y74" s="136">
        <f t="shared" si="11"/>
        <v>25</v>
      </c>
      <c r="Z74" s="136">
        <f t="shared" si="11"/>
        <v>25</v>
      </c>
      <c r="AA74" s="136">
        <f t="shared" si="11"/>
        <v>2</v>
      </c>
      <c r="AB74" s="136">
        <f t="shared" si="5"/>
        <v>117969</v>
      </c>
      <c r="AC74" s="136">
        <v>117969.5</v>
      </c>
      <c r="AD74" s="136"/>
      <c r="AE74" s="136">
        <f t="shared" si="6"/>
        <v>23</v>
      </c>
      <c r="AF74" s="136">
        <f t="shared" si="6"/>
        <v>31</v>
      </c>
      <c r="AG74" s="136">
        <f t="shared" si="6"/>
        <v>41</v>
      </c>
      <c r="AH74" s="136">
        <f t="shared" si="6"/>
        <v>35</v>
      </c>
      <c r="AI74" s="136">
        <f t="shared" si="6"/>
        <v>31</v>
      </c>
      <c r="AJ74" s="136">
        <f t="shared" si="6"/>
        <v>36</v>
      </c>
      <c r="AK74" s="136">
        <f t="shared" si="6"/>
        <v>47</v>
      </c>
      <c r="AL74" s="136">
        <f t="shared" si="6"/>
        <v>49</v>
      </c>
      <c r="AM74" s="136">
        <f t="shared" si="6"/>
        <v>45</v>
      </c>
      <c r="AN74" s="136">
        <f t="shared" si="6"/>
        <v>41</v>
      </c>
      <c r="AO74" s="136">
        <f t="shared" si="6"/>
        <v>28</v>
      </c>
      <c r="AP74" s="136">
        <f t="shared" si="6"/>
        <v>49</v>
      </c>
      <c r="AQ74" s="136">
        <f t="shared" si="6"/>
        <v>47</v>
      </c>
      <c r="AR74" s="136">
        <f t="shared" si="6"/>
        <v>43</v>
      </c>
      <c r="AS74" s="136">
        <f t="shared" si="6"/>
        <v>40</v>
      </c>
      <c r="AT74" s="136">
        <f t="shared" si="6"/>
        <v>33</v>
      </c>
      <c r="AU74" s="136">
        <f t="shared" si="10"/>
        <v>49</v>
      </c>
      <c r="AV74" s="136">
        <f t="shared" si="10"/>
        <v>40</v>
      </c>
      <c r="AW74" s="136">
        <f t="shared" si="10"/>
        <v>48</v>
      </c>
      <c r="AX74" s="136">
        <f t="shared" si="10"/>
        <v>26</v>
      </c>
      <c r="AY74" s="136">
        <f t="shared" si="10"/>
        <v>26</v>
      </c>
      <c r="AZ74" s="136">
        <f t="shared" si="10"/>
        <v>10</v>
      </c>
      <c r="BA74" s="136">
        <f t="shared" si="10"/>
        <v>25</v>
      </c>
      <c r="BB74" s="136">
        <f t="shared" si="10"/>
        <v>25</v>
      </c>
      <c r="BC74" s="136">
        <f t="shared" si="10"/>
        <v>25</v>
      </c>
      <c r="BD74" s="136">
        <f t="shared" si="10"/>
        <v>48</v>
      </c>
      <c r="BE74" s="136">
        <f t="shared" si="7"/>
        <v>117969</v>
      </c>
    </row>
    <row r="75" spans="1:57" x14ac:dyDescent="0.3">
      <c r="A75" s="136" t="s">
        <v>237</v>
      </c>
      <c r="B75" s="136">
        <f t="shared" ref="B75:AA84" si="12">RANK(B23,B$3:B$51,B$1)</f>
        <v>36</v>
      </c>
      <c r="C75" s="136">
        <f t="shared" si="12"/>
        <v>19</v>
      </c>
      <c r="D75" s="136">
        <f t="shared" si="12"/>
        <v>9</v>
      </c>
      <c r="E75" s="136">
        <f t="shared" si="12"/>
        <v>7</v>
      </c>
      <c r="F75" s="136">
        <f t="shared" si="12"/>
        <v>33</v>
      </c>
      <c r="G75" s="136">
        <f t="shared" si="12"/>
        <v>14</v>
      </c>
      <c r="H75" s="136">
        <f t="shared" si="12"/>
        <v>3</v>
      </c>
      <c r="I75" s="136">
        <f t="shared" si="12"/>
        <v>1</v>
      </c>
      <c r="J75" s="136">
        <f t="shared" si="12"/>
        <v>5</v>
      </c>
      <c r="K75" s="136">
        <f t="shared" si="12"/>
        <v>9</v>
      </c>
      <c r="L75" s="136">
        <f t="shared" si="12"/>
        <v>22</v>
      </c>
      <c r="M75" s="136">
        <f t="shared" si="12"/>
        <v>1</v>
      </c>
      <c r="N75" s="136">
        <f t="shared" si="12"/>
        <v>3</v>
      </c>
      <c r="O75" s="136">
        <f t="shared" si="12"/>
        <v>7</v>
      </c>
      <c r="P75" s="136">
        <f t="shared" si="12"/>
        <v>10</v>
      </c>
      <c r="Q75" s="136">
        <f t="shared" si="12"/>
        <v>17</v>
      </c>
      <c r="R75" s="136">
        <f t="shared" si="12"/>
        <v>1</v>
      </c>
      <c r="S75" s="136">
        <f t="shared" si="12"/>
        <v>10</v>
      </c>
      <c r="T75" s="136">
        <f t="shared" si="12"/>
        <v>1</v>
      </c>
      <c r="U75" s="136">
        <f t="shared" si="12"/>
        <v>24</v>
      </c>
      <c r="V75" s="136">
        <f t="shared" si="12"/>
        <v>24</v>
      </c>
      <c r="W75" s="136">
        <f t="shared" si="12"/>
        <v>46</v>
      </c>
      <c r="X75" s="136">
        <f t="shared" si="12"/>
        <v>25</v>
      </c>
      <c r="Y75" s="136">
        <f t="shared" si="12"/>
        <v>25</v>
      </c>
      <c r="Z75" s="136">
        <f t="shared" si="12"/>
        <v>25</v>
      </c>
      <c r="AA75" s="136">
        <f t="shared" si="12"/>
        <v>2</v>
      </c>
      <c r="AB75" s="136">
        <f t="shared" si="5"/>
        <v>153400</v>
      </c>
      <c r="AC75" s="136">
        <v>153400</v>
      </c>
      <c r="AD75" s="136"/>
      <c r="AE75" s="136">
        <f t="shared" si="6"/>
        <v>14</v>
      </c>
      <c r="AF75" s="136">
        <f t="shared" si="6"/>
        <v>31</v>
      </c>
      <c r="AG75" s="136">
        <f t="shared" si="6"/>
        <v>41</v>
      </c>
      <c r="AH75" s="136">
        <f t="shared" si="6"/>
        <v>43</v>
      </c>
      <c r="AI75" s="136">
        <f t="shared" si="6"/>
        <v>17</v>
      </c>
      <c r="AJ75" s="136">
        <f t="shared" si="6"/>
        <v>36</v>
      </c>
      <c r="AK75" s="136">
        <f t="shared" si="6"/>
        <v>47</v>
      </c>
      <c r="AL75" s="136">
        <f t="shared" si="6"/>
        <v>49</v>
      </c>
      <c r="AM75" s="136">
        <f t="shared" si="6"/>
        <v>45</v>
      </c>
      <c r="AN75" s="136">
        <f t="shared" si="6"/>
        <v>41</v>
      </c>
      <c r="AO75" s="136">
        <f t="shared" si="6"/>
        <v>28</v>
      </c>
      <c r="AP75" s="136">
        <f t="shared" si="6"/>
        <v>49</v>
      </c>
      <c r="AQ75" s="136">
        <f t="shared" si="6"/>
        <v>47</v>
      </c>
      <c r="AR75" s="136">
        <f t="shared" si="6"/>
        <v>43</v>
      </c>
      <c r="AS75" s="136">
        <f t="shared" si="6"/>
        <v>40</v>
      </c>
      <c r="AT75" s="136">
        <f t="shared" si="6"/>
        <v>33</v>
      </c>
      <c r="AU75" s="136">
        <f t="shared" si="10"/>
        <v>49</v>
      </c>
      <c r="AV75" s="136">
        <f t="shared" si="10"/>
        <v>40</v>
      </c>
      <c r="AW75" s="136">
        <f t="shared" si="10"/>
        <v>49</v>
      </c>
      <c r="AX75" s="136">
        <f t="shared" si="10"/>
        <v>26</v>
      </c>
      <c r="AY75" s="136">
        <f t="shared" si="10"/>
        <v>26</v>
      </c>
      <c r="AZ75" s="136">
        <f t="shared" si="10"/>
        <v>4</v>
      </c>
      <c r="BA75" s="136">
        <f t="shared" si="10"/>
        <v>25</v>
      </c>
      <c r="BB75" s="136">
        <f t="shared" si="10"/>
        <v>25</v>
      </c>
      <c r="BC75" s="136">
        <f t="shared" si="10"/>
        <v>25</v>
      </c>
      <c r="BD75" s="136">
        <f t="shared" si="10"/>
        <v>48</v>
      </c>
      <c r="BE75" s="136">
        <f t="shared" si="7"/>
        <v>153400</v>
      </c>
    </row>
    <row r="76" spans="1:57" x14ac:dyDescent="0.3">
      <c r="A76" s="136" t="s">
        <v>239</v>
      </c>
      <c r="B76" s="136">
        <f t="shared" si="12"/>
        <v>27</v>
      </c>
      <c r="C76" s="136">
        <f t="shared" si="12"/>
        <v>31</v>
      </c>
      <c r="D76" s="136">
        <f t="shared" si="12"/>
        <v>38</v>
      </c>
      <c r="E76" s="136">
        <f t="shared" si="12"/>
        <v>40</v>
      </c>
      <c r="F76" s="136">
        <f t="shared" si="12"/>
        <v>33</v>
      </c>
      <c r="G76" s="136">
        <f t="shared" si="12"/>
        <v>14</v>
      </c>
      <c r="H76" s="136">
        <f t="shared" si="12"/>
        <v>23</v>
      </c>
      <c r="I76" s="136">
        <f t="shared" si="12"/>
        <v>45</v>
      </c>
      <c r="J76" s="136">
        <f t="shared" si="12"/>
        <v>25</v>
      </c>
      <c r="K76" s="136">
        <f t="shared" si="12"/>
        <v>27</v>
      </c>
      <c r="L76" s="136">
        <f t="shared" si="12"/>
        <v>45</v>
      </c>
      <c r="M76" s="136">
        <f t="shared" si="12"/>
        <v>22</v>
      </c>
      <c r="N76" s="136">
        <f t="shared" si="12"/>
        <v>3</v>
      </c>
      <c r="O76" s="136">
        <f t="shared" si="12"/>
        <v>7</v>
      </c>
      <c r="P76" s="136">
        <f t="shared" si="12"/>
        <v>37</v>
      </c>
      <c r="Q76" s="136">
        <f t="shared" si="12"/>
        <v>17</v>
      </c>
      <c r="R76" s="136">
        <f t="shared" si="12"/>
        <v>1</v>
      </c>
      <c r="S76" s="136">
        <f t="shared" si="12"/>
        <v>10</v>
      </c>
      <c r="T76" s="136">
        <f t="shared" si="12"/>
        <v>34</v>
      </c>
      <c r="U76" s="136">
        <f t="shared" si="12"/>
        <v>24</v>
      </c>
      <c r="V76" s="136">
        <f t="shared" si="12"/>
        <v>24</v>
      </c>
      <c r="W76" s="136">
        <f t="shared" si="12"/>
        <v>47</v>
      </c>
      <c r="X76" s="136">
        <f t="shared" si="12"/>
        <v>1</v>
      </c>
      <c r="Y76" s="136">
        <f t="shared" si="12"/>
        <v>1</v>
      </c>
      <c r="Z76" s="136">
        <f t="shared" si="12"/>
        <v>1</v>
      </c>
      <c r="AA76" s="136">
        <f t="shared" si="12"/>
        <v>1</v>
      </c>
      <c r="AB76" s="136">
        <f t="shared" si="5"/>
        <v>169993</v>
      </c>
      <c r="AC76" s="136">
        <v>169993.5</v>
      </c>
      <c r="AD76" s="136"/>
      <c r="AE76" s="136">
        <f t="shared" si="6"/>
        <v>23</v>
      </c>
      <c r="AF76" s="136">
        <f t="shared" si="6"/>
        <v>19</v>
      </c>
      <c r="AG76" s="136">
        <f t="shared" si="6"/>
        <v>12</v>
      </c>
      <c r="AH76" s="136">
        <f t="shared" si="6"/>
        <v>10</v>
      </c>
      <c r="AI76" s="136">
        <f t="shared" si="6"/>
        <v>17</v>
      </c>
      <c r="AJ76" s="136">
        <f t="shared" si="6"/>
        <v>36</v>
      </c>
      <c r="AK76" s="136">
        <f t="shared" si="6"/>
        <v>27</v>
      </c>
      <c r="AL76" s="136">
        <f t="shared" si="6"/>
        <v>5</v>
      </c>
      <c r="AM76" s="136">
        <f t="shared" si="6"/>
        <v>25</v>
      </c>
      <c r="AN76" s="136">
        <f t="shared" si="6"/>
        <v>23</v>
      </c>
      <c r="AO76" s="136">
        <f t="shared" si="6"/>
        <v>5</v>
      </c>
      <c r="AP76" s="136">
        <f t="shared" si="6"/>
        <v>28</v>
      </c>
      <c r="AQ76" s="136">
        <f t="shared" si="6"/>
        <v>47</v>
      </c>
      <c r="AR76" s="136">
        <f t="shared" si="6"/>
        <v>43</v>
      </c>
      <c r="AS76" s="136">
        <f t="shared" si="6"/>
        <v>13</v>
      </c>
      <c r="AT76" s="136">
        <f t="shared" si="6"/>
        <v>33</v>
      </c>
      <c r="AU76" s="136">
        <f t="shared" si="10"/>
        <v>49</v>
      </c>
      <c r="AV76" s="136">
        <f t="shared" si="10"/>
        <v>40</v>
      </c>
      <c r="AW76" s="136">
        <f t="shared" si="10"/>
        <v>16</v>
      </c>
      <c r="AX76" s="136">
        <f t="shared" si="10"/>
        <v>26</v>
      </c>
      <c r="AY76" s="136">
        <f t="shared" si="10"/>
        <v>26</v>
      </c>
      <c r="AZ76" s="136">
        <f t="shared" si="10"/>
        <v>3</v>
      </c>
      <c r="BA76" s="136">
        <f t="shared" si="10"/>
        <v>49</v>
      </c>
      <c r="BB76" s="136">
        <f t="shared" si="10"/>
        <v>49</v>
      </c>
      <c r="BC76" s="136">
        <f t="shared" si="10"/>
        <v>49</v>
      </c>
      <c r="BD76" s="136">
        <f t="shared" si="10"/>
        <v>49</v>
      </c>
      <c r="BE76" s="136">
        <f t="shared" si="7"/>
        <v>169993</v>
      </c>
    </row>
    <row r="77" spans="1:57" x14ac:dyDescent="0.3">
      <c r="A77" s="136" t="s">
        <v>240</v>
      </c>
      <c r="B77" s="136">
        <f t="shared" si="12"/>
        <v>27</v>
      </c>
      <c r="C77" s="136">
        <f t="shared" si="12"/>
        <v>31</v>
      </c>
      <c r="D77" s="136">
        <f t="shared" si="12"/>
        <v>9</v>
      </c>
      <c r="E77" s="136">
        <f t="shared" si="12"/>
        <v>30</v>
      </c>
      <c r="F77" s="136">
        <f t="shared" si="12"/>
        <v>33</v>
      </c>
      <c r="G77" s="136">
        <f t="shared" si="12"/>
        <v>14</v>
      </c>
      <c r="H77" s="136">
        <f t="shared" si="12"/>
        <v>16</v>
      </c>
      <c r="I77" s="136">
        <f t="shared" si="12"/>
        <v>23</v>
      </c>
      <c r="J77" s="136">
        <f t="shared" si="12"/>
        <v>25</v>
      </c>
      <c r="K77" s="136">
        <f t="shared" si="12"/>
        <v>27</v>
      </c>
      <c r="L77" s="136">
        <f t="shared" si="12"/>
        <v>22</v>
      </c>
      <c r="M77" s="136">
        <f t="shared" si="12"/>
        <v>22</v>
      </c>
      <c r="N77" s="136">
        <f t="shared" si="12"/>
        <v>3</v>
      </c>
      <c r="O77" s="136">
        <f t="shared" si="12"/>
        <v>7</v>
      </c>
      <c r="P77" s="136">
        <f t="shared" si="12"/>
        <v>37</v>
      </c>
      <c r="Q77" s="136">
        <f t="shared" si="12"/>
        <v>17</v>
      </c>
      <c r="R77" s="136">
        <f t="shared" si="12"/>
        <v>1</v>
      </c>
      <c r="S77" s="136">
        <f t="shared" si="12"/>
        <v>10</v>
      </c>
      <c r="T77" s="136">
        <f t="shared" si="12"/>
        <v>35</v>
      </c>
      <c r="U77" s="136">
        <f t="shared" si="12"/>
        <v>24</v>
      </c>
      <c r="V77" s="136">
        <f t="shared" si="12"/>
        <v>24</v>
      </c>
      <c r="W77" s="136">
        <f t="shared" si="12"/>
        <v>10</v>
      </c>
      <c r="X77" s="136">
        <f t="shared" si="12"/>
        <v>25</v>
      </c>
      <c r="Y77" s="136">
        <f t="shared" si="12"/>
        <v>25</v>
      </c>
      <c r="Z77" s="136">
        <f t="shared" si="12"/>
        <v>25</v>
      </c>
      <c r="AA77" s="136">
        <f t="shared" si="12"/>
        <v>2</v>
      </c>
      <c r="AB77" s="136">
        <f t="shared" si="5"/>
        <v>146790</v>
      </c>
      <c r="AC77" s="136">
        <v>146790</v>
      </c>
      <c r="AD77" s="136"/>
      <c r="AE77" s="136">
        <f t="shared" si="6"/>
        <v>23</v>
      </c>
      <c r="AF77" s="136">
        <f t="shared" si="6"/>
        <v>19</v>
      </c>
      <c r="AG77" s="136">
        <f t="shared" si="6"/>
        <v>41</v>
      </c>
      <c r="AH77" s="136">
        <f t="shared" si="6"/>
        <v>20</v>
      </c>
      <c r="AI77" s="136">
        <f t="shared" si="6"/>
        <v>17</v>
      </c>
      <c r="AJ77" s="136">
        <f t="shared" si="6"/>
        <v>36</v>
      </c>
      <c r="AK77" s="136">
        <f t="shared" si="6"/>
        <v>34</v>
      </c>
      <c r="AL77" s="136">
        <f t="shared" si="6"/>
        <v>27</v>
      </c>
      <c r="AM77" s="136">
        <f t="shared" si="6"/>
        <v>25</v>
      </c>
      <c r="AN77" s="136">
        <f t="shared" si="6"/>
        <v>23</v>
      </c>
      <c r="AO77" s="136">
        <f t="shared" si="6"/>
        <v>28</v>
      </c>
      <c r="AP77" s="136">
        <f t="shared" si="6"/>
        <v>28</v>
      </c>
      <c r="AQ77" s="136">
        <f t="shared" si="6"/>
        <v>47</v>
      </c>
      <c r="AR77" s="136">
        <f t="shared" si="6"/>
        <v>43</v>
      </c>
      <c r="AS77" s="136">
        <f t="shared" si="6"/>
        <v>13</v>
      </c>
      <c r="AT77" s="136">
        <f t="shared" si="6"/>
        <v>33</v>
      </c>
      <c r="AU77" s="136">
        <f t="shared" si="10"/>
        <v>49</v>
      </c>
      <c r="AV77" s="136">
        <f t="shared" si="10"/>
        <v>40</v>
      </c>
      <c r="AW77" s="136">
        <f t="shared" si="10"/>
        <v>15</v>
      </c>
      <c r="AX77" s="136">
        <f t="shared" si="10"/>
        <v>26</v>
      </c>
      <c r="AY77" s="136">
        <f t="shared" si="10"/>
        <v>26</v>
      </c>
      <c r="AZ77" s="136">
        <f t="shared" si="10"/>
        <v>40</v>
      </c>
      <c r="BA77" s="136">
        <f t="shared" si="10"/>
        <v>25</v>
      </c>
      <c r="BB77" s="136">
        <f t="shared" si="10"/>
        <v>25</v>
      </c>
      <c r="BC77" s="136">
        <f t="shared" si="10"/>
        <v>25</v>
      </c>
      <c r="BD77" s="136">
        <f t="shared" si="10"/>
        <v>48</v>
      </c>
      <c r="BE77" s="136">
        <f t="shared" si="7"/>
        <v>146790</v>
      </c>
    </row>
    <row r="78" spans="1:57" x14ac:dyDescent="0.3">
      <c r="A78" s="136" t="s">
        <v>241</v>
      </c>
      <c r="B78" s="136">
        <f t="shared" si="12"/>
        <v>19</v>
      </c>
      <c r="C78" s="136">
        <f t="shared" si="12"/>
        <v>19</v>
      </c>
      <c r="D78" s="136">
        <f t="shared" si="12"/>
        <v>9</v>
      </c>
      <c r="E78" s="136">
        <f t="shared" si="12"/>
        <v>7</v>
      </c>
      <c r="F78" s="136">
        <f t="shared" si="12"/>
        <v>19</v>
      </c>
      <c r="G78" s="136">
        <f t="shared" si="12"/>
        <v>14</v>
      </c>
      <c r="H78" s="136">
        <f t="shared" si="12"/>
        <v>3</v>
      </c>
      <c r="I78" s="136">
        <f t="shared" si="12"/>
        <v>23</v>
      </c>
      <c r="J78" s="136">
        <f t="shared" si="12"/>
        <v>30</v>
      </c>
      <c r="K78" s="136">
        <f t="shared" si="12"/>
        <v>9</v>
      </c>
      <c r="L78" s="136">
        <f t="shared" si="12"/>
        <v>8</v>
      </c>
      <c r="M78" s="136">
        <f t="shared" si="12"/>
        <v>22</v>
      </c>
      <c r="N78" s="136">
        <f t="shared" si="12"/>
        <v>3</v>
      </c>
      <c r="O78" s="136">
        <f t="shared" si="12"/>
        <v>7</v>
      </c>
      <c r="P78" s="136">
        <f t="shared" si="12"/>
        <v>10</v>
      </c>
      <c r="Q78" s="136">
        <f t="shared" si="12"/>
        <v>17</v>
      </c>
      <c r="R78" s="136">
        <f t="shared" si="12"/>
        <v>1</v>
      </c>
      <c r="S78" s="136">
        <f t="shared" si="12"/>
        <v>10</v>
      </c>
      <c r="T78" s="136">
        <f t="shared" si="12"/>
        <v>17</v>
      </c>
      <c r="U78" s="136">
        <f t="shared" si="12"/>
        <v>24</v>
      </c>
      <c r="V78" s="136">
        <f t="shared" si="12"/>
        <v>24</v>
      </c>
      <c r="W78" s="136">
        <f t="shared" si="12"/>
        <v>38</v>
      </c>
      <c r="X78" s="136">
        <f t="shared" si="12"/>
        <v>25</v>
      </c>
      <c r="Y78" s="136">
        <f t="shared" si="12"/>
        <v>25</v>
      </c>
      <c r="Z78" s="136">
        <f t="shared" si="12"/>
        <v>25</v>
      </c>
      <c r="AA78" s="136">
        <f t="shared" si="12"/>
        <v>2</v>
      </c>
      <c r="AB78" s="136">
        <f t="shared" si="5"/>
        <v>189440</v>
      </c>
      <c r="AC78" s="136">
        <v>189440</v>
      </c>
      <c r="AD78" s="136"/>
      <c r="AE78" s="136">
        <f t="shared" si="6"/>
        <v>31</v>
      </c>
      <c r="AF78" s="136">
        <f t="shared" si="6"/>
        <v>31</v>
      </c>
      <c r="AG78" s="136">
        <f t="shared" si="6"/>
        <v>41</v>
      </c>
      <c r="AH78" s="136">
        <f t="shared" si="6"/>
        <v>43</v>
      </c>
      <c r="AI78" s="136">
        <f t="shared" si="6"/>
        <v>31</v>
      </c>
      <c r="AJ78" s="136">
        <f t="shared" si="6"/>
        <v>36</v>
      </c>
      <c r="AK78" s="136">
        <f t="shared" si="6"/>
        <v>47</v>
      </c>
      <c r="AL78" s="136">
        <f t="shared" si="6"/>
        <v>27</v>
      </c>
      <c r="AM78" s="136">
        <f t="shared" si="6"/>
        <v>20</v>
      </c>
      <c r="AN78" s="136">
        <f t="shared" si="6"/>
        <v>41</v>
      </c>
      <c r="AO78" s="136">
        <f t="shared" si="6"/>
        <v>42</v>
      </c>
      <c r="AP78" s="136">
        <f t="shared" si="6"/>
        <v>28</v>
      </c>
      <c r="AQ78" s="136">
        <f t="shared" si="6"/>
        <v>47</v>
      </c>
      <c r="AR78" s="136">
        <f t="shared" si="6"/>
        <v>43</v>
      </c>
      <c r="AS78" s="136">
        <f t="shared" si="6"/>
        <v>40</v>
      </c>
      <c r="AT78" s="136">
        <f t="shared" si="6"/>
        <v>33</v>
      </c>
      <c r="AU78" s="136">
        <f t="shared" si="10"/>
        <v>49</v>
      </c>
      <c r="AV78" s="136">
        <f t="shared" si="10"/>
        <v>40</v>
      </c>
      <c r="AW78" s="136">
        <f t="shared" si="10"/>
        <v>33</v>
      </c>
      <c r="AX78" s="136">
        <f t="shared" si="10"/>
        <v>26</v>
      </c>
      <c r="AY78" s="136">
        <f t="shared" si="10"/>
        <v>26</v>
      </c>
      <c r="AZ78" s="136">
        <f t="shared" si="10"/>
        <v>12</v>
      </c>
      <c r="BA78" s="136">
        <f t="shared" si="10"/>
        <v>25</v>
      </c>
      <c r="BB78" s="136">
        <f t="shared" si="10"/>
        <v>25</v>
      </c>
      <c r="BC78" s="136">
        <f t="shared" si="10"/>
        <v>25</v>
      </c>
      <c r="BD78" s="136">
        <f t="shared" si="10"/>
        <v>48</v>
      </c>
      <c r="BE78" s="136">
        <f t="shared" si="7"/>
        <v>189440</v>
      </c>
    </row>
    <row r="79" spans="1:57" x14ac:dyDescent="0.3">
      <c r="A79" s="136" t="s">
        <v>242</v>
      </c>
      <c r="B79" s="136">
        <f t="shared" si="12"/>
        <v>5</v>
      </c>
      <c r="C79" s="136">
        <f t="shared" si="12"/>
        <v>19</v>
      </c>
      <c r="D79" s="136">
        <f t="shared" si="12"/>
        <v>9</v>
      </c>
      <c r="E79" s="136">
        <f t="shared" si="12"/>
        <v>15</v>
      </c>
      <c r="F79" s="136">
        <f t="shared" si="12"/>
        <v>19</v>
      </c>
      <c r="G79" s="136">
        <f t="shared" si="12"/>
        <v>1</v>
      </c>
      <c r="H79" s="136">
        <f t="shared" si="12"/>
        <v>3</v>
      </c>
      <c r="I79" s="136">
        <f t="shared" si="12"/>
        <v>23</v>
      </c>
      <c r="J79" s="136">
        <f t="shared" si="12"/>
        <v>30</v>
      </c>
      <c r="K79" s="136">
        <f t="shared" si="12"/>
        <v>27</v>
      </c>
      <c r="L79" s="136">
        <f t="shared" si="12"/>
        <v>8</v>
      </c>
      <c r="M79" s="136">
        <f t="shared" si="12"/>
        <v>22</v>
      </c>
      <c r="N79" s="136">
        <f t="shared" si="12"/>
        <v>3</v>
      </c>
      <c r="O79" s="136">
        <f t="shared" si="12"/>
        <v>7</v>
      </c>
      <c r="P79" s="136">
        <f t="shared" si="12"/>
        <v>10</v>
      </c>
      <c r="Q79" s="136">
        <f t="shared" si="12"/>
        <v>1</v>
      </c>
      <c r="R79" s="136">
        <f t="shared" si="12"/>
        <v>33</v>
      </c>
      <c r="S79" s="136">
        <f t="shared" si="12"/>
        <v>10</v>
      </c>
      <c r="T79" s="136">
        <f t="shared" si="12"/>
        <v>17</v>
      </c>
      <c r="U79" s="136">
        <f t="shared" si="12"/>
        <v>1</v>
      </c>
      <c r="V79" s="136">
        <f t="shared" si="12"/>
        <v>2</v>
      </c>
      <c r="W79" s="136">
        <f t="shared" si="12"/>
        <v>26</v>
      </c>
      <c r="X79" s="136">
        <f t="shared" si="12"/>
        <v>1</v>
      </c>
      <c r="Y79" s="136">
        <f t="shared" si="12"/>
        <v>1</v>
      </c>
      <c r="Z79" s="136">
        <f t="shared" si="12"/>
        <v>1</v>
      </c>
      <c r="AA79" s="136">
        <f t="shared" si="12"/>
        <v>2</v>
      </c>
      <c r="AB79" s="136">
        <f t="shared" si="5"/>
        <v>218925</v>
      </c>
      <c r="AC79" s="136">
        <v>218925</v>
      </c>
      <c r="AD79" s="136"/>
      <c r="AE79" s="136">
        <f t="shared" si="6"/>
        <v>45</v>
      </c>
      <c r="AF79" s="136">
        <f t="shared" si="6"/>
        <v>31</v>
      </c>
      <c r="AG79" s="136">
        <f t="shared" si="6"/>
        <v>41</v>
      </c>
      <c r="AH79" s="136">
        <f t="shared" si="6"/>
        <v>35</v>
      </c>
      <c r="AI79" s="136">
        <f t="shared" si="6"/>
        <v>31</v>
      </c>
      <c r="AJ79" s="136">
        <f t="shared" si="6"/>
        <v>49</v>
      </c>
      <c r="AK79" s="136">
        <f t="shared" si="6"/>
        <v>47</v>
      </c>
      <c r="AL79" s="136">
        <f t="shared" si="6"/>
        <v>27</v>
      </c>
      <c r="AM79" s="136">
        <f t="shared" si="6"/>
        <v>20</v>
      </c>
      <c r="AN79" s="136">
        <f t="shared" si="6"/>
        <v>23</v>
      </c>
      <c r="AO79" s="136">
        <f t="shared" si="6"/>
        <v>42</v>
      </c>
      <c r="AP79" s="136">
        <f t="shared" si="6"/>
        <v>28</v>
      </c>
      <c r="AQ79" s="136">
        <f t="shared" si="6"/>
        <v>47</v>
      </c>
      <c r="AR79" s="136">
        <f t="shared" si="6"/>
        <v>43</v>
      </c>
      <c r="AS79" s="136">
        <f t="shared" si="6"/>
        <v>40</v>
      </c>
      <c r="AT79" s="136">
        <f t="shared" si="6"/>
        <v>49</v>
      </c>
      <c r="AU79" s="136">
        <f t="shared" si="10"/>
        <v>17</v>
      </c>
      <c r="AV79" s="136">
        <f t="shared" si="10"/>
        <v>40</v>
      </c>
      <c r="AW79" s="136">
        <f t="shared" si="10"/>
        <v>33</v>
      </c>
      <c r="AX79" s="136">
        <f t="shared" si="10"/>
        <v>49</v>
      </c>
      <c r="AY79" s="136">
        <f t="shared" si="10"/>
        <v>48</v>
      </c>
      <c r="AZ79" s="136">
        <f t="shared" si="10"/>
        <v>24</v>
      </c>
      <c r="BA79" s="136">
        <f t="shared" si="10"/>
        <v>49</v>
      </c>
      <c r="BB79" s="136">
        <f t="shared" si="10"/>
        <v>49</v>
      </c>
      <c r="BC79" s="136">
        <f t="shared" si="10"/>
        <v>49</v>
      </c>
      <c r="BD79" s="136">
        <f t="shared" si="10"/>
        <v>48</v>
      </c>
      <c r="BE79" s="136">
        <f t="shared" si="7"/>
        <v>218925</v>
      </c>
    </row>
    <row r="80" spans="1:57" x14ac:dyDescent="0.3">
      <c r="A80" s="136" t="s">
        <v>243</v>
      </c>
      <c r="B80" s="136">
        <f t="shared" si="12"/>
        <v>1</v>
      </c>
      <c r="C80" s="136">
        <f t="shared" si="12"/>
        <v>19</v>
      </c>
      <c r="D80" s="136">
        <f t="shared" si="12"/>
        <v>9</v>
      </c>
      <c r="E80" s="136">
        <f t="shared" si="12"/>
        <v>7</v>
      </c>
      <c r="F80" s="136">
        <f t="shared" si="12"/>
        <v>19</v>
      </c>
      <c r="G80" s="136">
        <f t="shared" si="12"/>
        <v>14</v>
      </c>
      <c r="H80" s="136">
        <f t="shared" si="12"/>
        <v>3</v>
      </c>
      <c r="I80" s="136">
        <f t="shared" si="12"/>
        <v>23</v>
      </c>
      <c r="J80" s="136">
        <f t="shared" si="12"/>
        <v>9</v>
      </c>
      <c r="K80" s="136">
        <f t="shared" si="12"/>
        <v>9</v>
      </c>
      <c r="L80" s="136">
        <f t="shared" si="12"/>
        <v>22</v>
      </c>
      <c r="M80" s="136">
        <f t="shared" si="12"/>
        <v>22</v>
      </c>
      <c r="N80" s="136">
        <f t="shared" si="12"/>
        <v>3</v>
      </c>
      <c r="O80" s="136">
        <f t="shared" si="12"/>
        <v>7</v>
      </c>
      <c r="P80" s="136">
        <f t="shared" si="12"/>
        <v>10</v>
      </c>
      <c r="Q80" s="136">
        <f t="shared" si="12"/>
        <v>1</v>
      </c>
      <c r="R80" s="136">
        <f t="shared" si="12"/>
        <v>33</v>
      </c>
      <c r="S80" s="136">
        <f t="shared" si="12"/>
        <v>10</v>
      </c>
      <c r="T80" s="136">
        <f t="shared" si="12"/>
        <v>17</v>
      </c>
      <c r="U80" s="136">
        <f t="shared" si="12"/>
        <v>24</v>
      </c>
      <c r="V80" s="136">
        <f t="shared" si="12"/>
        <v>24</v>
      </c>
      <c r="W80" s="136">
        <f t="shared" si="12"/>
        <v>21</v>
      </c>
      <c r="X80" s="136">
        <f t="shared" si="12"/>
        <v>25</v>
      </c>
      <c r="Y80" s="136">
        <f t="shared" si="12"/>
        <v>25</v>
      </c>
      <c r="Z80" s="136">
        <f t="shared" si="12"/>
        <v>25</v>
      </c>
      <c r="AA80" s="136">
        <f t="shared" si="12"/>
        <v>2</v>
      </c>
      <c r="AB80" s="136">
        <f t="shared" si="5"/>
        <v>208350</v>
      </c>
      <c r="AC80" s="136">
        <v>208350</v>
      </c>
      <c r="AD80" s="136"/>
      <c r="AE80" s="136">
        <f t="shared" si="6"/>
        <v>49</v>
      </c>
      <c r="AF80" s="136">
        <f t="shared" si="6"/>
        <v>31</v>
      </c>
      <c r="AG80" s="136">
        <f t="shared" si="6"/>
        <v>41</v>
      </c>
      <c r="AH80" s="136">
        <f t="shared" si="6"/>
        <v>43</v>
      </c>
      <c r="AI80" s="136">
        <f t="shared" si="6"/>
        <v>31</v>
      </c>
      <c r="AJ80" s="136">
        <f t="shared" si="6"/>
        <v>36</v>
      </c>
      <c r="AK80" s="136">
        <f t="shared" si="6"/>
        <v>47</v>
      </c>
      <c r="AL80" s="136">
        <f t="shared" si="6"/>
        <v>27</v>
      </c>
      <c r="AM80" s="136">
        <f t="shared" si="6"/>
        <v>41</v>
      </c>
      <c r="AN80" s="136">
        <f t="shared" si="6"/>
        <v>41</v>
      </c>
      <c r="AO80" s="136">
        <f t="shared" si="6"/>
        <v>28</v>
      </c>
      <c r="AP80" s="136">
        <f t="shared" si="6"/>
        <v>28</v>
      </c>
      <c r="AQ80" s="136">
        <f t="shared" si="6"/>
        <v>47</v>
      </c>
      <c r="AR80" s="136">
        <f t="shared" si="6"/>
        <v>43</v>
      </c>
      <c r="AS80" s="136">
        <f t="shared" si="6"/>
        <v>40</v>
      </c>
      <c r="AT80" s="136">
        <f t="shared" si="6"/>
        <v>49</v>
      </c>
      <c r="AU80" s="136">
        <f t="shared" si="10"/>
        <v>17</v>
      </c>
      <c r="AV80" s="136">
        <f t="shared" si="10"/>
        <v>40</v>
      </c>
      <c r="AW80" s="136">
        <f t="shared" si="10"/>
        <v>33</v>
      </c>
      <c r="AX80" s="136">
        <f t="shared" si="10"/>
        <v>26</v>
      </c>
      <c r="AY80" s="136">
        <f t="shared" si="10"/>
        <v>26</v>
      </c>
      <c r="AZ80" s="136">
        <f t="shared" si="10"/>
        <v>29</v>
      </c>
      <c r="BA80" s="136">
        <f t="shared" si="10"/>
        <v>25</v>
      </c>
      <c r="BB80" s="136">
        <f t="shared" si="10"/>
        <v>25</v>
      </c>
      <c r="BC80" s="136">
        <f t="shared" si="10"/>
        <v>25</v>
      </c>
      <c r="BD80" s="136">
        <f t="shared" si="10"/>
        <v>48</v>
      </c>
      <c r="BE80" s="136">
        <f t="shared" si="7"/>
        <v>208350</v>
      </c>
    </row>
    <row r="81" spans="1:57" x14ac:dyDescent="0.3">
      <c r="A81" s="136" t="s">
        <v>244</v>
      </c>
      <c r="B81" s="136">
        <f t="shared" si="12"/>
        <v>19</v>
      </c>
      <c r="C81" s="136">
        <f t="shared" si="12"/>
        <v>19</v>
      </c>
      <c r="D81" s="136">
        <f t="shared" si="12"/>
        <v>9</v>
      </c>
      <c r="E81" s="136">
        <f t="shared" si="12"/>
        <v>47</v>
      </c>
      <c r="F81" s="136">
        <f t="shared" si="12"/>
        <v>39</v>
      </c>
      <c r="G81" s="136">
        <f t="shared" si="12"/>
        <v>14</v>
      </c>
      <c r="H81" s="136">
        <f t="shared" si="12"/>
        <v>30</v>
      </c>
      <c r="I81" s="136">
        <f t="shared" si="12"/>
        <v>45</v>
      </c>
      <c r="J81" s="136">
        <f t="shared" si="12"/>
        <v>30</v>
      </c>
      <c r="K81" s="136">
        <f t="shared" si="12"/>
        <v>8</v>
      </c>
      <c r="L81" s="136">
        <f t="shared" si="12"/>
        <v>45</v>
      </c>
      <c r="M81" s="136">
        <f t="shared" si="12"/>
        <v>22</v>
      </c>
      <c r="N81" s="136">
        <f t="shared" si="12"/>
        <v>3</v>
      </c>
      <c r="O81" s="136">
        <f t="shared" si="12"/>
        <v>7</v>
      </c>
      <c r="P81" s="136">
        <f t="shared" si="12"/>
        <v>10</v>
      </c>
      <c r="Q81" s="136">
        <f t="shared" si="12"/>
        <v>1</v>
      </c>
      <c r="R81" s="136">
        <f t="shared" si="12"/>
        <v>1</v>
      </c>
      <c r="S81" s="136">
        <f t="shared" si="12"/>
        <v>10</v>
      </c>
      <c r="T81" s="136">
        <f t="shared" si="12"/>
        <v>47</v>
      </c>
      <c r="U81" s="136">
        <f t="shared" si="12"/>
        <v>1</v>
      </c>
      <c r="V81" s="136">
        <f t="shared" si="12"/>
        <v>2</v>
      </c>
      <c r="W81" s="136">
        <f t="shared" si="12"/>
        <v>2</v>
      </c>
      <c r="X81" s="136">
        <f t="shared" si="12"/>
        <v>1</v>
      </c>
      <c r="Y81" s="136">
        <f t="shared" si="12"/>
        <v>1</v>
      </c>
      <c r="Z81" s="136">
        <f t="shared" si="12"/>
        <v>1</v>
      </c>
      <c r="AA81" s="136">
        <f t="shared" si="12"/>
        <v>2</v>
      </c>
      <c r="AB81" s="136">
        <f t="shared" si="5"/>
        <v>221945</v>
      </c>
      <c r="AC81" s="136">
        <v>221945</v>
      </c>
      <c r="AD81" s="136"/>
      <c r="AE81" s="136">
        <f t="shared" si="6"/>
        <v>31</v>
      </c>
      <c r="AF81" s="136">
        <f t="shared" si="6"/>
        <v>31</v>
      </c>
      <c r="AG81" s="136">
        <f t="shared" si="6"/>
        <v>41</v>
      </c>
      <c r="AH81" s="136">
        <f t="shared" si="6"/>
        <v>3</v>
      </c>
      <c r="AI81" s="136">
        <f t="shared" si="6"/>
        <v>11</v>
      </c>
      <c r="AJ81" s="136">
        <f t="shared" si="6"/>
        <v>36</v>
      </c>
      <c r="AK81" s="136">
        <f t="shared" si="6"/>
        <v>20</v>
      </c>
      <c r="AL81" s="136">
        <f t="shared" si="6"/>
        <v>5</v>
      </c>
      <c r="AM81" s="136">
        <f t="shared" si="6"/>
        <v>20</v>
      </c>
      <c r="AN81" s="136">
        <f t="shared" si="6"/>
        <v>42</v>
      </c>
      <c r="AO81" s="136">
        <f t="shared" si="6"/>
        <v>5</v>
      </c>
      <c r="AP81" s="136">
        <f t="shared" si="6"/>
        <v>28</v>
      </c>
      <c r="AQ81" s="136">
        <f t="shared" si="6"/>
        <v>47</v>
      </c>
      <c r="AR81" s="136">
        <f t="shared" si="6"/>
        <v>43</v>
      </c>
      <c r="AS81" s="136">
        <f t="shared" si="6"/>
        <v>40</v>
      </c>
      <c r="AT81" s="136">
        <f t="shared" si="6"/>
        <v>49</v>
      </c>
      <c r="AU81" s="136">
        <f t="shared" si="10"/>
        <v>49</v>
      </c>
      <c r="AV81" s="136">
        <f t="shared" si="10"/>
        <v>40</v>
      </c>
      <c r="AW81" s="136">
        <f t="shared" si="10"/>
        <v>3</v>
      </c>
      <c r="AX81" s="136">
        <f t="shared" si="10"/>
        <v>49</v>
      </c>
      <c r="AY81" s="136">
        <f t="shared" si="10"/>
        <v>48</v>
      </c>
      <c r="AZ81" s="136">
        <f t="shared" si="10"/>
        <v>48</v>
      </c>
      <c r="BA81" s="136">
        <f t="shared" si="10"/>
        <v>49</v>
      </c>
      <c r="BB81" s="136">
        <f t="shared" si="10"/>
        <v>49</v>
      </c>
      <c r="BC81" s="136">
        <f t="shared" si="10"/>
        <v>49</v>
      </c>
      <c r="BD81" s="136">
        <f t="shared" si="10"/>
        <v>48</v>
      </c>
      <c r="BE81" s="136">
        <f t="shared" si="7"/>
        <v>221945</v>
      </c>
    </row>
    <row r="82" spans="1:57" x14ac:dyDescent="0.3">
      <c r="A82" s="136" t="s">
        <v>245</v>
      </c>
      <c r="B82" s="136">
        <f t="shared" si="12"/>
        <v>1</v>
      </c>
      <c r="C82" s="136">
        <f t="shared" si="12"/>
        <v>9</v>
      </c>
      <c r="D82" s="136">
        <f t="shared" si="12"/>
        <v>9</v>
      </c>
      <c r="E82" s="136">
        <f t="shared" si="12"/>
        <v>7</v>
      </c>
      <c r="F82" s="136">
        <f t="shared" si="12"/>
        <v>19</v>
      </c>
      <c r="G82" s="136">
        <f t="shared" si="12"/>
        <v>14</v>
      </c>
      <c r="H82" s="136">
        <f t="shared" si="12"/>
        <v>3</v>
      </c>
      <c r="I82" s="136">
        <f t="shared" si="12"/>
        <v>23</v>
      </c>
      <c r="J82" s="136">
        <f t="shared" si="12"/>
        <v>9</v>
      </c>
      <c r="K82" s="136">
        <f t="shared" si="12"/>
        <v>9</v>
      </c>
      <c r="L82" s="136">
        <f t="shared" si="12"/>
        <v>22</v>
      </c>
      <c r="M82" s="136">
        <f t="shared" si="12"/>
        <v>22</v>
      </c>
      <c r="N82" s="136">
        <f t="shared" si="12"/>
        <v>3</v>
      </c>
      <c r="O82" s="136">
        <f t="shared" si="12"/>
        <v>7</v>
      </c>
      <c r="P82" s="136">
        <f t="shared" si="12"/>
        <v>10</v>
      </c>
      <c r="Q82" s="136">
        <f t="shared" si="12"/>
        <v>1</v>
      </c>
      <c r="R82" s="136">
        <f t="shared" si="12"/>
        <v>33</v>
      </c>
      <c r="S82" s="136">
        <f t="shared" si="12"/>
        <v>10</v>
      </c>
      <c r="T82" s="136">
        <f t="shared" si="12"/>
        <v>17</v>
      </c>
      <c r="U82" s="136">
        <f t="shared" si="12"/>
        <v>24</v>
      </c>
      <c r="V82" s="136">
        <f t="shared" si="12"/>
        <v>24</v>
      </c>
      <c r="W82" s="136">
        <f t="shared" si="12"/>
        <v>21</v>
      </c>
      <c r="X82" s="136">
        <f t="shared" si="12"/>
        <v>25</v>
      </c>
      <c r="Y82" s="136">
        <f t="shared" si="12"/>
        <v>25</v>
      </c>
      <c r="Z82" s="136">
        <f t="shared" si="12"/>
        <v>25</v>
      </c>
      <c r="AA82" s="136">
        <f t="shared" si="12"/>
        <v>2</v>
      </c>
      <c r="AB82" s="136">
        <f t="shared" si="5"/>
        <v>249489</v>
      </c>
      <c r="AC82" s="136">
        <v>249489.5</v>
      </c>
      <c r="AD82" s="136"/>
      <c r="AE82" s="136">
        <f t="shared" si="6"/>
        <v>49</v>
      </c>
      <c r="AF82" s="136">
        <f t="shared" si="6"/>
        <v>41</v>
      </c>
      <c r="AG82" s="136">
        <f t="shared" si="6"/>
        <v>41</v>
      </c>
      <c r="AH82" s="136">
        <f t="shared" si="6"/>
        <v>43</v>
      </c>
      <c r="AI82" s="136">
        <f t="shared" si="6"/>
        <v>31</v>
      </c>
      <c r="AJ82" s="136">
        <f t="shared" si="6"/>
        <v>36</v>
      </c>
      <c r="AK82" s="136">
        <f t="shared" si="6"/>
        <v>47</v>
      </c>
      <c r="AL82" s="136">
        <f t="shared" si="6"/>
        <v>27</v>
      </c>
      <c r="AM82" s="136">
        <f t="shared" si="6"/>
        <v>41</v>
      </c>
      <c r="AN82" s="136">
        <f t="shared" si="6"/>
        <v>41</v>
      </c>
      <c r="AO82" s="136">
        <f t="shared" si="6"/>
        <v>28</v>
      </c>
      <c r="AP82" s="136">
        <f t="shared" si="6"/>
        <v>28</v>
      </c>
      <c r="AQ82" s="136">
        <f t="shared" si="6"/>
        <v>47</v>
      </c>
      <c r="AR82" s="136">
        <f t="shared" si="6"/>
        <v>43</v>
      </c>
      <c r="AS82" s="136">
        <f t="shared" si="6"/>
        <v>40</v>
      </c>
      <c r="AT82" s="136">
        <f t="shared" si="6"/>
        <v>49</v>
      </c>
      <c r="AU82" s="136">
        <f t="shared" si="10"/>
        <v>17</v>
      </c>
      <c r="AV82" s="136">
        <f t="shared" si="10"/>
        <v>40</v>
      </c>
      <c r="AW82" s="136">
        <f t="shared" si="10"/>
        <v>33</v>
      </c>
      <c r="AX82" s="136">
        <f t="shared" si="10"/>
        <v>26</v>
      </c>
      <c r="AY82" s="136">
        <f t="shared" si="10"/>
        <v>26</v>
      </c>
      <c r="AZ82" s="136">
        <f t="shared" si="10"/>
        <v>29</v>
      </c>
      <c r="BA82" s="136">
        <f t="shared" si="10"/>
        <v>25</v>
      </c>
      <c r="BB82" s="136">
        <f t="shared" si="10"/>
        <v>25</v>
      </c>
      <c r="BC82" s="136">
        <f t="shared" si="10"/>
        <v>25</v>
      </c>
      <c r="BD82" s="136">
        <f t="shared" si="10"/>
        <v>48</v>
      </c>
      <c r="BE82" s="136">
        <f t="shared" si="7"/>
        <v>249489</v>
      </c>
    </row>
    <row r="83" spans="1:57" x14ac:dyDescent="0.3">
      <c r="A83" s="136" t="s">
        <v>247</v>
      </c>
      <c r="B83" s="136">
        <f t="shared" si="12"/>
        <v>5</v>
      </c>
      <c r="C83" s="136">
        <f t="shared" si="12"/>
        <v>9</v>
      </c>
      <c r="D83" s="136">
        <f t="shared" si="12"/>
        <v>5</v>
      </c>
      <c r="E83" s="136">
        <f t="shared" si="12"/>
        <v>15</v>
      </c>
      <c r="F83" s="136">
        <f t="shared" si="12"/>
        <v>19</v>
      </c>
      <c r="G83" s="136">
        <f t="shared" si="12"/>
        <v>1</v>
      </c>
      <c r="H83" s="136">
        <f t="shared" si="12"/>
        <v>3</v>
      </c>
      <c r="I83" s="136">
        <f t="shared" si="12"/>
        <v>23</v>
      </c>
      <c r="J83" s="136">
        <f t="shared" si="12"/>
        <v>30</v>
      </c>
      <c r="K83" s="136">
        <f t="shared" si="12"/>
        <v>27</v>
      </c>
      <c r="L83" s="136">
        <f t="shared" si="12"/>
        <v>8</v>
      </c>
      <c r="M83" s="136">
        <f t="shared" si="12"/>
        <v>22</v>
      </c>
      <c r="N83" s="136">
        <f t="shared" si="12"/>
        <v>3</v>
      </c>
      <c r="O83" s="136">
        <f t="shared" si="12"/>
        <v>7</v>
      </c>
      <c r="P83" s="136">
        <f t="shared" si="12"/>
        <v>10</v>
      </c>
      <c r="Q83" s="136">
        <f t="shared" si="12"/>
        <v>1</v>
      </c>
      <c r="R83" s="136">
        <f t="shared" si="12"/>
        <v>33</v>
      </c>
      <c r="S83" s="136">
        <f t="shared" si="12"/>
        <v>10</v>
      </c>
      <c r="T83" s="136">
        <f t="shared" si="12"/>
        <v>17</v>
      </c>
      <c r="U83" s="136">
        <f t="shared" si="12"/>
        <v>1</v>
      </c>
      <c r="V83" s="136">
        <f t="shared" si="12"/>
        <v>2</v>
      </c>
      <c r="W83" s="136">
        <f t="shared" si="12"/>
        <v>26</v>
      </c>
      <c r="X83" s="136">
        <f t="shared" si="12"/>
        <v>1</v>
      </c>
      <c r="Y83" s="136">
        <f t="shared" si="12"/>
        <v>1</v>
      </c>
      <c r="Z83" s="136">
        <f t="shared" si="12"/>
        <v>1</v>
      </c>
      <c r="AA83" s="136">
        <f t="shared" si="12"/>
        <v>2</v>
      </c>
      <c r="AB83" s="136">
        <f t="shared" si="5"/>
        <v>246145</v>
      </c>
      <c r="AC83" s="136">
        <v>246145</v>
      </c>
      <c r="AD83" s="136"/>
      <c r="AE83" s="136">
        <f t="shared" si="6"/>
        <v>45</v>
      </c>
      <c r="AF83" s="136">
        <f t="shared" si="6"/>
        <v>41</v>
      </c>
      <c r="AG83" s="136">
        <f t="shared" si="6"/>
        <v>45</v>
      </c>
      <c r="AH83" s="136">
        <f t="shared" si="6"/>
        <v>35</v>
      </c>
      <c r="AI83" s="136">
        <f t="shared" si="6"/>
        <v>31</v>
      </c>
      <c r="AJ83" s="136">
        <f t="shared" si="6"/>
        <v>49</v>
      </c>
      <c r="AK83" s="136">
        <f t="shared" si="6"/>
        <v>47</v>
      </c>
      <c r="AL83" s="136">
        <f t="shared" si="6"/>
        <v>27</v>
      </c>
      <c r="AM83" s="136">
        <f t="shared" si="6"/>
        <v>20</v>
      </c>
      <c r="AN83" s="136">
        <f t="shared" si="6"/>
        <v>23</v>
      </c>
      <c r="AO83" s="136">
        <f t="shared" si="6"/>
        <v>42</v>
      </c>
      <c r="AP83" s="136">
        <f t="shared" si="6"/>
        <v>28</v>
      </c>
      <c r="AQ83" s="136">
        <f t="shared" si="6"/>
        <v>47</v>
      </c>
      <c r="AR83" s="136">
        <f t="shared" si="6"/>
        <v>43</v>
      </c>
      <c r="AS83" s="136">
        <f t="shared" si="6"/>
        <v>40</v>
      </c>
      <c r="AT83" s="136">
        <f t="shared" si="6"/>
        <v>49</v>
      </c>
      <c r="AU83" s="136">
        <f t="shared" si="10"/>
        <v>17</v>
      </c>
      <c r="AV83" s="136">
        <f t="shared" si="10"/>
        <v>40</v>
      </c>
      <c r="AW83" s="136">
        <f t="shared" si="10"/>
        <v>33</v>
      </c>
      <c r="AX83" s="136">
        <f t="shared" si="10"/>
        <v>49</v>
      </c>
      <c r="AY83" s="136">
        <f t="shared" si="10"/>
        <v>48</v>
      </c>
      <c r="AZ83" s="136">
        <f t="shared" si="10"/>
        <v>24</v>
      </c>
      <c r="BA83" s="136">
        <f t="shared" si="10"/>
        <v>49</v>
      </c>
      <c r="BB83" s="136">
        <f t="shared" si="10"/>
        <v>49</v>
      </c>
      <c r="BC83" s="136">
        <f t="shared" si="10"/>
        <v>49</v>
      </c>
      <c r="BD83" s="136">
        <f t="shared" si="10"/>
        <v>48</v>
      </c>
      <c r="BE83" s="136">
        <f t="shared" si="7"/>
        <v>246145</v>
      </c>
    </row>
    <row r="84" spans="1:57" x14ac:dyDescent="0.3">
      <c r="A84" s="136" t="s">
        <v>248</v>
      </c>
      <c r="B84" s="136">
        <f t="shared" si="12"/>
        <v>19</v>
      </c>
      <c r="C84" s="136">
        <f t="shared" si="12"/>
        <v>9</v>
      </c>
      <c r="D84" s="136">
        <f t="shared" si="12"/>
        <v>9</v>
      </c>
      <c r="E84" s="136">
        <f t="shared" si="12"/>
        <v>30</v>
      </c>
      <c r="F84" s="136">
        <f t="shared" si="12"/>
        <v>10</v>
      </c>
      <c r="G84" s="136">
        <f t="shared" si="12"/>
        <v>14</v>
      </c>
      <c r="H84" s="136">
        <f t="shared" si="12"/>
        <v>30</v>
      </c>
      <c r="I84" s="136">
        <f t="shared" si="12"/>
        <v>23</v>
      </c>
      <c r="J84" s="136">
        <f t="shared" si="12"/>
        <v>30</v>
      </c>
      <c r="K84" s="136">
        <f t="shared" si="12"/>
        <v>9</v>
      </c>
      <c r="L84" s="136">
        <f t="shared" si="12"/>
        <v>1</v>
      </c>
      <c r="M84" s="136">
        <f t="shared" si="12"/>
        <v>22</v>
      </c>
      <c r="N84" s="136">
        <f t="shared" si="12"/>
        <v>3</v>
      </c>
      <c r="O84" s="136">
        <f t="shared" si="12"/>
        <v>7</v>
      </c>
      <c r="P84" s="136">
        <f t="shared" si="12"/>
        <v>10</v>
      </c>
      <c r="Q84" s="136">
        <f t="shared" si="12"/>
        <v>1</v>
      </c>
      <c r="R84" s="136">
        <f t="shared" si="12"/>
        <v>1</v>
      </c>
      <c r="S84" s="136">
        <f t="shared" si="12"/>
        <v>10</v>
      </c>
      <c r="T84" s="136">
        <f t="shared" si="12"/>
        <v>31</v>
      </c>
      <c r="U84" s="136">
        <f t="shared" si="12"/>
        <v>1</v>
      </c>
      <c r="V84" s="136">
        <f t="shared" si="12"/>
        <v>2</v>
      </c>
      <c r="W84" s="136">
        <f t="shared" ref="W84:AA84" si="13">RANK(W32,W$3:W$51,W$1)</f>
        <v>14</v>
      </c>
      <c r="X84" s="136">
        <f t="shared" si="13"/>
        <v>1</v>
      </c>
      <c r="Y84" s="136">
        <f t="shared" si="13"/>
        <v>1</v>
      </c>
      <c r="Z84" s="136">
        <f t="shared" si="13"/>
        <v>1</v>
      </c>
      <c r="AA84" s="136">
        <f t="shared" si="13"/>
        <v>2</v>
      </c>
      <c r="AB84" s="136">
        <f t="shared" si="5"/>
        <v>258307</v>
      </c>
      <c r="AC84" s="136">
        <v>258307</v>
      </c>
      <c r="AD84" s="136"/>
      <c r="AE84" s="136">
        <f t="shared" si="6"/>
        <v>31</v>
      </c>
      <c r="AF84" s="136">
        <f t="shared" si="6"/>
        <v>41</v>
      </c>
      <c r="AG84" s="136">
        <f t="shared" si="6"/>
        <v>41</v>
      </c>
      <c r="AH84" s="136">
        <f t="shared" si="6"/>
        <v>20</v>
      </c>
      <c r="AI84" s="136">
        <f t="shared" si="6"/>
        <v>40</v>
      </c>
      <c r="AJ84" s="136">
        <f t="shared" si="6"/>
        <v>36</v>
      </c>
      <c r="AK84" s="136">
        <f t="shared" si="6"/>
        <v>20</v>
      </c>
      <c r="AL84" s="136">
        <f t="shared" si="6"/>
        <v>27</v>
      </c>
      <c r="AM84" s="136">
        <f t="shared" si="6"/>
        <v>20</v>
      </c>
      <c r="AN84" s="136">
        <f t="shared" si="6"/>
        <v>41</v>
      </c>
      <c r="AO84" s="136">
        <f t="shared" si="6"/>
        <v>49</v>
      </c>
      <c r="AP84" s="136">
        <f t="shared" si="6"/>
        <v>28</v>
      </c>
      <c r="AQ84" s="136">
        <f t="shared" si="6"/>
        <v>47</v>
      </c>
      <c r="AR84" s="136">
        <f t="shared" si="6"/>
        <v>43</v>
      </c>
      <c r="AS84" s="136">
        <f t="shared" si="6"/>
        <v>40</v>
      </c>
      <c r="AT84" s="136">
        <f t="shared" si="6"/>
        <v>49</v>
      </c>
      <c r="AU84" s="136">
        <f t="shared" si="10"/>
        <v>49</v>
      </c>
      <c r="AV84" s="136">
        <f t="shared" si="10"/>
        <v>40</v>
      </c>
      <c r="AW84" s="136">
        <f t="shared" si="10"/>
        <v>19</v>
      </c>
      <c r="AX84" s="136">
        <f t="shared" si="10"/>
        <v>49</v>
      </c>
      <c r="AY84" s="136">
        <f t="shared" si="10"/>
        <v>48</v>
      </c>
      <c r="AZ84" s="136">
        <f t="shared" si="10"/>
        <v>36</v>
      </c>
      <c r="BA84" s="136">
        <f t="shared" si="10"/>
        <v>49</v>
      </c>
      <c r="BB84" s="136">
        <f t="shared" si="10"/>
        <v>49</v>
      </c>
      <c r="BC84" s="136">
        <f t="shared" si="10"/>
        <v>49</v>
      </c>
      <c r="BD84" s="136">
        <f t="shared" si="10"/>
        <v>48</v>
      </c>
      <c r="BE84" s="136">
        <f t="shared" si="7"/>
        <v>258307</v>
      </c>
    </row>
    <row r="85" spans="1:57" x14ac:dyDescent="0.3">
      <c r="A85" s="136" t="s">
        <v>249</v>
      </c>
      <c r="B85" s="136">
        <f t="shared" ref="B85:AA94" si="14">RANK(B33,B$3:B$51,B$1)</f>
        <v>5</v>
      </c>
      <c r="C85" s="136">
        <f t="shared" si="14"/>
        <v>19</v>
      </c>
      <c r="D85" s="136">
        <f t="shared" si="14"/>
        <v>9</v>
      </c>
      <c r="E85" s="136">
        <f t="shared" si="14"/>
        <v>15</v>
      </c>
      <c r="F85" s="136">
        <f t="shared" si="14"/>
        <v>19</v>
      </c>
      <c r="G85" s="136">
        <f t="shared" si="14"/>
        <v>1</v>
      </c>
      <c r="H85" s="136">
        <f t="shared" si="14"/>
        <v>3</v>
      </c>
      <c r="I85" s="136">
        <f t="shared" si="14"/>
        <v>23</v>
      </c>
      <c r="J85" s="136">
        <f t="shared" si="14"/>
        <v>30</v>
      </c>
      <c r="K85" s="136">
        <f t="shared" si="14"/>
        <v>27</v>
      </c>
      <c r="L85" s="136">
        <f t="shared" si="14"/>
        <v>8</v>
      </c>
      <c r="M85" s="136">
        <f t="shared" si="14"/>
        <v>22</v>
      </c>
      <c r="N85" s="136">
        <f t="shared" si="14"/>
        <v>3</v>
      </c>
      <c r="O85" s="136">
        <f t="shared" si="14"/>
        <v>7</v>
      </c>
      <c r="P85" s="136">
        <f t="shared" si="14"/>
        <v>10</v>
      </c>
      <c r="Q85" s="136">
        <f t="shared" si="14"/>
        <v>1</v>
      </c>
      <c r="R85" s="136">
        <f t="shared" si="14"/>
        <v>33</v>
      </c>
      <c r="S85" s="136">
        <f t="shared" si="14"/>
        <v>10</v>
      </c>
      <c r="T85" s="136">
        <f t="shared" si="14"/>
        <v>17</v>
      </c>
      <c r="U85" s="136">
        <f t="shared" si="14"/>
        <v>1</v>
      </c>
      <c r="V85" s="136">
        <f t="shared" si="14"/>
        <v>2</v>
      </c>
      <c r="W85" s="136">
        <f t="shared" si="14"/>
        <v>26</v>
      </c>
      <c r="X85" s="136">
        <f t="shared" si="14"/>
        <v>1</v>
      </c>
      <c r="Y85" s="136">
        <f t="shared" si="14"/>
        <v>1</v>
      </c>
      <c r="Z85" s="136">
        <f t="shared" si="14"/>
        <v>1</v>
      </c>
      <c r="AA85" s="136">
        <f t="shared" si="14"/>
        <v>2</v>
      </c>
      <c r="AB85" s="136">
        <f t="shared" si="5"/>
        <v>234990</v>
      </c>
      <c r="AC85" s="136">
        <v>234990</v>
      </c>
      <c r="AD85" s="136"/>
      <c r="AE85" s="136">
        <f t="shared" si="6"/>
        <v>45</v>
      </c>
      <c r="AF85" s="136">
        <f t="shared" si="6"/>
        <v>31</v>
      </c>
      <c r="AG85" s="136">
        <f t="shared" si="6"/>
        <v>41</v>
      </c>
      <c r="AH85" s="136">
        <f t="shared" si="6"/>
        <v>35</v>
      </c>
      <c r="AI85" s="136">
        <f t="shared" si="6"/>
        <v>31</v>
      </c>
      <c r="AJ85" s="136">
        <f t="shared" si="6"/>
        <v>49</v>
      </c>
      <c r="AK85" s="136">
        <f t="shared" si="6"/>
        <v>47</v>
      </c>
      <c r="AL85" s="136">
        <f t="shared" si="6"/>
        <v>27</v>
      </c>
      <c r="AM85" s="136">
        <f t="shared" si="6"/>
        <v>20</v>
      </c>
      <c r="AN85" s="136">
        <f t="shared" si="6"/>
        <v>23</v>
      </c>
      <c r="AO85" s="136">
        <f t="shared" si="6"/>
        <v>42</v>
      </c>
      <c r="AP85" s="136">
        <f t="shared" si="6"/>
        <v>28</v>
      </c>
      <c r="AQ85" s="136">
        <f t="shared" si="6"/>
        <v>47</v>
      </c>
      <c r="AR85" s="136">
        <f t="shared" si="6"/>
        <v>43</v>
      </c>
      <c r="AS85" s="136">
        <f t="shared" si="6"/>
        <v>40</v>
      </c>
      <c r="AT85" s="136">
        <f t="shared" si="6"/>
        <v>49</v>
      </c>
      <c r="AU85" s="136">
        <f t="shared" si="10"/>
        <v>17</v>
      </c>
      <c r="AV85" s="136">
        <f t="shared" si="10"/>
        <v>40</v>
      </c>
      <c r="AW85" s="136">
        <f t="shared" si="10"/>
        <v>33</v>
      </c>
      <c r="AX85" s="136">
        <f t="shared" si="10"/>
        <v>49</v>
      </c>
      <c r="AY85" s="136">
        <f t="shared" si="10"/>
        <v>48</v>
      </c>
      <c r="AZ85" s="136">
        <f t="shared" si="10"/>
        <v>24</v>
      </c>
      <c r="BA85" s="136">
        <f t="shared" si="10"/>
        <v>49</v>
      </c>
      <c r="BB85" s="136">
        <f t="shared" si="10"/>
        <v>49</v>
      </c>
      <c r="BC85" s="136">
        <f t="shared" si="10"/>
        <v>49</v>
      </c>
      <c r="BD85" s="136">
        <f t="shared" si="10"/>
        <v>48</v>
      </c>
      <c r="BE85" s="136">
        <f t="shared" si="7"/>
        <v>234990</v>
      </c>
    </row>
    <row r="86" spans="1:57" x14ac:dyDescent="0.3">
      <c r="A86" s="136" t="s">
        <v>250</v>
      </c>
      <c r="B86" s="136">
        <f t="shared" si="14"/>
        <v>19</v>
      </c>
      <c r="C86" s="136">
        <f t="shared" si="14"/>
        <v>9</v>
      </c>
      <c r="D86" s="136">
        <f t="shared" si="14"/>
        <v>9</v>
      </c>
      <c r="E86" s="136">
        <f t="shared" si="14"/>
        <v>44</v>
      </c>
      <c r="F86" s="136">
        <f t="shared" si="14"/>
        <v>10</v>
      </c>
      <c r="G86" s="136">
        <f t="shared" si="14"/>
        <v>14</v>
      </c>
      <c r="H86" s="136">
        <f t="shared" si="14"/>
        <v>30</v>
      </c>
      <c r="I86" s="136">
        <f t="shared" si="14"/>
        <v>23</v>
      </c>
      <c r="J86" s="136">
        <f t="shared" si="14"/>
        <v>30</v>
      </c>
      <c r="K86" s="136">
        <f t="shared" si="14"/>
        <v>9</v>
      </c>
      <c r="L86" s="136">
        <f t="shared" si="14"/>
        <v>1</v>
      </c>
      <c r="M86" s="136">
        <f t="shared" si="14"/>
        <v>22</v>
      </c>
      <c r="N86" s="136">
        <f t="shared" si="14"/>
        <v>3</v>
      </c>
      <c r="O86" s="136">
        <f t="shared" si="14"/>
        <v>7</v>
      </c>
      <c r="P86" s="136">
        <f t="shared" si="14"/>
        <v>10</v>
      </c>
      <c r="Q86" s="136">
        <f t="shared" si="14"/>
        <v>1</v>
      </c>
      <c r="R86" s="136">
        <f t="shared" si="14"/>
        <v>1</v>
      </c>
      <c r="S86" s="136">
        <f t="shared" si="14"/>
        <v>10</v>
      </c>
      <c r="T86" s="136">
        <f t="shared" si="14"/>
        <v>45</v>
      </c>
      <c r="U86" s="136">
        <f t="shared" si="14"/>
        <v>1</v>
      </c>
      <c r="V86" s="136">
        <f t="shared" si="14"/>
        <v>2</v>
      </c>
      <c r="W86" s="136">
        <f t="shared" si="14"/>
        <v>4</v>
      </c>
      <c r="X86" s="136">
        <f t="shared" si="14"/>
        <v>1</v>
      </c>
      <c r="Y86" s="136">
        <f t="shared" si="14"/>
        <v>1</v>
      </c>
      <c r="Z86" s="136">
        <f t="shared" si="14"/>
        <v>1</v>
      </c>
      <c r="AA86" s="136">
        <f t="shared" si="14"/>
        <v>2</v>
      </c>
      <c r="AB86" s="136">
        <f t="shared" si="5"/>
        <v>264670</v>
      </c>
      <c r="AC86" s="136">
        <v>264670</v>
      </c>
      <c r="AD86" s="136"/>
      <c r="AE86" s="136">
        <f t="shared" ref="AE86:AT101" si="15">50-B86</f>
        <v>31</v>
      </c>
      <c r="AF86" s="136">
        <f t="shared" si="15"/>
        <v>41</v>
      </c>
      <c r="AG86" s="136">
        <f t="shared" si="15"/>
        <v>41</v>
      </c>
      <c r="AH86" s="136">
        <f t="shared" si="15"/>
        <v>6</v>
      </c>
      <c r="AI86" s="136">
        <f t="shared" si="15"/>
        <v>40</v>
      </c>
      <c r="AJ86" s="136">
        <f t="shared" si="15"/>
        <v>36</v>
      </c>
      <c r="AK86" s="136">
        <f t="shared" si="15"/>
        <v>20</v>
      </c>
      <c r="AL86" s="136">
        <f t="shared" si="15"/>
        <v>27</v>
      </c>
      <c r="AM86" s="136">
        <f t="shared" si="15"/>
        <v>20</v>
      </c>
      <c r="AN86" s="136">
        <f t="shared" si="15"/>
        <v>41</v>
      </c>
      <c r="AO86" s="136">
        <f t="shared" si="15"/>
        <v>49</v>
      </c>
      <c r="AP86" s="136">
        <f t="shared" si="15"/>
        <v>28</v>
      </c>
      <c r="AQ86" s="136">
        <f t="shared" si="15"/>
        <v>47</v>
      </c>
      <c r="AR86" s="136">
        <f t="shared" si="15"/>
        <v>43</v>
      </c>
      <c r="AS86" s="136">
        <f t="shared" si="15"/>
        <v>40</v>
      </c>
      <c r="AT86" s="136">
        <f t="shared" si="15"/>
        <v>49</v>
      </c>
      <c r="AU86" s="136">
        <f t="shared" si="10"/>
        <v>49</v>
      </c>
      <c r="AV86" s="136">
        <f t="shared" si="10"/>
        <v>40</v>
      </c>
      <c r="AW86" s="136">
        <f t="shared" si="10"/>
        <v>5</v>
      </c>
      <c r="AX86" s="136">
        <f t="shared" si="10"/>
        <v>49</v>
      </c>
      <c r="AY86" s="136">
        <f t="shared" si="10"/>
        <v>48</v>
      </c>
      <c r="AZ86" s="136">
        <f t="shared" si="10"/>
        <v>46</v>
      </c>
      <c r="BA86" s="136">
        <f t="shared" si="10"/>
        <v>49</v>
      </c>
      <c r="BB86" s="136">
        <f t="shared" si="10"/>
        <v>49</v>
      </c>
      <c r="BC86" s="136">
        <f t="shared" si="10"/>
        <v>49</v>
      </c>
      <c r="BD86" s="136">
        <f t="shared" si="10"/>
        <v>48</v>
      </c>
      <c r="BE86" s="136">
        <f t="shared" si="7"/>
        <v>264670</v>
      </c>
    </row>
    <row r="87" spans="1:57" x14ac:dyDescent="0.3">
      <c r="A87" s="136" t="s">
        <v>251</v>
      </c>
      <c r="B87" s="136">
        <f t="shared" si="14"/>
        <v>1</v>
      </c>
      <c r="C87" s="136">
        <f t="shared" si="14"/>
        <v>19</v>
      </c>
      <c r="D87" s="136">
        <f t="shared" si="14"/>
        <v>9</v>
      </c>
      <c r="E87" s="136">
        <f t="shared" si="14"/>
        <v>15</v>
      </c>
      <c r="F87" s="136">
        <f t="shared" si="14"/>
        <v>19</v>
      </c>
      <c r="G87" s="136">
        <f t="shared" si="14"/>
        <v>1</v>
      </c>
      <c r="H87" s="136">
        <f t="shared" si="14"/>
        <v>3</v>
      </c>
      <c r="I87" s="136">
        <f t="shared" si="14"/>
        <v>23</v>
      </c>
      <c r="J87" s="136">
        <f t="shared" si="14"/>
        <v>30</v>
      </c>
      <c r="K87" s="136">
        <f t="shared" si="14"/>
        <v>27</v>
      </c>
      <c r="L87" s="136">
        <f t="shared" si="14"/>
        <v>8</v>
      </c>
      <c r="M87" s="136">
        <f t="shared" si="14"/>
        <v>22</v>
      </c>
      <c r="N87" s="136">
        <f t="shared" si="14"/>
        <v>3</v>
      </c>
      <c r="O87" s="136">
        <f t="shared" si="14"/>
        <v>7</v>
      </c>
      <c r="P87" s="136">
        <f t="shared" si="14"/>
        <v>10</v>
      </c>
      <c r="Q87" s="136">
        <f t="shared" si="14"/>
        <v>1</v>
      </c>
      <c r="R87" s="136">
        <f t="shared" si="14"/>
        <v>33</v>
      </c>
      <c r="S87" s="136">
        <f t="shared" si="14"/>
        <v>1</v>
      </c>
      <c r="T87" s="136">
        <f t="shared" si="14"/>
        <v>17</v>
      </c>
      <c r="U87" s="136">
        <f t="shared" si="14"/>
        <v>1</v>
      </c>
      <c r="V87" s="136">
        <f t="shared" si="14"/>
        <v>2</v>
      </c>
      <c r="W87" s="136">
        <f t="shared" si="14"/>
        <v>26</v>
      </c>
      <c r="X87" s="136">
        <f t="shared" si="14"/>
        <v>1</v>
      </c>
      <c r="Y87" s="136">
        <f t="shared" si="14"/>
        <v>1</v>
      </c>
      <c r="Z87" s="136">
        <f t="shared" si="14"/>
        <v>1</v>
      </c>
      <c r="AA87" s="136">
        <f t="shared" si="14"/>
        <v>2</v>
      </c>
      <c r="AB87" s="136">
        <f t="shared" si="5"/>
        <v>246087</v>
      </c>
      <c r="AC87" s="136">
        <v>246087</v>
      </c>
      <c r="AD87" s="136"/>
      <c r="AE87" s="136">
        <f t="shared" si="15"/>
        <v>49</v>
      </c>
      <c r="AF87" s="136">
        <f t="shared" si="15"/>
        <v>31</v>
      </c>
      <c r="AG87" s="136">
        <f t="shared" si="15"/>
        <v>41</v>
      </c>
      <c r="AH87" s="136">
        <f t="shared" si="15"/>
        <v>35</v>
      </c>
      <c r="AI87" s="136">
        <f t="shared" si="15"/>
        <v>31</v>
      </c>
      <c r="AJ87" s="136">
        <f t="shared" si="15"/>
        <v>49</v>
      </c>
      <c r="AK87" s="136">
        <f t="shared" si="15"/>
        <v>47</v>
      </c>
      <c r="AL87" s="136">
        <f t="shared" si="15"/>
        <v>27</v>
      </c>
      <c r="AM87" s="136">
        <f t="shared" si="15"/>
        <v>20</v>
      </c>
      <c r="AN87" s="136">
        <f t="shared" si="15"/>
        <v>23</v>
      </c>
      <c r="AO87" s="136">
        <f t="shared" si="15"/>
        <v>42</v>
      </c>
      <c r="AP87" s="136">
        <f t="shared" si="15"/>
        <v>28</v>
      </c>
      <c r="AQ87" s="136">
        <f t="shared" si="15"/>
        <v>47</v>
      </c>
      <c r="AR87" s="136">
        <f t="shared" si="15"/>
        <v>43</v>
      </c>
      <c r="AS87" s="136">
        <f t="shared" si="15"/>
        <v>40</v>
      </c>
      <c r="AT87" s="136">
        <f t="shared" si="15"/>
        <v>49</v>
      </c>
      <c r="AU87" s="136">
        <f t="shared" si="10"/>
        <v>17</v>
      </c>
      <c r="AV87" s="136">
        <f t="shared" si="10"/>
        <v>49</v>
      </c>
      <c r="AW87" s="136">
        <f t="shared" si="10"/>
        <v>33</v>
      </c>
      <c r="AX87" s="136">
        <f t="shared" si="10"/>
        <v>49</v>
      </c>
      <c r="AY87" s="136">
        <f t="shared" si="10"/>
        <v>48</v>
      </c>
      <c r="AZ87" s="136">
        <f t="shared" si="10"/>
        <v>24</v>
      </c>
      <c r="BA87" s="136">
        <f t="shared" si="10"/>
        <v>49</v>
      </c>
      <c r="BB87" s="136">
        <f t="shared" si="10"/>
        <v>49</v>
      </c>
      <c r="BC87" s="136">
        <f t="shared" si="10"/>
        <v>49</v>
      </c>
      <c r="BD87" s="136">
        <f t="shared" si="10"/>
        <v>48</v>
      </c>
      <c r="BE87" s="136">
        <f t="shared" si="7"/>
        <v>246087</v>
      </c>
    </row>
    <row r="88" spans="1:57" x14ac:dyDescent="0.3">
      <c r="A88" s="136" t="s">
        <v>253</v>
      </c>
      <c r="B88" s="136">
        <f t="shared" si="14"/>
        <v>5</v>
      </c>
      <c r="C88" s="136">
        <f t="shared" si="14"/>
        <v>9</v>
      </c>
      <c r="D88" s="136">
        <f t="shared" si="14"/>
        <v>9</v>
      </c>
      <c r="E88" s="136">
        <f t="shared" si="14"/>
        <v>41</v>
      </c>
      <c r="F88" s="136">
        <f t="shared" si="14"/>
        <v>1</v>
      </c>
      <c r="G88" s="136">
        <f t="shared" si="14"/>
        <v>1</v>
      </c>
      <c r="H88" s="136">
        <f t="shared" si="14"/>
        <v>30</v>
      </c>
      <c r="I88" s="136">
        <f t="shared" si="14"/>
        <v>23</v>
      </c>
      <c r="J88" s="136">
        <f t="shared" si="14"/>
        <v>30</v>
      </c>
      <c r="K88" s="136">
        <f t="shared" si="14"/>
        <v>1</v>
      </c>
      <c r="L88" s="136">
        <f t="shared" si="14"/>
        <v>8</v>
      </c>
      <c r="M88" s="136">
        <f t="shared" si="14"/>
        <v>22</v>
      </c>
      <c r="N88" s="136">
        <f t="shared" si="14"/>
        <v>3</v>
      </c>
      <c r="O88" s="136">
        <f t="shared" si="14"/>
        <v>7</v>
      </c>
      <c r="P88" s="136">
        <f t="shared" si="14"/>
        <v>1</v>
      </c>
      <c r="Q88" s="136">
        <f t="shared" si="14"/>
        <v>41</v>
      </c>
      <c r="R88" s="136">
        <f t="shared" si="14"/>
        <v>33</v>
      </c>
      <c r="S88" s="136">
        <f t="shared" si="14"/>
        <v>10</v>
      </c>
      <c r="T88" s="136">
        <f t="shared" si="14"/>
        <v>35</v>
      </c>
      <c r="U88" s="136">
        <f t="shared" si="14"/>
        <v>1</v>
      </c>
      <c r="V88" s="136">
        <f t="shared" si="14"/>
        <v>2</v>
      </c>
      <c r="W88" s="136">
        <f t="shared" si="14"/>
        <v>6</v>
      </c>
      <c r="X88" s="136">
        <f t="shared" si="14"/>
        <v>1</v>
      </c>
      <c r="Y88" s="136">
        <f t="shared" si="14"/>
        <v>1</v>
      </c>
      <c r="Z88" s="136">
        <f t="shared" si="14"/>
        <v>1</v>
      </c>
      <c r="AA88" s="136">
        <f t="shared" si="14"/>
        <v>2</v>
      </c>
      <c r="AB88" s="136">
        <f t="shared" si="5"/>
        <v>295100</v>
      </c>
      <c r="AC88" s="136">
        <v>295100</v>
      </c>
      <c r="AD88" s="136"/>
      <c r="AE88" s="136">
        <f t="shared" si="15"/>
        <v>45</v>
      </c>
      <c r="AF88" s="136">
        <f t="shared" si="15"/>
        <v>41</v>
      </c>
      <c r="AG88" s="136">
        <f t="shared" si="15"/>
        <v>41</v>
      </c>
      <c r="AH88" s="136">
        <f t="shared" si="15"/>
        <v>9</v>
      </c>
      <c r="AI88" s="136">
        <f t="shared" si="15"/>
        <v>49</v>
      </c>
      <c r="AJ88" s="136">
        <f t="shared" si="15"/>
        <v>49</v>
      </c>
      <c r="AK88" s="136">
        <f t="shared" si="15"/>
        <v>20</v>
      </c>
      <c r="AL88" s="136">
        <f t="shared" si="15"/>
        <v>27</v>
      </c>
      <c r="AM88" s="136">
        <f t="shared" si="15"/>
        <v>20</v>
      </c>
      <c r="AN88" s="136">
        <f t="shared" si="15"/>
        <v>49</v>
      </c>
      <c r="AO88" s="136">
        <f t="shared" si="15"/>
        <v>42</v>
      </c>
      <c r="AP88" s="136">
        <f t="shared" si="15"/>
        <v>28</v>
      </c>
      <c r="AQ88" s="136">
        <f t="shared" si="15"/>
        <v>47</v>
      </c>
      <c r="AR88" s="136">
        <f t="shared" si="15"/>
        <v>43</v>
      </c>
      <c r="AS88" s="136">
        <f t="shared" si="15"/>
        <v>49</v>
      </c>
      <c r="AT88" s="136">
        <f t="shared" si="15"/>
        <v>9</v>
      </c>
      <c r="AU88" s="136">
        <f t="shared" si="10"/>
        <v>17</v>
      </c>
      <c r="AV88" s="136">
        <f t="shared" si="10"/>
        <v>40</v>
      </c>
      <c r="AW88" s="136">
        <f t="shared" si="10"/>
        <v>15</v>
      </c>
      <c r="AX88" s="136">
        <f t="shared" si="10"/>
        <v>49</v>
      </c>
      <c r="AY88" s="136">
        <f t="shared" si="10"/>
        <v>48</v>
      </c>
      <c r="AZ88" s="136">
        <f t="shared" si="10"/>
        <v>44</v>
      </c>
      <c r="BA88" s="136">
        <f t="shared" si="10"/>
        <v>49</v>
      </c>
      <c r="BB88" s="136">
        <f t="shared" si="10"/>
        <v>49</v>
      </c>
      <c r="BC88" s="136">
        <f t="shared" si="10"/>
        <v>49</v>
      </c>
      <c r="BD88" s="136">
        <f t="shared" si="10"/>
        <v>48</v>
      </c>
      <c r="BE88" s="136">
        <f t="shared" si="7"/>
        <v>295100</v>
      </c>
    </row>
    <row r="89" spans="1:57" x14ac:dyDescent="0.3">
      <c r="A89" s="136" t="s">
        <v>254</v>
      </c>
      <c r="B89" s="136">
        <f t="shared" si="14"/>
        <v>5</v>
      </c>
      <c r="C89" s="136">
        <f t="shared" si="14"/>
        <v>9</v>
      </c>
      <c r="D89" s="136">
        <f t="shared" si="14"/>
        <v>9</v>
      </c>
      <c r="E89" s="136">
        <f t="shared" si="14"/>
        <v>7</v>
      </c>
      <c r="F89" s="136">
        <f t="shared" si="14"/>
        <v>1</v>
      </c>
      <c r="G89" s="136">
        <f t="shared" si="14"/>
        <v>1</v>
      </c>
      <c r="H89" s="136">
        <f t="shared" si="14"/>
        <v>30</v>
      </c>
      <c r="I89" s="136">
        <f t="shared" si="14"/>
        <v>1</v>
      </c>
      <c r="J89" s="136">
        <f t="shared" si="14"/>
        <v>30</v>
      </c>
      <c r="K89" s="136">
        <f t="shared" si="14"/>
        <v>1</v>
      </c>
      <c r="L89" s="136">
        <f t="shared" si="14"/>
        <v>8</v>
      </c>
      <c r="M89" s="136">
        <f t="shared" si="14"/>
        <v>16</v>
      </c>
      <c r="N89" s="136">
        <f t="shared" si="14"/>
        <v>3</v>
      </c>
      <c r="O89" s="136">
        <f t="shared" si="14"/>
        <v>1</v>
      </c>
      <c r="P89" s="136">
        <f t="shared" si="14"/>
        <v>1</v>
      </c>
      <c r="Q89" s="136">
        <f t="shared" si="14"/>
        <v>41</v>
      </c>
      <c r="R89" s="136">
        <f t="shared" si="14"/>
        <v>33</v>
      </c>
      <c r="S89" s="136">
        <f t="shared" si="14"/>
        <v>10</v>
      </c>
      <c r="T89" s="136">
        <f t="shared" si="14"/>
        <v>17</v>
      </c>
      <c r="U89" s="136">
        <f t="shared" si="14"/>
        <v>1</v>
      </c>
      <c r="V89" s="136">
        <f t="shared" si="14"/>
        <v>2</v>
      </c>
      <c r="W89" s="136">
        <f t="shared" si="14"/>
        <v>21</v>
      </c>
      <c r="X89" s="136">
        <f t="shared" si="14"/>
        <v>1</v>
      </c>
      <c r="Y89" s="136">
        <f t="shared" si="14"/>
        <v>1</v>
      </c>
      <c r="Z89" s="136">
        <f t="shared" si="14"/>
        <v>1</v>
      </c>
      <c r="AA89" s="136">
        <f t="shared" si="14"/>
        <v>2</v>
      </c>
      <c r="AB89" s="136">
        <f t="shared" si="5"/>
        <v>319204</v>
      </c>
      <c r="AC89" s="136">
        <v>319204</v>
      </c>
      <c r="AD89" s="136"/>
      <c r="AE89" s="136">
        <f t="shared" si="15"/>
        <v>45</v>
      </c>
      <c r="AF89" s="136">
        <f t="shared" si="15"/>
        <v>41</v>
      </c>
      <c r="AG89" s="136">
        <f t="shared" si="15"/>
        <v>41</v>
      </c>
      <c r="AH89" s="136">
        <f t="shared" si="15"/>
        <v>43</v>
      </c>
      <c r="AI89" s="136">
        <f t="shared" si="15"/>
        <v>49</v>
      </c>
      <c r="AJ89" s="136">
        <f t="shared" si="15"/>
        <v>49</v>
      </c>
      <c r="AK89" s="136">
        <f t="shared" si="15"/>
        <v>20</v>
      </c>
      <c r="AL89" s="136">
        <f t="shared" si="15"/>
        <v>49</v>
      </c>
      <c r="AM89" s="136">
        <f t="shared" si="15"/>
        <v>20</v>
      </c>
      <c r="AN89" s="136">
        <f t="shared" si="15"/>
        <v>49</v>
      </c>
      <c r="AO89" s="136">
        <f t="shared" si="15"/>
        <v>42</v>
      </c>
      <c r="AP89" s="136">
        <f t="shared" si="15"/>
        <v>34</v>
      </c>
      <c r="AQ89" s="136">
        <f t="shared" si="15"/>
        <v>47</v>
      </c>
      <c r="AR89" s="136">
        <f t="shared" si="15"/>
        <v>49</v>
      </c>
      <c r="AS89" s="136">
        <f t="shared" si="15"/>
        <v>49</v>
      </c>
      <c r="AT89" s="136">
        <f t="shared" si="15"/>
        <v>9</v>
      </c>
      <c r="AU89" s="136">
        <f t="shared" si="10"/>
        <v>17</v>
      </c>
      <c r="AV89" s="136">
        <f t="shared" si="10"/>
        <v>40</v>
      </c>
      <c r="AW89" s="136">
        <f t="shared" si="10"/>
        <v>33</v>
      </c>
      <c r="AX89" s="136">
        <f t="shared" si="10"/>
        <v>49</v>
      </c>
      <c r="AY89" s="136">
        <f t="shared" si="10"/>
        <v>48</v>
      </c>
      <c r="AZ89" s="136">
        <f t="shared" si="10"/>
        <v>29</v>
      </c>
      <c r="BA89" s="136">
        <f t="shared" si="10"/>
        <v>49</v>
      </c>
      <c r="BB89" s="136">
        <f t="shared" si="10"/>
        <v>49</v>
      </c>
      <c r="BC89" s="136">
        <f t="shared" si="10"/>
        <v>49</v>
      </c>
      <c r="BD89" s="136">
        <f t="shared" si="10"/>
        <v>48</v>
      </c>
      <c r="BE89" s="136">
        <f t="shared" si="7"/>
        <v>319204</v>
      </c>
    </row>
    <row r="90" spans="1:57" x14ac:dyDescent="0.3">
      <c r="A90" s="136" t="s">
        <v>255</v>
      </c>
      <c r="B90" s="136">
        <f t="shared" si="14"/>
        <v>5</v>
      </c>
      <c r="C90" s="136">
        <f t="shared" si="14"/>
        <v>1</v>
      </c>
      <c r="D90" s="136">
        <f t="shared" si="14"/>
        <v>9</v>
      </c>
      <c r="E90" s="136">
        <f t="shared" si="14"/>
        <v>41</v>
      </c>
      <c r="F90" s="136">
        <f t="shared" si="14"/>
        <v>1</v>
      </c>
      <c r="G90" s="136">
        <f t="shared" si="14"/>
        <v>1</v>
      </c>
      <c r="H90" s="136">
        <f t="shared" si="14"/>
        <v>30</v>
      </c>
      <c r="I90" s="136">
        <f t="shared" si="14"/>
        <v>23</v>
      </c>
      <c r="J90" s="136">
        <f t="shared" si="14"/>
        <v>30</v>
      </c>
      <c r="K90" s="136">
        <f t="shared" si="14"/>
        <v>1</v>
      </c>
      <c r="L90" s="136">
        <f t="shared" si="14"/>
        <v>8</v>
      </c>
      <c r="M90" s="136">
        <f t="shared" si="14"/>
        <v>22</v>
      </c>
      <c r="N90" s="136">
        <f t="shared" si="14"/>
        <v>3</v>
      </c>
      <c r="O90" s="136">
        <f t="shared" si="14"/>
        <v>7</v>
      </c>
      <c r="P90" s="136">
        <f t="shared" si="14"/>
        <v>1</v>
      </c>
      <c r="Q90" s="136">
        <f t="shared" si="14"/>
        <v>41</v>
      </c>
      <c r="R90" s="136">
        <f t="shared" si="14"/>
        <v>33</v>
      </c>
      <c r="S90" s="136">
        <f t="shared" si="14"/>
        <v>1</v>
      </c>
      <c r="T90" s="136">
        <f t="shared" si="14"/>
        <v>35</v>
      </c>
      <c r="U90" s="136">
        <f t="shared" si="14"/>
        <v>1</v>
      </c>
      <c r="V90" s="136">
        <f t="shared" si="14"/>
        <v>2</v>
      </c>
      <c r="W90" s="136">
        <f t="shared" si="14"/>
        <v>6</v>
      </c>
      <c r="X90" s="136">
        <f t="shared" si="14"/>
        <v>1</v>
      </c>
      <c r="Y90" s="136">
        <f t="shared" si="14"/>
        <v>1</v>
      </c>
      <c r="Z90" s="136">
        <f t="shared" si="14"/>
        <v>1</v>
      </c>
      <c r="AA90" s="136">
        <f t="shared" si="14"/>
        <v>2</v>
      </c>
      <c r="AB90" s="136">
        <f t="shared" si="5"/>
        <v>302500</v>
      </c>
      <c r="AC90" s="136">
        <v>302500</v>
      </c>
      <c r="AD90" s="136"/>
      <c r="AE90" s="136">
        <f t="shared" si="15"/>
        <v>45</v>
      </c>
      <c r="AF90" s="136">
        <f t="shared" si="15"/>
        <v>49</v>
      </c>
      <c r="AG90" s="136">
        <f t="shared" si="15"/>
        <v>41</v>
      </c>
      <c r="AH90" s="136">
        <f t="shared" si="15"/>
        <v>9</v>
      </c>
      <c r="AI90" s="136">
        <f t="shared" si="15"/>
        <v>49</v>
      </c>
      <c r="AJ90" s="136">
        <f t="shared" si="15"/>
        <v>49</v>
      </c>
      <c r="AK90" s="136">
        <f t="shared" si="15"/>
        <v>20</v>
      </c>
      <c r="AL90" s="136">
        <f t="shared" si="15"/>
        <v>27</v>
      </c>
      <c r="AM90" s="136">
        <f t="shared" si="15"/>
        <v>20</v>
      </c>
      <c r="AN90" s="136">
        <f t="shared" si="15"/>
        <v>49</v>
      </c>
      <c r="AO90" s="136">
        <f t="shared" si="15"/>
        <v>42</v>
      </c>
      <c r="AP90" s="136">
        <f t="shared" si="15"/>
        <v>28</v>
      </c>
      <c r="AQ90" s="136">
        <f t="shared" si="15"/>
        <v>47</v>
      </c>
      <c r="AR90" s="136">
        <f t="shared" si="15"/>
        <v>43</v>
      </c>
      <c r="AS90" s="136">
        <f t="shared" si="15"/>
        <v>49</v>
      </c>
      <c r="AT90" s="136">
        <f t="shared" si="15"/>
        <v>9</v>
      </c>
      <c r="AU90" s="136">
        <f t="shared" si="10"/>
        <v>17</v>
      </c>
      <c r="AV90" s="136">
        <f t="shared" si="10"/>
        <v>49</v>
      </c>
      <c r="AW90" s="136">
        <f t="shared" si="10"/>
        <v>15</v>
      </c>
      <c r="AX90" s="136">
        <f t="shared" si="10"/>
        <v>49</v>
      </c>
      <c r="AY90" s="136">
        <f t="shared" si="10"/>
        <v>48</v>
      </c>
      <c r="AZ90" s="136">
        <f t="shared" si="10"/>
        <v>44</v>
      </c>
      <c r="BA90" s="136">
        <f t="shared" si="10"/>
        <v>49</v>
      </c>
      <c r="BB90" s="136">
        <f t="shared" si="10"/>
        <v>49</v>
      </c>
      <c r="BC90" s="136">
        <f t="shared" si="10"/>
        <v>49</v>
      </c>
      <c r="BD90" s="136">
        <f t="shared" si="10"/>
        <v>48</v>
      </c>
      <c r="BE90" s="136">
        <f t="shared" si="7"/>
        <v>302500</v>
      </c>
    </row>
    <row r="91" spans="1:57" x14ac:dyDescent="0.3">
      <c r="A91" s="136" t="s">
        <v>256</v>
      </c>
      <c r="B91" s="136">
        <f t="shared" si="14"/>
        <v>5</v>
      </c>
      <c r="C91" s="136">
        <f t="shared" si="14"/>
        <v>9</v>
      </c>
      <c r="D91" s="136">
        <f t="shared" si="14"/>
        <v>9</v>
      </c>
      <c r="E91" s="136">
        <f t="shared" si="14"/>
        <v>41</v>
      </c>
      <c r="F91" s="136">
        <f t="shared" si="14"/>
        <v>1</v>
      </c>
      <c r="G91" s="136">
        <f t="shared" si="14"/>
        <v>1</v>
      </c>
      <c r="H91" s="136">
        <f t="shared" si="14"/>
        <v>30</v>
      </c>
      <c r="I91" s="136">
        <f t="shared" si="14"/>
        <v>23</v>
      </c>
      <c r="J91" s="136">
        <f t="shared" si="14"/>
        <v>30</v>
      </c>
      <c r="K91" s="136">
        <f t="shared" si="14"/>
        <v>1</v>
      </c>
      <c r="L91" s="136">
        <f t="shared" si="14"/>
        <v>8</v>
      </c>
      <c r="M91" s="136">
        <f t="shared" si="14"/>
        <v>22</v>
      </c>
      <c r="N91" s="136">
        <f t="shared" si="14"/>
        <v>3</v>
      </c>
      <c r="O91" s="136">
        <f t="shared" si="14"/>
        <v>7</v>
      </c>
      <c r="P91" s="136">
        <f t="shared" si="14"/>
        <v>1</v>
      </c>
      <c r="Q91" s="136">
        <f t="shared" si="14"/>
        <v>41</v>
      </c>
      <c r="R91" s="136">
        <f t="shared" si="14"/>
        <v>33</v>
      </c>
      <c r="S91" s="136">
        <f t="shared" si="14"/>
        <v>1</v>
      </c>
      <c r="T91" s="136">
        <f t="shared" si="14"/>
        <v>35</v>
      </c>
      <c r="U91" s="136">
        <f t="shared" si="14"/>
        <v>1</v>
      </c>
      <c r="V91" s="136">
        <f t="shared" si="14"/>
        <v>2</v>
      </c>
      <c r="W91" s="136">
        <f t="shared" si="14"/>
        <v>6</v>
      </c>
      <c r="X91" s="136">
        <f t="shared" si="14"/>
        <v>1</v>
      </c>
      <c r="Y91" s="136">
        <f t="shared" si="14"/>
        <v>1</v>
      </c>
      <c r="Z91" s="136">
        <f t="shared" si="14"/>
        <v>1</v>
      </c>
      <c r="AA91" s="136">
        <f t="shared" si="14"/>
        <v>2</v>
      </c>
      <c r="AB91" s="136">
        <f t="shared" si="5"/>
        <v>248990</v>
      </c>
      <c r="AC91" s="136">
        <v>248990</v>
      </c>
      <c r="AD91" s="136"/>
      <c r="AE91" s="136">
        <f t="shared" si="15"/>
        <v>45</v>
      </c>
      <c r="AF91" s="136">
        <f t="shared" si="15"/>
        <v>41</v>
      </c>
      <c r="AG91" s="136">
        <f t="shared" si="15"/>
        <v>41</v>
      </c>
      <c r="AH91" s="136">
        <f t="shared" si="15"/>
        <v>9</v>
      </c>
      <c r="AI91" s="136">
        <f t="shared" si="15"/>
        <v>49</v>
      </c>
      <c r="AJ91" s="136">
        <f t="shared" si="15"/>
        <v>49</v>
      </c>
      <c r="AK91" s="136">
        <f t="shared" si="15"/>
        <v>20</v>
      </c>
      <c r="AL91" s="136">
        <f t="shared" si="15"/>
        <v>27</v>
      </c>
      <c r="AM91" s="136">
        <f t="shared" si="15"/>
        <v>20</v>
      </c>
      <c r="AN91" s="136">
        <f t="shared" si="15"/>
        <v>49</v>
      </c>
      <c r="AO91" s="136">
        <f t="shared" si="15"/>
        <v>42</v>
      </c>
      <c r="AP91" s="136">
        <f t="shared" si="15"/>
        <v>28</v>
      </c>
      <c r="AQ91" s="136">
        <f t="shared" si="15"/>
        <v>47</v>
      </c>
      <c r="AR91" s="136">
        <f t="shared" si="15"/>
        <v>43</v>
      </c>
      <c r="AS91" s="136">
        <f t="shared" si="15"/>
        <v>49</v>
      </c>
      <c r="AT91" s="136">
        <f t="shared" si="15"/>
        <v>9</v>
      </c>
      <c r="AU91" s="136">
        <f t="shared" si="10"/>
        <v>17</v>
      </c>
      <c r="AV91" s="136">
        <f t="shared" si="10"/>
        <v>49</v>
      </c>
      <c r="AW91" s="136">
        <f t="shared" si="10"/>
        <v>15</v>
      </c>
      <c r="AX91" s="136">
        <f t="shared" si="10"/>
        <v>49</v>
      </c>
      <c r="AY91" s="136">
        <f t="shared" si="10"/>
        <v>48</v>
      </c>
      <c r="AZ91" s="136">
        <f t="shared" si="10"/>
        <v>44</v>
      </c>
      <c r="BA91" s="136">
        <f t="shared" si="10"/>
        <v>49</v>
      </c>
      <c r="BB91" s="136">
        <f t="shared" si="10"/>
        <v>49</v>
      </c>
      <c r="BC91" s="136">
        <f t="shared" si="10"/>
        <v>49</v>
      </c>
      <c r="BD91" s="136">
        <f t="shared" si="10"/>
        <v>48</v>
      </c>
      <c r="BE91" s="136">
        <f t="shared" si="7"/>
        <v>248990</v>
      </c>
    </row>
    <row r="92" spans="1:57" x14ac:dyDescent="0.3">
      <c r="A92" s="136" t="s">
        <v>258</v>
      </c>
      <c r="B92" s="136">
        <f t="shared" si="14"/>
        <v>5</v>
      </c>
      <c r="C92" s="136">
        <f t="shared" si="14"/>
        <v>1</v>
      </c>
      <c r="D92" s="136">
        <f t="shared" si="14"/>
        <v>5</v>
      </c>
      <c r="E92" s="136">
        <f t="shared" si="14"/>
        <v>5</v>
      </c>
      <c r="F92" s="136">
        <f t="shared" si="14"/>
        <v>10</v>
      </c>
      <c r="G92" s="136">
        <f t="shared" si="14"/>
        <v>14</v>
      </c>
      <c r="H92" s="136">
        <f t="shared" si="14"/>
        <v>30</v>
      </c>
      <c r="I92" s="136">
        <f t="shared" si="14"/>
        <v>1</v>
      </c>
      <c r="J92" s="136">
        <f t="shared" si="14"/>
        <v>30</v>
      </c>
      <c r="K92" s="136">
        <f t="shared" si="14"/>
        <v>9</v>
      </c>
      <c r="L92" s="136">
        <f t="shared" si="14"/>
        <v>1</v>
      </c>
      <c r="M92" s="136">
        <f t="shared" si="14"/>
        <v>16</v>
      </c>
      <c r="N92" s="136">
        <f t="shared" si="14"/>
        <v>3</v>
      </c>
      <c r="O92" s="136">
        <f t="shared" si="14"/>
        <v>1</v>
      </c>
      <c r="P92" s="136">
        <f t="shared" si="14"/>
        <v>10</v>
      </c>
      <c r="Q92" s="136">
        <f t="shared" si="14"/>
        <v>1</v>
      </c>
      <c r="R92" s="136">
        <f t="shared" si="14"/>
        <v>33</v>
      </c>
      <c r="S92" s="136">
        <f t="shared" si="14"/>
        <v>10</v>
      </c>
      <c r="T92" s="136">
        <f t="shared" si="14"/>
        <v>29</v>
      </c>
      <c r="U92" s="136">
        <f t="shared" si="14"/>
        <v>1</v>
      </c>
      <c r="V92" s="136">
        <f t="shared" si="14"/>
        <v>1</v>
      </c>
      <c r="W92" s="136">
        <f t="shared" si="14"/>
        <v>36</v>
      </c>
      <c r="X92" s="136">
        <f t="shared" si="14"/>
        <v>1</v>
      </c>
      <c r="Y92" s="136">
        <f t="shared" si="14"/>
        <v>1</v>
      </c>
      <c r="Z92" s="136">
        <f t="shared" si="14"/>
        <v>1</v>
      </c>
      <c r="AA92" s="136">
        <f t="shared" si="14"/>
        <v>2</v>
      </c>
      <c r="AB92" s="136">
        <f t="shared" si="5"/>
        <v>329040</v>
      </c>
      <c r="AC92" s="136">
        <v>329040</v>
      </c>
      <c r="AD92" s="136"/>
      <c r="AE92" s="136">
        <f t="shared" si="15"/>
        <v>45</v>
      </c>
      <c r="AF92" s="136">
        <f t="shared" si="15"/>
        <v>49</v>
      </c>
      <c r="AG92" s="136">
        <f t="shared" si="15"/>
        <v>45</v>
      </c>
      <c r="AH92" s="136">
        <f t="shared" si="15"/>
        <v>45</v>
      </c>
      <c r="AI92" s="136">
        <f t="shared" si="15"/>
        <v>40</v>
      </c>
      <c r="AJ92" s="136">
        <f t="shared" si="15"/>
        <v>36</v>
      </c>
      <c r="AK92" s="136">
        <f t="shared" si="15"/>
        <v>20</v>
      </c>
      <c r="AL92" s="136">
        <f t="shared" si="15"/>
        <v>49</v>
      </c>
      <c r="AM92" s="136">
        <f t="shared" si="15"/>
        <v>20</v>
      </c>
      <c r="AN92" s="136">
        <f t="shared" si="15"/>
        <v>41</v>
      </c>
      <c r="AO92" s="136">
        <f t="shared" si="15"/>
        <v>49</v>
      </c>
      <c r="AP92" s="136">
        <f t="shared" si="15"/>
        <v>34</v>
      </c>
      <c r="AQ92" s="136">
        <f t="shared" si="15"/>
        <v>47</v>
      </c>
      <c r="AR92" s="136">
        <f t="shared" si="15"/>
        <v>49</v>
      </c>
      <c r="AS92" s="136">
        <f t="shared" si="15"/>
        <v>40</v>
      </c>
      <c r="AT92" s="136">
        <f t="shared" si="15"/>
        <v>49</v>
      </c>
      <c r="AU92" s="136">
        <f t="shared" si="10"/>
        <v>17</v>
      </c>
      <c r="AV92" s="136">
        <f t="shared" si="10"/>
        <v>40</v>
      </c>
      <c r="AW92" s="136">
        <f t="shared" si="10"/>
        <v>21</v>
      </c>
      <c r="AX92" s="136">
        <f t="shared" si="10"/>
        <v>49</v>
      </c>
      <c r="AY92" s="136">
        <f t="shared" si="10"/>
        <v>49</v>
      </c>
      <c r="AZ92" s="136">
        <f t="shared" si="10"/>
        <v>14</v>
      </c>
      <c r="BA92" s="136">
        <f t="shared" si="10"/>
        <v>49</v>
      </c>
      <c r="BB92" s="136">
        <f t="shared" si="10"/>
        <v>49</v>
      </c>
      <c r="BC92" s="136">
        <f t="shared" si="10"/>
        <v>49</v>
      </c>
      <c r="BD92" s="136">
        <f t="shared" si="10"/>
        <v>48</v>
      </c>
      <c r="BE92" s="136">
        <f t="shared" si="7"/>
        <v>329040</v>
      </c>
    </row>
    <row r="93" spans="1:57" x14ac:dyDescent="0.3">
      <c r="A93" s="136" t="s">
        <v>259</v>
      </c>
      <c r="B93" s="136">
        <f t="shared" si="14"/>
        <v>19</v>
      </c>
      <c r="C93" s="136">
        <f t="shared" si="14"/>
        <v>9</v>
      </c>
      <c r="D93" s="136">
        <f t="shared" si="14"/>
        <v>2</v>
      </c>
      <c r="E93" s="136">
        <f t="shared" si="14"/>
        <v>44</v>
      </c>
      <c r="F93" s="136">
        <f t="shared" si="14"/>
        <v>10</v>
      </c>
      <c r="G93" s="136">
        <f t="shared" si="14"/>
        <v>14</v>
      </c>
      <c r="H93" s="136">
        <f t="shared" si="14"/>
        <v>30</v>
      </c>
      <c r="I93" s="136">
        <f t="shared" si="14"/>
        <v>23</v>
      </c>
      <c r="J93" s="136">
        <f t="shared" si="14"/>
        <v>30</v>
      </c>
      <c r="K93" s="136">
        <f t="shared" si="14"/>
        <v>9</v>
      </c>
      <c r="L93" s="136">
        <f t="shared" si="14"/>
        <v>1</v>
      </c>
      <c r="M93" s="136">
        <f t="shared" si="14"/>
        <v>22</v>
      </c>
      <c r="N93" s="136">
        <f t="shared" si="14"/>
        <v>3</v>
      </c>
      <c r="O93" s="136">
        <f t="shared" si="14"/>
        <v>7</v>
      </c>
      <c r="P93" s="136">
        <f t="shared" si="14"/>
        <v>10</v>
      </c>
      <c r="Q93" s="136">
        <f t="shared" si="14"/>
        <v>1</v>
      </c>
      <c r="R93" s="136">
        <f t="shared" si="14"/>
        <v>1</v>
      </c>
      <c r="S93" s="136">
        <f t="shared" si="14"/>
        <v>10</v>
      </c>
      <c r="T93" s="136">
        <f t="shared" si="14"/>
        <v>45</v>
      </c>
      <c r="U93" s="136">
        <f t="shared" si="14"/>
        <v>1</v>
      </c>
      <c r="V93" s="136">
        <f t="shared" si="14"/>
        <v>2</v>
      </c>
      <c r="W93" s="136">
        <f t="shared" si="14"/>
        <v>4</v>
      </c>
      <c r="X93" s="136">
        <f t="shared" si="14"/>
        <v>1</v>
      </c>
      <c r="Y93" s="136">
        <f t="shared" si="14"/>
        <v>1</v>
      </c>
      <c r="Z93" s="136">
        <f t="shared" si="14"/>
        <v>1</v>
      </c>
      <c r="AA93" s="136">
        <f t="shared" si="14"/>
        <v>2</v>
      </c>
      <c r="AB93" s="136">
        <f t="shared" si="5"/>
        <v>336820</v>
      </c>
      <c r="AC93" s="136">
        <v>336820</v>
      </c>
      <c r="AD93" s="136"/>
      <c r="AE93" s="136">
        <f t="shared" si="15"/>
        <v>31</v>
      </c>
      <c r="AF93" s="136">
        <f t="shared" si="15"/>
        <v>41</v>
      </c>
      <c r="AG93" s="136">
        <f t="shared" si="15"/>
        <v>48</v>
      </c>
      <c r="AH93" s="136">
        <f t="shared" si="15"/>
        <v>6</v>
      </c>
      <c r="AI93" s="136">
        <f t="shared" si="15"/>
        <v>40</v>
      </c>
      <c r="AJ93" s="136">
        <f t="shared" si="15"/>
        <v>36</v>
      </c>
      <c r="AK93" s="136">
        <f t="shared" si="15"/>
        <v>20</v>
      </c>
      <c r="AL93" s="136">
        <f t="shared" si="15"/>
        <v>27</v>
      </c>
      <c r="AM93" s="136">
        <f t="shared" si="15"/>
        <v>20</v>
      </c>
      <c r="AN93" s="136">
        <f t="shared" si="15"/>
        <v>41</v>
      </c>
      <c r="AO93" s="136">
        <f t="shared" si="15"/>
        <v>49</v>
      </c>
      <c r="AP93" s="136">
        <f t="shared" si="15"/>
        <v>28</v>
      </c>
      <c r="AQ93" s="136">
        <f t="shared" si="15"/>
        <v>47</v>
      </c>
      <c r="AR93" s="136">
        <f t="shared" si="15"/>
        <v>43</v>
      </c>
      <c r="AS93" s="136">
        <f t="shared" si="15"/>
        <v>40</v>
      </c>
      <c r="AT93" s="136">
        <f t="shared" si="15"/>
        <v>49</v>
      </c>
      <c r="AU93" s="136">
        <f t="shared" si="10"/>
        <v>49</v>
      </c>
      <c r="AV93" s="136">
        <f t="shared" si="10"/>
        <v>40</v>
      </c>
      <c r="AW93" s="136">
        <f t="shared" si="10"/>
        <v>5</v>
      </c>
      <c r="AX93" s="136">
        <f t="shared" si="10"/>
        <v>49</v>
      </c>
      <c r="AY93" s="136">
        <f t="shared" si="10"/>
        <v>48</v>
      </c>
      <c r="AZ93" s="136">
        <f t="shared" si="10"/>
        <v>46</v>
      </c>
      <c r="BA93" s="136">
        <f t="shared" si="10"/>
        <v>49</v>
      </c>
      <c r="BB93" s="136">
        <f t="shared" si="10"/>
        <v>49</v>
      </c>
      <c r="BC93" s="136">
        <f t="shared" si="10"/>
        <v>49</v>
      </c>
      <c r="BD93" s="136">
        <f t="shared" si="10"/>
        <v>48</v>
      </c>
      <c r="BE93" s="136">
        <f t="shared" si="7"/>
        <v>336820</v>
      </c>
    </row>
    <row r="94" spans="1:57" x14ac:dyDescent="0.3">
      <c r="A94" s="136" t="s">
        <v>260</v>
      </c>
      <c r="B94" s="136">
        <f t="shared" si="14"/>
        <v>19</v>
      </c>
      <c r="C94" s="136">
        <f t="shared" si="14"/>
        <v>9</v>
      </c>
      <c r="D94" s="136">
        <f t="shared" si="14"/>
        <v>2</v>
      </c>
      <c r="E94" s="136">
        <f t="shared" si="14"/>
        <v>30</v>
      </c>
      <c r="F94" s="136">
        <f t="shared" si="14"/>
        <v>10</v>
      </c>
      <c r="G94" s="136">
        <f t="shared" si="14"/>
        <v>14</v>
      </c>
      <c r="H94" s="136">
        <f t="shared" si="14"/>
        <v>30</v>
      </c>
      <c r="I94" s="136">
        <f t="shared" si="14"/>
        <v>23</v>
      </c>
      <c r="J94" s="136">
        <f t="shared" si="14"/>
        <v>30</v>
      </c>
      <c r="K94" s="136">
        <f t="shared" si="14"/>
        <v>9</v>
      </c>
      <c r="L94" s="136">
        <f t="shared" si="14"/>
        <v>1</v>
      </c>
      <c r="M94" s="136">
        <f t="shared" si="14"/>
        <v>22</v>
      </c>
      <c r="N94" s="136">
        <f t="shared" si="14"/>
        <v>3</v>
      </c>
      <c r="O94" s="136">
        <f t="shared" si="14"/>
        <v>7</v>
      </c>
      <c r="P94" s="136">
        <f t="shared" si="14"/>
        <v>10</v>
      </c>
      <c r="Q94" s="136">
        <f t="shared" si="14"/>
        <v>1</v>
      </c>
      <c r="R94" s="136">
        <f t="shared" si="14"/>
        <v>1</v>
      </c>
      <c r="S94" s="136">
        <f t="shared" si="14"/>
        <v>10</v>
      </c>
      <c r="T94" s="136">
        <f t="shared" si="14"/>
        <v>31</v>
      </c>
      <c r="U94" s="136">
        <f t="shared" si="14"/>
        <v>1</v>
      </c>
      <c r="V94" s="136">
        <f t="shared" si="14"/>
        <v>2</v>
      </c>
      <c r="W94" s="136">
        <f t="shared" ref="W94:AA94" si="16">RANK(W42,W$3:W$51,W$1)</f>
        <v>14</v>
      </c>
      <c r="X94" s="136">
        <f t="shared" si="16"/>
        <v>1</v>
      </c>
      <c r="Y94" s="136">
        <f t="shared" si="16"/>
        <v>1</v>
      </c>
      <c r="Z94" s="136">
        <f t="shared" si="16"/>
        <v>1</v>
      </c>
      <c r="AA94" s="136">
        <f t="shared" si="16"/>
        <v>2</v>
      </c>
      <c r="AB94" s="136">
        <f t="shared" si="5"/>
        <v>356945</v>
      </c>
      <c r="AC94" s="136">
        <v>356945</v>
      </c>
      <c r="AD94" s="136"/>
      <c r="AE94" s="136">
        <f t="shared" si="15"/>
        <v>31</v>
      </c>
      <c r="AF94" s="136">
        <f t="shared" si="15"/>
        <v>41</v>
      </c>
      <c r="AG94" s="136">
        <f t="shared" si="15"/>
        <v>48</v>
      </c>
      <c r="AH94" s="136">
        <f t="shared" si="15"/>
        <v>20</v>
      </c>
      <c r="AI94" s="136">
        <f t="shared" si="15"/>
        <v>40</v>
      </c>
      <c r="AJ94" s="136">
        <f t="shared" si="15"/>
        <v>36</v>
      </c>
      <c r="AK94" s="136">
        <f t="shared" si="15"/>
        <v>20</v>
      </c>
      <c r="AL94" s="136">
        <f t="shared" si="15"/>
        <v>27</v>
      </c>
      <c r="AM94" s="136">
        <f t="shared" si="15"/>
        <v>20</v>
      </c>
      <c r="AN94" s="136">
        <f t="shared" si="15"/>
        <v>41</v>
      </c>
      <c r="AO94" s="136">
        <f t="shared" si="15"/>
        <v>49</v>
      </c>
      <c r="AP94" s="136">
        <f t="shared" si="15"/>
        <v>28</v>
      </c>
      <c r="AQ94" s="136">
        <f t="shared" si="15"/>
        <v>47</v>
      </c>
      <c r="AR94" s="136">
        <f t="shared" si="15"/>
        <v>43</v>
      </c>
      <c r="AS94" s="136">
        <f t="shared" si="15"/>
        <v>40</v>
      </c>
      <c r="AT94" s="136">
        <f t="shared" si="15"/>
        <v>49</v>
      </c>
      <c r="AU94" s="136">
        <f t="shared" si="10"/>
        <v>49</v>
      </c>
      <c r="AV94" s="136">
        <f t="shared" si="10"/>
        <v>40</v>
      </c>
      <c r="AW94" s="136">
        <f t="shared" si="10"/>
        <v>19</v>
      </c>
      <c r="AX94" s="136">
        <f t="shared" si="10"/>
        <v>49</v>
      </c>
      <c r="AY94" s="136">
        <f t="shared" si="10"/>
        <v>48</v>
      </c>
      <c r="AZ94" s="136">
        <f t="shared" si="10"/>
        <v>36</v>
      </c>
      <c r="BA94" s="136">
        <f t="shared" si="10"/>
        <v>49</v>
      </c>
      <c r="BB94" s="136">
        <f t="shared" si="10"/>
        <v>49</v>
      </c>
      <c r="BC94" s="136">
        <f t="shared" si="10"/>
        <v>49</v>
      </c>
      <c r="BD94" s="136">
        <f t="shared" si="10"/>
        <v>48</v>
      </c>
      <c r="BE94" s="136">
        <f t="shared" si="7"/>
        <v>356945</v>
      </c>
    </row>
    <row r="95" spans="1:57" x14ac:dyDescent="0.3">
      <c r="A95" s="136" t="s">
        <v>261</v>
      </c>
      <c r="B95" s="136">
        <f t="shared" ref="B95:AA103" si="17">RANK(B43,B$3:B$51,B$1)</f>
        <v>5</v>
      </c>
      <c r="C95" s="136">
        <f t="shared" si="17"/>
        <v>1</v>
      </c>
      <c r="D95" s="136">
        <f t="shared" si="17"/>
        <v>9</v>
      </c>
      <c r="E95" s="136">
        <f t="shared" si="17"/>
        <v>7</v>
      </c>
      <c r="F95" s="136">
        <f t="shared" si="17"/>
        <v>1</v>
      </c>
      <c r="G95" s="136">
        <f t="shared" si="17"/>
        <v>1</v>
      </c>
      <c r="H95" s="136">
        <f t="shared" si="17"/>
        <v>30</v>
      </c>
      <c r="I95" s="136">
        <f t="shared" si="17"/>
        <v>1</v>
      </c>
      <c r="J95" s="136">
        <f t="shared" si="17"/>
        <v>30</v>
      </c>
      <c r="K95" s="136">
        <f t="shared" si="17"/>
        <v>1</v>
      </c>
      <c r="L95" s="136">
        <f t="shared" si="17"/>
        <v>8</v>
      </c>
      <c r="M95" s="136">
        <f t="shared" si="17"/>
        <v>16</v>
      </c>
      <c r="N95" s="136">
        <f t="shared" si="17"/>
        <v>3</v>
      </c>
      <c r="O95" s="136">
        <f t="shared" si="17"/>
        <v>1</v>
      </c>
      <c r="P95" s="136">
        <f t="shared" si="17"/>
        <v>1</v>
      </c>
      <c r="Q95" s="136">
        <f t="shared" si="17"/>
        <v>41</v>
      </c>
      <c r="R95" s="136">
        <f t="shared" si="17"/>
        <v>33</v>
      </c>
      <c r="S95" s="136">
        <f t="shared" si="17"/>
        <v>1</v>
      </c>
      <c r="T95" s="136">
        <f t="shared" si="17"/>
        <v>17</v>
      </c>
      <c r="U95" s="136">
        <f t="shared" si="17"/>
        <v>1</v>
      </c>
      <c r="V95" s="136">
        <f t="shared" si="17"/>
        <v>2</v>
      </c>
      <c r="W95" s="136">
        <f t="shared" si="17"/>
        <v>24</v>
      </c>
      <c r="X95" s="136">
        <f t="shared" si="17"/>
        <v>1</v>
      </c>
      <c r="Y95" s="136">
        <f t="shared" si="17"/>
        <v>1</v>
      </c>
      <c r="Z95" s="136">
        <f t="shared" si="17"/>
        <v>1</v>
      </c>
      <c r="AA95" s="136">
        <f t="shared" si="17"/>
        <v>2</v>
      </c>
      <c r="AB95" s="136">
        <f t="shared" si="5"/>
        <v>342195</v>
      </c>
      <c r="AC95" s="136">
        <v>342195</v>
      </c>
      <c r="AD95" s="136"/>
      <c r="AE95" s="136">
        <f t="shared" si="15"/>
        <v>45</v>
      </c>
      <c r="AF95" s="136">
        <f t="shared" si="15"/>
        <v>49</v>
      </c>
      <c r="AG95" s="136">
        <f t="shared" si="15"/>
        <v>41</v>
      </c>
      <c r="AH95" s="136">
        <f t="shared" si="15"/>
        <v>43</v>
      </c>
      <c r="AI95" s="136">
        <f t="shared" si="15"/>
        <v>49</v>
      </c>
      <c r="AJ95" s="136">
        <f t="shared" si="15"/>
        <v>49</v>
      </c>
      <c r="AK95" s="136">
        <f t="shared" si="15"/>
        <v>20</v>
      </c>
      <c r="AL95" s="136">
        <f t="shared" si="15"/>
        <v>49</v>
      </c>
      <c r="AM95" s="136">
        <f t="shared" si="15"/>
        <v>20</v>
      </c>
      <c r="AN95" s="136">
        <f t="shared" si="15"/>
        <v>49</v>
      </c>
      <c r="AO95" s="136">
        <f t="shared" si="15"/>
        <v>42</v>
      </c>
      <c r="AP95" s="136">
        <f t="shared" si="15"/>
        <v>34</v>
      </c>
      <c r="AQ95" s="136">
        <f t="shared" si="15"/>
        <v>47</v>
      </c>
      <c r="AR95" s="136">
        <f t="shared" si="15"/>
        <v>49</v>
      </c>
      <c r="AS95" s="136">
        <f t="shared" si="15"/>
        <v>49</v>
      </c>
      <c r="AT95" s="136">
        <f t="shared" si="15"/>
        <v>9</v>
      </c>
      <c r="AU95" s="136">
        <f t="shared" si="10"/>
        <v>17</v>
      </c>
      <c r="AV95" s="136">
        <f t="shared" si="10"/>
        <v>49</v>
      </c>
      <c r="AW95" s="136">
        <f t="shared" si="10"/>
        <v>33</v>
      </c>
      <c r="AX95" s="136">
        <f t="shared" si="10"/>
        <v>49</v>
      </c>
      <c r="AY95" s="136">
        <f t="shared" si="10"/>
        <v>48</v>
      </c>
      <c r="AZ95" s="136">
        <f t="shared" si="10"/>
        <v>26</v>
      </c>
      <c r="BA95" s="136">
        <f t="shared" si="10"/>
        <v>49</v>
      </c>
      <c r="BB95" s="136">
        <f t="shared" si="10"/>
        <v>49</v>
      </c>
      <c r="BC95" s="136">
        <f t="shared" si="10"/>
        <v>49</v>
      </c>
      <c r="BD95" s="136">
        <f t="shared" si="10"/>
        <v>48</v>
      </c>
      <c r="BE95" s="136">
        <f t="shared" si="7"/>
        <v>342195</v>
      </c>
    </row>
    <row r="96" spans="1:57" x14ac:dyDescent="0.3">
      <c r="A96" s="136" t="s">
        <v>264</v>
      </c>
      <c r="B96" s="136">
        <f t="shared" si="17"/>
        <v>5</v>
      </c>
      <c r="C96" s="136">
        <f t="shared" si="17"/>
        <v>1</v>
      </c>
      <c r="D96" s="136">
        <f t="shared" si="17"/>
        <v>9</v>
      </c>
      <c r="E96" s="136">
        <f t="shared" si="17"/>
        <v>1</v>
      </c>
      <c r="F96" s="136">
        <f t="shared" si="17"/>
        <v>1</v>
      </c>
      <c r="G96" s="136">
        <f t="shared" si="17"/>
        <v>1</v>
      </c>
      <c r="H96" s="136">
        <f t="shared" si="17"/>
        <v>1</v>
      </c>
      <c r="I96" s="136">
        <f t="shared" si="17"/>
        <v>1</v>
      </c>
      <c r="J96" s="136">
        <f t="shared" si="17"/>
        <v>1</v>
      </c>
      <c r="K96" s="136">
        <f t="shared" si="17"/>
        <v>6</v>
      </c>
      <c r="L96" s="136">
        <f t="shared" si="17"/>
        <v>8</v>
      </c>
      <c r="M96" s="136">
        <f t="shared" si="17"/>
        <v>16</v>
      </c>
      <c r="N96" s="136">
        <f t="shared" si="17"/>
        <v>3</v>
      </c>
      <c r="O96" s="136">
        <f t="shared" si="17"/>
        <v>1</v>
      </c>
      <c r="P96" s="136">
        <f t="shared" si="17"/>
        <v>1</v>
      </c>
      <c r="Q96" s="136">
        <f t="shared" si="17"/>
        <v>41</v>
      </c>
      <c r="R96" s="136">
        <f t="shared" si="17"/>
        <v>33</v>
      </c>
      <c r="S96" s="136">
        <f t="shared" si="17"/>
        <v>1</v>
      </c>
      <c r="T96" s="136">
        <f t="shared" si="17"/>
        <v>5</v>
      </c>
      <c r="U96" s="136">
        <f t="shared" si="17"/>
        <v>1</v>
      </c>
      <c r="V96" s="136">
        <f t="shared" si="17"/>
        <v>2</v>
      </c>
      <c r="W96" s="136">
        <f t="shared" si="17"/>
        <v>48</v>
      </c>
      <c r="X96" s="136">
        <f t="shared" si="17"/>
        <v>1</v>
      </c>
      <c r="Y96" s="136">
        <f t="shared" si="17"/>
        <v>1</v>
      </c>
      <c r="Z96" s="136">
        <f t="shared" si="17"/>
        <v>1</v>
      </c>
      <c r="AA96" s="136">
        <f t="shared" si="17"/>
        <v>2</v>
      </c>
      <c r="AB96" s="136">
        <f t="shared" si="5"/>
        <v>424880</v>
      </c>
      <c r="AC96" s="136">
        <v>424880</v>
      </c>
      <c r="AD96" s="136"/>
      <c r="AE96" s="136">
        <f t="shared" si="15"/>
        <v>45</v>
      </c>
      <c r="AF96" s="136">
        <f t="shared" si="15"/>
        <v>49</v>
      </c>
      <c r="AG96" s="136">
        <f t="shared" si="15"/>
        <v>41</v>
      </c>
      <c r="AH96" s="136">
        <f t="shared" si="15"/>
        <v>49</v>
      </c>
      <c r="AI96" s="136">
        <f t="shared" si="15"/>
        <v>49</v>
      </c>
      <c r="AJ96" s="136">
        <f t="shared" si="15"/>
        <v>49</v>
      </c>
      <c r="AK96" s="136">
        <f t="shared" si="15"/>
        <v>49</v>
      </c>
      <c r="AL96" s="136">
        <f t="shared" si="15"/>
        <v>49</v>
      </c>
      <c r="AM96" s="136">
        <f t="shared" si="15"/>
        <v>49</v>
      </c>
      <c r="AN96" s="136">
        <f t="shared" si="15"/>
        <v>44</v>
      </c>
      <c r="AO96" s="136">
        <f t="shared" si="15"/>
        <v>42</v>
      </c>
      <c r="AP96" s="136">
        <f t="shared" si="15"/>
        <v>34</v>
      </c>
      <c r="AQ96" s="136">
        <f t="shared" si="15"/>
        <v>47</v>
      </c>
      <c r="AR96" s="136">
        <f t="shared" si="15"/>
        <v>49</v>
      </c>
      <c r="AS96" s="136">
        <f t="shared" si="15"/>
        <v>49</v>
      </c>
      <c r="AT96" s="136">
        <f t="shared" si="15"/>
        <v>9</v>
      </c>
      <c r="AU96" s="136">
        <f t="shared" si="10"/>
        <v>17</v>
      </c>
      <c r="AV96" s="136">
        <f t="shared" si="10"/>
        <v>49</v>
      </c>
      <c r="AW96" s="136">
        <f t="shared" si="10"/>
        <v>45</v>
      </c>
      <c r="AX96" s="136">
        <f t="shared" si="10"/>
        <v>49</v>
      </c>
      <c r="AY96" s="136">
        <f t="shared" ref="AY96:BD103" si="18">50-V96</f>
        <v>48</v>
      </c>
      <c r="AZ96" s="136">
        <f t="shared" si="18"/>
        <v>2</v>
      </c>
      <c r="BA96" s="136">
        <f t="shared" si="18"/>
        <v>49</v>
      </c>
      <c r="BB96" s="136">
        <f t="shared" si="18"/>
        <v>49</v>
      </c>
      <c r="BC96" s="136">
        <f t="shared" si="18"/>
        <v>49</v>
      </c>
      <c r="BD96" s="136">
        <f t="shared" si="18"/>
        <v>48</v>
      </c>
      <c r="BE96" s="136">
        <f t="shared" si="7"/>
        <v>424880</v>
      </c>
    </row>
    <row r="97" spans="1:57" x14ac:dyDescent="0.3">
      <c r="A97" s="136" t="s">
        <v>267</v>
      </c>
      <c r="B97" s="136">
        <f t="shared" si="17"/>
        <v>19</v>
      </c>
      <c r="C97" s="136">
        <f t="shared" si="17"/>
        <v>19</v>
      </c>
      <c r="D97" s="136">
        <f t="shared" si="17"/>
        <v>9</v>
      </c>
      <c r="E97" s="136">
        <f t="shared" si="17"/>
        <v>30</v>
      </c>
      <c r="F97" s="136">
        <f t="shared" si="17"/>
        <v>17</v>
      </c>
      <c r="G97" s="136">
        <f t="shared" si="17"/>
        <v>14</v>
      </c>
      <c r="H97" s="136">
        <f t="shared" si="17"/>
        <v>45</v>
      </c>
      <c r="I97" s="136">
        <f t="shared" si="17"/>
        <v>45</v>
      </c>
      <c r="J97" s="136">
        <f t="shared" si="17"/>
        <v>30</v>
      </c>
      <c r="K97" s="136">
        <f t="shared" si="17"/>
        <v>9</v>
      </c>
      <c r="L97" s="136">
        <f t="shared" si="17"/>
        <v>45</v>
      </c>
      <c r="M97" s="136">
        <f t="shared" si="17"/>
        <v>22</v>
      </c>
      <c r="N97" s="136">
        <f t="shared" si="17"/>
        <v>1</v>
      </c>
      <c r="O97" s="136">
        <f t="shared" si="17"/>
        <v>7</v>
      </c>
      <c r="P97" s="136">
        <f t="shared" si="17"/>
        <v>10</v>
      </c>
      <c r="Q97" s="136">
        <f t="shared" si="17"/>
        <v>1</v>
      </c>
      <c r="R97" s="136">
        <f t="shared" si="17"/>
        <v>1</v>
      </c>
      <c r="S97" s="136">
        <f t="shared" si="17"/>
        <v>10</v>
      </c>
      <c r="T97" s="136">
        <f t="shared" si="17"/>
        <v>35</v>
      </c>
      <c r="U97" s="136">
        <f t="shared" si="17"/>
        <v>1</v>
      </c>
      <c r="V97" s="136">
        <f t="shared" si="17"/>
        <v>23</v>
      </c>
      <c r="W97" s="136">
        <f t="shared" si="17"/>
        <v>39</v>
      </c>
      <c r="X97" s="136">
        <f t="shared" si="17"/>
        <v>1</v>
      </c>
      <c r="Y97" s="136">
        <f t="shared" si="17"/>
        <v>1</v>
      </c>
      <c r="Z97" s="136">
        <f t="shared" si="17"/>
        <v>1</v>
      </c>
      <c r="AA97" s="136">
        <f t="shared" si="17"/>
        <v>2</v>
      </c>
      <c r="AB97" s="136">
        <f t="shared" si="5"/>
        <v>262000</v>
      </c>
      <c r="AC97" s="136">
        <v>262000</v>
      </c>
      <c r="AD97" s="136"/>
      <c r="AE97" s="136">
        <f t="shared" si="15"/>
        <v>31</v>
      </c>
      <c r="AF97" s="136">
        <f t="shared" si="15"/>
        <v>31</v>
      </c>
      <c r="AG97" s="136">
        <f t="shared" si="15"/>
        <v>41</v>
      </c>
      <c r="AH97" s="136">
        <f t="shared" si="15"/>
        <v>20</v>
      </c>
      <c r="AI97" s="136">
        <f t="shared" si="15"/>
        <v>33</v>
      </c>
      <c r="AJ97" s="136">
        <f t="shared" si="15"/>
        <v>36</v>
      </c>
      <c r="AK97" s="136">
        <f t="shared" si="15"/>
        <v>5</v>
      </c>
      <c r="AL97" s="136">
        <f t="shared" si="15"/>
        <v>5</v>
      </c>
      <c r="AM97" s="136">
        <f t="shared" si="15"/>
        <v>20</v>
      </c>
      <c r="AN97" s="136">
        <f t="shared" si="15"/>
        <v>41</v>
      </c>
      <c r="AO97" s="136">
        <f t="shared" si="15"/>
        <v>5</v>
      </c>
      <c r="AP97" s="136">
        <f t="shared" si="15"/>
        <v>28</v>
      </c>
      <c r="AQ97" s="136">
        <f t="shared" si="15"/>
        <v>49</v>
      </c>
      <c r="AR97" s="136">
        <f t="shared" si="15"/>
        <v>43</v>
      </c>
      <c r="AS97" s="136">
        <f t="shared" si="15"/>
        <v>40</v>
      </c>
      <c r="AT97" s="136">
        <f t="shared" si="15"/>
        <v>49</v>
      </c>
      <c r="AU97" s="136">
        <f t="shared" ref="AU97:AX103" si="19">50-R97</f>
        <v>49</v>
      </c>
      <c r="AV97" s="136">
        <f t="shared" si="19"/>
        <v>40</v>
      </c>
      <c r="AW97" s="136">
        <f t="shared" si="19"/>
        <v>15</v>
      </c>
      <c r="AX97" s="136">
        <f t="shared" si="19"/>
        <v>49</v>
      </c>
      <c r="AY97" s="136">
        <f t="shared" si="18"/>
        <v>27</v>
      </c>
      <c r="AZ97" s="136">
        <f t="shared" si="18"/>
        <v>11</v>
      </c>
      <c r="BA97" s="136">
        <f t="shared" si="18"/>
        <v>49</v>
      </c>
      <c r="BB97" s="136">
        <f t="shared" si="18"/>
        <v>49</v>
      </c>
      <c r="BC97" s="136">
        <f t="shared" si="18"/>
        <v>49</v>
      </c>
      <c r="BD97" s="136">
        <f t="shared" si="18"/>
        <v>48</v>
      </c>
      <c r="BE97" s="136">
        <f t="shared" si="7"/>
        <v>262000</v>
      </c>
    </row>
    <row r="98" spans="1:57" x14ac:dyDescent="0.3">
      <c r="A98" s="136" t="s">
        <v>268</v>
      </c>
      <c r="B98" s="136">
        <f t="shared" si="17"/>
        <v>4</v>
      </c>
      <c r="C98" s="136">
        <f t="shared" si="17"/>
        <v>31</v>
      </c>
      <c r="D98" s="136">
        <f t="shared" si="17"/>
        <v>38</v>
      </c>
      <c r="E98" s="136">
        <f t="shared" si="17"/>
        <v>47</v>
      </c>
      <c r="F98" s="136">
        <f t="shared" si="17"/>
        <v>17</v>
      </c>
      <c r="G98" s="136">
        <f t="shared" si="17"/>
        <v>14</v>
      </c>
      <c r="H98" s="136">
        <f t="shared" si="17"/>
        <v>45</v>
      </c>
      <c r="I98" s="136">
        <f t="shared" si="17"/>
        <v>49</v>
      </c>
      <c r="J98" s="136">
        <f t="shared" si="17"/>
        <v>30</v>
      </c>
      <c r="K98" s="136">
        <f t="shared" si="17"/>
        <v>49</v>
      </c>
      <c r="L98" s="136">
        <f t="shared" si="17"/>
        <v>45</v>
      </c>
      <c r="M98" s="136">
        <f t="shared" si="17"/>
        <v>22</v>
      </c>
      <c r="N98" s="136">
        <f t="shared" si="17"/>
        <v>1</v>
      </c>
      <c r="O98" s="136">
        <f t="shared" si="17"/>
        <v>7</v>
      </c>
      <c r="P98" s="136">
        <f t="shared" si="17"/>
        <v>10</v>
      </c>
      <c r="Q98" s="136">
        <f t="shared" si="17"/>
        <v>1</v>
      </c>
      <c r="R98" s="136">
        <f t="shared" si="17"/>
        <v>1</v>
      </c>
      <c r="S98" s="136">
        <f t="shared" si="17"/>
        <v>10</v>
      </c>
      <c r="T98" s="136">
        <f t="shared" si="17"/>
        <v>48</v>
      </c>
      <c r="U98" s="136">
        <f t="shared" si="17"/>
        <v>1</v>
      </c>
      <c r="V98" s="136">
        <f t="shared" si="17"/>
        <v>2</v>
      </c>
      <c r="W98" s="136">
        <f t="shared" si="17"/>
        <v>6</v>
      </c>
      <c r="X98" s="136">
        <f t="shared" si="17"/>
        <v>1</v>
      </c>
      <c r="Y98" s="136">
        <f t="shared" si="17"/>
        <v>1</v>
      </c>
      <c r="Z98" s="136">
        <f t="shared" si="17"/>
        <v>1</v>
      </c>
      <c r="AA98" s="136">
        <f t="shared" si="17"/>
        <v>2</v>
      </c>
      <c r="AB98" s="136">
        <f t="shared" si="5"/>
        <v>304900</v>
      </c>
      <c r="AC98" s="136">
        <v>304900</v>
      </c>
      <c r="AD98" s="136"/>
      <c r="AE98" s="136">
        <f t="shared" si="15"/>
        <v>46</v>
      </c>
      <c r="AF98" s="136">
        <f t="shared" si="15"/>
        <v>19</v>
      </c>
      <c r="AG98" s="136">
        <f t="shared" si="15"/>
        <v>12</v>
      </c>
      <c r="AH98" s="136">
        <f t="shared" si="15"/>
        <v>3</v>
      </c>
      <c r="AI98" s="136">
        <f t="shared" si="15"/>
        <v>33</v>
      </c>
      <c r="AJ98" s="136">
        <f t="shared" si="15"/>
        <v>36</v>
      </c>
      <c r="AK98" s="136">
        <f t="shared" si="15"/>
        <v>5</v>
      </c>
      <c r="AL98" s="136">
        <f t="shared" si="15"/>
        <v>1</v>
      </c>
      <c r="AM98" s="136">
        <f t="shared" si="15"/>
        <v>20</v>
      </c>
      <c r="AN98" s="136">
        <f t="shared" si="15"/>
        <v>1</v>
      </c>
      <c r="AO98" s="136">
        <f t="shared" si="15"/>
        <v>5</v>
      </c>
      <c r="AP98" s="136">
        <f t="shared" si="15"/>
        <v>28</v>
      </c>
      <c r="AQ98" s="136">
        <f t="shared" si="15"/>
        <v>49</v>
      </c>
      <c r="AR98" s="136">
        <f t="shared" si="15"/>
        <v>43</v>
      </c>
      <c r="AS98" s="136">
        <f t="shared" si="15"/>
        <v>40</v>
      </c>
      <c r="AT98" s="136">
        <f t="shared" si="15"/>
        <v>49</v>
      </c>
      <c r="AU98" s="136">
        <f t="shared" si="19"/>
        <v>49</v>
      </c>
      <c r="AV98" s="136">
        <f t="shared" si="19"/>
        <v>40</v>
      </c>
      <c r="AW98" s="136">
        <f t="shared" si="19"/>
        <v>2</v>
      </c>
      <c r="AX98" s="136">
        <f t="shared" si="19"/>
        <v>49</v>
      </c>
      <c r="AY98" s="136">
        <f t="shared" si="18"/>
        <v>48</v>
      </c>
      <c r="AZ98" s="136">
        <f t="shared" si="18"/>
        <v>44</v>
      </c>
      <c r="BA98" s="136">
        <f t="shared" si="18"/>
        <v>49</v>
      </c>
      <c r="BB98" s="136">
        <f t="shared" si="18"/>
        <v>49</v>
      </c>
      <c r="BC98" s="136">
        <f t="shared" si="18"/>
        <v>49</v>
      </c>
      <c r="BD98" s="136">
        <f t="shared" si="18"/>
        <v>48</v>
      </c>
      <c r="BE98" s="136">
        <f t="shared" si="7"/>
        <v>304900</v>
      </c>
    </row>
    <row r="99" spans="1:57" x14ac:dyDescent="0.3">
      <c r="A99" s="136" t="s">
        <v>269</v>
      </c>
      <c r="B99" s="136">
        <f t="shared" si="17"/>
        <v>5</v>
      </c>
      <c r="C99" s="136">
        <f t="shared" si="17"/>
        <v>1</v>
      </c>
      <c r="D99" s="136">
        <f t="shared" si="17"/>
        <v>9</v>
      </c>
      <c r="E99" s="136">
        <f t="shared" si="17"/>
        <v>1</v>
      </c>
      <c r="F99" s="136">
        <f t="shared" si="17"/>
        <v>1</v>
      </c>
      <c r="G99" s="136">
        <f t="shared" si="17"/>
        <v>1</v>
      </c>
      <c r="H99" s="136">
        <f t="shared" si="17"/>
        <v>1</v>
      </c>
      <c r="I99" s="136">
        <f t="shared" si="17"/>
        <v>1</v>
      </c>
      <c r="J99" s="136">
        <f t="shared" si="17"/>
        <v>1</v>
      </c>
      <c r="K99" s="136">
        <f t="shared" si="17"/>
        <v>6</v>
      </c>
      <c r="L99" s="136">
        <f t="shared" si="17"/>
        <v>8</v>
      </c>
      <c r="M99" s="136">
        <f t="shared" si="17"/>
        <v>16</v>
      </c>
      <c r="N99" s="136">
        <f t="shared" si="17"/>
        <v>3</v>
      </c>
      <c r="O99" s="136">
        <f t="shared" si="17"/>
        <v>1</v>
      </c>
      <c r="P99" s="136">
        <f t="shared" si="17"/>
        <v>1</v>
      </c>
      <c r="Q99" s="136">
        <f t="shared" si="17"/>
        <v>41</v>
      </c>
      <c r="R99" s="136">
        <f t="shared" si="17"/>
        <v>33</v>
      </c>
      <c r="S99" s="136">
        <f t="shared" si="17"/>
        <v>10</v>
      </c>
      <c r="T99" s="136">
        <f t="shared" si="17"/>
        <v>5</v>
      </c>
      <c r="U99" s="136">
        <f t="shared" si="17"/>
        <v>1</v>
      </c>
      <c r="V99" s="136">
        <f t="shared" si="17"/>
        <v>2</v>
      </c>
      <c r="W99" s="136">
        <f t="shared" si="17"/>
        <v>48</v>
      </c>
      <c r="X99" s="136">
        <f t="shared" si="17"/>
        <v>1</v>
      </c>
      <c r="Y99" s="136">
        <f t="shared" si="17"/>
        <v>1</v>
      </c>
      <c r="Z99" s="136">
        <f t="shared" si="17"/>
        <v>1</v>
      </c>
      <c r="AA99" s="136">
        <f t="shared" si="17"/>
        <v>2</v>
      </c>
      <c r="AB99" s="136">
        <f t="shared" si="5"/>
        <v>426420</v>
      </c>
      <c r="AC99" s="136">
        <v>426420</v>
      </c>
      <c r="AD99" s="136"/>
      <c r="AE99" s="136">
        <f t="shared" si="15"/>
        <v>45</v>
      </c>
      <c r="AF99" s="136">
        <f t="shared" si="15"/>
        <v>49</v>
      </c>
      <c r="AG99" s="136">
        <f t="shared" si="15"/>
        <v>41</v>
      </c>
      <c r="AH99" s="136">
        <f t="shared" si="15"/>
        <v>49</v>
      </c>
      <c r="AI99" s="136">
        <f t="shared" si="15"/>
        <v>49</v>
      </c>
      <c r="AJ99" s="136">
        <f t="shared" si="15"/>
        <v>49</v>
      </c>
      <c r="AK99" s="136">
        <f t="shared" si="15"/>
        <v>49</v>
      </c>
      <c r="AL99" s="136">
        <f t="shared" si="15"/>
        <v>49</v>
      </c>
      <c r="AM99" s="136">
        <f t="shared" si="15"/>
        <v>49</v>
      </c>
      <c r="AN99" s="136">
        <f t="shared" si="15"/>
        <v>44</v>
      </c>
      <c r="AO99" s="136">
        <f t="shared" si="15"/>
        <v>42</v>
      </c>
      <c r="AP99" s="136">
        <f t="shared" si="15"/>
        <v>34</v>
      </c>
      <c r="AQ99" s="136">
        <f t="shared" si="15"/>
        <v>47</v>
      </c>
      <c r="AR99" s="136">
        <f t="shared" si="15"/>
        <v>49</v>
      </c>
      <c r="AS99" s="136">
        <f t="shared" si="15"/>
        <v>49</v>
      </c>
      <c r="AT99" s="136">
        <f t="shared" si="15"/>
        <v>9</v>
      </c>
      <c r="AU99" s="136">
        <f t="shared" si="19"/>
        <v>17</v>
      </c>
      <c r="AV99" s="136">
        <f t="shared" si="19"/>
        <v>40</v>
      </c>
      <c r="AW99" s="136">
        <f t="shared" si="19"/>
        <v>45</v>
      </c>
      <c r="AX99" s="136">
        <f t="shared" si="19"/>
        <v>49</v>
      </c>
      <c r="AY99" s="136">
        <f t="shared" si="18"/>
        <v>48</v>
      </c>
      <c r="AZ99" s="136">
        <f t="shared" si="18"/>
        <v>2</v>
      </c>
      <c r="BA99" s="136">
        <f t="shared" si="18"/>
        <v>49</v>
      </c>
      <c r="BB99" s="136">
        <f t="shared" si="18"/>
        <v>49</v>
      </c>
      <c r="BC99" s="136">
        <f t="shared" si="18"/>
        <v>49</v>
      </c>
      <c r="BD99" s="136">
        <f t="shared" si="18"/>
        <v>48</v>
      </c>
      <c r="BE99" s="136">
        <f t="shared" si="7"/>
        <v>426420</v>
      </c>
    </row>
    <row r="100" spans="1:57" x14ac:dyDescent="0.3">
      <c r="A100" s="136" t="s">
        <v>270</v>
      </c>
      <c r="B100" s="136">
        <f t="shared" si="17"/>
        <v>5</v>
      </c>
      <c r="C100" s="136">
        <f t="shared" si="17"/>
        <v>1</v>
      </c>
      <c r="D100" s="136">
        <f t="shared" si="17"/>
        <v>2</v>
      </c>
      <c r="E100" s="136">
        <f t="shared" si="17"/>
        <v>5</v>
      </c>
      <c r="F100" s="136">
        <f t="shared" si="17"/>
        <v>10</v>
      </c>
      <c r="G100" s="136">
        <f t="shared" si="17"/>
        <v>14</v>
      </c>
      <c r="H100" s="136">
        <f t="shared" si="17"/>
        <v>30</v>
      </c>
      <c r="I100" s="136">
        <f t="shared" si="17"/>
        <v>1</v>
      </c>
      <c r="J100" s="136">
        <f t="shared" si="17"/>
        <v>30</v>
      </c>
      <c r="K100" s="136">
        <f t="shared" si="17"/>
        <v>9</v>
      </c>
      <c r="L100" s="136">
        <f t="shared" si="17"/>
        <v>1</v>
      </c>
      <c r="M100" s="136">
        <f t="shared" si="17"/>
        <v>16</v>
      </c>
      <c r="N100" s="136">
        <f t="shared" si="17"/>
        <v>3</v>
      </c>
      <c r="O100" s="136">
        <f t="shared" si="17"/>
        <v>1</v>
      </c>
      <c r="P100" s="136">
        <f t="shared" si="17"/>
        <v>10</v>
      </c>
      <c r="Q100" s="136">
        <f t="shared" si="17"/>
        <v>1</v>
      </c>
      <c r="R100" s="136">
        <f t="shared" si="17"/>
        <v>33</v>
      </c>
      <c r="S100" s="136">
        <f t="shared" si="17"/>
        <v>10</v>
      </c>
      <c r="T100" s="136">
        <f t="shared" si="17"/>
        <v>29</v>
      </c>
      <c r="U100" s="136">
        <f t="shared" si="17"/>
        <v>1</v>
      </c>
      <c r="V100" s="136">
        <f t="shared" si="17"/>
        <v>2</v>
      </c>
      <c r="W100" s="136">
        <f t="shared" si="17"/>
        <v>36</v>
      </c>
      <c r="X100" s="136">
        <f t="shared" si="17"/>
        <v>1</v>
      </c>
      <c r="Y100" s="136">
        <f t="shared" si="17"/>
        <v>1</v>
      </c>
      <c r="Z100" s="136">
        <f t="shared" si="17"/>
        <v>1</v>
      </c>
      <c r="AA100" s="136">
        <f t="shared" si="17"/>
        <v>2</v>
      </c>
      <c r="AB100" s="136">
        <f t="shared" si="5"/>
        <v>389394</v>
      </c>
      <c r="AC100" s="136">
        <v>389394.5</v>
      </c>
      <c r="AD100" s="136"/>
      <c r="AE100" s="136">
        <f t="shared" si="15"/>
        <v>45</v>
      </c>
      <c r="AF100" s="136">
        <f t="shared" si="15"/>
        <v>49</v>
      </c>
      <c r="AG100" s="136">
        <f t="shared" si="15"/>
        <v>48</v>
      </c>
      <c r="AH100" s="136">
        <f t="shared" si="15"/>
        <v>45</v>
      </c>
      <c r="AI100" s="136">
        <f t="shared" si="15"/>
        <v>40</v>
      </c>
      <c r="AJ100" s="136">
        <f t="shared" si="15"/>
        <v>36</v>
      </c>
      <c r="AK100" s="136">
        <f t="shared" si="15"/>
        <v>20</v>
      </c>
      <c r="AL100" s="136">
        <f t="shared" si="15"/>
        <v>49</v>
      </c>
      <c r="AM100" s="136">
        <f t="shared" si="15"/>
        <v>20</v>
      </c>
      <c r="AN100" s="136">
        <f t="shared" si="15"/>
        <v>41</v>
      </c>
      <c r="AO100" s="136">
        <f t="shared" si="15"/>
        <v>49</v>
      </c>
      <c r="AP100" s="136">
        <f t="shared" si="15"/>
        <v>34</v>
      </c>
      <c r="AQ100" s="136">
        <f t="shared" si="15"/>
        <v>47</v>
      </c>
      <c r="AR100" s="136">
        <f t="shared" si="15"/>
        <v>49</v>
      </c>
      <c r="AS100" s="136">
        <f t="shared" si="15"/>
        <v>40</v>
      </c>
      <c r="AT100" s="136">
        <f t="shared" si="15"/>
        <v>49</v>
      </c>
      <c r="AU100" s="136">
        <f t="shared" si="19"/>
        <v>17</v>
      </c>
      <c r="AV100" s="136">
        <f t="shared" si="19"/>
        <v>40</v>
      </c>
      <c r="AW100" s="136">
        <f t="shared" si="19"/>
        <v>21</v>
      </c>
      <c r="AX100" s="136">
        <f t="shared" si="19"/>
        <v>49</v>
      </c>
      <c r="AY100" s="136">
        <f t="shared" si="18"/>
        <v>48</v>
      </c>
      <c r="AZ100" s="136">
        <f t="shared" si="18"/>
        <v>14</v>
      </c>
      <c r="BA100" s="136">
        <f t="shared" si="18"/>
        <v>49</v>
      </c>
      <c r="BB100" s="136">
        <f t="shared" si="18"/>
        <v>49</v>
      </c>
      <c r="BC100" s="136">
        <f t="shared" si="18"/>
        <v>49</v>
      </c>
      <c r="BD100" s="136">
        <f t="shared" si="18"/>
        <v>48</v>
      </c>
      <c r="BE100" s="136">
        <f t="shared" si="7"/>
        <v>389394</v>
      </c>
    </row>
    <row r="101" spans="1:57" x14ac:dyDescent="0.3">
      <c r="A101" s="136" t="s">
        <v>271</v>
      </c>
      <c r="B101" s="136">
        <f t="shared" si="17"/>
        <v>5</v>
      </c>
      <c r="C101" s="136">
        <f t="shared" si="17"/>
        <v>1</v>
      </c>
      <c r="D101" s="136">
        <f t="shared" si="17"/>
        <v>5</v>
      </c>
      <c r="E101" s="136">
        <f t="shared" si="17"/>
        <v>1</v>
      </c>
      <c r="F101" s="136">
        <f t="shared" si="17"/>
        <v>8</v>
      </c>
      <c r="G101" s="136">
        <f t="shared" si="17"/>
        <v>1</v>
      </c>
      <c r="H101" s="136">
        <f t="shared" si="17"/>
        <v>30</v>
      </c>
      <c r="I101" s="136">
        <f t="shared" si="17"/>
        <v>23</v>
      </c>
      <c r="J101" s="136">
        <f t="shared" si="17"/>
        <v>1</v>
      </c>
      <c r="K101" s="136">
        <f t="shared" si="17"/>
        <v>9</v>
      </c>
      <c r="L101" s="136">
        <f t="shared" si="17"/>
        <v>8</v>
      </c>
      <c r="M101" s="136">
        <f t="shared" si="17"/>
        <v>22</v>
      </c>
      <c r="N101" s="136">
        <f t="shared" si="17"/>
        <v>3</v>
      </c>
      <c r="O101" s="136">
        <f t="shared" si="17"/>
        <v>7</v>
      </c>
      <c r="P101" s="136">
        <f t="shared" si="17"/>
        <v>1</v>
      </c>
      <c r="Q101" s="136">
        <f t="shared" si="17"/>
        <v>41</v>
      </c>
      <c r="R101" s="136">
        <f t="shared" si="17"/>
        <v>33</v>
      </c>
      <c r="S101" s="136">
        <f t="shared" si="17"/>
        <v>1</v>
      </c>
      <c r="T101" s="136">
        <f t="shared" si="17"/>
        <v>17</v>
      </c>
      <c r="U101" s="136">
        <f t="shared" si="17"/>
        <v>1</v>
      </c>
      <c r="V101" s="136">
        <f t="shared" si="17"/>
        <v>2</v>
      </c>
      <c r="W101" s="136">
        <f t="shared" si="17"/>
        <v>44</v>
      </c>
      <c r="X101" s="136">
        <f t="shared" si="17"/>
        <v>1</v>
      </c>
      <c r="Y101" s="136">
        <f t="shared" si="17"/>
        <v>1</v>
      </c>
      <c r="Z101" s="136">
        <f t="shared" si="17"/>
        <v>1</v>
      </c>
      <c r="AA101" s="136">
        <f t="shared" si="17"/>
        <v>2</v>
      </c>
      <c r="AB101" s="136">
        <f t="shared" si="5"/>
        <v>439200</v>
      </c>
      <c r="AC101" s="136">
        <v>439200</v>
      </c>
      <c r="AD101" s="136"/>
      <c r="AE101" s="136">
        <f t="shared" si="15"/>
        <v>45</v>
      </c>
      <c r="AF101" s="136">
        <f t="shared" si="15"/>
        <v>49</v>
      </c>
      <c r="AG101" s="136">
        <f t="shared" si="15"/>
        <v>45</v>
      </c>
      <c r="AH101" s="136">
        <f t="shared" si="15"/>
        <v>49</v>
      </c>
      <c r="AI101" s="136">
        <f t="shared" si="15"/>
        <v>42</v>
      </c>
      <c r="AJ101" s="136">
        <f t="shared" si="15"/>
        <v>49</v>
      </c>
      <c r="AK101" s="136">
        <f t="shared" si="15"/>
        <v>20</v>
      </c>
      <c r="AL101" s="136">
        <f t="shared" si="15"/>
        <v>27</v>
      </c>
      <c r="AM101" s="136">
        <f t="shared" si="15"/>
        <v>49</v>
      </c>
      <c r="AN101" s="136">
        <f t="shared" si="15"/>
        <v>41</v>
      </c>
      <c r="AO101" s="136">
        <f t="shared" si="15"/>
        <v>42</v>
      </c>
      <c r="AP101" s="136">
        <f t="shared" si="15"/>
        <v>28</v>
      </c>
      <c r="AQ101" s="136">
        <f t="shared" si="15"/>
        <v>47</v>
      </c>
      <c r="AR101" s="136">
        <f t="shared" si="15"/>
        <v>43</v>
      </c>
      <c r="AS101" s="136">
        <f t="shared" si="15"/>
        <v>49</v>
      </c>
      <c r="AT101" s="136">
        <f t="shared" ref="AT101:AT103" si="20">50-Q101</f>
        <v>9</v>
      </c>
      <c r="AU101" s="136">
        <f t="shared" si="19"/>
        <v>17</v>
      </c>
      <c r="AV101" s="136">
        <f t="shared" si="19"/>
        <v>49</v>
      </c>
      <c r="AW101" s="136">
        <f t="shared" si="19"/>
        <v>33</v>
      </c>
      <c r="AX101" s="136">
        <f t="shared" si="19"/>
        <v>49</v>
      </c>
      <c r="AY101" s="136">
        <f t="shared" si="18"/>
        <v>48</v>
      </c>
      <c r="AZ101" s="136">
        <f t="shared" si="18"/>
        <v>6</v>
      </c>
      <c r="BA101" s="136">
        <f t="shared" si="18"/>
        <v>49</v>
      </c>
      <c r="BB101" s="136">
        <f t="shared" si="18"/>
        <v>49</v>
      </c>
      <c r="BC101" s="136">
        <f t="shared" si="18"/>
        <v>49</v>
      </c>
      <c r="BD101" s="136">
        <f t="shared" si="18"/>
        <v>48</v>
      </c>
      <c r="BE101" s="136">
        <f t="shared" si="7"/>
        <v>439200</v>
      </c>
    </row>
    <row r="102" spans="1:57" x14ac:dyDescent="0.3">
      <c r="A102" s="136" t="s">
        <v>273</v>
      </c>
      <c r="B102" s="136">
        <f t="shared" si="17"/>
        <v>5</v>
      </c>
      <c r="C102" s="136">
        <f t="shared" si="17"/>
        <v>9</v>
      </c>
      <c r="D102" s="136">
        <f t="shared" si="17"/>
        <v>5</v>
      </c>
      <c r="E102" s="136">
        <f t="shared" si="17"/>
        <v>1</v>
      </c>
      <c r="F102" s="136">
        <f t="shared" si="17"/>
        <v>8</v>
      </c>
      <c r="G102" s="136">
        <f t="shared" si="17"/>
        <v>1</v>
      </c>
      <c r="H102" s="136">
        <f t="shared" si="17"/>
        <v>30</v>
      </c>
      <c r="I102" s="136">
        <f t="shared" si="17"/>
        <v>23</v>
      </c>
      <c r="J102" s="136">
        <f t="shared" si="17"/>
        <v>1</v>
      </c>
      <c r="K102" s="136">
        <f t="shared" si="17"/>
        <v>9</v>
      </c>
      <c r="L102" s="136">
        <f t="shared" si="17"/>
        <v>8</v>
      </c>
      <c r="M102" s="136">
        <f t="shared" si="17"/>
        <v>22</v>
      </c>
      <c r="N102" s="136">
        <f t="shared" si="17"/>
        <v>3</v>
      </c>
      <c r="O102" s="136">
        <f t="shared" si="17"/>
        <v>7</v>
      </c>
      <c r="P102" s="136">
        <f t="shared" si="17"/>
        <v>1</v>
      </c>
      <c r="Q102" s="136">
        <f t="shared" si="17"/>
        <v>41</v>
      </c>
      <c r="R102" s="136">
        <f t="shared" si="17"/>
        <v>33</v>
      </c>
      <c r="S102" s="136">
        <f t="shared" si="17"/>
        <v>10</v>
      </c>
      <c r="T102" s="136">
        <f t="shared" si="17"/>
        <v>17</v>
      </c>
      <c r="U102" s="136">
        <f t="shared" si="17"/>
        <v>1</v>
      </c>
      <c r="V102" s="136">
        <f t="shared" si="17"/>
        <v>2</v>
      </c>
      <c r="W102" s="136">
        <f t="shared" si="17"/>
        <v>44</v>
      </c>
      <c r="X102" s="136">
        <f t="shared" si="17"/>
        <v>1</v>
      </c>
      <c r="Y102" s="136">
        <f t="shared" si="17"/>
        <v>1</v>
      </c>
      <c r="Z102" s="136">
        <f t="shared" si="17"/>
        <v>1</v>
      </c>
      <c r="AA102" s="136">
        <f t="shared" si="17"/>
        <v>2</v>
      </c>
      <c r="AB102" s="136">
        <f t="shared" si="5"/>
        <v>396444</v>
      </c>
      <c r="AC102" s="136">
        <v>396444.5</v>
      </c>
      <c r="AD102" s="136"/>
      <c r="AE102" s="136">
        <f t="shared" ref="AE102:AS103" si="21">50-B102</f>
        <v>45</v>
      </c>
      <c r="AF102" s="136">
        <f t="shared" si="21"/>
        <v>41</v>
      </c>
      <c r="AG102" s="136">
        <f t="shared" si="21"/>
        <v>45</v>
      </c>
      <c r="AH102" s="136">
        <f t="shared" si="21"/>
        <v>49</v>
      </c>
      <c r="AI102" s="136">
        <f t="shared" si="21"/>
        <v>42</v>
      </c>
      <c r="AJ102" s="136">
        <f t="shared" si="21"/>
        <v>49</v>
      </c>
      <c r="AK102" s="136">
        <f t="shared" si="21"/>
        <v>20</v>
      </c>
      <c r="AL102" s="136">
        <f t="shared" si="21"/>
        <v>27</v>
      </c>
      <c r="AM102" s="136">
        <f t="shared" si="21"/>
        <v>49</v>
      </c>
      <c r="AN102" s="136">
        <f t="shared" si="21"/>
        <v>41</v>
      </c>
      <c r="AO102" s="136">
        <f t="shared" si="21"/>
        <v>42</v>
      </c>
      <c r="AP102" s="136">
        <f t="shared" si="21"/>
        <v>28</v>
      </c>
      <c r="AQ102" s="136">
        <f t="shared" si="21"/>
        <v>47</v>
      </c>
      <c r="AR102" s="136">
        <f t="shared" si="21"/>
        <v>43</v>
      </c>
      <c r="AS102" s="136">
        <f t="shared" si="21"/>
        <v>49</v>
      </c>
      <c r="AT102" s="136">
        <f t="shared" si="20"/>
        <v>9</v>
      </c>
      <c r="AU102" s="136">
        <f t="shared" si="19"/>
        <v>17</v>
      </c>
      <c r="AV102" s="136">
        <f t="shared" si="19"/>
        <v>40</v>
      </c>
      <c r="AW102" s="136">
        <f t="shared" si="19"/>
        <v>33</v>
      </c>
      <c r="AX102" s="136">
        <f t="shared" si="19"/>
        <v>49</v>
      </c>
      <c r="AY102" s="136">
        <f t="shared" si="18"/>
        <v>48</v>
      </c>
      <c r="AZ102" s="136">
        <f t="shared" si="18"/>
        <v>6</v>
      </c>
      <c r="BA102" s="136">
        <f t="shared" si="18"/>
        <v>49</v>
      </c>
      <c r="BB102" s="136">
        <f t="shared" si="18"/>
        <v>49</v>
      </c>
      <c r="BC102" s="136">
        <f t="shared" si="18"/>
        <v>49</v>
      </c>
      <c r="BD102" s="136">
        <f t="shared" si="18"/>
        <v>48</v>
      </c>
      <c r="BE102" s="136">
        <f t="shared" si="7"/>
        <v>396444</v>
      </c>
    </row>
    <row r="103" spans="1:57" x14ac:dyDescent="0.3">
      <c r="A103" s="136" t="s">
        <v>277</v>
      </c>
      <c r="B103" s="136">
        <f t="shared" si="17"/>
        <v>19</v>
      </c>
      <c r="C103" s="136">
        <f t="shared" si="17"/>
        <v>1</v>
      </c>
      <c r="D103" s="136">
        <f t="shared" si="17"/>
        <v>1</v>
      </c>
      <c r="E103" s="136">
        <f t="shared" si="17"/>
        <v>30</v>
      </c>
      <c r="F103" s="136">
        <f t="shared" si="17"/>
        <v>10</v>
      </c>
      <c r="G103" s="136">
        <f t="shared" si="17"/>
        <v>14</v>
      </c>
      <c r="H103" s="136">
        <f t="shared" si="17"/>
        <v>30</v>
      </c>
      <c r="I103" s="136">
        <f t="shared" si="17"/>
        <v>23</v>
      </c>
      <c r="J103" s="136">
        <f t="shared" si="17"/>
        <v>30</v>
      </c>
      <c r="K103" s="136">
        <f t="shared" si="17"/>
        <v>9</v>
      </c>
      <c r="L103" s="136">
        <f t="shared" si="17"/>
        <v>1</v>
      </c>
      <c r="M103" s="136">
        <f t="shared" si="17"/>
        <v>22</v>
      </c>
      <c r="N103" s="136">
        <f t="shared" si="17"/>
        <v>3</v>
      </c>
      <c r="O103" s="136">
        <f t="shared" si="17"/>
        <v>7</v>
      </c>
      <c r="P103" s="136">
        <f t="shared" si="17"/>
        <v>10</v>
      </c>
      <c r="Q103" s="136">
        <f t="shared" si="17"/>
        <v>1</v>
      </c>
      <c r="R103" s="136">
        <f t="shared" si="17"/>
        <v>1</v>
      </c>
      <c r="S103" s="136">
        <f t="shared" si="17"/>
        <v>10</v>
      </c>
      <c r="T103" s="136">
        <f t="shared" si="17"/>
        <v>31</v>
      </c>
      <c r="U103" s="136">
        <f t="shared" si="17"/>
        <v>1</v>
      </c>
      <c r="V103" s="136">
        <f t="shared" si="17"/>
        <v>2</v>
      </c>
      <c r="W103" s="136">
        <f t="shared" si="17"/>
        <v>14</v>
      </c>
      <c r="X103" s="136">
        <f t="shared" si="17"/>
        <v>1</v>
      </c>
      <c r="Y103" s="136">
        <f t="shared" si="17"/>
        <v>1</v>
      </c>
      <c r="Z103" s="136">
        <f t="shared" si="17"/>
        <v>1</v>
      </c>
      <c r="AA103" s="136">
        <f t="shared" si="17"/>
        <v>2</v>
      </c>
      <c r="AB103" s="136">
        <f t="shared" si="5"/>
        <v>546530</v>
      </c>
      <c r="AC103" s="136">
        <v>546530</v>
      </c>
      <c r="AD103" s="136"/>
      <c r="AE103" s="136">
        <f t="shared" si="21"/>
        <v>31</v>
      </c>
      <c r="AF103" s="136">
        <f t="shared" si="21"/>
        <v>49</v>
      </c>
      <c r="AG103" s="136">
        <f t="shared" si="21"/>
        <v>49</v>
      </c>
      <c r="AH103" s="136">
        <f t="shared" si="21"/>
        <v>20</v>
      </c>
      <c r="AI103" s="136">
        <f t="shared" si="21"/>
        <v>40</v>
      </c>
      <c r="AJ103" s="136">
        <f t="shared" si="21"/>
        <v>36</v>
      </c>
      <c r="AK103" s="136">
        <f t="shared" si="21"/>
        <v>20</v>
      </c>
      <c r="AL103" s="136">
        <f t="shared" si="21"/>
        <v>27</v>
      </c>
      <c r="AM103" s="136">
        <f t="shared" si="21"/>
        <v>20</v>
      </c>
      <c r="AN103" s="136">
        <f t="shared" si="21"/>
        <v>41</v>
      </c>
      <c r="AO103" s="136">
        <f t="shared" si="21"/>
        <v>49</v>
      </c>
      <c r="AP103" s="136">
        <f t="shared" si="21"/>
        <v>28</v>
      </c>
      <c r="AQ103" s="136">
        <f t="shared" si="21"/>
        <v>47</v>
      </c>
      <c r="AR103" s="136">
        <f t="shared" si="21"/>
        <v>43</v>
      </c>
      <c r="AS103" s="136">
        <f t="shared" si="21"/>
        <v>40</v>
      </c>
      <c r="AT103" s="136">
        <f t="shared" si="20"/>
        <v>49</v>
      </c>
      <c r="AU103" s="136">
        <f t="shared" si="19"/>
        <v>49</v>
      </c>
      <c r="AV103" s="136">
        <f t="shared" si="19"/>
        <v>40</v>
      </c>
      <c r="AW103" s="136">
        <f t="shared" si="19"/>
        <v>19</v>
      </c>
      <c r="AX103" s="136">
        <f t="shared" si="19"/>
        <v>49</v>
      </c>
      <c r="AY103" s="136">
        <f t="shared" si="18"/>
        <v>48</v>
      </c>
      <c r="AZ103" s="136">
        <f t="shared" si="18"/>
        <v>36</v>
      </c>
      <c r="BA103" s="136">
        <f t="shared" si="18"/>
        <v>49</v>
      </c>
      <c r="BB103" s="136">
        <f t="shared" si="18"/>
        <v>49</v>
      </c>
      <c r="BC103" s="136">
        <f t="shared" si="18"/>
        <v>49</v>
      </c>
      <c r="BD103" s="136">
        <f t="shared" si="18"/>
        <v>48</v>
      </c>
      <c r="BE103" s="136">
        <f t="shared" si="7"/>
        <v>546530</v>
      </c>
    </row>
  </sheetData>
  <conditionalFormatting sqref="AM3:AR51">
    <cfRule type="notContainsText" dxfId="12" priority="4" operator="notContains" text="in">
      <formula>ISERROR(SEARCH("in",AM3))</formula>
    </cfRule>
  </conditionalFormatting>
  <conditionalFormatting sqref="AT3:AT51">
    <cfRule type="containsText" dxfId="11" priority="3" operator="containsText" text="alulértékelt">
      <formula>NOT(ISERROR(SEARCH("alulértékelt",AT3)))</formula>
    </cfRule>
  </conditionalFormatting>
  <conditionalFormatting sqref="AM1:AR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3:AW51">
    <cfRule type="containsText" dxfId="10" priority="1" operator="containsText" text="igaz">
      <formula>NOT(ISERROR(SEARCH("igaz",AW3)))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AE53-D53A-4BC7-BDE9-788C81A1CC27}">
  <sheetPr>
    <tabColor rgb="FFFF0000"/>
  </sheetPr>
  <dimension ref="A1:BH224"/>
  <sheetViews>
    <sheetView tabSelected="1" zoomScale="74" workbookViewId="0"/>
  </sheetViews>
  <sheetFormatPr defaultRowHeight="14.4" x14ac:dyDescent="0.3"/>
  <cols>
    <col min="27" max="27" width="13.21875" bestFit="1" customWidth="1"/>
    <col min="28" max="28" width="52.6640625" bestFit="1" customWidth="1"/>
    <col min="29" max="29" width="17.33203125" bestFit="1" customWidth="1"/>
  </cols>
  <sheetData>
    <row r="1" spans="1:60" x14ac:dyDescent="0.3">
      <c r="X1" t="s">
        <v>1091</v>
      </c>
      <c r="Y1">
        <f>CORREL(Y3:Y51,W3:W51)</f>
        <v>0.99795568460576833</v>
      </c>
      <c r="Z1">
        <f>coco1!AD268</f>
        <v>0.99667155084603465</v>
      </c>
    </row>
    <row r="2" spans="1:60" ht="18" x14ac:dyDescent="0.3">
      <c r="A2" t="s">
        <v>1027</v>
      </c>
      <c r="C2" t="str">
        <f>I2</f>
        <v>coco1</v>
      </c>
      <c r="D2" t="str">
        <f t="shared" ref="D2:H2" si="0">J2</f>
        <v>coco2</v>
      </c>
      <c r="E2" t="str">
        <f t="shared" si="0"/>
        <v>coco3</v>
      </c>
      <c r="F2" t="str">
        <f t="shared" si="0"/>
        <v>coco4</v>
      </c>
      <c r="G2" t="str">
        <f t="shared" si="0"/>
        <v>coco5</v>
      </c>
      <c r="H2" t="str">
        <f t="shared" si="0"/>
        <v>coco6</v>
      </c>
      <c r="I2" t="s">
        <v>1020</v>
      </c>
      <c r="J2" t="s">
        <v>1021</v>
      </c>
      <c r="K2" t="s">
        <v>1022</v>
      </c>
      <c r="L2" t="s">
        <v>1023</v>
      </c>
      <c r="M2" t="s">
        <v>1024</v>
      </c>
      <c r="N2" t="s">
        <v>1025</v>
      </c>
      <c r="O2" t="s">
        <v>1028</v>
      </c>
      <c r="Q2" t="str">
        <f>I2</f>
        <v>coco1</v>
      </c>
      <c r="R2" t="str">
        <f t="shared" ref="R2:W17" si="1">J2</f>
        <v>coco2</v>
      </c>
      <c r="S2" t="str">
        <f t="shared" si="1"/>
        <v>coco3</v>
      </c>
      <c r="T2" t="str">
        <f t="shared" si="1"/>
        <v>coco4</v>
      </c>
      <c r="U2" t="str">
        <f t="shared" si="1"/>
        <v>coco5</v>
      </c>
      <c r="V2" t="str">
        <f t="shared" si="1"/>
        <v>coco6</v>
      </c>
      <c r="W2" t="str">
        <f t="shared" si="1"/>
        <v>ár</v>
      </c>
      <c r="X2" t="s">
        <v>907</v>
      </c>
      <c r="Y2" t="s">
        <v>1092</v>
      </c>
      <c r="Z2" t="s">
        <v>1020</v>
      </c>
      <c r="AA2" t="s">
        <v>1093</v>
      </c>
      <c r="AB2" t="s">
        <v>1094</v>
      </c>
      <c r="AC2" t="s">
        <v>1095</v>
      </c>
      <c r="AE2" s="93"/>
      <c r="AW2" s="93"/>
    </row>
    <row r="3" spans="1:60" x14ac:dyDescent="0.3">
      <c r="A3">
        <f>COUNTIF(C3:X3,"invalid")</f>
        <v>4</v>
      </c>
      <c r="B3" t="str">
        <f>coco1!A270</f>
        <v>O1</v>
      </c>
      <c r="C3" t="str">
        <f>coco1!BN270</f>
        <v>valid</v>
      </c>
      <c r="D3" t="str">
        <f>coco2!AP270</f>
        <v>invalid</v>
      </c>
      <c r="E3" t="str">
        <f>coco3!AG270</f>
        <v>valid</v>
      </c>
      <c r="F3" t="str">
        <f>coco4!V270</f>
        <v>invalid</v>
      </c>
      <c r="G3" t="str">
        <f>coco5!T270</f>
        <v>invalid</v>
      </c>
      <c r="H3" t="str">
        <f>coco6!S270</f>
        <v>invalid</v>
      </c>
      <c r="I3">
        <f>coco1!AB270</f>
        <v>59084.2</v>
      </c>
      <c r="J3">
        <f>coco2!Q270</f>
        <v>103618.7</v>
      </c>
      <c r="K3">
        <f>coco3!L270</f>
        <v>54535.7</v>
      </c>
      <c r="L3">
        <f>coco4!F270</f>
        <v>222605.9</v>
      </c>
      <c r="M3">
        <f>coco5!D270</f>
        <v>225223.6</v>
      </c>
      <c r="N3">
        <f>coco6!C270</f>
        <v>226070.7</v>
      </c>
      <c r="O3">
        <f>coco1!AC270</f>
        <v>59365</v>
      </c>
      <c r="Q3">
        <f>RANK(I3,I$3:I$51,0)</f>
        <v>49</v>
      </c>
      <c r="R3">
        <f t="shared" ref="R3:R51" si="2">RANK(J3,J$3:J$51,0)</f>
        <v>42</v>
      </c>
      <c r="S3">
        <f t="shared" ref="S3:S51" si="3">RANK(K3,K$3:K$51,0)</f>
        <v>48</v>
      </c>
      <c r="T3">
        <f t="shared" ref="T3:T51" si="4">RANK(L3,L$3:L$51,0)</f>
        <v>31</v>
      </c>
      <c r="U3">
        <f t="shared" ref="U3:U51" si="5">RANK(M3,M$3:M$51,0)</f>
        <v>17</v>
      </c>
      <c r="V3">
        <f t="shared" ref="V3:V51" si="6">RANK(N3,N$3:N$51,0)</f>
        <v>14</v>
      </c>
      <c r="W3">
        <f t="shared" si="1"/>
        <v>59365</v>
      </c>
      <c r="X3" t="str">
        <f>IF(AN162*BF162&lt;=0,"valid","invalid")</f>
        <v>valid</v>
      </c>
      <c r="Y3">
        <f>AL162</f>
        <v>59363</v>
      </c>
      <c r="Z3">
        <f>coco1!AB270</f>
        <v>59084.2</v>
      </c>
      <c r="AA3" s="203">
        <f>(Y3-W3)/W3</f>
        <v>-3.3689884612145202E-5</v>
      </c>
      <c r="AB3" s="203" t="str">
        <f>Munka2!A3</f>
        <v>Samsung Galaxy A20e 32GB Dual A202</v>
      </c>
      <c r="AC3" s="205">
        <f>ABS(Y3-Z3)</f>
        <v>278.80000000000291</v>
      </c>
      <c r="AE3" s="94"/>
      <c r="AW3" s="94"/>
    </row>
    <row r="4" spans="1:60" x14ac:dyDescent="0.3">
      <c r="A4">
        <f t="shared" ref="A4:A51" si="7">COUNTIF(C4:X4,"invalid")</f>
        <v>4</v>
      </c>
      <c r="B4" t="str">
        <f>coco1!A271</f>
        <v>O2</v>
      </c>
      <c r="C4" t="str">
        <f>coco1!BN271</f>
        <v>valid</v>
      </c>
      <c r="D4" t="str">
        <f>coco2!AP271</f>
        <v>invalid</v>
      </c>
      <c r="E4" t="str">
        <f>coco3!AG271</f>
        <v>valid</v>
      </c>
      <c r="F4" t="str">
        <f>coco4!V271</f>
        <v>invalid</v>
      </c>
      <c r="G4" t="str">
        <f>coco5!T271</f>
        <v>invalid</v>
      </c>
      <c r="H4" t="str">
        <f>coco6!S271</f>
        <v>invalid</v>
      </c>
      <c r="I4">
        <f>coco1!AB271</f>
        <v>69068.7</v>
      </c>
      <c r="J4">
        <f>coco2!Q271</f>
        <v>83655.199999999997</v>
      </c>
      <c r="K4">
        <f>coco3!L271</f>
        <v>54535.7</v>
      </c>
      <c r="L4">
        <f>coco4!F271</f>
        <v>222605.9</v>
      </c>
      <c r="M4">
        <f>coco5!D271</f>
        <v>225223.6</v>
      </c>
      <c r="N4">
        <f>coco6!C271</f>
        <v>226070.7</v>
      </c>
      <c r="O4">
        <f>coco1!AC271</f>
        <v>70338</v>
      </c>
      <c r="Q4">
        <f t="shared" ref="Q4:Q51" si="8">RANK(I4,I$3:I$51,0)</f>
        <v>45</v>
      </c>
      <c r="R4">
        <f t="shared" si="2"/>
        <v>44</v>
      </c>
      <c r="S4">
        <f t="shared" si="3"/>
        <v>48</v>
      </c>
      <c r="T4">
        <f t="shared" si="4"/>
        <v>31</v>
      </c>
      <c r="U4">
        <f t="shared" si="5"/>
        <v>17</v>
      </c>
      <c r="V4">
        <f t="shared" si="6"/>
        <v>14</v>
      </c>
      <c r="W4">
        <f t="shared" si="1"/>
        <v>70338</v>
      </c>
      <c r="X4" t="str">
        <f t="shared" ref="X4:X51" si="9">IF(AN163*BF163&lt;=0,"valid","invalid")</f>
        <v>valid</v>
      </c>
      <c r="Y4">
        <f t="shared" ref="Y4:Y51" si="10">AL163</f>
        <v>70335.600000000006</v>
      </c>
      <c r="Z4">
        <f>coco1!AB271</f>
        <v>69068.7</v>
      </c>
      <c r="AA4" s="203">
        <f t="shared" ref="AA4:AA51" si="11">(Y4-W4)/W4</f>
        <v>-3.4120958798859499E-5</v>
      </c>
      <c r="AB4" s="203" t="str">
        <f>Munka2!A4</f>
        <v>Samsung Galaxy A20s 32GB 3GB RAM Dual (A207F)</v>
      </c>
      <c r="AC4" s="205">
        <f t="shared" ref="AC4:AC51" si="12">ABS(Y4-Z4)</f>
        <v>1266.9000000000087</v>
      </c>
    </row>
    <row r="5" spans="1:60" x14ac:dyDescent="0.3">
      <c r="A5">
        <f t="shared" si="7"/>
        <v>4</v>
      </c>
      <c r="B5" t="str">
        <f>coco1!A272</f>
        <v>O3</v>
      </c>
      <c r="C5" t="str">
        <f>coco1!BN272</f>
        <v>valid</v>
      </c>
      <c r="D5" t="str">
        <f>coco2!AP272</f>
        <v>invalid</v>
      </c>
      <c r="E5" t="str">
        <f>coco3!AG272</f>
        <v>valid</v>
      </c>
      <c r="F5" t="str">
        <f>coco4!V272</f>
        <v>invalid</v>
      </c>
      <c r="G5" t="str">
        <f>coco5!T272</f>
        <v>invalid</v>
      </c>
      <c r="H5" t="str">
        <f>coco6!S272</f>
        <v>invalid</v>
      </c>
      <c r="I5">
        <f>coco1!AB272</f>
        <v>68275.5</v>
      </c>
      <c r="J5">
        <f>coco2!Q272</f>
        <v>78766.899999999994</v>
      </c>
      <c r="K5">
        <f>coco3!L272</f>
        <v>54760.7</v>
      </c>
      <c r="L5">
        <f>coco4!F272</f>
        <v>222802.5</v>
      </c>
      <c r="M5">
        <f>coco5!D272</f>
        <v>225223.6</v>
      </c>
      <c r="N5">
        <f>coco6!C272</f>
        <v>226070.7</v>
      </c>
      <c r="O5">
        <f>coco1!AC272</f>
        <v>68600</v>
      </c>
      <c r="Q5">
        <f t="shared" si="8"/>
        <v>46</v>
      </c>
      <c r="R5">
        <f t="shared" si="2"/>
        <v>45</v>
      </c>
      <c r="S5">
        <f t="shared" si="3"/>
        <v>47</v>
      </c>
      <c r="T5">
        <f t="shared" si="4"/>
        <v>26</v>
      </c>
      <c r="U5">
        <f t="shared" si="5"/>
        <v>17</v>
      </c>
      <c r="V5">
        <f t="shared" si="6"/>
        <v>14</v>
      </c>
      <c r="W5">
        <f t="shared" si="1"/>
        <v>68600</v>
      </c>
      <c r="X5" t="str">
        <f t="shared" si="9"/>
        <v>valid</v>
      </c>
      <c r="Y5">
        <f t="shared" si="10"/>
        <v>68597.7</v>
      </c>
      <c r="Z5">
        <f>coco1!AB272</f>
        <v>68275.5</v>
      </c>
      <c r="AA5" s="203">
        <f t="shared" si="11"/>
        <v>-3.3527696793045341E-5</v>
      </c>
      <c r="AB5" s="203" t="str">
        <f>Munka2!A5</f>
        <v>Samsung Galaxy A12 64GB 4GB RAM Dual</v>
      </c>
      <c r="AC5" s="205">
        <f t="shared" si="12"/>
        <v>322.19999999999709</v>
      </c>
    </row>
    <row r="6" spans="1:60" ht="18" x14ac:dyDescent="0.3">
      <c r="A6">
        <f t="shared" si="7"/>
        <v>5</v>
      </c>
      <c r="B6" t="str">
        <f>coco1!A273</f>
        <v>O4</v>
      </c>
      <c r="C6" t="str">
        <f>coco1!BN273</f>
        <v>valid</v>
      </c>
      <c r="D6" t="str">
        <f>coco2!AP273</f>
        <v>invalid</v>
      </c>
      <c r="E6" t="str">
        <f>coco3!AG273</f>
        <v>invalid</v>
      </c>
      <c r="F6" t="str">
        <f>coco4!V273</f>
        <v>invalid</v>
      </c>
      <c r="G6" t="str">
        <f>coco5!T273</f>
        <v>invalid</v>
      </c>
      <c r="H6" t="str">
        <f>coco6!S273</f>
        <v>invalid</v>
      </c>
      <c r="I6">
        <f>coco1!AB273</f>
        <v>65115.5</v>
      </c>
      <c r="J6">
        <f>coco2!Q273</f>
        <v>78766.899999999994</v>
      </c>
      <c r="K6">
        <f>coco3!L273</f>
        <v>88697.4</v>
      </c>
      <c r="L6">
        <f>coco4!F273</f>
        <v>222802.5</v>
      </c>
      <c r="M6">
        <f>coco5!D273</f>
        <v>225223.6</v>
      </c>
      <c r="N6">
        <f>coco6!C273</f>
        <v>226070.7</v>
      </c>
      <c r="O6">
        <f>coco1!AC273</f>
        <v>70950</v>
      </c>
      <c r="Q6">
        <f t="shared" si="8"/>
        <v>47</v>
      </c>
      <c r="R6">
        <f t="shared" si="2"/>
        <v>45</v>
      </c>
      <c r="S6">
        <f t="shared" si="3"/>
        <v>38</v>
      </c>
      <c r="T6">
        <f t="shared" si="4"/>
        <v>26</v>
      </c>
      <c r="U6">
        <f t="shared" si="5"/>
        <v>17</v>
      </c>
      <c r="V6">
        <f t="shared" si="6"/>
        <v>14</v>
      </c>
      <c r="W6">
        <f t="shared" si="1"/>
        <v>70950</v>
      </c>
      <c r="X6" t="str">
        <f t="shared" si="9"/>
        <v>valid</v>
      </c>
      <c r="Y6">
        <f t="shared" si="10"/>
        <v>65422.8</v>
      </c>
      <c r="Z6">
        <f>coco1!AB273</f>
        <v>65115.5</v>
      </c>
      <c r="AA6" s="203">
        <f t="shared" si="11"/>
        <v>-7.7902748414376277E-2</v>
      </c>
      <c r="AB6" s="203" t="str">
        <f>Munka2!A6</f>
        <v>Samsung Galaxy A21s 32GB 3GB RAM Dual (A217F)</v>
      </c>
      <c r="AC6" s="205">
        <f t="shared" si="12"/>
        <v>307.30000000000291</v>
      </c>
      <c r="AE6" s="196" t="s">
        <v>704</v>
      </c>
      <c r="AF6" s="197">
        <v>5808238</v>
      </c>
      <c r="AG6" s="196" t="s">
        <v>548</v>
      </c>
      <c r="AH6" s="197">
        <v>49</v>
      </c>
      <c r="AI6" s="196" t="s">
        <v>705</v>
      </c>
      <c r="AJ6" s="197">
        <v>6</v>
      </c>
      <c r="AK6" s="196" t="s">
        <v>706</v>
      </c>
      <c r="AL6" s="197">
        <v>49</v>
      </c>
      <c r="AM6" s="196" t="s">
        <v>707</v>
      </c>
      <c r="AN6" s="197">
        <v>0</v>
      </c>
      <c r="AO6" s="196" t="s">
        <v>708</v>
      </c>
      <c r="AP6" s="197" t="s">
        <v>1029</v>
      </c>
      <c r="AW6" s="196" t="s">
        <v>704</v>
      </c>
      <c r="AX6" s="197">
        <v>1416033</v>
      </c>
      <c r="AY6" s="196" t="s">
        <v>548</v>
      </c>
      <c r="AZ6" s="197">
        <v>49</v>
      </c>
      <c r="BA6" s="196" t="s">
        <v>705</v>
      </c>
      <c r="BB6" s="197">
        <v>6</v>
      </c>
      <c r="BC6" s="196" t="s">
        <v>706</v>
      </c>
      <c r="BD6" s="197">
        <v>49</v>
      </c>
      <c r="BE6" s="196" t="s">
        <v>707</v>
      </c>
      <c r="BF6" s="197">
        <v>0</v>
      </c>
      <c r="BG6" s="196" t="s">
        <v>708</v>
      </c>
      <c r="BH6" s="197" t="s">
        <v>1082</v>
      </c>
    </row>
    <row r="7" spans="1:60" ht="18.600000000000001" thickBot="1" x14ac:dyDescent="0.35">
      <c r="A7">
        <f t="shared" si="7"/>
        <v>7</v>
      </c>
      <c r="B7" t="str">
        <f>coco1!A274</f>
        <v>O5</v>
      </c>
      <c r="C7" t="str">
        <f>coco1!BN274</f>
        <v>invalid</v>
      </c>
      <c r="D7" t="str">
        <f>coco2!AP274</f>
        <v>invalid</v>
      </c>
      <c r="E7" t="str">
        <f>coco3!AG274</f>
        <v>invalid</v>
      </c>
      <c r="F7" t="str">
        <f>coco4!V274</f>
        <v>invalid</v>
      </c>
      <c r="G7" t="str">
        <f>coco5!T274</f>
        <v>invalid</v>
      </c>
      <c r="H7" t="str">
        <f>coco6!S274</f>
        <v>invalid</v>
      </c>
      <c r="I7">
        <f>coco1!AB274</f>
        <v>65115.5</v>
      </c>
      <c r="J7">
        <f>coco2!Q274</f>
        <v>78766.899999999994</v>
      </c>
      <c r="K7">
        <f>coco3!L274</f>
        <v>88697.4</v>
      </c>
      <c r="L7">
        <f>coco4!F274</f>
        <v>222802.5</v>
      </c>
      <c r="M7">
        <f>coco5!D274</f>
        <v>225223.6</v>
      </c>
      <c r="N7">
        <f>coco6!C274</f>
        <v>226070.7</v>
      </c>
      <c r="O7">
        <f>coco1!AC274</f>
        <v>59900</v>
      </c>
      <c r="Q7">
        <f t="shared" si="8"/>
        <v>47</v>
      </c>
      <c r="R7">
        <f t="shared" si="2"/>
        <v>45</v>
      </c>
      <c r="S7">
        <f t="shared" si="3"/>
        <v>38</v>
      </c>
      <c r="T7">
        <f t="shared" si="4"/>
        <v>26</v>
      </c>
      <c r="U7">
        <f t="shared" si="5"/>
        <v>17</v>
      </c>
      <c r="V7">
        <f t="shared" si="6"/>
        <v>14</v>
      </c>
      <c r="W7">
        <f t="shared" si="1"/>
        <v>59900</v>
      </c>
      <c r="X7" t="str">
        <f t="shared" si="9"/>
        <v>invalid</v>
      </c>
      <c r="Y7">
        <f t="shared" si="10"/>
        <v>65422.8</v>
      </c>
      <c r="Z7">
        <f>coco1!AB274</f>
        <v>65115.5</v>
      </c>
      <c r="AA7" s="203">
        <f t="shared" si="11"/>
        <v>9.220033388981641E-2</v>
      </c>
      <c r="AB7" s="203" t="str">
        <f>Munka2!A7</f>
        <v>Samsung Galaxy A21s 32GB 3GB RAM (A217F)</v>
      </c>
      <c r="AC7" s="205">
        <f t="shared" si="12"/>
        <v>307.30000000000291</v>
      </c>
      <c r="AE7" s="93"/>
      <c r="AW7" s="93"/>
    </row>
    <row r="8" spans="1:60" ht="15" thickBot="1" x14ac:dyDescent="0.35">
      <c r="A8">
        <f t="shared" si="7"/>
        <v>7</v>
      </c>
      <c r="B8" t="str">
        <f>coco1!A275</f>
        <v>O6</v>
      </c>
      <c r="C8" t="str">
        <f>coco1!BN275</f>
        <v>invalid</v>
      </c>
      <c r="D8" t="str">
        <f>coco2!AP275</f>
        <v>invalid</v>
      </c>
      <c r="E8" t="str">
        <f>coco3!AG275</f>
        <v>invalid</v>
      </c>
      <c r="F8" t="str">
        <f>coco4!V275</f>
        <v>invalid</v>
      </c>
      <c r="G8" t="str">
        <f>coco5!T275</f>
        <v>invalid</v>
      </c>
      <c r="H8" t="str">
        <f>coco6!S275</f>
        <v>invalid</v>
      </c>
      <c r="I8">
        <f>coco1!AB275</f>
        <v>97764.3</v>
      </c>
      <c r="J8">
        <f>coco2!Q275</f>
        <v>91223.5</v>
      </c>
      <c r="K8">
        <f>coco3!L275</f>
        <v>88697.4</v>
      </c>
      <c r="L8">
        <f>coco4!F275</f>
        <v>222605.9</v>
      </c>
      <c r="M8">
        <f>coco5!D275</f>
        <v>225223.6</v>
      </c>
      <c r="N8">
        <f>coco6!C275</f>
        <v>226070.7</v>
      </c>
      <c r="O8">
        <f>coco1!AC275</f>
        <v>86800</v>
      </c>
      <c r="Q8">
        <f t="shared" si="8"/>
        <v>39</v>
      </c>
      <c r="R8">
        <f t="shared" si="2"/>
        <v>43</v>
      </c>
      <c r="S8">
        <f t="shared" si="3"/>
        <v>38</v>
      </c>
      <c r="T8">
        <f t="shared" si="4"/>
        <v>31</v>
      </c>
      <c r="U8">
        <f t="shared" si="5"/>
        <v>17</v>
      </c>
      <c r="V8">
        <f t="shared" si="6"/>
        <v>14</v>
      </c>
      <c r="W8">
        <f t="shared" si="1"/>
        <v>86800</v>
      </c>
      <c r="X8" t="str">
        <f t="shared" si="9"/>
        <v>invalid</v>
      </c>
      <c r="Y8">
        <f t="shared" si="10"/>
        <v>90673.9</v>
      </c>
      <c r="Z8">
        <f>coco1!AB275</f>
        <v>97764.3</v>
      </c>
      <c r="AA8" s="203">
        <f t="shared" si="11"/>
        <v>4.4630184331797169E-2</v>
      </c>
      <c r="AB8" s="203" t="str">
        <f>Munka2!A8</f>
        <v>Samsung Galaxy M21 64GB 4GB RAM Dual (M215F)</v>
      </c>
      <c r="AC8" s="205">
        <f t="shared" si="12"/>
        <v>7090.4000000000087</v>
      </c>
      <c r="AE8" s="198" t="s">
        <v>554</v>
      </c>
      <c r="AF8" s="198" t="s">
        <v>761</v>
      </c>
      <c r="AG8" s="198" t="s">
        <v>762</v>
      </c>
      <c r="AH8" s="198" t="s">
        <v>763</v>
      </c>
      <c r="AI8" s="198" t="s">
        <v>764</v>
      </c>
      <c r="AJ8" s="198" t="s">
        <v>765</v>
      </c>
      <c r="AK8" s="198" t="s">
        <v>766</v>
      </c>
      <c r="AL8" s="198" t="s">
        <v>1030</v>
      </c>
      <c r="AN8" t="s">
        <v>1081</v>
      </c>
      <c r="AO8" t="s">
        <v>1081</v>
      </c>
      <c r="AP8" t="s">
        <v>1081</v>
      </c>
      <c r="AQ8" t="s">
        <v>1081</v>
      </c>
      <c r="AR8" t="s">
        <v>1081</v>
      </c>
      <c r="AS8" t="s">
        <v>1081</v>
      </c>
      <c r="AT8" t="str">
        <f>AL8</f>
        <v>Y(A7)</v>
      </c>
      <c r="AW8" s="198" t="s">
        <v>554</v>
      </c>
      <c r="AX8" s="198" t="s">
        <v>761</v>
      </c>
      <c r="AY8" s="198" t="s">
        <v>762</v>
      </c>
      <c r="AZ8" s="198" t="s">
        <v>763</v>
      </c>
      <c r="BA8" s="198" t="s">
        <v>764</v>
      </c>
      <c r="BB8" s="198" t="s">
        <v>765</v>
      </c>
      <c r="BC8" s="198" t="s">
        <v>766</v>
      </c>
      <c r="BD8" s="198" t="s">
        <v>1030</v>
      </c>
    </row>
    <row r="9" spans="1:60" ht="15" thickBot="1" x14ac:dyDescent="0.35">
      <c r="A9">
        <f t="shared" si="7"/>
        <v>4</v>
      </c>
      <c r="B9" t="str">
        <f>coco1!A276</f>
        <v>O7</v>
      </c>
      <c r="C9" t="str">
        <f>coco1!BN276</f>
        <v>valid</v>
      </c>
      <c r="D9" t="str">
        <f>coco2!AP276</f>
        <v>valid</v>
      </c>
      <c r="E9" t="str">
        <f>coco3!AG276</f>
        <v>invalid</v>
      </c>
      <c r="F9" t="str">
        <f>coco4!V276</f>
        <v>invalid</v>
      </c>
      <c r="G9" t="str">
        <f>coco5!T276</f>
        <v>invalid</v>
      </c>
      <c r="H9" t="str">
        <f>coco6!S276</f>
        <v>invalid</v>
      </c>
      <c r="I9">
        <f>coco1!AB276</f>
        <v>86612.3</v>
      </c>
      <c r="J9">
        <f>coco2!Q276</f>
        <v>78766.899999999994</v>
      </c>
      <c r="K9">
        <f>coco3!L276</f>
        <v>88697.4</v>
      </c>
      <c r="L9">
        <f>coco4!F276</f>
        <v>222802.5</v>
      </c>
      <c r="M9">
        <f>coco5!D276</f>
        <v>225223.6</v>
      </c>
      <c r="N9">
        <f>coco6!C276</f>
        <v>226070.7</v>
      </c>
      <c r="O9">
        <f>coco1!AC276</f>
        <v>94554</v>
      </c>
      <c r="Q9">
        <f t="shared" si="8"/>
        <v>41</v>
      </c>
      <c r="R9">
        <f t="shared" si="2"/>
        <v>45</v>
      </c>
      <c r="S9">
        <f t="shared" si="3"/>
        <v>38</v>
      </c>
      <c r="T9">
        <f t="shared" si="4"/>
        <v>26</v>
      </c>
      <c r="U9">
        <f t="shared" si="5"/>
        <v>17</v>
      </c>
      <c r="V9">
        <f t="shared" si="6"/>
        <v>14</v>
      </c>
      <c r="W9">
        <f t="shared" si="1"/>
        <v>94554</v>
      </c>
      <c r="X9" t="str">
        <f t="shared" si="9"/>
        <v>valid</v>
      </c>
      <c r="Y9">
        <f t="shared" si="10"/>
        <v>90673.9</v>
      </c>
      <c r="Z9">
        <f>coco1!AB276</f>
        <v>86612.3</v>
      </c>
      <c r="AA9" s="203">
        <f t="shared" si="11"/>
        <v>-4.1035810224845121E-2</v>
      </c>
      <c r="AB9" s="203" t="str">
        <f>Munka2!A9</f>
        <v>Samsung Galaxy A21s 128GB 4GB RAM Dual</v>
      </c>
      <c r="AC9" s="205">
        <f t="shared" si="12"/>
        <v>4061.5999999999913</v>
      </c>
      <c r="AE9" s="198" t="s">
        <v>788</v>
      </c>
      <c r="AF9" s="199">
        <v>49</v>
      </c>
      <c r="AG9" s="199">
        <v>42</v>
      </c>
      <c r="AH9" s="199">
        <v>48</v>
      </c>
      <c r="AI9" s="199">
        <v>31</v>
      </c>
      <c r="AJ9" s="199">
        <v>17</v>
      </c>
      <c r="AK9" s="199">
        <v>14</v>
      </c>
      <c r="AL9" s="199">
        <v>59365</v>
      </c>
      <c r="AN9">
        <f>50-AF9</f>
        <v>1</v>
      </c>
      <c r="AO9">
        <f t="shared" ref="AO9:AO57" si="13">50-AG9</f>
        <v>8</v>
      </c>
      <c r="AP9">
        <f t="shared" ref="AP9:AP57" si="14">50-AH9</f>
        <v>2</v>
      </c>
      <c r="AQ9">
        <f t="shared" ref="AQ9:AQ57" si="15">50-AI9</f>
        <v>19</v>
      </c>
      <c r="AR9">
        <f t="shared" ref="AR9:AR57" si="16">50-AJ9</f>
        <v>33</v>
      </c>
      <c r="AS9">
        <f t="shared" ref="AS9:AS57" si="17">50-AK9</f>
        <v>36</v>
      </c>
      <c r="AT9">
        <f t="shared" ref="AT9:AT57" si="18">AL9</f>
        <v>59365</v>
      </c>
      <c r="AW9" s="198" t="s">
        <v>788</v>
      </c>
      <c r="AX9" s="199">
        <v>1</v>
      </c>
      <c r="AY9" s="199">
        <v>8</v>
      </c>
      <c r="AZ9" s="199">
        <v>2</v>
      </c>
      <c r="BA9" s="199">
        <v>19</v>
      </c>
      <c r="BB9" s="199">
        <v>33</v>
      </c>
      <c r="BC9" s="199">
        <v>36</v>
      </c>
      <c r="BD9" s="199">
        <v>59365</v>
      </c>
    </row>
    <row r="10" spans="1:60" ht="15" thickBot="1" x14ac:dyDescent="0.35">
      <c r="A10">
        <f t="shared" si="7"/>
        <v>5</v>
      </c>
      <c r="B10" t="str">
        <f>coco1!A277</f>
        <v>O8</v>
      </c>
      <c r="C10" t="str">
        <f>coco1!BN277</f>
        <v>invalid</v>
      </c>
      <c r="D10" t="str">
        <f>coco2!AP277</f>
        <v>valid</v>
      </c>
      <c r="E10" t="str">
        <f>coco3!AG277</f>
        <v>invalid</v>
      </c>
      <c r="F10" t="str">
        <f>coco4!V277</f>
        <v>invalid</v>
      </c>
      <c r="G10" t="str">
        <f>coco5!T277</f>
        <v>invalid</v>
      </c>
      <c r="H10" t="str">
        <f>coco6!S277</f>
        <v>invalid</v>
      </c>
      <c r="I10">
        <f>coco1!AB277</f>
        <v>82323.199999999997</v>
      </c>
      <c r="J10">
        <f>coco2!Q277</f>
        <v>78766.899999999994</v>
      </c>
      <c r="K10">
        <f>coco3!L277</f>
        <v>88697.4</v>
      </c>
      <c r="L10">
        <f>coco4!F277</f>
        <v>222802.5</v>
      </c>
      <c r="M10">
        <f>coco5!D277</f>
        <v>225223.6</v>
      </c>
      <c r="N10">
        <f>coco6!C277</f>
        <v>226070.7</v>
      </c>
      <c r="O10">
        <f>coco1!AC277</f>
        <v>79494</v>
      </c>
      <c r="Q10">
        <f t="shared" si="8"/>
        <v>44</v>
      </c>
      <c r="R10">
        <f t="shared" si="2"/>
        <v>45</v>
      </c>
      <c r="S10">
        <f t="shared" si="3"/>
        <v>38</v>
      </c>
      <c r="T10">
        <f t="shared" si="4"/>
        <v>26</v>
      </c>
      <c r="U10">
        <f t="shared" si="5"/>
        <v>17</v>
      </c>
      <c r="V10">
        <f t="shared" si="6"/>
        <v>14</v>
      </c>
      <c r="W10">
        <f t="shared" si="1"/>
        <v>79494</v>
      </c>
      <c r="X10" t="str">
        <f t="shared" si="9"/>
        <v>valid</v>
      </c>
      <c r="Y10">
        <f t="shared" si="10"/>
        <v>79491.3</v>
      </c>
      <c r="Z10">
        <f>coco1!AB277</f>
        <v>82323.199999999997</v>
      </c>
      <c r="AA10" s="203">
        <f t="shared" si="11"/>
        <v>-3.3964827534116911E-5</v>
      </c>
      <c r="AB10" s="203" t="str">
        <f>Munka2!A10</f>
        <v>Samsung Galaxy A21s 128GB 3GB RAM Dual</v>
      </c>
      <c r="AC10" s="205">
        <f t="shared" si="12"/>
        <v>2831.8999999999942</v>
      </c>
      <c r="AE10" s="198" t="s">
        <v>789</v>
      </c>
      <c r="AF10" s="199">
        <v>45</v>
      </c>
      <c r="AG10" s="199">
        <v>44</v>
      </c>
      <c r="AH10" s="199">
        <v>48</v>
      </c>
      <c r="AI10" s="199">
        <v>31</v>
      </c>
      <c r="AJ10" s="199">
        <v>17</v>
      </c>
      <c r="AK10" s="199">
        <v>14</v>
      </c>
      <c r="AL10" s="199">
        <v>70338</v>
      </c>
      <c r="AN10">
        <f t="shared" ref="AN10:AN57" si="19">50-AF10</f>
        <v>5</v>
      </c>
      <c r="AO10">
        <f t="shared" si="13"/>
        <v>6</v>
      </c>
      <c r="AP10">
        <f t="shared" si="14"/>
        <v>2</v>
      </c>
      <c r="AQ10">
        <f t="shared" si="15"/>
        <v>19</v>
      </c>
      <c r="AR10">
        <f t="shared" si="16"/>
        <v>33</v>
      </c>
      <c r="AS10">
        <f t="shared" si="17"/>
        <v>36</v>
      </c>
      <c r="AT10">
        <f t="shared" si="18"/>
        <v>70338</v>
      </c>
      <c r="AW10" s="198" t="s">
        <v>789</v>
      </c>
      <c r="AX10" s="199">
        <v>5</v>
      </c>
      <c r="AY10" s="199">
        <v>6</v>
      </c>
      <c r="AZ10" s="199">
        <v>2</v>
      </c>
      <c r="BA10" s="199">
        <v>19</v>
      </c>
      <c r="BB10" s="199">
        <v>33</v>
      </c>
      <c r="BC10" s="199">
        <v>36</v>
      </c>
      <c r="BD10" s="199">
        <v>70338</v>
      </c>
    </row>
    <row r="11" spans="1:60" ht="15" thickBot="1" x14ac:dyDescent="0.35">
      <c r="A11">
        <f t="shared" si="7"/>
        <v>5</v>
      </c>
      <c r="B11" t="str">
        <f>coco1!A278</f>
        <v>O9</v>
      </c>
      <c r="C11" t="str">
        <f>coco1!BN278</f>
        <v>valid</v>
      </c>
      <c r="D11" t="str">
        <f>coco2!AP278</f>
        <v>invalid</v>
      </c>
      <c r="E11" t="str">
        <f>coco3!AG278</f>
        <v>invalid</v>
      </c>
      <c r="F11" t="str">
        <f>coco4!V278</f>
        <v>invalid</v>
      </c>
      <c r="G11" t="str">
        <f>coco5!T278</f>
        <v>invalid</v>
      </c>
      <c r="H11" t="str">
        <f>coco6!S278</f>
        <v>invalid</v>
      </c>
      <c r="I11">
        <f>coco1!AB278</f>
        <v>86389.4</v>
      </c>
      <c r="J11">
        <f>coco2!Q278</f>
        <v>108242.4</v>
      </c>
      <c r="K11">
        <f>coco3!L278</f>
        <v>100007.9</v>
      </c>
      <c r="L11">
        <f>coco4!F278</f>
        <v>232685.6</v>
      </c>
      <c r="M11">
        <f>coco5!D278</f>
        <v>225223.6</v>
      </c>
      <c r="N11">
        <f>coco6!C278</f>
        <v>226070.7</v>
      </c>
      <c r="O11">
        <f>coco1!AC278</f>
        <v>86800</v>
      </c>
      <c r="Q11">
        <f t="shared" si="8"/>
        <v>42</v>
      </c>
      <c r="R11">
        <f t="shared" si="2"/>
        <v>40</v>
      </c>
      <c r="S11">
        <f t="shared" si="3"/>
        <v>35</v>
      </c>
      <c r="T11">
        <f t="shared" si="4"/>
        <v>17</v>
      </c>
      <c r="U11">
        <f t="shared" si="5"/>
        <v>17</v>
      </c>
      <c r="V11">
        <f t="shared" si="6"/>
        <v>14</v>
      </c>
      <c r="W11">
        <f t="shared" si="1"/>
        <v>86800</v>
      </c>
      <c r="X11" t="str">
        <f t="shared" si="9"/>
        <v>valid</v>
      </c>
      <c r="Y11">
        <f t="shared" si="10"/>
        <v>86797.1</v>
      </c>
      <c r="Z11">
        <f>coco1!AB278</f>
        <v>86389.4</v>
      </c>
      <c r="AA11" s="203">
        <f t="shared" si="11"/>
        <v>-3.3410138248780866E-5</v>
      </c>
      <c r="AB11" s="203" t="str">
        <f>Munka2!A11</f>
        <v>Samsung Galaxy A31 64GB 4GB RAM Dual</v>
      </c>
      <c r="AC11" s="205">
        <f t="shared" si="12"/>
        <v>407.70000000001164</v>
      </c>
      <c r="AE11" s="198" t="s">
        <v>790</v>
      </c>
      <c r="AF11" s="199">
        <v>46</v>
      </c>
      <c r="AG11" s="199">
        <v>45</v>
      </c>
      <c r="AH11" s="199">
        <v>47</v>
      </c>
      <c r="AI11" s="199">
        <v>26</v>
      </c>
      <c r="AJ11" s="199">
        <v>17</v>
      </c>
      <c r="AK11" s="199">
        <v>14</v>
      </c>
      <c r="AL11" s="199">
        <v>68600</v>
      </c>
      <c r="AN11">
        <f t="shared" si="19"/>
        <v>4</v>
      </c>
      <c r="AO11">
        <f t="shared" si="13"/>
        <v>5</v>
      </c>
      <c r="AP11">
        <f t="shared" si="14"/>
        <v>3</v>
      </c>
      <c r="AQ11">
        <f t="shared" si="15"/>
        <v>24</v>
      </c>
      <c r="AR11">
        <f t="shared" si="16"/>
        <v>33</v>
      </c>
      <c r="AS11">
        <f t="shared" si="17"/>
        <v>36</v>
      </c>
      <c r="AT11">
        <f t="shared" si="18"/>
        <v>68600</v>
      </c>
      <c r="AW11" s="198" t="s">
        <v>790</v>
      </c>
      <c r="AX11" s="199">
        <v>4</v>
      </c>
      <c r="AY11" s="199">
        <v>5</v>
      </c>
      <c r="AZ11" s="199">
        <v>3</v>
      </c>
      <c r="BA11" s="199">
        <v>24</v>
      </c>
      <c r="BB11" s="199">
        <v>33</v>
      </c>
      <c r="BC11" s="199">
        <v>36</v>
      </c>
      <c r="BD11" s="199">
        <v>68600</v>
      </c>
    </row>
    <row r="12" spans="1:60" ht="15" thickBot="1" x14ac:dyDescent="0.35">
      <c r="A12">
        <f t="shared" si="7"/>
        <v>5</v>
      </c>
      <c r="B12" t="str">
        <f>coco1!A279</f>
        <v>O10</v>
      </c>
      <c r="C12" t="str">
        <f>coco1!BN279</f>
        <v>valid</v>
      </c>
      <c r="D12" t="str">
        <f>coco2!AP279</f>
        <v>invalid</v>
      </c>
      <c r="E12" t="str">
        <f>coco3!AG279</f>
        <v>invalid</v>
      </c>
      <c r="F12" t="str">
        <f>coco4!V279</f>
        <v>invalid</v>
      </c>
      <c r="G12" t="str">
        <f>coco5!T279</f>
        <v>invalid</v>
      </c>
      <c r="H12" t="str">
        <f>coco6!S279</f>
        <v>invalid</v>
      </c>
      <c r="I12">
        <f>coco1!AB279</f>
        <v>86089.8</v>
      </c>
      <c r="J12">
        <f>coco2!Q279</f>
        <v>126129.5</v>
      </c>
      <c r="K12">
        <f>coco3!L279</f>
        <v>88697.4</v>
      </c>
      <c r="L12">
        <f>coco4!F279</f>
        <v>222605.9</v>
      </c>
      <c r="M12">
        <f>coco5!D279</f>
        <v>225223.6</v>
      </c>
      <c r="N12">
        <f>coco6!C279</f>
        <v>226070.7</v>
      </c>
      <c r="O12">
        <f>coco1!AC279</f>
        <v>86499</v>
      </c>
      <c r="Q12">
        <f t="shared" si="8"/>
        <v>43</v>
      </c>
      <c r="R12">
        <f t="shared" si="2"/>
        <v>31</v>
      </c>
      <c r="S12">
        <f t="shared" si="3"/>
        <v>38</v>
      </c>
      <c r="T12">
        <f t="shared" si="4"/>
        <v>31</v>
      </c>
      <c r="U12">
        <f t="shared" si="5"/>
        <v>17</v>
      </c>
      <c r="V12">
        <f t="shared" si="6"/>
        <v>14</v>
      </c>
      <c r="W12">
        <f t="shared" si="1"/>
        <v>86499</v>
      </c>
      <c r="X12" t="str">
        <f t="shared" si="9"/>
        <v>valid</v>
      </c>
      <c r="Y12">
        <f t="shared" si="10"/>
        <v>86496.1</v>
      </c>
      <c r="Z12">
        <f>coco1!AB279</f>
        <v>86089.8</v>
      </c>
      <c r="AA12" s="203">
        <f t="shared" si="11"/>
        <v>-3.3526399149055819E-5</v>
      </c>
      <c r="AB12" s="203" t="str">
        <f>Munka2!A12</f>
        <v>Samsung Galaxy A41 64GB Dual (A415FZ)</v>
      </c>
      <c r="AC12" s="205">
        <f t="shared" si="12"/>
        <v>406.30000000000291</v>
      </c>
      <c r="AE12" s="198" t="s">
        <v>791</v>
      </c>
      <c r="AF12" s="199">
        <v>47</v>
      </c>
      <c r="AG12" s="199">
        <v>45</v>
      </c>
      <c r="AH12" s="199">
        <v>38</v>
      </c>
      <c r="AI12" s="199">
        <v>26</v>
      </c>
      <c r="AJ12" s="199">
        <v>17</v>
      </c>
      <c r="AK12" s="199">
        <v>14</v>
      </c>
      <c r="AL12" s="199">
        <v>70950</v>
      </c>
      <c r="AN12">
        <f t="shared" si="19"/>
        <v>3</v>
      </c>
      <c r="AO12">
        <f t="shared" si="13"/>
        <v>5</v>
      </c>
      <c r="AP12">
        <f t="shared" si="14"/>
        <v>12</v>
      </c>
      <c r="AQ12">
        <f t="shared" si="15"/>
        <v>24</v>
      </c>
      <c r="AR12">
        <f t="shared" si="16"/>
        <v>33</v>
      </c>
      <c r="AS12">
        <f t="shared" si="17"/>
        <v>36</v>
      </c>
      <c r="AT12">
        <f t="shared" si="18"/>
        <v>70950</v>
      </c>
      <c r="AW12" s="198" t="s">
        <v>791</v>
      </c>
      <c r="AX12" s="199">
        <v>3</v>
      </c>
      <c r="AY12" s="199">
        <v>5</v>
      </c>
      <c r="AZ12" s="199">
        <v>12</v>
      </c>
      <c r="BA12" s="199">
        <v>24</v>
      </c>
      <c r="BB12" s="199">
        <v>33</v>
      </c>
      <c r="BC12" s="199">
        <v>36</v>
      </c>
      <c r="BD12" s="199">
        <v>70950</v>
      </c>
    </row>
    <row r="13" spans="1:60" ht="15" thickBot="1" x14ac:dyDescent="0.35">
      <c r="A13">
        <f t="shared" si="7"/>
        <v>7</v>
      </c>
      <c r="B13" t="str">
        <f>coco1!A280</f>
        <v>O11</v>
      </c>
      <c r="C13" t="str">
        <f>coco1!BN280</f>
        <v>invalid</v>
      </c>
      <c r="D13" t="str">
        <f>coco2!AP280</f>
        <v>invalid</v>
      </c>
      <c r="E13" t="str">
        <f>coco3!AG280</f>
        <v>invalid</v>
      </c>
      <c r="F13" t="str">
        <f>coco4!V280</f>
        <v>invalid</v>
      </c>
      <c r="G13" t="str">
        <f>coco5!T280</f>
        <v>invalid</v>
      </c>
      <c r="H13" t="str">
        <f>coco6!S280</f>
        <v>invalid</v>
      </c>
      <c r="I13">
        <f>coco1!AB280</f>
        <v>94468.5</v>
      </c>
      <c r="J13">
        <f>coco2!Q280</f>
        <v>108242.4</v>
      </c>
      <c r="K13">
        <f>coco3!L280</f>
        <v>88697.4</v>
      </c>
      <c r="L13">
        <f>coco4!F280</f>
        <v>222605.9</v>
      </c>
      <c r="M13">
        <f>coco5!D280</f>
        <v>225223.6</v>
      </c>
      <c r="N13">
        <f>coco6!C280</f>
        <v>226070.7</v>
      </c>
      <c r="O13">
        <f>coco1!AC280</f>
        <v>88050</v>
      </c>
      <c r="Q13">
        <f t="shared" si="8"/>
        <v>40</v>
      </c>
      <c r="R13">
        <f t="shared" si="2"/>
        <v>40</v>
      </c>
      <c r="S13">
        <f t="shared" si="3"/>
        <v>38</v>
      </c>
      <c r="T13">
        <f t="shared" si="4"/>
        <v>31</v>
      </c>
      <c r="U13">
        <f t="shared" si="5"/>
        <v>17</v>
      </c>
      <c r="V13">
        <f t="shared" si="6"/>
        <v>14</v>
      </c>
      <c r="W13">
        <f t="shared" si="1"/>
        <v>88050</v>
      </c>
      <c r="X13" t="str">
        <f t="shared" si="9"/>
        <v>invalid</v>
      </c>
      <c r="Y13">
        <f t="shared" si="10"/>
        <v>91298.9</v>
      </c>
      <c r="Z13">
        <f>coco1!AB280</f>
        <v>94468.5</v>
      </c>
      <c r="AA13" s="203">
        <f t="shared" si="11"/>
        <v>3.6898353208404247E-2</v>
      </c>
      <c r="AB13" s="203" t="str">
        <f>Munka2!A13</f>
        <v>Samsung Galaxy A31 128GB 4GB RAM Dual</v>
      </c>
      <c r="AC13" s="205">
        <f t="shared" si="12"/>
        <v>3169.6000000000058</v>
      </c>
      <c r="AE13" s="198" t="s">
        <v>792</v>
      </c>
      <c r="AF13" s="199">
        <v>47</v>
      </c>
      <c r="AG13" s="199">
        <v>45</v>
      </c>
      <c r="AH13" s="199">
        <v>38</v>
      </c>
      <c r="AI13" s="199">
        <v>26</v>
      </c>
      <c r="AJ13" s="199">
        <v>17</v>
      </c>
      <c r="AK13" s="199">
        <v>14</v>
      </c>
      <c r="AL13" s="199">
        <v>59900</v>
      </c>
      <c r="AN13">
        <f t="shared" si="19"/>
        <v>3</v>
      </c>
      <c r="AO13">
        <f t="shared" si="13"/>
        <v>5</v>
      </c>
      <c r="AP13">
        <f t="shared" si="14"/>
        <v>12</v>
      </c>
      <c r="AQ13">
        <f t="shared" si="15"/>
        <v>24</v>
      </c>
      <c r="AR13">
        <f t="shared" si="16"/>
        <v>33</v>
      </c>
      <c r="AS13">
        <f t="shared" si="17"/>
        <v>36</v>
      </c>
      <c r="AT13">
        <f t="shared" si="18"/>
        <v>59900</v>
      </c>
      <c r="AW13" s="198" t="s">
        <v>792</v>
      </c>
      <c r="AX13" s="199">
        <v>3</v>
      </c>
      <c r="AY13" s="199">
        <v>5</v>
      </c>
      <c r="AZ13" s="199">
        <v>12</v>
      </c>
      <c r="BA13" s="199">
        <v>24</v>
      </c>
      <c r="BB13" s="199">
        <v>33</v>
      </c>
      <c r="BC13" s="199">
        <v>36</v>
      </c>
      <c r="BD13" s="199">
        <v>59900</v>
      </c>
    </row>
    <row r="14" spans="1:60" ht="15" thickBot="1" x14ac:dyDescent="0.35">
      <c r="A14">
        <f t="shared" si="7"/>
        <v>3</v>
      </c>
      <c r="B14" t="str">
        <f>coco1!A281</f>
        <v>O12</v>
      </c>
      <c r="C14" t="str">
        <f>coco1!BN281</f>
        <v>invalid</v>
      </c>
      <c r="D14" t="str">
        <f>coco2!AP281</f>
        <v>valid</v>
      </c>
      <c r="E14" t="str">
        <f>coco3!AG281</f>
        <v>valid</v>
      </c>
      <c r="F14" t="str">
        <f>coco4!V281</f>
        <v>valid</v>
      </c>
      <c r="G14" t="str">
        <f>coco5!T281</f>
        <v>invalid</v>
      </c>
      <c r="H14" t="str">
        <f>coco6!S281</f>
        <v>invalid</v>
      </c>
      <c r="I14">
        <f>coco1!AB281</f>
        <v>115996.2</v>
      </c>
      <c r="J14">
        <f>coco2!Q281</f>
        <v>147394</v>
      </c>
      <c r="K14">
        <f>coco3!L281</f>
        <v>141398.20000000001</v>
      </c>
      <c r="L14">
        <f>coco4!F281</f>
        <v>232685.6</v>
      </c>
      <c r="M14">
        <f>coco5!D281</f>
        <v>225223.6</v>
      </c>
      <c r="N14">
        <f>coco6!C281</f>
        <v>226070.7</v>
      </c>
      <c r="O14">
        <f>coco1!AC281</f>
        <v>116295</v>
      </c>
      <c r="Q14">
        <f t="shared" si="8"/>
        <v>36</v>
      </c>
      <c r="R14">
        <f t="shared" si="2"/>
        <v>28</v>
      </c>
      <c r="S14">
        <f t="shared" si="3"/>
        <v>29</v>
      </c>
      <c r="T14">
        <f t="shared" si="4"/>
        <v>17</v>
      </c>
      <c r="U14">
        <f t="shared" si="5"/>
        <v>17</v>
      </c>
      <c r="V14">
        <f t="shared" si="6"/>
        <v>14</v>
      </c>
      <c r="W14">
        <f t="shared" si="1"/>
        <v>116295</v>
      </c>
      <c r="X14" t="str">
        <f t="shared" si="9"/>
        <v>valid</v>
      </c>
      <c r="Y14">
        <f t="shared" si="10"/>
        <v>116291.1</v>
      </c>
      <c r="Z14">
        <f>coco1!AB281</f>
        <v>115996.2</v>
      </c>
      <c r="AA14" s="203">
        <f t="shared" si="11"/>
        <v>-3.3535405649375977E-5</v>
      </c>
      <c r="AB14" s="203" t="str">
        <f>Munka2!A14</f>
        <v>Samsung Galaxy A51 128GB 4GB RAM Dual (A515F)</v>
      </c>
      <c r="AC14" s="205">
        <f t="shared" si="12"/>
        <v>294.90000000000873</v>
      </c>
      <c r="AE14" s="198" t="s">
        <v>793</v>
      </c>
      <c r="AF14" s="199">
        <v>39</v>
      </c>
      <c r="AG14" s="199">
        <v>43</v>
      </c>
      <c r="AH14" s="199">
        <v>38</v>
      </c>
      <c r="AI14" s="199">
        <v>31</v>
      </c>
      <c r="AJ14" s="199">
        <v>17</v>
      </c>
      <c r="AK14" s="199">
        <v>14</v>
      </c>
      <c r="AL14" s="199">
        <v>86800</v>
      </c>
      <c r="AN14">
        <f t="shared" si="19"/>
        <v>11</v>
      </c>
      <c r="AO14">
        <f t="shared" si="13"/>
        <v>7</v>
      </c>
      <c r="AP14">
        <f t="shared" si="14"/>
        <v>12</v>
      </c>
      <c r="AQ14">
        <f t="shared" si="15"/>
        <v>19</v>
      </c>
      <c r="AR14">
        <f t="shared" si="16"/>
        <v>33</v>
      </c>
      <c r="AS14">
        <f t="shared" si="17"/>
        <v>36</v>
      </c>
      <c r="AT14">
        <f t="shared" si="18"/>
        <v>86800</v>
      </c>
      <c r="AW14" s="198" t="s">
        <v>793</v>
      </c>
      <c r="AX14" s="199">
        <v>11</v>
      </c>
      <c r="AY14" s="199">
        <v>7</v>
      </c>
      <c r="AZ14" s="199">
        <v>12</v>
      </c>
      <c r="BA14" s="199">
        <v>19</v>
      </c>
      <c r="BB14" s="199">
        <v>33</v>
      </c>
      <c r="BC14" s="199">
        <v>36</v>
      </c>
      <c r="BD14" s="199">
        <v>86800</v>
      </c>
    </row>
    <row r="15" spans="1:60" ht="15" thickBot="1" x14ac:dyDescent="0.35">
      <c r="A15">
        <f t="shared" si="7"/>
        <v>6</v>
      </c>
      <c r="B15" t="str">
        <f>coco1!A282</f>
        <v>O13</v>
      </c>
      <c r="C15" t="str">
        <f>coco1!BN282</f>
        <v>invalid</v>
      </c>
      <c r="D15" t="str">
        <f>coco2!AP282</f>
        <v>invalid</v>
      </c>
      <c r="E15" t="str">
        <f>coco3!AG282</f>
        <v>valid</v>
      </c>
      <c r="F15" t="str">
        <f>coco4!V282</f>
        <v>invalid</v>
      </c>
      <c r="G15" t="str">
        <f>coco5!T282</f>
        <v>invalid</v>
      </c>
      <c r="H15" t="str">
        <f>coco6!S282</f>
        <v>invalid</v>
      </c>
      <c r="I15">
        <f>coco1!AB282</f>
        <v>126876.4</v>
      </c>
      <c r="J15">
        <f>coco2!Q282</f>
        <v>109251.6</v>
      </c>
      <c r="K15">
        <f>coco3!L282</f>
        <v>88697.4</v>
      </c>
      <c r="L15">
        <f>coco4!F282</f>
        <v>222605.9</v>
      </c>
      <c r="M15">
        <f>coco5!D282</f>
        <v>225223.6</v>
      </c>
      <c r="N15">
        <f>coco6!C282</f>
        <v>226070.7</v>
      </c>
      <c r="O15">
        <f>coco1!AC282</f>
        <v>113265</v>
      </c>
      <c r="Q15">
        <f t="shared" si="8"/>
        <v>32</v>
      </c>
      <c r="R15">
        <f t="shared" si="2"/>
        <v>38</v>
      </c>
      <c r="S15">
        <f t="shared" si="3"/>
        <v>38</v>
      </c>
      <c r="T15">
        <f t="shared" si="4"/>
        <v>31</v>
      </c>
      <c r="U15">
        <f t="shared" si="5"/>
        <v>17</v>
      </c>
      <c r="V15">
        <f t="shared" si="6"/>
        <v>14</v>
      </c>
      <c r="W15">
        <f t="shared" si="1"/>
        <v>113265</v>
      </c>
      <c r="X15" t="str">
        <f t="shared" si="9"/>
        <v>invalid</v>
      </c>
      <c r="Y15">
        <f t="shared" si="10"/>
        <v>129088.1</v>
      </c>
      <c r="Z15">
        <f>coco1!AB282</f>
        <v>126876.4</v>
      </c>
      <c r="AA15" s="203">
        <f t="shared" si="11"/>
        <v>0.13969981900851988</v>
      </c>
      <c r="AB15" s="204" t="str">
        <f>Munka2!A15</f>
        <v>Samsung Galaxy A50 128GB 4GB RAM Dual A505</v>
      </c>
      <c r="AC15" s="205">
        <f t="shared" si="12"/>
        <v>2211.7000000000116</v>
      </c>
      <c r="AE15" s="198" t="s">
        <v>794</v>
      </c>
      <c r="AF15" s="199">
        <v>41</v>
      </c>
      <c r="AG15" s="199">
        <v>45</v>
      </c>
      <c r="AH15" s="199">
        <v>38</v>
      </c>
      <c r="AI15" s="199">
        <v>26</v>
      </c>
      <c r="AJ15" s="199">
        <v>17</v>
      </c>
      <c r="AK15" s="199">
        <v>14</v>
      </c>
      <c r="AL15" s="199">
        <v>94554</v>
      </c>
      <c r="AN15">
        <f t="shared" si="19"/>
        <v>9</v>
      </c>
      <c r="AO15">
        <f t="shared" si="13"/>
        <v>5</v>
      </c>
      <c r="AP15">
        <f t="shared" si="14"/>
        <v>12</v>
      </c>
      <c r="AQ15">
        <f t="shared" si="15"/>
        <v>24</v>
      </c>
      <c r="AR15">
        <f t="shared" si="16"/>
        <v>33</v>
      </c>
      <c r="AS15">
        <f t="shared" si="17"/>
        <v>36</v>
      </c>
      <c r="AT15">
        <f t="shared" si="18"/>
        <v>94554</v>
      </c>
      <c r="AW15" s="198" t="s">
        <v>794</v>
      </c>
      <c r="AX15" s="199">
        <v>9</v>
      </c>
      <c r="AY15" s="199">
        <v>5</v>
      </c>
      <c r="AZ15" s="199">
        <v>12</v>
      </c>
      <c r="BA15" s="199">
        <v>24</v>
      </c>
      <c r="BB15" s="199">
        <v>33</v>
      </c>
      <c r="BC15" s="199">
        <v>36</v>
      </c>
      <c r="BD15" s="199">
        <v>94554</v>
      </c>
    </row>
    <row r="16" spans="1:60" ht="15" thickBot="1" x14ac:dyDescent="0.35">
      <c r="A16">
        <f t="shared" si="7"/>
        <v>4</v>
      </c>
      <c r="B16" t="str">
        <f>coco1!A283</f>
        <v>O14</v>
      </c>
      <c r="C16" t="str">
        <f>coco1!BN283</f>
        <v>valid</v>
      </c>
      <c r="D16" t="str">
        <f>coco2!AP283</f>
        <v>valid</v>
      </c>
      <c r="E16" t="str">
        <f>coco3!AG283</f>
        <v>invalid</v>
      </c>
      <c r="F16" t="str">
        <f>coco4!V283</f>
        <v>valid</v>
      </c>
      <c r="G16" t="str">
        <f>coco5!T283</f>
        <v>invalid</v>
      </c>
      <c r="H16" t="str">
        <f>coco6!S283</f>
        <v>invalid</v>
      </c>
      <c r="I16">
        <f>coco1!AB283</f>
        <v>130601.7</v>
      </c>
      <c r="J16">
        <f>coco2!Q283</f>
        <v>111510.2</v>
      </c>
      <c r="K16">
        <f>coco3!L283</f>
        <v>110349.3</v>
      </c>
      <c r="L16">
        <f>coco4!F283</f>
        <v>241721.8</v>
      </c>
      <c r="M16">
        <f>coco5!D283</f>
        <v>235320.2</v>
      </c>
      <c r="N16">
        <f>coco6!C283</f>
        <v>226070.7</v>
      </c>
      <c r="O16">
        <f>coco1!AC283</f>
        <v>111395</v>
      </c>
      <c r="Q16">
        <f t="shared" si="8"/>
        <v>30</v>
      </c>
      <c r="R16">
        <f t="shared" si="2"/>
        <v>35</v>
      </c>
      <c r="S16">
        <f t="shared" si="3"/>
        <v>34</v>
      </c>
      <c r="T16">
        <f t="shared" si="4"/>
        <v>16</v>
      </c>
      <c r="U16">
        <f t="shared" si="5"/>
        <v>14</v>
      </c>
      <c r="V16">
        <f t="shared" si="6"/>
        <v>14</v>
      </c>
      <c r="W16">
        <f t="shared" si="1"/>
        <v>111395</v>
      </c>
      <c r="X16" t="str">
        <f t="shared" si="9"/>
        <v>invalid</v>
      </c>
      <c r="Y16">
        <f t="shared" si="10"/>
        <v>131218.1</v>
      </c>
      <c r="Z16">
        <f>coco1!AB283</f>
        <v>130601.7</v>
      </c>
      <c r="AA16" s="203">
        <f t="shared" si="11"/>
        <v>0.17795322949863104</v>
      </c>
      <c r="AB16" s="204" t="str">
        <f>Munka2!A16</f>
        <v>Samsung Galaxy A42 5G 128GB 4GB RAM Dual (A426B)</v>
      </c>
      <c r="AC16" s="205">
        <f t="shared" si="12"/>
        <v>616.40000000000873</v>
      </c>
      <c r="AE16" s="198" t="s">
        <v>795</v>
      </c>
      <c r="AF16" s="199">
        <v>44</v>
      </c>
      <c r="AG16" s="199">
        <v>45</v>
      </c>
      <c r="AH16" s="199">
        <v>38</v>
      </c>
      <c r="AI16" s="199">
        <v>26</v>
      </c>
      <c r="AJ16" s="199">
        <v>17</v>
      </c>
      <c r="AK16" s="199">
        <v>14</v>
      </c>
      <c r="AL16" s="199">
        <v>79494</v>
      </c>
      <c r="AN16">
        <f t="shared" si="19"/>
        <v>6</v>
      </c>
      <c r="AO16">
        <f t="shared" si="13"/>
        <v>5</v>
      </c>
      <c r="AP16">
        <f t="shared" si="14"/>
        <v>12</v>
      </c>
      <c r="AQ16">
        <f t="shared" si="15"/>
        <v>24</v>
      </c>
      <c r="AR16">
        <f t="shared" si="16"/>
        <v>33</v>
      </c>
      <c r="AS16">
        <f t="shared" si="17"/>
        <v>36</v>
      </c>
      <c r="AT16">
        <f t="shared" si="18"/>
        <v>79494</v>
      </c>
      <c r="AW16" s="198" t="s">
        <v>795</v>
      </c>
      <c r="AX16" s="199">
        <v>6</v>
      </c>
      <c r="AY16" s="199">
        <v>5</v>
      </c>
      <c r="AZ16" s="199">
        <v>12</v>
      </c>
      <c r="BA16" s="199">
        <v>24</v>
      </c>
      <c r="BB16" s="199">
        <v>33</v>
      </c>
      <c r="BC16" s="199">
        <v>36</v>
      </c>
      <c r="BD16" s="199">
        <v>79494</v>
      </c>
    </row>
    <row r="17" spans="1:56" ht="15" thickBot="1" x14ac:dyDescent="0.35">
      <c r="A17">
        <f t="shared" si="7"/>
        <v>3</v>
      </c>
      <c r="B17" t="str">
        <f>coco1!A284</f>
        <v>O15</v>
      </c>
      <c r="C17" t="str">
        <f>coco1!BN284</f>
        <v>invalid</v>
      </c>
      <c r="D17" t="str">
        <f>coco2!AP284</f>
        <v>valid</v>
      </c>
      <c r="E17" t="str">
        <f>coco3!AG284</f>
        <v>valid</v>
      </c>
      <c r="F17" t="str">
        <f>coco4!V284</f>
        <v>valid</v>
      </c>
      <c r="G17" t="str">
        <f>coco5!T284</f>
        <v>invalid</v>
      </c>
      <c r="H17" t="str">
        <f>coco6!S284</f>
        <v>invalid</v>
      </c>
      <c r="I17">
        <f>coco1!AB284</f>
        <v>116247.5</v>
      </c>
      <c r="J17">
        <f>coco2!Q284</f>
        <v>147394</v>
      </c>
      <c r="K17">
        <f>coco3!L284</f>
        <v>141398.20000000001</v>
      </c>
      <c r="L17">
        <f>coco4!F284</f>
        <v>232685.6</v>
      </c>
      <c r="M17">
        <f>coco5!D284</f>
        <v>225223.6</v>
      </c>
      <c r="N17">
        <f>coco6!C284</f>
        <v>226070.7</v>
      </c>
      <c r="O17">
        <f>coco1!AC284</f>
        <v>116800</v>
      </c>
      <c r="Q17">
        <f t="shared" si="8"/>
        <v>35</v>
      </c>
      <c r="R17">
        <f t="shared" si="2"/>
        <v>28</v>
      </c>
      <c r="S17">
        <f t="shared" si="3"/>
        <v>29</v>
      </c>
      <c r="T17">
        <f t="shared" si="4"/>
        <v>17</v>
      </c>
      <c r="U17">
        <f t="shared" si="5"/>
        <v>17</v>
      </c>
      <c r="V17">
        <f t="shared" si="6"/>
        <v>14</v>
      </c>
      <c r="W17">
        <f t="shared" si="1"/>
        <v>116800</v>
      </c>
      <c r="X17" t="str">
        <f t="shared" si="9"/>
        <v>valid</v>
      </c>
      <c r="Y17">
        <f t="shared" si="10"/>
        <v>116796.1</v>
      </c>
      <c r="Z17">
        <f>coco1!AB284</f>
        <v>116247.5</v>
      </c>
      <c r="AA17" s="203">
        <f t="shared" si="11"/>
        <v>-3.3390410958854272E-5</v>
      </c>
      <c r="AB17" s="203" t="str">
        <f>Munka2!A17</f>
        <v>Samsung Galaxy A51 128GB 6GB RAM Dual</v>
      </c>
      <c r="AC17" s="205">
        <f t="shared" si="12"/>
        <v>548.60000000000582</v>
      </c>
      <c r="AE17" s="198" t="s">
        <v>796</v>
      </c>
      <c r="AF17" s="199">
        <v>42</v>
      </c>
      <c r="AG17" s="199">
        <v>40</v>
      </c>
      <c r="AH17" s="199">
        <v>35</v>
      </c>
      <c r="AI17" s="199">
        <v>17</v>
      </c>
      <c r="AJ17" s="199">
        <v>17</v>
      </c>
      <c r="AK17" s="199">
        <v>14</v>
      </c>
      <c r="AL17" s="199">
        <v>86800</v>
      </c>
      <c r="AN17">
        <f t="shared" si="19"/>
        <v>8</v>
      </c>
      <c r="AO17">
        <f t="shared" si="13"/>
        <v>10</v>
      </c>
      <c r="AP17">
        <f t="shared" si="14"/>
        <v>15</v>
      </c>
      <c r="AQ17">
        <f t="shared" si="15"/>
        <v>33</v>
      </c>
      <c r="AR17">
        <f t="shared" si="16"/>
        <v>33</v>
      </c>
      <c r="AS17">
        <f t="shared" si="17"/>
        <v>36</v>
      </c>
      <c r="AT17">
        <f t="shared" si="18"/>
        <v>86800</v>
      </c>
      <c r="AW17" s="198" t="s">
        <v>796</v>
      </c>
      <c r="AX17" s="199">
        <v>8</v>
      </c>
      <c r="AY17" s="199">
        <v>10</v>
      </c>
      <c r="AZ17" s="199">
        <v>15</v>
      </c>
      <c r="BA17" s="199">
        <v>33</v>
      </c>
      <c r="BB17" s="199">
        <v>33</v>
      </c>
      <c r="BC17" s="199">
        <v>36</v>
      </c>
      <c r="BD17" s="199">
        <v>86800</v>
      </c>
    </row>
    <row r="18" spans="1:56" ht="15" thickBot="1" x14ac:dyDescent="0.35">
      <c r="A18">
        <f t="shared" si="7"/>
        <v>3</v>
      </c>
      <c r="B18" t="str">
        <f>coco1!A285</f>
        <v>O16</v>
      </c>
      <c r="C18" t="str">
        <f>coco1!BN285</f>
        <v>invalid</v>
      </c>
      <c r="D18" t="str">
        <f>coco2!AP285</f>
        <v>valid</v>
      </c>
      <c r="E18" t="str">
        <f>coco3!AG285</f>
        <v>valid</v>
      </c>
      <c r="F18" t="str">
        <f>coco4!V285</f>
        <v>valid</v>
      </c>
      <c r="G18" t="str">
        <f>coco5!T285</f>
        <v>invalid</v>
      </c>
      <c r="H18" t="str">
        <f>coco6!S285</f>
        <v>invalid</v>
      </c>
      <c r="I18">
        <f>coco1!AB285</f>
        <v>110312.7</v>
      </c>
      <c r="J18">
        <f>coco2!Q285</f>
        <v>126045.6</v>
      </c>
      <c r="K18">
        <f>coco3!L285</f>
        <v>153570.70000000001</v>
      </c>
      <c r="L18">
        <f>coco4!F285</f>
        <v>232685.6</v>
      </c>
      <c r="M18">
        <f>coco5!D285</f>
        <v>225223.6</v>
      </c>
      <c r="N18">
        <f>coco6!C285</f>
        <v>226070.7</v>
      </c>
      <c r="O18">
        <f>coco1!AC285</f>
        <v>115750</v>
      </c>
      <c r="Q18">
        <f t="shared" si="8"/>
        <v>38</v>
      </c>
      <c r="R18">
        <f t="shared" si="2"/>
        <v>32</v>
      </c>
      <c r="S18">
        <f t="shared" si="3"/>
        <v>24</v>
      </c>
      <c r="T18">
        <f t="shared" si="4"/>
        <v>17</v>
      </c>
      <c r="U18">
        <f t="shared" si="5"/>
        <v>17</v>
      </c>
      <c r="V18">
        <f t="shared" si="6"/>
        <v>14</v>
      </c>
      <c r="W18">
        <f t="shared" ref="W18:W51" si="20">O18</f>
        <v>115750</v>
      </c>
      <c r="X18" t="str">
        <f t="shared" si="9"/>
        <v>valid</v>
      </c>
      <c r="Y18">
        <f t="shared" si="10"/>
        <v>115746.1</v>
      </c>
      <c r="Z18">
        <f>coco1!AB285</f>
        <v>110312.7</v>
      </c>
      <c r="AA18" s="203">
        <f t="shared" si="11"/>
        <v>-3.3693304535586863E-5</v>
      </c>
      <c r="AB18" s="203" t="str">
        <f>Munka2!A18</f>
        <v>Samsung Galaxy M31 64GB 6GB RAM Dual (M315)</v>
      </c>
      <c r="AC18" s="205">
        <f t="shared" si="12"/>
        <v>5433.4000000000087</v>
      </c>
      <c r="AE18" s="198" t="s">
        <v>797</v>
      </c>
      <c r="AF18" s="199">
        <v>43</v>
      </c>
      <c r="AG18" s="199">
        <v>31</v>
      </c>
      <c r="AH18" s="199">
        <v>38</v>
      </c>
      <c r="AI18" s="199">
        <v>31</v>
      </c>
      <c r="AJ18" s="199">
        <v>17</v>
      </c>
      <c r="AK18" s="199">
        <v>14</v>
      </c>
      <c r="AL18" s="199">
        <v>86499</v>
      </c>
      <c r="AN18">
        <f t="shared" si="19"/>
        <v>7</v>
      </c>
      <c r="AO18">
        <f t="shared" si="13"/>
        <v>19</v>
      </c>
      <c r="AP18">
        <f t="shared" si="14"/>
        <v>12</v>
      </c>
      <c r="AQ18">
        <f t="shared" si="15"/>
        <v>19</v>
      </c>
      <c r="AR18">
        <f t="shared" si="16"/>
        <v>33</v>
      </c>
      <c r="AS18">
        <f t="shared" si="17"/>
        <v>36</v>
      </c>
      <c r="AT18">
        <f t="shared" si="18"/>
        <v>86499</v>
      </c>
      <c r="AW18" s="198" t="s">
        <v>797</v>
      </c>
      <c r="AX18" s="199">
        <v>7</v>
      </c>
      <c r="AY18" s="199">
        <v>19</v>
      </c>
      <c r="AZ18" s="199">
        <v>12</v>
      </c>
      <c r="BA18" s="199">
        <v>19</v>
      </c>
      <c r="BB18" s="199">
        <v>33</v>
      </c>
      <c r="BC18" s="199">
        <v>36</v>
      </c>
      <c r="BD18" s="199">
        <v>86499</v>
      </c>
    </row>
    <row r="19" spans="1:56" ht="15" thickBot="1" x14ac:dyDescent="0.35">
      <c r="A19">
        <f t="shared" si="7"/>
        <v>4</v>
      </c>
      <c r="B19" t="str">
        <f>coco1!A286</f>
        <v>O17</v>
      </c>
      <c r="C19" t="str">
        <f>coco1!BN286</f>
        <v>valid</v>
      </c>
      <c r="D19" t="str">
        <f>coco2!AP286</f>
        <v>valid</v>
      </c>
      <c r="E19" t="str">
        <f>coco3!AG286</f>
        <v>invalid</v>
      </c>
      <c r="F19" t="str">
        <f>coco4!V286</f>
        <v>valid</v>
      </c>
      <c r="G19" t="str">
        <f>coco5!T286</f>
        <v>invalid</v>
      </c>
      <c r="H19" t="str">
        <f>coco6!S286</f>
        <v>invalid</v>
      </c>
      <c r="I19">
        <f>coco1!AB286</f>
        <v>115588.1</v>
      </c>
      <c r="J19">
        <f>coco2!Q286</f>
        <v>111510.2</v>
      </c>
      <c r="K19">
        <f>coco3!L286</f>
        <v>99038.7</v>
      </c>
      <c r="L19">
        <f>coco4!F286</f>
        <v>231838.7</v>
      </c>
      <c r="M19">
        <f>coco5!D286</f>
        <v>235320.2</v>
      </c>
      <c r="N19">
        <f>coco6!C286</f>
        <v>226070.7</v>
      </c>
      <c r="O19">
        <f>coco1!AC286</f>
        <v>110610</v>
      </c>
      <c r="Q19">
        <f t="shared" si="8"/>
        <v>37</v>
      </c>
      <c r="R19">
        <f t="shared" si="2"/>
        <v>35</v>
      </c>
      <c r="S19">
        <f t="shared" si="3"/>
        <v>36</v>
      </c>
      <c r="T19">
        <f t="shared" si="4"/>
        <v>24</v>
      </c>
      <c r="U19">
        <f t="shared" si="5"/>
        <v>14</v>
      </c>
      <c r="V19">
        <f t="shared" si="6"/>
        <v>14</v>
      </c>
      <c r="W19">
        <f t="shared" si="20"/>
        <v>110610</v>
      </c>
      <c r="X19" t="str">
        <f t="shared" si="9"/>
        <v>invalid</v>
      </c>
      <c r="Y19">
        <f t="shared" si="10"/>
        <v>113176.2</v>
      </c>
      <c r="Z19">
        <f>coco1!AB286</f>
        <v>115588.1</v>
      </c>
      <c r="AA19" s="203">
        <f t="shared" si="11"/>
        <v>2.3200433957146705E-2</v>
      </c>
      <c r="AB19" s="203" t="str">
        <f>Munka2!A19</f>
        <v>Samsung Galaxy A32 5G 64GB 4GB RAM Dual (A326)</v>
      </c>
      <c r="AC19" s="205">
        <f t="shared" si="12"/>
        <v>2411.9000000000087</v>
      </c>
      <c r="AE19" s="198" t="s">
        <v>798</v>
      </c>
      <c r="AF19" s="199">
        <v>40</v>
      </c>
      <c r="AG19" s="199">
        <v>40</v>
      </c>
      <c r="AH19" s="199">
        <v>38</v>
      </c>
      <c r="AI19" s="199">
        <v>31</v>
      </c>
      <c r="AJ19" s="199">
        <v>17</v>
      </c>
      <c r="AK19" s="199">
        <v>14</v>
      </c>
      <c r="AL19" s="199">
        <v>88050</v>
      </c>
      <c r="AN19">
        <f t="shared" si="19"/>
        <v>10</v>
      </c>
      <c r="AO19">
        <f t="shared" si="13"/>
        <v>10</v>
      </c>
      <c r="AP19">
        <f t="shared" si="14"/>
        <v>12</v>
      </c>
      <c r="AQ19">
        <f t="shared" si="15"/>
        <v>19</v>
      </c>
      <c r="AR19">
        <f t="shared" si="16"/>
        <v>33</v>
      </c>
      <c r="AS19">
        <f t="shared" si="17"/>
        <v>36</v>
      </c>
      <c r="AT19">
        <f t="shared" si="18"/>
        <v>88050</v>
      </c>
      <c r="AW19" s="198" t="s">
        <v>798</v>
      </c>
      <c r="AX19" s="199">
        <v>10</v>
      </c>
      <c r="AY19" s="199">
        <v>10</v>
      </c>
      <c r="AZ19" s="199">
        <v>12</v>
      </c>
      <c r="BA19" s="199">
        <v>19</v>
      </c>
      <c r="BB19" s="199">
        <v>33</v>
      </c>
      <c r="BC19" s="199">
        <v>36</v>
      </c>
      <c r="BD19" s="199">
        <v>88050</v>
      </c>
    </row>
    <row r="20" spans="1:56" ht="15" thickBot="1" x14ac:dyDescent="0.35">
      <c r="A20">
        <f t="shared" si="7"/>
        <v>3</v>
      </c>
      <c r="B20" t="str">
        <f>coco1!A287</f>
        <v>O18</v>
      </c>
      <c r="C20" t="str">
        <f>coco1!BN287</f>
        <v>valid</v>
      </c>
      <c r="D20" t="str">
        <f>coco2!AP287</f>
        <v>valid</v>
      </c>
      <c r="E20" t="str">
        <f>coco3!AG287</f>
        <v>valid</v>
      </c>
      <c r="F20" t="str">
        <f>coco4!V287</f>
        <v>valid</v>
      </c>
      <c r="G20" t="str">
        <f>coco5!T287</f>
        <v>invalid</v>
      </c>
      <c r="H20" t="str">
        <f>coco6!S287</f>
        <v>invalid</v>
      </c>
      <c r="I20">
        <f>coco1!AB287</f>
        <v>148344.9</v>
      </c>
      <c r="J20">
        <f>coco2!Q287</f>
        <v>147952.70000000001</v>
      </c>
      <c r="K20">
        <f>coco3!L287</f>
        <v>153570.70000000001</v>
      </c>
      <c r="L20">
        <f>coco4!F287</f>
        <v>232685.6</v>
      </c>
      <c r="M20">
        <f>coco5!D287</f>
        <v>225223.6</v>
      </c>
      <c r="N20">
        <f>coco6!C287</f>
        <v>226070.7</v>
      </c>
      <c r="O20">
        <f>coco1!AC287</f>
        <v>147361</v>
      </c>
      <c r="Q20">
        <f t="shared" si="8"/>
        <v>29</v>
      </c>
      <c r="R20">
        <f t="shared" si="2"/>
        <v>27</v>
      </c>
      <c r="S20">
        <f t="shared" si="3"/>
        <v>24</v>
      </c>
      <c r="T20">
        <f t="shared" si="4"/>
        <v>17</v>
      </c>
      <c r="U20">
        <f t="shared" si="5"/>
        <v>17</v>
      </c>
      <c r="V20">
        <f t="shared" si="6"/>
        <v>14</v>
      </c>
      <c r="W20">
        <f t="shared" si="20"/>
        <v>147361</v>
      </c>
      <c r="X20" t="str">
        <f t="shared" si="9"/>
        <v>invalid</v>
      </c>
      <c r="Y20">
        <f t="shared" si="10"/>
        <v>149200.5</v>
      </c>
      <c r="Z20">
        <f>coco1!AB287</f>
        <v>148344.9</v>
      </c>
      <c r="AA20" s="203">
        <f t="shared" si="11"/>
        <v>1.2482950034269583E-2</v>
      </c>
      <c r="AB20" s="203" t="str">
        <f>Munka2!A20</f>
        <v>Samsung Galaxy A71 128GB 6GB RAM Dual (A715F)</v>
      </c>
      <c r="AC20" s="205">
        <f t="shared" si="12"/>
        <v>855.60000000000582</v>
      </c>
      <c r="AE20" s="198" t="s">
        <v>799</v>
      </c>
      <c r="AF20" s="199">
        <v>36</v>
      </c>
      <c r="AG20" s="199">
        <v>28</v>
      </c>
      <c r="AH20" s="199">
        <v>29</v>
      </c>
      <c r="AI20" s="199">
        <v>17</v>
      </c>
      <c r="AJ20" s="199">
        <v>17</v>
      </c>
      <c r="AK20" s="199">
        <v>14</v>
      </c>
      <c r="AL20" s="199">
        <v>116295</v>
      </c>
      <c r="AN20">
        <f t="shared" si="19"/>
        <v>14</v>
      </c>
      <c r="AO20">
        <f t="shared" si="13"/>
        <v>22</v>
      </c>
      <c r="AP20">
        <f t="shared" si="14"/>
        <v>21</v>
      </c>
      <c r="AQ20">
        <f t="shared" si="15"/>
        <v>33</v>
      </c>
      <c r="AR20">
        <f t="shared" si="16"/>
        <v>33</v>
      </c>
      <c r="AS20">
        <f t="shared" si="17"/>
        <v>36</v>
      </c>
      <c r="AT20">
        <f t="shared" si="18"/>
        <v>116295</v>
      </c>
      <c r="AW20" s="198" t="s">
        <v>799</v>
      </c>
      <c r="AX20" s="199">
        <v>14</v>
      </c>
      <c r="AY20" s="199">
        <v>22</v>
      </c>
      <c r="AZ20" s="199">
        <v>21</v>
      </c>
      <c r="BA20" s="199">
        <v>33</v>
      </c>
      <c r="BB20" s="199">
        <v>33</v>
      </c>
      <c r="BC20" s="199">
        <v>36</v>
      </c>
      <c r="BD20" s="199">
        <v>116295</v>
      </c>
    </row>
    <row r="21" spans="1:56" ht="15" thickBot="1" x14ac:dyDescent="0.35">
      <c r="A21">
        <f t="shared" si="7"/>
        <v>5</v>
      </c>
      <c r="B21" t="str">
        <f>coco1!A288</f>
        <v>O19</v>
      </c>
      <c r="C21" t="str">
        <f>coco1!BN288</f>
        <v>invalid</v>
      </c>
      <c r="D21" t="str">
        <f>coco2!AP288</f>
        <v>invalid</v>
      </c>
      <c r="E21" t="str">
        <f>coco3!AG288</f>
        <v>invalid</v>
      </c>
      <c r="F21" t="str">
        <f>coco4!V288</f>
        <v>valid</v>
      </c>
      <c r="G21" t="str">
        <f>coco5!T288</f>
        <v>invalid</v>
      </c>
      <c r="H21" t="str">
        <f>coco6!S288</f>
        <v>invalid</v>
      </c>
      <c r="I21">
        <f>coco1!AB288</f>
        <v>129039.2</v>
      </c>
      <c r="J21">
        <f>coco2!Q288</f>
        <v>111510.2</v>
      </c>
      <c r="K21">
        <f>coco3!L288</f>
        <v>99038.7</v>
      </c>
      <c r="L21">
        <f>coco4!F288</f>
        <v>231838.7</v>
      </c>
      <c r="M21">
        <f>coco5!D288</f>
        <v>235320.2</v>
      </c>
      <c r="N21">
        <f>coco6!C288</f>
        <v>226070.7</v>
      </c>
      <c r="O21">
        <f>coco1!AC288</f>
        <v>151050</v>
      </c>
      <c r="Q21">
        <f t="shared" si="8"/>
        <v>31</v>
      </c>
      <c r="R21">
        <f t="shared" si="2"/>
        <v>35</v>
      </c>
      <c r="S21">
        <f t="shared" si="3"/>
        <v>36</v>
      </c>
      <c r="T21">
        <f t="shared" si="4"/>
        <v>24</v>
      </c>
      <c r="U21">
        <f t="shared" si="5"/>
        <v>14</v>
      </c>
      <c r="V21">
        <f t="shared" si="6"/>
        <v>14</v>
      </c>
      <c r="W21">
        <f t="shared" si="20"/>
        <v>151050</v>
      </c>
      <c r="X21" t="str">
        <f t="shared" si="9"/>
        <v>valid</v>
      </c>
      <c r="Y21">
        <f t="shared" si="10"/>
        <v>131218.1</v>
      </c>
      <c r="Z21">
        <f>coco1!AB288</f>
        <v>129039.2</v>
      </c>
      <c r="AA21" s="203">
        <f t="shared" si="11"/>
        <v>-0.13129361138695791</v>
      </c>
      <c r="AB21" s="203" t="str">
        <f>Munka2!A21</f>
        <v>Samsung Galaxy A32 5G 128GB 4GB RAM Dual (A326)</v>
      </c>
      <c r="AC21" s="205">
        <f t="shared" si="12"/>
        <v>2178.9000000000087</v>
      </c>
      <c r="AE21" s="198" t="s">
        <v>800</v>
      </c>
      <c r="AF21" s="199">
        <v>32</v>
      </c>
      <c r="AG21" s="199">
        <v>38</v>
      </c>
      <c r="AH21" s="199">
        <v>38</v>
      </c>
      <c r="AI21" s="199">
        <v>31</v>
      </c>
      <c r="AJ21" s="199">
        <v>17</v>
      </c>
      <c r="AK21" s="199">
        <v>14</v>
      </c>
      <c r="AL21" s="199">
        <v>113265</v>
      </c>
      <c r="AN21">
        <f t="shared" si="19"/>
        <v>18</v>
      </c>
      <c r="AO21">
        <f t="shared" si="13"/>
        <v>12</v>
      </c>
      <c r="AP21">
        <f t="shared" si="14"/>
        <v>12</v>
      </c>
      <c r="AQ21">
        <f t="shared" si="15"/>
        <v>19</v>
      </c>
      <c r="AR21">
        <f t="shared" si="16"/>
        <v>33</v>
      </c>
      <c r="AS21">
        <f t="shared" si="17"/>
        <v>36</v>
      </c>
      <c r="AT21">
        <f t="shared" si="18"/>
        <v>113265</v>
      </c>
      <c r="AW21" s="198" t="s">
        <v>800</v>
      </c>
      <c r="AX21" s="199">
        <v>18</v>
      </c>
      <c r="AY21" s="199">
        <v>12</v>
      </c>
      <c r="AZ21" s="199">
        <v>12</v>
      </c>
      <c r="BA21" s="199">
        <v>19</v>
      </c>
      <c r="BB21" s="199">
        <v>33</v>
      </c>
      <c r="BC21" s="199">
        <v>36</v>
      </c>
      <c r="BD21" s="199">
        <v>113265</v>
      </c>
    </row>
    <row r="22" spans="1:56" ht="15" thickBot="1" x14ac:dyDescent="0.35">
      <c r="A22">
        <f t="shared" si="7"/>
        <v>2</v>
      </c>
      <c r="B22" t="str">
        <f>coco1!A289</f>
        <v>O20</v>
      </c>
      <c r="C22" t="str">
        <f>coco1!BN289</f>
        <v>valid</v>
      </c>
      <c r="D22" t="str">
        <f>coco2!AP289</f>
        <v>valid</v>
      </c>
      <c r="E22" t="str">
        <f>coco3!AG289</f>
        <v>valid</v>
      </c>
      <c r="F22" t="str">
        <f>coco4!V289</f>
        <v>valid</v>
      </c>
      <c r="G22" t="str">
        <f>coco5!T289</f>
        <v>invalid</v>
      </c>
      <c r="H22" t="str">
        <f>coco6!S289</f>
        <v>invalid</v>
      </c>
      <c r="I22">
        <f>coco1!AB289</f>
        <v>125463.7</v>
      </c>
      <c r="J22">
        <f>coco2!Q289</f>
        <v>142923.5</v>
      </c>
      <c r="K22">
        <f>coco3!L289</f>
        <v>153570.70000000001</v>
      </c>
      <c r="L22">
        <f>coco4!F289</f>
        <v>232685.6</v>
      </c>
      <c r="M22">
        <f>coco5!D289</f>
        <v>225223.6</v>
      </c>
      <c r="N22">
        <f>coco6!C289</f>
        <v>226070.7</v>
      </c>
      <c r="O22">
        <f>coco1!AC289</f>
        <v>117969</v>
      </c>
      <c r="Q22">
        <f t="shared" si="8"/>
        <v>34</v>
      </c>
      <c r="R22">
        <f t="shared" si="2"/>
        <v>30</v>
      </c>
      <c r="S22">
        <f t="shared" si="3"/>
        <v>24</v>
      </c>
      <c r="T22">
        <f t="shared" si="4"/>
        <v>17</v>
      </c>
      <c r="U22">
        <f t="shared" si="5"/>
        <v>17</v>
      </c>
      <c r="V22">
        <f t="shared" si="6"/>
        <v>14</v>
      </c>
      <c r="W22">
        <f t="shared" si="20"/>
        <v>117969</v>
      </c>
      <c r="X22" t="str">
        <f t="shared" si="9"/>
        <v>valid</v>
      </c>
      <c r="Y22">
        <f t="shared" si="10"/>
        <v>117965</v>
      </c>
      <c r="Z22">
        <f>coco1!AB289</f>
        <v>125463.7</v>
      </c>
      <c r="AA22" s="203">
        <f t="shared" si="11"/>
        <v>-3.3907212911866678E-5</v>
      </c>
      <c r="AB22" s="203" t="str">
        <f>Munka2!A22</f>
        <v>Samsung Galaxy M31s 128GB 6GB RAM Dual</v>
      </c>
      <c r="AC22" s="205">
        <f t="shared" si="12"/>
        <v>7498.6999999999971</v>
      </c>
      <c r="AE22" s="198" t="s">
        <v>801</v>
      </c>
      <c r="AF22" s="199">
        <v>30</v>
      </c>
      <c r="AG22" s="199">
        <v>35</v>
      </c>
      <c r="AH22" s="199">
        <v>34</v>
      </c>
      <c r="AI22" s="199">
        <v>16</v>
      </c>
      <c r="AJ22" s="199">
        <v>14</v>
      </c>
      <c r="AK22" s="199">
        <v>14</v>
      </c>
      <c r="AL22" s="199">
        <v>111395</v>
      </c>
      <c r="AN22">
        <f t="shared" si="19"/>
        <v>20</v>
      </c>
      <c r="AO22">
        <f t="shared" si="13"/>
        <v>15</v>
      </c>
      <c r="AP22">
        <f t="shared" si="14"/>
        <v>16</v>
      </c>
      <c r="AQ22">
        <f t="shared" si="15"/>
        <v>34</v>
      </c>
      <c r="AR22">
        <f t="shared" si="16"/>
        <v>36</v>
      </c>
      <c r="AS22">
        <f t="shared" si="17"/>
        <v>36</v>
      </c>
      <c r="AT22">
        <f t="shared" si="18"/>
        <v>111395</v>
      </c>
      <c r="AW22" s="198" t="s">
        <v>801</v>
      </c>
      <c r="AX22" s="199">
        <v>20</v>
      </c>
      <c r="AY22" s="199">
        <v>15</v>
      </c>
      <c r="AZ22" s="199">
        <v>16</v>
      </c>
      <c r="BA22" s="199">
        <v>34</v>
      </c>
      <c r="BB22" s="199">
        <v>36</v>
      </c>
      <c r="BC22" s="199">
        <v>36</v>
      </c>
      <c r="BD22" s="199">
        <v>111395</v>
      </c>
    </row>
    <row r="23" spans="1:56" ht="15" thickBot="1" x14ac:dyDescent="0.35">
      <c r="A23">
        <f t="shared" si="7"/>
        <v>4</v>
      </c>
      <c r="B23" t="str">
        <f>coco1!A290</f>
        <v>O21</v>
      </c>
      <c r="C23" t="str">
        <f>coco1!BN290</f>
        <v>invalid</v>
      </c>
      <c r="D23" t="str">
        <f>coco2!AP290</f>
        <v>invalid</v>
      </c>
      <c r="E23" t="str">
        <f>coco3!AG290</f>
        <v>valid</v>
      </c>
      <c r="F23" t="str">
        <f>coco4!V290</f>
        <v>valid</v>
      </c>
      <c r="G23" t="str">
        <f>coco5!T290</f>
        <v>invalid</v>
      </c>
      <c r="H23" t="str">
        <f>coco6!S290</f>
        <v>invalid</v>
      </c>
      <c r="I23">
        <f>coco1!AB290</f>
        <v>152674.29999999999</v>
      </c>
      <c r="J23">
        <f>coco2!Q290</f>
        <v>126045.6</v>
      </c>
      <c r="K23">
        <f>coco3!L290</f>
        <v>153570.70000000001</v>
      </c>
      <c r="L23">
        <f>coco4!F290</f>
        <v>232685.6</v>
      </c>
      <c r="M23">
        <f>coco5!D290</f>
        <v>225223.6</v>
      </c>
      <c r="N23">
        <f>coco6!C290</f>
        <v>226070.7</v>
      </c>
      <c r="O23">
        <f>coco1!AC290</f>
        <v>153400</v>
      </c>
      <c r="Q23">
        <f t="shared" si="8"/>
        <v>28</v>
      </c>
      <c r="R23">
        <f t="shared" si="2"/>
        <v>32</v>
      </c>
      <c r="S23">
        <f t="shared" si="3"/>
        <v>24</v>
      </c>
      <c r="T23">
        <f t="shared" si="4"/>
        <v>17</v>
      </c>
      <c r="U23">
        <f t="shared" si="5"/>
        <v>17</v>
      </c>
      <c r="V23">
        <f t="shared" si="6"/>
        <v>14</v>
      </c>
      <c r="W23">
        <f t="shared" si="20"/>
        <v>153400</v>
      </c>
      <c r="X23" t="str">
        <f t="shared" si="9"/>
        <v>valid</v>
      </c>
      <c r="Y23">
        <f t="shared" si="10"/>
        <v>153394.79999999999</v>
      </c>
      <c r="Z23">
        <f>coco1!AB290</f>
        <v>152674.29999999999</v>
      </c>
      <c r="AA23" s="203">
        <f t="shared" si="11"/>
        <v>-3.389830508482165E-5</v>
      </c>
      <c r="AB23" s="203" t="str">
        <f>Munka2!A23</f>
        <v>Samsung Galaxy M51 128GB 6GB RAM Dual</v>
      </c>
      <c r="AC23" s="205">
        <f t="shared" si="12"/>
        <v>720.5</v>
      </c>
      <c r="AE23" s="198" t="s">
        <v>802</v>
      </c>
      <c r="AF23" s="199">
        <v>35</v>
      </c>
      <c r="AG23" s="199">
        <v>28</v>
      </c>
      <c r="AH23" s="199">
        <v>29</v>
      </c>
      <c r="AI23" s="199">
        <v>17</v>
      </c>
      <c r="AJ23" s="199">
        <v>17</v>
      </c>
      <c r="AK23" s="199">
        <v>14</v>
      </c>
      <c r="AL23" s="199">
        <v>116800</v>
      </c>
      <c r="AN23">
        <f t="shared" si="19"/>
        <v>15</v>
      </c>
      <c r="AO23">
        <f t="shared" si="13"/>
        <v>22</v>
      </c>
      <c r="AP23">
        <f t="shared" si="14"/>
        <v>21</v>
      </c>
      <c r="AQ23">
        <f t="shared" si="15"/>
        <v>33</v>
      </c>
      <c r="AR23">
        <f t="shared" si="16"/>
        <v>33</v>
      </c>
      <c r="AS23">
        <f t="shared" si="17"/>
        <v>36</v>
      </c>
      <c r="AT23">
        <f t="shared" si="18"/>
        <v>116800</v>
      </c>
      <c r="AW23" s="198" t="s">
        <v>802</v>
      </c>
      <c r="AX23" s="199">
        <v>15</v>
      </c>
      <c r="AY23" s="199">
        <v>22</v>
      </c>
      <c r="AZ23" s="199">
        <v>21</v>
      </c>
      <c r="BA23" s="199">
        <v>33</v>
      </c>
      <c r="BB23" s="199">
        <v>33</v>
      </c>
      <c r="BC23" s="199">
        <v>36</v>
      </c>
      <c r="BD23" s="199">
        <v>116800</v>
      </c>
    </row>
    <row r="24" spans="1:56" ht="15" thickBot="1" x14ac:dyDescent="0.35">
      <c r="A24">
        <f t="shared" si="7"/>
        <v>3</v>
      </c>
      <c r="B24" t="str">
        <f>coco1!A291</f>
        <v>O22</v>
      </c>
      <c r="C24" t="str">
        <f>coco1!BN291</f>
        <v>valid</v>
      </c>
      <c r="D24" t="str">
        <f>coco2!AP291</f>
        <v>valid</v>
      </c>
      <c r="E24" t="str">
        <f>coco3!AG291</f>
        <v>valid</v>
      </c>
      <c r="F24" t="str">
        <f>coco4!V291</f>
        <v>invalid</v>
      </c>
      <c r="G24" t="str">
        <f>coco5!T291</f>
        <v>invalid</v>
      </c>
      <c r="H24" t="str">
        <f>coco6!S291</f>
        <v>invalid</v>
      </c>
      <c r="I24">
        <f>coco1!AB291</f>
        <v>169188.8</v>
      </c>
      <c r="J24">
        <f>coco2!Q291</f>
        <v>159218.9</v>
      </c>
      <c r="K24">
        <f>coco3!L291</f>
        <v>142952.70000000001</v>
      </c>
      <c r="L24">
        <f>coco4!F291</f>
        <v>222605.9</v>
      </c>
      <c r="M24">
        <f>coco5!D291</f>
        <v>225223.6</v>
      </c>
      <c r="N24">
        <f>coco6!C291</f>
        <v>226070.7</v>
      </c>
      <c r="O24">
        <f>coco1!AC291</f>
        <v>169993</v>
      </c>
      <c r="Q24">
        <f t="shared" si="8"/>
        <v>27</v>
      </c>
      <c r="R24">
        <f t="shared" si="2"/>
        <v>26</v>
      </c>
      <c r="S24">
        <f t="shared" si="3"/>
        <v>28</v>
      </c>
      <c r="T24">
        <f t="shared" si="4"/>
        <v>31</v>
      </c>
      <c r="U24">
        <f t="shared" si="5"/>
        <v>17</v>
      </c>
      <c r="V24">
        <f t="shared" si="6"/>
        <v>14</v>
      </c>
      <c r="W24">
        <f t="shared" si="20"/>
        <v>169993</v>
      </c>
      <c r="X24" t="str">
        <f t="shared" si="9"/>
        <v>valid</v>
      </c>
      <c r="Y24">
        <f t="shared" si="10"/>
        <v>169987.3</v>
      </c>
      <c r="Z24">
        <f>coco1!AB291</f>
        <v>169188.8</v>
      </c>
      <c r="AA24" s="203">
        <f t="shared" si="11"/>
        <v>-3.3530792444463252E-5</v>
      </c>
      <c r="AB24" s="203" t="str">
        <f>Munka2!A24</f>
        <v>Samsung Galaxy Xcover Pro 64GB Dual</v>
      </c>
      <c r="AC24" s="205">
        <f t="shared" si="12"/>
        <v>798.5</v>
      </c>
      <c r="AE24" s="198" t="s">
        <v>803</v>
      </c>
      <c r="AF24" s="199">
        <v>38</v>
      </c>
      <c r="AG24" s="199">
        <v>32</v>
      </c>
      <c r="AH24" s="199">
        <v>24</v>
      </c>
      <c r="AI24" s="199">
        <v>17</v>
      </c>
      <c r="AJ24" s="199">
        <v>17</v>
      </c>
      <c r="AK24" s="199">
        <v>14</v>
      </c>
      <c r="AL24" s="199">
        <v>115750</v>
      </c>
      <c r="AN24">
        <f t="shared" si="19"/>
        <v>12</v>
      </c>
      <c r="AO24">
        <f t="shared" si="13"/>
        <v>18</v>
      </c>
      <c r="AP24">
        <f t="shared" si="14"/>
        <v>26</v>
      </c>
      <c r="AQ24">
        <f t="shared" si="15"/>
        <v>33</v>
      </c>
      <c r="AR24">
        <f t="shared" si="16"/>
        <v>33</v>
      </c>
      <c r="AS24">
        <f t="shared" si="17"/>
        <v>36</v>
      </c>
      <c r="AT24">
        <f t="shared" si="18"/>
        <v>115750</v>
      </c>
      <c r="AW24" s="198" t="s">
        <v>803</v>
      </c>
      <c r="AX24" s="199">
        <v>12</v>
      </c>
      <c r="AY24" s="199">
        <v>18</v>
      </c>
      <c r="AZ24" s="199">
        <v>26</v>
      </c>
      <c r="BA24" s="199">
        <v>33</v>
      </c>
      <c r="BB24" s="199">
        <v>33</v>
      </c>
      <c r="BC24" s="199">
        <v>36</v>
      </c>
      <c r="BD24" s="199">
        <v>115750</v>
      </c>
    </row>
    <row r="25" spans="1:56" ht="15" thickBot="1" x14ac:dyDescent="0.35">
      <c r="A25">
        <f t="shared" si="7"/>
        <v>5</v>
      </c>
      <c r="B25" t="str">
        <f>coco1!A292</f>
        <v>O23</v>
      </c>
      <c r="C25" t="str">
        <f>coco1!BN292</f>
        <v>invalid</v>
      </c>
      <c r="D25" t="str">
        <f>coco2!AP292</f>
        <v>invalid</v>
      </c>
      <c r="E25" t="str">
        <f>coco3!AG292</f>
        <v>valid</v>
      </c>
      <c r="F25" t="str">
        <f>coco4!V292</f>
        <v>invalid</v>
      </c>
      <c r="G25" t="str">
        <f>coco5!T292</f>
        <v>invalid</v>
      </c>
      <c r="H25" t="str">
        <f>coco6!S292</f>
        <v>invalid</v>
      </c>
      <c r="I25">
        <f>coco1!AB292</f>
        <v>126876.4</v>
      </c>
      <c r="J25">
        <f>coco2!Q292</f>
        <v>109251.6</v>
      </c>
      <c r="K25">
        <f>coco3!L292</f>
        <v>88697.4</v>
      </c>
      <c r="L25">
        <f>coco4!F292</f>
        <v>222605.9</v>
      </c>
      <c r="M25">
        <f>coco5!D292</f>
        <v>225223.6</v>
      </c>
      <c r="N25">
        <f>coco6!C292</f>
        <v>226070.7</v>
      </c>
      <c r="O25">
        <f>coco1!AC292</f>
        <v>146790</v>
      </c>
      <c r="Q25">
        <f t="shared" si="8"/>
        <v>32</v>
      </c>
      <c r="R25">
        <f t="shared" si="2"/>
        <v>38</v>
      </c>
      <c r="S25">
        <f t="shared" si="3"/>
        <v>38</v>
      </c>
      <c r="T25">
        <f t="shared" si="4"/>
        <v>31</v>
      </c>
      <c r="U25">
        <f t="shared" si="5"/>
        <v>17</v>
      </c>
      <c r="V25">
        <f t="shared" si="6"/>
        <v>14</v>
      </c>
      <c r="W25">
        <f t="shared" si="20"/>
        <v>146790</v>
      </c>
      <c r="X25" t="str">
        <f t="shared" si="9"/>
        <v>valid</v>
      </c>
      <c r="Y25">
        <f t="shared" si="10"/>
        <v>129088.1</v>
      </c>
      <c r="Z25">
        <f>coco1!AB292</f>
        <v>126876.4</v>
      </c>
      <c r="AA25" s="203">
        <f t="shared" si="11"/>
        <v>-0.12059336467061785</v>
      </c>
      <c r="AB25" s="203" t="str">
        <f>Munka2!A25</f>
        <v>Samsung Galaxy A50 128GB 4GB RAM A505</v>
      </c>
      <c r="AC25" s="205">
        <f t="shared" si="12"/>
        <v>2211.7000000000116</v>
      </c>
      <c r="AE25" s="198" t="s">
        <v>804</v>
      </c>
      <c r="AF25" s="199">
        <v>37</v>
      </c>
      <c r="AG25" s="199">
        <v>35</v>
      </c>
      <c r="AH25" s="199">
        <v>36</v>
      </c>
      <c r="AI25" s="199">
        <v>24</v>
      </c>
      <c r="AJ25" s="199">
        <v>14</v>
      </c>
      <c r="AK25" s="199">
        <v>14</v>
      </c>
      <c r="AL25" s="199">
        <v>110610</v>
      </c>
      <c r="AN25">
        <f t="shared" si="19"/>
        <v>13</v>
      </c>
      <c r="AO25">
        <f t="shared" si="13"/>
        <v>15</v>
      </c>
      <c r="AP25">
        <f t="shared" si="14"/>
        <v>14</v>
      </c>
      <c r="AQ25">
        <f t="shared" si="15"/>
        <v>26</v>
      </c>
      <c r="AR25">
        <f t="shared" si="16"/>
        <v>36</v>
      </c>
      <c r="AS25">
        <f t="shared" si="17"/>
        <v>36</v>
      </c>
      <c r="AT25">
        <f t="shared" si="18"/>
        <v>110610</v>
      </c>
      <c r="AW25" s="198" t="s">
        <v>804</v>
      </c>
      <c r="AX25" s="199">
        <v>13</v>
      </c>
      <c r="AY25" s="199">
        <v>15</v>
      </c>
      <c r="AZ25" s="199">
        <v>14</v>
      </c>
      <c r="BA25" s="199">
        <v>26</v>
      </c>
      <c r="BB25" s="199">
        <v>36</v>
      </c>
      <c r="BC25" s="199">
        <v>36</v>
      </c>
      <c r="BD25" s="199">
        <v>110610</v>
      </c>
    </row>
    <row r="26" spans="1:56" ht="15" thickBot="1" x14ac:dyDescent="0.35">
      <c r="A26">
        <f t="shared" si="7"/>
        <v>3</v>
      </c>
      <c r="B26" t="str">
        <f>coco1!A293</f>
        <v>O24</v>
      </c>
      <c r="C26" t="str">
        <f>coco1!BN293</f>
        <v>valid</v>
      </c>
      <c r="D26" t="str">
        <f>coco2!AP293</f>
        <v>valid</v>
      </c>
      <c r="E26" t="str">
        <f>coco3!AG293</f>
        <v>valid</v>
      </c>
      <c r="F26" t="str">
        <f>coco4!V293</f>
        <v>invalid</v>
      </c>
      <c r="G26" t="str">
        <f>coco5!T293</f>
        <v>invalid</v>
      </c>
      <c r="H26" t="str">
        <f>coco6!S293</f>
        <v>invalid</v>
      </c>
      <c r="I26">
        <f>coco1!AB293</f>
        <v>188543.8</v>
      </c>
      <c r="J26">
        <f>coco2!Q293</f>
        <v>124195.8</v>
      </c>
      <c r="K26">
        <f>coco3!L293</f>
        <v>129862.7</v>
      </c>
      <c r="L26">
        <f>coco4!F293</f>
        <v>222605.9</v>
      </c>
      <c r="M26">
        <f>coco5!D293</f>
        <v>225223.6</v>
      </c>
      <c r="N26">
        <f>coco6!C293</f>
        <v>226070.7</v>
      </c>
      <c r="O26">
        <f>coco1!AC293</f>
        <v>189440</v>
      </c>
      <c r="Q26">
        <f t="shared" si="8"/>
        <v>26</v>
      </c>
      <c r="R26">
        <f t="shared" si="2"/>
        <v>34</v>
      </c>
      <c r="S26">
        <f t="shared" si="3"/>
        <v>33</v>
      </c>
      <c r="T26">
        <f t="shared" si="4"/>
        <v>31</v>
      </c>
      <c r="U26">
        <f t="shared" si="5"/>
        <v>17</v>
      </c>
      <c r="V26">
        <f t="shared" si="6"/>
        <v>14</v>
      </c>
      <c r="W26">
        <f t="shared" si="20"/>
        <v>189440</v>
      </c>
      <c r="X26" t="str">
        <f t="shared" si="9"/>
        <v>valid</v>
      </c>
      <c r="Y26">
        <f t="shared" si="10"/>
        <v>189433.60000000001</v>
      </c>
      <c r="Z26">
        <f>coco1!AB293</f>
        <v>188543.8</v>
      </c>
      <c r="AA26" s="203">
        <f t="shared" si="11"/>
        <v>-3.3783783783753061E-5</v>
      </c>
      <c r="AB26" s="203" t="str">
        <f>Munka2!A26</f>
        <v>Samsung Galaxy Note10 Lite 128GB 6GB RAM Dual (N770F)</v>
      </c>
      <c r="AC26" s="205">
        <f t="shared" si="12"/>
        <v>889.80000000001746</v>
      </c>
      <c r="AE26" s="198" t="s">
        <v>805</v>
      </c>
      <c r="AF26" s="199">
        <v>29</v>
      </c>
      <c r="AG26" s="199">
        <v>27</v>
      </c>
      <c r="AH26" s="199">
        <v>24</v>
      </c>
      <c r="AI26" s="199">
        <v>17</v>
      </c>
      <c r="AJ26" s="199">
        <v>17</v>
      </c>
      <c r="AK26" s="199">
        <v>14</v>
      </c>
      <c r="AL26" s="199">
        <v>147361</v>
      </c>
      <c r="AN26">
        <f t="shared" si="19"/>
        <v>21</v>
      </c>
      <c r="AO26">
        <f t="shared" si="13"/>
        <v>23</v>
      </c>
      <c r="AP26">
        <f t="shared" si="14"/>
        <v>26</v>
      </c>
      <c r="AQ26">
        <f t="shared" si="15"/>
        <v>33</v>
      </c>
      <c r="AR26">
        <f t="shared" si="16"/>
        <v>33</v>
      </c>
      <c r="AS26">
        <f t="shared" si="17"/>
        <v>36</v>
      </c>
      <c r="AT26">
        <f t="shared" si="18"/>
        <v>147361</v>
      </c>
      <c r="AW26" s="198" t="s">
        <v>805</v>
      </c>
      <c r="AX26" s="199">
        <v>21</v>
      </c>
      <c r="AY26" s="199">
        <v>23</v>
      </c>
      <c r="AZ26" s="199">
        <v>26</v>
      </c>
      <c r="BA26" s="199">
        <v>33</v>
      </c>
      <c r="BB26" s="199">
        <v>33</v>
      </c>
      <c r="BC26" s="199">
        <v>36</v>
      </c>
      <c r="BD26" s="199">
        <v>147361</v>
      </c>
    </row>
    <row r="27" spans="1:56" ht="15" thickBot="1" x14ac:dyDescent="0.35">
      <c r="A27">
        <f t="shared" si="7"/>
        <v>3</v>
      </c>
      <c r="B27" t="str">
        <f>coco1!A294</f>
        <v>O25</v>
      </c>
      <c r="C27" t="str">
        <f>coco1!BN294</f>
        <v>invalid</v>
      </c>
      <c r="D27" t="str">
        <f>coco2!AP294</f>
        <v>valid</v>
      </c>
      <c r="E27" t="str">
        <f>coco3!AG294</f>
        <v>invalid</v>
      </c>
      <c r="F27" t="str">
        <f>coco4!V294</f>
        <v>invalid</v>
      </c>
      <c r="G27" t="str">
        <f>coco5!T294</f>
        <v>valid</v>
      </c>
      <c r="H27" t="str">
        <f>coco6!S294</f>
        <v>valid</v>
      </c>
      <c r="I27">
        <f>coco1!AB294</f>
        <v>225883.8</v>
      </c>
      <c r="J27">
        <f>coco2!Q294</f>
        <v>219363</v>
      </c>
      <c r="K27">
        <f>coco3!L294</f>
        <v>363238.40000000002</v>
      </c>
      <c r="L27">
        <f>coco4!F294</f>
        <v>281228.3</v>
      </c>
      <c r="M27">
        <f>coco5!D294</f>
        <v>284535.3</v>
      </c>
      <c r="N27">
        <f>coco6!C294</f>
        <v>285605.5</v>
      </c>
      <c r="O27">
        <f>coco1!AC294</f>
        <v>218925</v>
      </c>
      <c r="Q27">
        <f t="shared" si="8"/>
        <v>22</v>
      </c>
      <c r="R27">
        <f t="shared" si="2"/>
        <v>20</v>
      </c>
      <c r="S27">
        <f t="shared" si="3"/>
        <v>9</v>
      </c>
      <c r="T27">
        <f t="shared" si="4"/>
        <v>9</v>
      </c>
      <c r="U27">
        <f t="shared" si="5"/>
        <v>7</v>
      </c>
      <c r="V27">
        <f t="shared" si="6"/>
        <v>1</v>
      </c>
      <c r="W27">
        <f t="shared" si="20"/>
        <v>218925</v>
      </c>
      <c r="X27" t="str">
        <f t="shared" si="9"/>
        <v>valid</v>
      </c>
      <c r="Y27">
        <f t="shared" si="10"/>
        <v>226949.8</v>
      </c>
      <c r="Z27">
        <f>coco1!AB294</f>
        <v>225883.8</v>
      </c>
      <c r="AA27" s="203">
        <f t="shared" si="11"/>
        <v>3.6655475619504344E-2</v>
      </c>
      <c r="AB27" s="203" t="str">
        <f>Munka2!A27</f>
        <v>Samsung Galaxy S20 FE 128GB 6GB RAM Dual (G780)</v>
      </c>
      <c r="AC27" s="205">
        <f t="shared" si="12"/>
        <v>1066</v>
      </c>
      <c r="AE27" s="198" t="s">
        <v>806</v>
      </c>
      <c r="AF27" s="199">
        <v>31</v>
      </c>
      <c r="AG27" s="199">
        <v>35</v>
      </c>
      <c r="AH27" s="199">
        <v>36</v>
      </c>
      <c r="AI27" s="199">
        <v>24</v>
      </c>
      <c r="AJ27" s="199">
        <v>14</v>
      </c>
      <c r="AK27" s="199">
        <v>14</v>
      </c>
      <c r="AL27" s="199">
        <v>151050</v>
      </c>
      <c r="AN27">
        <f t="shared" si="19"/>
        <v>19</v>
      </c>
      <c r="AO27">
        <f t="shared" si="13"/>
        <v>15</v>
      </c>
      <c r="AP27">
        <f t="shared" si="14"/>
        <v>14</v>
      </c>
      <c r="AQ27">
        <f t="shared" si="15"/>
        <v>26</v>
      </c>
      <c r="AR27">
        <f t="shared" si="16"/>
        <v>36</v>
      </c>
      <c r="AS27">
        <f t="shared" si="17"/>
        <v>36</v>
      </c>
      <c r="AT27">
        <f t="shared" si="18"/>
        <v>151050</v>
      </c>
      <c r="AW27" s="198" t="s">
        <v>806</v>
      </c>
      <c r="AX27" s="199">
        <v>19</v>
      </c>
      <c r="AY27" s="199">
        <v>15</v>
      </c>
      <c r="AZ27" s="199">
        <v>14</v>
      </c>
      <c r="BA27" s="199">
        <v>26</v>
      </c>
      <c r="BB27" s="199">
        <v>36</v>
      </c>
      <c r="BC27" s="199">
        <v>36</v>
      </c>
      <c r="BD27" s="199">
        <v>151050</v>
      </c>
    </row>
    <row r="28" spans="1:56" ht="15" thickBot="1" x14ac:dyDescent="0.35">
      <c r="A28">
        <f t="shared" si="7"/>
        <v>5</v>
      </c>
      <c r="B28" t="str">
        <f>coco1!A295</f>
        <v>O26</v>
      </c>
      <c r="C28" t="str">
        <f>coco1!BN295</f>
        <v>invalid</v>
      </c>
      <c r="D28" t="str">
        <f>coco2!AP295</f>
        <v>valid</v>
      </c>
      <c r="E28" t="str">
        <f>coco3!AG295</f>
        <v>invalid</v>
      </c>
      <c r="F28" t="str">
        <f>coco4!V295</f>
        <v>invalid</v>
      </c>
      <c r="G28" t="str">
        <f>coco5!T295</f>
        <v>invalid</v>
      </c>
      <c r="H28" t="str">
        <f>coco6!S295</f>
        <v>invalid</v>
      </c>
      <c r="I28">
        <f>coco1!AB295</f>
        <v>207364.4</v>
      </c>
      <c r="J28">
        <f>coco2!Q295</f>
        <v>214410.6</v>
      </c>
      <c r="K28">
        <f>coco3!L295</f>
        <v>130087.7</v>
      </c>
      <c r="L28">
        <f>coco4!F295</f>
        <v>222605.9</v>
      </c>
      <c r="M28">
        <f>coco5!D295</f>
        <v>225223.6</v>
      </c>
      <c r="N28">
        <f>coco6!C295</f>
        <v>226070.7</v>
      </c>
      <c r="O28">
        <f>coco1!AC295</f>
        <v>208350</v>
      </c>
      <c r="Q28">
        <f t="shared" si="8"/>
        <v>25</v>
      </c>
      <c r="R28">
        <f t="shared" si="2"/>
        <v>23</v>
      </c>
      <c r="S28">
        <f t="shared" si="3"/>
        <v>31</v>
      </c>
      <c r="T28">
        <f t="shared" si="4"/>
        <v>31</v>
      </c>
      <c r="U28">
        <f t="shared" si="5"/>
        <v>17</v>
      </c>
      <c r="V28">
        <f t="shared" si="6"/>
        <v>14</v>
      </c>
      <c r="W28">
        <f t="shared" si="20"/>
        <v>208350</v>
      </c>
      <c r="X28" t="str">
        <f t="shared" si="9"/>
        <v>valid</v>
      </c>
      <c r="Y28">
        <f t="shared" si="10"/>
        <v>208343</v>
      </c>
      <c r="Z28">
        <f>coco1!AB295</f>
        <v>207364.4</v>
      </c>
      <c r="AA28" s="203">
        <f t="shared" si="11"/>
        <v>-3.3597312215022801E-5</v>
      </c>
      <c r="AB28" s="203" t="str">
        <f>Munka2!A28</f>
        <v>Samsung Galaxy S10 Lite 128GB 6GB RAM Dual (G770F)</v>
      </c>
      <c r="AC28" s="205">
        <f t="shared" si="12"/>
        <v>978.60000000000582</v>
      </c>
      <c r="AE28" s="198" t="s">
        <v>807</v>
      </c>
      <c r="AF28" s="199">
        <v>34</v>
      </c>
      <c r="AG28" s="199">
        <v>30</v>
      </c>
      <c r="AH28" s="199">
        <v>24</v>
      </c>
      <c r="AI28" s="199">
        <v>17</v>
      </c>
      <c r="AJ28" s="199">
        <v>17</v>
      </c>
      <c r="AK28" s="199">
        <v>14</v>
      </c>
      <c r="AL28" s="199">
        <v>117969</v>
      </c>
      <c r="AN28">
        <f t="shared" si="19"/>
        <v>16</v>
      </c>
      <c r="AO28">
        <f t="shared" si="13"/>
        <v>20</v>
      </c>
      <c r="AP28">
        <f t="shared" si="14"/>
        <v>26</v>
      </c>
      <c r="AQ28">
        <f t="shared" si="15"/>
        <v>33</v>
      </c>
      <c r="AR28">
        <f t="shared" si="16"/>
        <v>33</v>
      </c>
      <c r="AS28">
        <f t="shared" si="17"/>
        <v>36</v>
      </c>
      <c r="AT28">
        <f t="shared" si="18"/>
        <v>117969</v>
      </c>
      <c r="AW28" s="198" t="s">
        <v>807</v>
      </c>
      <c r="AX28" s="199">
        <v>16</v>
      </c>
      <c r="AY28" s="199">
        <v>20</v>
      </c>
      <c r="AZ28" s="199">
        <v>26</v>
      </c>
      <c r="BA28" s="199">
        <v>33</v>
      </c>
      <c r="BB28" s="199">
        <v>33</v>
      </c>
      <c r="BC28" s="199">
        <v>36</v>
      </c>
      <c r="BD28" s="199">
        <v>117969</v>
      </c>
    </row>
    <row r="29" spans="1:56" ht="15" thickBot="1" x14ac:dyDescent="0.35">
      <c r="A29">
        <f t="shared" si="7"/>
        <v>4</v>
      </c>
      <c r="B29" t="str">
        <f>coco1!A296</f>
        <v>O27</v>
      </c>
      <c r="C29" t="str">
        <f>coco1!BN296</f>
        <v>valid</v>
      </c>
      <c r="D29" t="str">
        <f>coco2!AP296</f>
        <v>valid</v>
      </c>
      <c r="E29" t="str">
        <f>coco3!AG296</f>
        <v>invalid</v>
      </c>
      <c r="F29" t="str">
        <f>coco4!V296</f>
        <v>invalid</v>
      </c>
      <c r="G29" t="str">
        <f>coco5!T296</f>
        <v>invalid</v>
      </c>
      <c r="H29" t="str">
        <f>coco6!S296</f>
        <v>invalid</v>
      </c>
      <c r="I29">
        <f>coco1!AB296</f>
        <v>220192.4</v>
      </c>
      <c r="J29">
        <f>coco2!Q296</f>
        <v>206354.3</v>
      </c>
      <c r="K29">
        <f>coco3!L296</f>
        <v>321848.09999999998</v>
      </c>
      <c r="L29">
        <f>coco4!F296</f>
        <v>222605.9</v>
      </c>
      <c r="M29">
        <f>coco5!D296</f>
        <v>225223.6</v>
      </c>
      <c r="N29">
        <f>coco6!C296</f>
        <v>226070.7</v>
      </c>
      <c r="O29">
        <f>coco1!AC296</f>
        <v>221945</v>
      </c>
      <c r="Q29">
        <f t="shared" si="8"/>
        <v>24</v>
      </c>
      <c r="R29">
        <f t="shared" si="2"/>
        <v>25</v>
      </c>
      <c r="S29">
        <f t="shared" si="3"/>
        <v>15</v>
      </c>
      <c r="T29">
        <f t="shared" si="4"/>
        <v>31</v>
      </c>
      <c r="U29">
        <f t="shared" si="5"/>
        <v>17</v>
      </c>
      <c r="V29">
        <f t="shared" si="6"/>
        <v>14</v>
      </c>
      <c r="W29">
        <f t="shared" si="20"/>
        <v>221945</v>
      </c>
      <c r="X29" t="str">
        <f t="shared" si="9"/>
        <v>valid</v>
      </c>
      <c r="Y29">
        <f t="shared" si="10"/>
        <v>220427.6</v>
      </c>
      <c r="Z29">
        <f>coco1!AB296</f>
        <v>220192.4</v>
      </c>
      <c r="AA29" s="203">
        <f t="shared" si="11"/>
        <v>-6.8368289441077482E-3</v>
      </c>
      <c r="AB29" s="203" t="str">
        <f>Munka2!A29</f>
        <v>Samsung Galaxy S10e 128GB Dual G970</v>
      </c>
      <c r="AC29" s="205">
        <f t="shared" si="12"/>
        <v>235.20000000001164</v>
      </c>
      <c r="AE29" s="198" t="s">
        <v>808</v>
      </c>
      <c r="AF29" s="199">
        <v>28</v>
      </c>
      <c r="AG29" s="199">
        <v>32</v>
      </c>
      <c r="AH29" s="199">
        <v>24</v>
      </c>
      <c r="AI29" s="199">
        <v>17</v>
      </c>
      <c r="AJ29" s="199">
        <v>17</v>
      </c>
      <c r="AK29" s="199">
        <v>14</v>
      </c>
      <c r="AL29" s="199">
        <v>153400</v>
      </c>
      <c r="AN29">
        <f t="shared" si="19"/>
        <v>22</v>
      </c>
      <c r="AO29">
        <f t="shared" si="13"/>
        <v>18</v>
      </c>
      <c r="AP29">
        <f t="shared" si="14"/>
        <v>26</v>
      </c>
      <c r="AQ29">
        <f t="shared" si="15"/>
        <v>33</v>
      </c>
      <c r="AR29">
        <f t="shared" si="16"/>
        <v>33</v>
      </c>
      <c r="AS29">
        <f t="shared" si="17"/>
        <v>36</v>
      </c>
      <c r="AT29">
        <f t="shared" si="18"/>
        <v>153400</v>
      </c>
      <c r="AW29" s="198" t="s">
        <v>808</v>
      </c>
      <c r="AX29" s="199">
        <v>22</v>
      </c>
      <c r="AY29" s="199">
        <v>18</v>
      </c>
      <c r="AZ29" s="199">
        <v>26</v>
      </c>
      <c r="BA29" s="199">
        <v>33</v>
      </c>
      <c r="BB29" s="199">
        <v>33</v>
      </c>
      <c r="BC29" s="199">
        <v>36</v>
      </c>
      <c r="BD29" s="199">
        <v>153400</v>
      </c>
    </row>
    <row r="30" spans="1:56" ht="15" thickBot="1" x14ac:dyDescent="0.35">
      <c r="A30">
        <f t="shared" si="7"/>
        <v>5</v>
      </c>
      <c r="B30" t="str">
        <f>coco1!A297</f>
        <v>O28</v>
      </c>
      <c r="C30" t="str">
        <f>coco1!BN297</f>
        <v>invalid</v>
      </c>
      <c r="D30" t="str">
        <f>coco2!AP297</f>
        <v>invalid</v>
      </c>
      <c r="E30" t="str">
        <f>coco3!AG297</f>
        <v>invalid</v>
      </c>
      <c r="F30" t="str">
        <f>coco4!V297</f>
        <v>valid</v>
      </c>
      <c r="G30" t="str">
        <f>coco5!T297</f>
        <v>invalid</v>
      </c>
      <c r="H30" t="str">
        <f>coco6!S297</f>
        <v>invalid</v>
      </c>
      <c r="I30">
        <f>coco1!AB297</f>
        <v>234256</v>
      </c>
      <c r="J30">
        <f>coco2!Q297</f>
        <v>214410.6</v>
      </c>
      <c r="K30">
        <f>coco3!L297</f>
        <v>130087.7</v>
      </c>
      <c r="L30">
        <f>coco4!F297</f>
        <v>222605.9</v>
      </c>
      <c r="M30">
        <f>coco5!D297</f>
        <v>225223.6</v>
      </c>
      <c r="N30">
        <f>coco6!C297</f>
        <v>226070.7</v>
      </c>
      <c r="O30">
        <f>coco1!AC297</f>
        <v>249489</v>
      </c>
      <c r="Q30">
        <f t="shared" si="8"/>
        <v>21</v>
      </c>
      <c r="R30">
        <f t="shared" si="2"/>
        <v>23</v>
      </c>
      <c r="S30">
        <f t="shared" si="3"/>
        <v>31</v>
      </c>
      <c r="T30">
        <f t="shared" si="4"/>
        <v>31</v>
      </c>
      <c r="U30">
        <f t="shared" si="5"/>
        <v>17</v>
      </c>
      <c r="V30">
        <f t="shared" si="6"/>
        <v>14</v>
      </c>
      <c r="W30">
        <f t="shared" si="20"/>
        <v>249489</v>
      </c>
      <c r="X30" t="str">
        <f t="shared" si="9"/>
        <v>valid</v>
      </c>
      <c r="Y30">
        <f t="shared" si="10"/>
        <v>245605.2</v>
      </c>
      <c r="Z30">
        <f>coco1!AB297</f>
        <v>234256</v>
      </c>
      <c r="AA30" s="203">
        <f t="shared" si="11"/>
        <v>-1.5567018986808991E-2</v>
      </c>
      <c r="AB30" s="203" t="str">
        <f>Munka2!A30</f>
        <v>Samsung Galaxy S10 Lite 128GB 8GB RAM Dual (G770F)</v>
      </c>
      <c r="AC30" s="205">
        <f t="shared" si="12"/>
        <v>11349.200000000012</v>
      </c>
      <c r="AE30" s="198" t="s">
        <v>809</v>
      </c>
      <c r="AF30" s="199">
        <v>27</v>
      </c>
      <c r="AG30" s="199">
        <v>26</v>
      </c>
      <c r="AH30" s="199">
        <v>28</v>
      </c>
      <c r="AI30" s="199">
        <v>31</v>
      </c>
      <c r="AJ30" s="199">
        <v>17</v>
      </c>
      <c r="AK30" s="199">
        <v>14</v>
      </c>
      <c r="AL30" s="199">
        <v>169993</v>
      </c>
      <c r="AN30">
        <f t="shared" si="19"/>
        <v>23</v>
      </c>
      <c r="AO30">
        <f t="shared" si="13"/>
        <v>24</v>
      </c>
      <c r="AP30">
        <f t="shared" si="14"/>
        <v>22</v>
      </c>
      <c r="AQ30">
        <f t="shared" si="15"/>
        <v>19</v>
      </c>
      <c r="AR30">
        <f t="shared" si="16"/>
        <v>33</v>
      </c>
      <c r="AS30">
        <f t="shared" si="17"/>
        <v>36</v>
      </c>
      <c r="AT30">
        <f t="shared" si="18"/>
        <v>169993</v>
      </c>
      <c r="AW30" s="198" t="s">
        <v>809</v>
      </c>
      <c r="AX30" s="199">
        <v>23</v>
      </c>
      <c r="AY30" s="199">
        <v>24</v>
      </c>
      <c r="AZ30" s="199">
        <v>22</v>
      </c>
      <c r="BA30" s="199">
        <v>19</v>
      </c>
      <c r="BB30" s="199">
        <v>33</v>
      </c>
      <c r="BC30" s="199">
        <v>36</v>
      </c>
      <c r="BD30" s="199">
        <v>169993</v>
      </c>
    </row>
    <row r="31" spans="1:56" ht="15" thickBot="1" x14ac:dyDescent="0.35">
      <c r="A31">
        <f t="shared" si="7"/>
        <v>2</v>
      </c>
      <c r="B31" t="str">
        <f>coco1!A298</f>
        <v>O29</v>
      </c>
      <c r="C31" t="str">
        <f>coco1!BN298</f>
        <v>valid</v>
      </c>
      <c r="D31" t="str">
        <f>coco2!AP298</f>
        <v>invalid</v>
      </c>
      <c r="E31" t="str">
        <f>coco3!AG298</f>
        <v>invalid</v>
      </c>
      <c r="F31" t="str">
        <f>coco4!V298</f>
        <v>valid</v>
      </c>
      <c r="G31" t="str">
        <f>coco5!T298</f>
        <v>valid</v>
      </c>
      <c r="H31" t="str">
        <f>coco6!S298</f>
        <v>valid</v>
      </c>
      <c r="I31">
        <f>coco1!AB298</f>
        <v>259901.6</v>
      </c>
      <c r="J31">
        <f>coco2!Q298</f>
        <v>219363</v>
      </c>
      <c r="K31">
        <f>coco3!L298</f>
        <v>363238.40000000002</v>
      </c>
      <c r="L31">
        <f>coco4!F298</f>
        <v>281228.3</v>
      </c>
      <c r="M31">
        <f>coco5!D298</f>
        <v>284535.3</v>
      </c>
      <c r="N31">
        <f>coco6!C298</f>
        <v>285605.5</v>
      </c>
      <c r="O31">
        <f>coco1!AC298</f>
        <v>246145</v>
      </c>
      <c r="Q31">
        <f t="shared" si="8"/>
        <v>18</v>
      </c>
      <c r="R31">
        <f t="shared" si="2"/>
        <v>20</v>
      </c>
      <c r="S31">
        <f t="shared" si="3"/>
        <v>9</v>
      </c>
      <c r="T31">
        <f t="shared" si="4"/>
        <v>9</v>
      </c>
      <c r="U31">
        <f t="shared" si="5"/>
        <v>7</v>
      </c>
      <c r="V31">
        <f t="shared" si="6"/>
        <v>1</v>
      </c>
      <c r="W31">
        <f t="shared" si="20"/>
        <v>246145</v>
      </c>
      <c r="X31" t="str">
        <f t="shared" si="9"/>
        <v>valid</v>
      </c>
      <c r="Y31">
        <f t="shared" si="10"/>
        <v>250882.5</v>
      </c>
      <c r="Z31">
        <f>coco1!AB298</f>
        <v>259901.6</v>
      </c>
      <c r="AA31" s="203">
        <f t="shared" si="11"/>
        <v>1.924678543135144E-2</v>
      </c>
      <c r="AB31" s="203" t="str">
        <f>Munka2!A31</f>
        <v>Samsung Galaxy S20 FE 256GB 8GB RAM Dual (G780)</v>
      </c>
      <c r="AC31" s="205">
        <f t="shared" si="12"/>
        <v>9019.1000000000058</v>
      </c>
      <c r="AE31" s="198" t="s">
        <v>810</v>
      </c>
      <c r="AF31" s="199">
        <v>32</v>
      </c>
      <c r="AG31" s="199">
        <v>38</v>
      </c>
      <c r="AH31" s="199">
        <v>38</v>
      </c>
      <c r="AI31" s="199">
        <v>31</v>
      </c>
      <c r="AJ31" s="199">
        <v>17</v>
      </c>
      <c r="AK31" s="199">
        <v>14</v>
      </c>
      <c r="AL31" s="199">
        <v>146790</v>
      </c>
      <c r="AN31">
        <f t="shared" si="19"/>
        <v>18</v>
      </c>
      <c r="AO31">
        <f t="shared" si="13"/>
        <v>12</v>
      </c>
      <c r="AP31">
        <f t="shared" si="14"/>
        <v>12</v>
      </c>
      <c r="AQ31">
        <f t="shared" si="15"/>
        <v>19</v>
      </c>
      <c r="AR31">
        <f t="shared" si="16"/>
        <v>33</v>
      </c>
      <c r="AS31">
        <f t="shared" si="17"/>
        <v>36</v>
      </c>
      <c r="AT31">
        <f t="shared" si="18"/>
        <v>146790</v>
      </c>
      <c r="AW31" s="198" t="s">
        <v>810</v>
      </c>
      <c r="AX31" s="199">
        <v>18</v>
      </c>
      <c r="AY31" s="199">
        <v>12</v>
      </c>
      <c r="AZ31" s="199">
        <v>12</v>
      </c>
      <c r="BA31" s="199">
        <v>19</v>
      </c>
      <c r="BB31" s="199">
        <v>33</v>
      </c>
      <c r="BC31" s="199">
        <v>36</v>
      </c>
      <c r="BD31" s="199">
        <v>146790</v>
      </c>
    </row>
    <row r="32" spans="1:56" ht="15" thickBot="1" x14ac:dyDescent="0.35">
      <c r="A32">
        <f t="shared" si="7"/>
        <v>5</v>
      </c>
      <c r="B32" t="str">
        <f>coco1!A299</f>
        <v>O30</v>
      </c>
      <c r="C32" t="str">
        <f>coco1!BN299</f>
        <v>valid</v>
      </c>
      <c r="D32" t="str">
        <f>coco2!AP299</f>
        <v>invalid</v>
      </c>
      <c r="E32" t="str">
        <f>coco3!AG299</f>
        <v>invalid</v>
      </c>
      <c r="F32" t="str">
        <f>coco4!V299</f>
        <v>valid</v>
      </c>
      <c r="G32" t="str">
        <f>coco5!T299</f>
        <v>invalid</v>
      </c>
      <c r="H32" t="str">
        <f>coco6!S299</f>
        <v>invalid</v>
      </c>
      <c r="I32">
        <f>coco1!AB299</f>
        <v>257085</v>
      </c>
      <c r="J32">
        <f>coco2!Q299</f>
        <v>376913.2</v>
      </c>
      <c r="K32">
        <f>coco3!L299</f>
        <v>321848.09999999998</v>
      </c>
      <c r="L32">
        <f>coco4!F299</f>
        <v>222605.9</v>
      </c>
      <c r="M32">
        <f>coco5!D299</f>
        <v>225223.6</v>
      </c>
      <c r="N32">
        <f>coco6!C299</f>
        <v>226070.7</v>
      </c>
      <c r="O32">
        <f>coco1!AC299</f>
        <v>258307</v>
      </c>
      <c r="Q32">
        <f t="shared" si="8"/>
        <v>19</v>
      </c>
      <c r="R32">
        <f t="shared" si="2"/>
        <v>6</v>
      </c>
      <c r="S32">
        <f t="shared" si="3"/>
        <v>15</v>
      </c>
      <c r="T32">
        <f t="shared" si="4"/>
        <v>31</v>
      </c>
      <c r="U32">
        <f t="shared" si="5"/>
        <v>17</v>
      </c>
      <c r="V32">
        <f t="shared" si="6"/>
        <v>14</v>
      </c>
      <c r="W32">
        <f t="shared" si="20"/>
        <v>258307</v>
      </c>
      <c r="X32" t="str">
        <f t="shared" si="9"/>
        <v>invalid</v>
      </c>
      <c r="Y32">
        <f t="shared" si="10"/>
        <v>258298.3</v>
      </c>
      <c r="Z32">
        <f>coco1!AB299</f>
        <v>257085</v>
      </c>
      <c r="AA32" s="203">
        <f t="shared" si="11"/>
        <v>-3.3680852628893686E-5</v>
      </c>
      <c r="AB32" s="203" t="str">
        <f>Munka2!A32</f>
        <v>Samsung Galaxy S10+ 128GB Dual G975</v>
      </c>
      <c r="AC32" s="205">
        <f t="shared" si="12"/>
        <v>1213.2999999999884</v>
      </c>
      <c r="AE32" s="198" t="s">
        <v>811</v>
      </c>
      <c r="AF32" s="199">
        <v>26</v>
      </c>
      <c r="AG32" s="199">
        <v>34</v>
      </c>
      <c r="AH32" s="199">
        <v>33</v>
      </c>
      <c r="AI32" s="199">
        <v>31</v>
      </c>
      <c r="AJ32" s="199">
        <v>17</v>
      </c>
      <c r="AK32" s="199">
        <v>14</v>
      </c>
      <c r="AL32" s="199">
        <v>189440</v>
      </c>
      <c r="AN32">
        <f t="shared" si="19"/>
        <v>24</v>
      </c>
      <c r="AO32">
        <f t="shared" si="13"/>
        <v>16</v>
      </c>
      <c r="AP32">
        <f t="shared" si="14"/>
        <v>17</v>
      </c>
      <c r="AQ32">
        <f t="shared" si="15"/>
        <v>19</v>
      </c>
      <c r="AR32">
        <f t="shared" si="16"/>
        <v>33</v>
      </c>
      <c r="AS32">
        <f t="shared" si="17"/>
        <v>36</v>
      </c>
      <c r="AT32">
        <f t="shared" si="18"/>
        <v>189440</v>
      </c>
      <c r="AW32" s="198" t="s">
        <v>811</v>
      </c>
      <c r="AX32" s="199">
        <v>24</v>
      </c>
      <c r="AY32" s="199">
        <v>16</v>
      </c>
      <c r="AZ32" s="199">
        <v>17</v>
      </c>
      <c r="BA32" s="199">
        <v>19</v>
      </c>
      <c r="BB32" s="199">
        <v>33</v>
      </c>
      <c r="BC32" s="199">
        <v>36</v>
      </c>
      <c r="BD32" s="199">
        <v>189440</v>
      </c>
    </row>
    <row r="33" spans="1:56" ht="15" thickBot="1" x14ac:dyDescent="0.35">
      <c r="A33">
        <f t="shared" si="7"/>
        <v>5</v>
      </c>
      <c r="B33" t="str">
        <f>coco1!A300</f>
        <v>O31</v>
      </c>
      <c r="C33" t="str">
        <f>coco1!BN300</f>
        <v>invalid</v>
      </c>
      <c r="D33" t="str">
        <f>coco2!AP300</f>
        <v>invalid</v>
      </c>
      <c r="E33" t="str">
        <f>coco3!AG300</f>
        <v>invalid</v>
      </c>
      <c r="F33" t="str">
        <f>coco4!V300</f>
        <v>invalid</v>
      </c>
      <c r="G33" t="str">
        <f>coco5!T300</f>
        <v>valid</v>
      </c>
      <c r="H33" t="str">
        <f>coco6!S300</f>
        <v>valid</v>
      </c>
      <c r="I33">
        <f>coco1!AB300</f>
        <v>225883.8</v>
      </c>
      <c r="J33">
        <f>coco2!Q300</f>
        <v>219363</v>
      </c>
      <c r="K33">
        <f>coco3!L300</f>
        <v>363238.40000000002</v>
      </c>
      <c r="L33">
        <f>coco4!F300</f>
        <v>281228.3</v>
      </c>
      <c r="M33">
        <f>coco5!D300</f>
        <v>284535.3</v>
      </c>
      <c r="N33">
        <f>coco6!C300</f>
        <v>285605.5</v>
      </c>
      <c r="O33">
        <f>coco1!AC300</f>
        <v>234990</v>
      </c>
      <c r="Q33">
        <f t="shared" si="8"/>
        <v>22</v>
      </c>
      <c r="R33">
        <f t="shared" si="2"/>
        <v>20</v>
      </c>
      <c r="S33">
        <f t="shared" si="3"/>
        <v>9</v>
      </c>
      <c r="T33">
        <f t="shared" si="4"/>
        <v>9</v>
      </c>
      <c r="U33">
        <f t="shared" si="5"/>
        <v>7</v>
      </c>
      <c r="V33">
        <f t="shared" si="6"/>
        <v>1</v>
      </c>
      <c r="W33">
        <f t="shared" si="20"/>
        <v>234990</v>
      </c>
      <c r="X33" t="str">
        <f t="shared" si="9"/>
        <v>invalid</v>
      </c>
      <c r="Y33">
        <f t="shared" si="10"/>
        <v>226949.8</v>
      </c>
      <c r="Z33">
        <f>coco1!AB300</f>
        <v>225883.8</v>
      </c>
      <c r="AA33" s="203">
        <f t="shared" si="11"/>
        <v>-3.4215072981829062E-2</v>
      </c>
      <c r="AB33" s="203" t="str">
        <f>Munka2!A33</f>
        <v>Samsung Galaxy S20 FE 128GB 6GB RAM (G780)</v>
      </c>
      <c r="AC33" s="205">
        <f t="shared" si="12"/>
        <v>1066</v>
      </c>
      <c r="AE33" s="198" t="s">
        <v>812</v>
      </c>
      <c r="AF33" s="199">
        <v>22</v>
      </c>
      <c r="AG33" s="199">
        <v>20</v>
      </c>
      <c r="AH33" s="199">
        <v>9</v>
      </c>
      <c r="AI33" s="199">
        <v>9</v>
      </c>
      <c r="AJ33" s="199">
        <v>7</v>
      </c>
      <c r="AK33" s="199">
        <v>1</v>
      </c>
      <c r="AL33" s="199">
        <v>218925</v>
      </c>
      <c r="AN33">
        <f t="shared" si="19"/>
        <v>28</v>
      </c>
      <c r="AO33">
        <f t="shared" si="13"/>
        <v>30</v>
      </c>
      <c r="AP33">
        <f t="shared" si="14"/>
        <v>41</v>
      </c>
      <c r="AQ33">
        <f t="shared" si="15"/>
        <v>41</v>
      </c>
      <c r="AR33">
        <f t="shared" si="16"/>
        <v>43</v>
      </c>
      <c r="AS33">
        <f t="shared" si="17"/>
        <v>49</v>
      </c>
      <c r="AT33">
        <f t="shared" si="18"/>
        <v>218925</v>
      </c>
      <c r="AW33" s="198" t="s">
        <v>812</v>
      </c>
      <c r="AX33" s="199">
        <v>28</v>
      </c>
      <c r="AY33" s="199">
        <v>30</v>
      </c>
      <c r="AZ33" s="199">
        <v>41</v>
      </c>
      <c r="BA33" s="199">
        <v>41</v>
      </c>
      <c r="BB33" s="199">
        <v>43</v>
      </c>
      <c r="BC33" s="199">
        <v>49</v>
      </c>
      <c r="BD33" s="199">
        <v>218925</v>
      </c>
    </row>
    <row r="34" spans="1:56" ht="15" thickBot="1" x14ac:dyDescent="0.35">
      <c r="A34">
        <f t="shared" si="7"/>
        <v>5</v>
      </c>
      <c r="B34" t="str">
        <f>coco1!A301</f>
        <v>O32</v>
      </c>
      <c r="C34" t="str">
        <f>coco1!BN301</f>
        <v>valid</v>
      </c>
      <c r="D34" t="str">
        <f>coco2!AP301</f>
        <v>invalid</v>
      </c>
      <c r="E34" t="str">
        <f>coco3!AG301</f>
        <v>invalid</v>
      </c>
      <c r="F34" t="str">
        <f>coco4!V301</f>
        <v>valid</v>
      </c>
      <c r="G34" t="str">
        <f>coco5!T301</f>
        <v>invalid</v>
      </c>
      <c r="H34" t="str">
        <f>coco6!S301</f>
        <v>invalid</v>
      </c>
      <c r="I34">
        <f>coco1!AB301</f>
        <v>262161.90000000002</v>
      </c>
      <c r="J34">
        <f>coco2!Q301</f>
        <v>376913.2</v>
      </c>
      <c r="K34">
        <f>coco3!L301</f>
        <v>321848.09999999998</v>
      </c>
      <c r="L34">
        <f>coco4!F301</f>
        <v>222605.9</v>
      </c>
      <c r="M34">
        <f>coco5!D301</f>
        <v>225223.6</v>
      </c>
      <c r="N34">
        <f>coco6!C301</f>
        <v>226070.7</v>
      </c>
      <c r="O34">
        <f>coco1!AC301</f>
        <v>264670</v>
      </c>
      <c r="Q34">
        <f t="shared" si="8"/>
        <v>16</v>
      </c>
      <c r="R34">
        <f t="shared" si="2"/>
        <v>6</v>
      </c>
      <c r="S34">
        <f t="shared" si="3"/>
        <v>15</v>
      </c>
      <c r="T34">
        <f t="shared" si="4"/>
        <v>31</v>
      </c>
      <c r="U34">
        <f t="shared" si="5"/>
        <v>17</v>
      </c>
      <c r="V34">
        <f t="shared" si="6"/>
        <v>14</v>
      </c>
      <c r="W34">
        <f t="shared" si="20"/>
        <v>264670</v>
      </c>
      <c r="X34" t="str">
        <f t="shared" si="9"/>
        <v>invalid</v>
      </c>
      <c r="Y34">
        <f t="shared" si="10"/>
        <v>264661.09999999998</v>
      </c>
      <c r="Z34">
        <f>coco1!AB301</f>
        <v>262161.90000000002</v>
      </c>
      <c r="AA34" s="203">
        <f t="shared" si="11"/>
        <v>-3.362678051922501E-5</v>
      </c>
      <c r="AB34" s="203" t="str">
        <f>Munka2!A34</f>
        <v>Samsung Galaxy S10 128GB Dual G973</v>
      </c>
      <c r="AC34" s="205">
        <f t="shared" si="12"/>
        <v>2499.1999999999534</v>
      </c>
      <c r="AE34" s="198" t="s">
        <v>813</v>
      </c>
      <c r="AF34" s="199">
        <v>25</v>
      </c>
      <c r="AG34" s="199">
        <v>23</v>
      </c>
      <c r="AH34" s="199">
        <v>31</v>
      </c>
      <c r="AI34" s="199">
        <v>31</v>
      </c>
      <c r="AJ34" s="199">
        <v>17</v>
      </c>
      <c r="AK34" s="199">
        <v>14</v>
      </c>
      <c r="AL34" s="199">
        <v>208350</v>
      </c>
      <c r="AN34">
        <f t="shared" si="19"/>
        <v>25</v>
      </c>
      <c r="AO34">
        <f t="shared" si="13"/>
        <v>27</v>
      </c>
      <c r="AP34">
        <f t="shared" si="14"/>
        <v>19</v>
      </c>
      <c r="AQ34">
        <f t="shared" si="15"/>
        <v>19</v>
      </c>
      <c r="AR34">
        <f t="shared" si="16"/>
        <v>33</v>
      </c>
      <c r="AS34">
        <f t="shared" si="17"/>
        <v>36</v>
      </c>
      <c r="AT34">
        <f t="shared" si="18"/>
        <v>208350</v>
      </c>
      <c r="AW34" s="198" t="s">
        <v>813</v>
      </c>
      <c r="AX34" s="199">
        <v>25</v>
      </c>
      <c r="AY34" s="199">
        <v>27</v>
      </c>
      <c r="AZ34" s="199">
        <v>19</v>
      </c>
      <c r="BA34" s="199">
        <v>19</v>
      </c>
      <c r="BB34" s="199">
        <v>33</v>
      </c>
      <c r="BC34" s="199">
        <v>36</v>
      </c>
      <c r="BD34" s="199">
        <v>208350</v>
      </c>
    </row>
    <row r="35" spans="1:56" ht="15" thickBot="1" x14ac:dyDescent="0.35">
      <c r="A35">
        <f t="shared" si="7"/>
        <v>1</v>
      </c>
      <c r="B35" t="str">
        <f>coco1!A302</f>
        <v>O33</v>
      </c>
      <c r="C35" t="str">
        <f>coco1!BN302</f>
        <v>valid</v>
      </c>
      <c r="D35" t="str">
        <f>coco2!AP302</f>
        <v>valid</v>
      </c>
      <c r="E35" t="str">
        <f>coco3!AG302</f>
        <v>invalid</v>
      </c>
      <c r="F35" t="str">
        <f>coco4!V302</f>
        <v>valid</v>
      </c>
      <c r="G35" t="str">
        <f>coco5!T302</f>
        <v>valid</v>
      </c>
      <c r="H35" t="str">
        <f>coco6!S302</f>
        <v>valid</v>
      </c>
      <c r="I35">
        <f>coco1!AB302</f>
        <v>252340.1</v>
      </c>
      <c r="J35">
        <f>coco2!Q302</f>
        <v>252106.3</v>
      </c>
      <c r="K35">
        <f>coco3!L302</f>
        <v>373579.7</v>
      </c>
      <c r="L35">
        <f>coco4!F302</f>
        <v>290264.5</v>
      </c>
      <c r="M35">
        <f>coco5!D302</f>
        <v>294632</v>
      </c>
      <c r="N35">
        <f>coco6!C302</f>
        <v>285605.5</v>
      </c>
      <c r="O35">
        <f>coco1!AC302</f>
        <v>246087</v>
      </c>
      <c r="Q35">
        <f t="shared" si="8"/>
        <v>20</v>
      </c>
      <c r="R35">
        <f t="shared" si="2"/>
        <v>18</v>
      </c>
      <c r="S35">
        <f t="shared" si="3"/>
        <v>4</v>
      </c>
      <c r="T35">
        <f t="shared" si="4"/>
        <v>5</v>
      </c>
      <c r="U35">
        <f t="shared" si="5"/>
        <v>1</v>
      </c>
      <c r="V35">
        <f t="shared" si="6"/>
        <v>1</v>
      </c>
      <c r="W35">
        <f t="shared" si="20"/>
        <v>246087</v>
      </c>
      <c r="X35" t="str">
        <f t="shared" si="9"/>
        <v>valid</v>
      </c>
      <c r="Y35">
        <f t="shared" si="10"/>
        <v>247779.6</v>
      </c>
      <c r="Z35">
        <f>coco1!AB302</f>
        <v>252340.1</v>
      </c>
      <c r="AA35" s="203">
        <f t="shared" si="11"/>
        <v>6.878055321898377E-3</v>
      </c>
      <c r="AB35" s="203" t="str">
        <f>Munka2!A35</f>
        <v>Samsung Galaxy S20 FE 5G 128GB 6GB RAM Dual (G781)</v>
      </c>
      <c r="AC35" s="205">
        <f t="shared" si="12"/>
        <v>4560.5</v>
      </c>
      <c r="AE35" s="198" t="s">
        <v>814</v>
      </c>
      <c r="AF35" s="199">
        <v>24</v>
      </c>
      <c r="AG35" s="199">
        <v>25</v>
      </c>
      <c r="AH35" s="199">
        <v>15</v>
      </c>
      <c r="AI35" s="199">
        <v>31</v>
      </c>
      <c r="AJ35" s="199">
        <v>17</v>
      </c>
      <c r="AK35" s="199">
        <v>14</v>
      </c>
      <c r="AL35" s="199">
        <v>221945</v>
      </c>
      <c r="AN35">
        <f t="shared" si="19"/>
        <v>26</v>
      </c>
      <c r="AO35">
        <f t="shared" si="13"/>
        <v>25</v>
      </c>
      <c r="AP35">
        <f t="shared" si="14"/>
        <v>35</v>
      </c>
      <c r="AQ35">
        <f t="shared" si="15"/>
        <v>19</v>
      </c>
      <c r="AR35">
        <f t="shared" si="16"/>
        <v>33</v>
      </c>
      <c r="AS35">
        <f t="shared" si="17"/>
        <v>36</v>
      </c>
      <c r="AT35">
        <f t="shared" si="18"/>
        <v>221945</v>
      </c>
      <c r="AW35" s="198" t="s">
        <v>814</v>
      </c>
      <c r="AX35" s="199">
        <v>26</v>
      </c>
      <c r="AY35" s="199">
        <v>25</v>
      </c>
      <c r="AZ35" s="199">
        <v>35</v>
      </c>
      <c r="BA35" s="199">
        <v>19</v>
      </c>
      <c r="BB35" s="199">
        <v>33</v>
      </c>
      <c r="BC35" s="199">
        <v>36</v>
      </c>
      <c r="BD35" s="199">
        <v>221945</v>
      </c>
    </row>
    <row r="36" spans="1:56" ht="15" thickBot="1" x14ac:dyDescent="0.35">
      <c r="A36">
        <f t="shared" si="7"/>
        <v>5</v>
      </c>
      <c r="B36" t="str">
        <f>coco1!A303</f>
        <v>O34</v>
      </c>
      <c r="C36" t="str">
        <f>coco1!BN303</f>
        <v>valid</v>
      </c>
      <c r="D36" t="str">
        <f>coco2!AP303</f>
        <v>valid</v>
      </c>
      <c r="E36" t="str">
        <f>coco3!AG303</f>
        <v>invalid</v>
      </c>
      <c r="F36" t="str">
        <f>coco4!V303</f>
        <v>invalid</v>
      </c>
      <c r="G36" t="str">
        <f>coco5!T303</f>
        <v>invalid</v>
      </c>
      <c r="H36" t="str">
        <f>coco6!S303</f>
        <v>invalid</v>
      </c>
      <c r="I36">
        <f>coco1!AB303</f>
        <v>270758</v>
      </c>
      <c r="J36">
        <f>coco2!Q303</f>
        <v>280993</v>
      </c>
      <c r="K36">
        <f>coco3!L303</f>
        <v>321848.09999999998</v>
      </c>
      <c r="L36">
        <f>coco4!F303</f>
        <v>281228.3</v>
      </c>
      <c r="M36">
        <f>coco5!D303</f>
        <v>284535.3</v>
      </c>
      <c r="N36">
        <f>coco6!C303</f>
        <v>285605.5</v>
      </c>
      <c r="O36">
        <f>coco1!AC303</f>
        <v>295100</v>
      </c>
      <c r="Q36">
        <f t="shared" si="8"/>
        <v>15</v>
      </c>
      <c r="R36">
        <f t="shared" si="2"/>
        <v>16</v>
      </c>
      <c r="S36">
        <f t="shared" si="3"/>
        <v>15</v>
      </c>
      <c r="T36">
        <f t="shared" si="4"/>
        <v>9</v>
      </c>
      <c r="U36">
        <f t="shared" si="5"/>
        <v>7</v>
      </c>
      <c r="V36">
        <f t="shared" si="6"/>
        <v>1</v>
      </c>
      <c r="W36">
        <f t="shared" si="20"/>
        <v>295100</v>
      </c>
      <c r="X36" t="str">
        <f t="shared" si="9"/>
        <v>invalid</v>
      </c>
      <c r="Y36">
        <f t="shared" si="10"/>
        <v>272035.8</v>
      </c>
      <c r="Z36">
        <f>coco1!AB303</f>
        <v>270758</v>
      </c>
      <c r="AA36" s="203">
        <f t="shared" si="11"/>
        <v>-7.8157234835648973E-2</v>
      </c>
      <c r="AB36" s="203" t="str">
        <f>Munka2!A36</f>
        <v>Samsung Galaxy S20 128GB 8GB RAM Dual (G980F)</v>
      </c>
      <c r="AC36" s="205">
        <f t="shared" si="12"/>
        <v>1277.7999999999884</v>
      </c>
      <c r="AE36" s="198" t="s">
        <v>815</v>
      </c>
      <c r="AF36" s="199">
        <v>21</v>
      </c>
      <c r="AG36" s="199">
        <v>23</v>
      </c>
      <c r="AH36" s="199">
        <v>31</v>
      </c>
      <c r="AI36" s="199">
        <v>31</v>
      </c>
      <c r="AJ36" s="199">
        <v>17</v>
      </c>
      <c r="AK36" s="199">
        <v>14</v>
      </c>
      <c r="AL36" s="199">
        <v>249489</v>
      </c>
      <c r="AN36">
        <f t="shared" si="19"/>
        <v>29</v>
      </c>
      <c r="AO36">
        <f t="shared" si="13"/>
        <v>27</v>
      </c>
      <c r="AP36">
        <f t="shared" si="14"/>
        <v>19</v>
      </c>
      <c r="AQ36">
        <f t="shared" si="15"/>
        <v>19</v>
      </c>
      <c r="AR36">
        <f t="shared" si="16"/>
        <v>33</v>
      </c>
      <c r="AS36">
        <f t="shared" si="17"/>
        <v>36</v>
      </c>
      <c r="AT36">
        <f t="shared" si="18"/>
        <v>249489</v>
      </c>
      <c r="AW36" s="198" t="s">
        <v>815</v>
      </c>
      <c r="AX36" s="199">
        <v>29</v>
      </c>
      <c r="AY36" s="199">
        <v>27</v>
      </c>
      <c r="AZ36" s="199">
        <v>19</v>
      </c>
      <c r="BA36" s="199">
        <v>19</v>
      </c>
      <c r="BB36" s="199">
        <v>33</v>
      </c>
      <c r="BC36" s="199">
        <v>36</v>
      </c>
      <c r="BD36" s="199">
        <v>249489</v>
      </c>
    </row>
    <row r="37" spans="1:56" ht="15" thickBot="1" x14ac:dyDescent="0.35">
      <c r="A37">
        <f t="shared" si="7"/>
        <v>7</v>
      </c>
      <c r="B37" t="str">
        <f>coco1!A304</f>
        <v>O35</v>
      </c>
      <c r="C37" t="str">
        <f>coco1!BN304</f>
        <v>invalid</v>
      </c>
      <c r="D37" t="str">
        <f>coco2!AP304</f>
        <v>invalid</v>
      </c>
      <c r="E37" t="str">
        <f>coco3!AG304</f>
        <v>invalid</v>
      </c>
      <c r="F37" t="str">
        <f>coco4!V304</f>
        <v>invalid</v>
      </c>
      <c r="G37" t="str">
        <f>coco5!T304</f>
        <v>invalid</v>
      </c>
      <c r="H37" t="str">
        <f>coco6!S304</f>
        <v>invalid</v>
      </c>
      <c r="I37">
        <f>coco1!AB304</f>
        <v>307858.2</v>
      </c>
      <c r="J37">
        <f>coco2!Q304</f>
        <v>301119.09999999998</v>
      </c>
      <c r="K37">
        <f>coco3!L304</f>
        <v>363337.6</v>
      </c>
      <c r="L37">
        <f>coco4!F304</f>
        <v>317481.5</v>
      </c>
      <c r="M37">
        <f>coco5!D304</f>
        <v>284535.3</v>
      </c>
      <c r="N37">
        <f>coco6!C304</f>
        <v>285605.5</v>
      </c>
      <c r="O37">
        <f>coco1!AC304</f>
        <v>319204</v>
      </c>
      <c r="Q37">
        <f t="shared" si="8"/>
        <v>11</v>
      </c>
      <c r="R37">
        <f t="shared" si="2"/>
        <v>15</v>
      </c>
      <c r="S37">
        <f t="shared" si="3"/>
        <v>6</v>
      </c>
      <c r="T37">
        <f t="shared" si="4"/>
        <v>3</v>
      </c>
      <c r="U37">
        <f t="shared" si="5"/>
        <v>7</v>
      </c>
      <c r="V37">
        <f t="shared" si="6"/>
        <v>1</v>
      </c>
      <c r="W37">
        <f t="shared" si="20"/>
        <v>319204</v>
      </c>
      <c r="X37" t="str">
        <f t="shared" si="9"/>
        <v>invalid</v>
      </c>
      <c r="Y37">
        <f t="shared" si="10"/>
        <v>319193.2</v>
      </c>
      <c r="Z37">
        <f>coco1!AB304</f>
        <v>307858.2</v>
      </c>
      <c r="AA37" s="203">
        <f t="shared" si="11"/>
        <v>-3.383416247913046E-5</v>
      </c>
      <c r="AB37" s="203" t="str">
        <f>Munka2!A37</f>
        <v>Samsung Galaxy S20+ 128GB 8GB RAM Dual (G985F)</v>
      </c>
      <c r="AC37" s="205">
        <f t="shared" si="12"/>
        <v>11335</v>
      </c>
      <c r="AE37" s="198" t="s">
        <v>816</v>
      </c>
      <c r="AF37" s="199">
        <v>18</v>
      </c>
      <c r="AG37" s="199">
        <v>20</v>
      </c>
      <c r="AH37" s="199">
        <v>9</v>
      </c>
      <c r="AI37" s="199">
        <v>9</v>
      </c>
      <c r="AJ37" s="199">
        <v>7</v>
      </c>
      <c r="AK37" s="199">
        <v>1</v>
      </c>
      <c r="AL37" s="199">
        <v>246145</v>
      </c>
      <c r="AN37">
        <f t="shared" si="19"/>
        <v>32</v>
      </c>
      <c r="AO37">
        <f t="shared" si="13"/>
        <v>30</v>
      </c>
      <c r="AP37">
        <f t="shared" si="14"/>
        <v>41</v>
      </c>
      <c r="AQ37">
        <f t="shared" si="15"/>
        <v>41</v>
      </c>
      <c r="AR37">
        <f t="shared" si="16"/>
        <v>43</v>
      </c>
      <c r="AS37">
        <f t="shared" si="17"/>
        <v>49</v>
      </c>
      <c r="AT37">
        <f t="shared" si="18"/>
        <v>246145</v>
      </c>
      <c r="AW37" s="198" t="s">
        <v>816</v>
      </c>
      <c r="AX37" s="199">
        <v>32</v>
      </c>
      <c r="AY37" s="199">
        <v>30</v>
      </c>
      <c r="AZ37" s="199">
        <v>41</v>
      </c>
      <c r="BA37" s="199">
        <v>41</v>
      </c>
      <c r="BB37" s="199">
        <v>43</v>
      </c>
      <c r="BC37" s="199">
        <v>49</v>
      </c>
      <c r="BD37" s="199">
        <v>246145</v>
      </c>
    </row>
    <row r="38" spans="1:56" ht="15" thickBot="1" x14ac:dyDescent="0.35">
      <c r="A38">
        <f t="shared" si="7"/>
        <v>4</v>
      </c>
      <c r="B38" t="str">
        <f>coco1!A305</f>
        <v>O36</v>
      </c>
      <c r="C38" t="str">
        <f>coco1!BN305</f>
        <v>valid</v>
      </c>
      <c r="D38" t="str">
        <f>coco2!AP305</f>
        <v>valid</v>
      </c>
      <c r="E38" t="str">
        <f>coco3!AG305</f>
        <v>invalid</v>
      </c>
      <c r="F38" t="str">
        <f>coco4!V305</f>
        <v>invalid</v>
      </c>
      <c r="G38" t="str">
        <f>coco5!T305</f>
        <v>invalid</v>
      </c>
      <c r="H38" t="str">
        <f>coco6!S305</f>
        <v>invalid</v>
      </c>
      <c r="I38">
        <f>coco1!AB305</f>
        <v>303476</v>
      </c>
      <c r="J38">
        <f>coco2!Q305</f>
        <v>313736.3</v>
      </c>
      <c r="K38">
        <f>coco3!L305</f>
        <v>332189.40000000002</v>
      </c>
      <c r="L38">
        <f>coco4!F305</f>
        <v>290264.5</v>
      </c>
      <c r="M38">
        <f>coco5!D305</f>
        <v>294632</v>
      </c>
      <c r="N38">
        <f>coco6!C305</f>
        <v>285605.5</v>
      </c>
      <c r="O38">
        <f>coco1!AC305</f>
        <v>302500</v>
      </c>
      <c r="Q38">
        <f t="shared" si="8"/>
        <v>12</v>
      </c>
      <c r="R38">
        <f t="shared" si="2"/>
        <v>13</v>
      </c>
      <c r="S38">
        <f t="shared" si="3"/>
        <v>13</v>
      </c>
      <c r="T38">
        <f t="shared" si="4"/>
        <v>5</v>
      </c>
      <c r="U38">
        <f t="shared" si="5"/>
        <v>1</v>
      </c>
      <c r="V38">
        <f t="shared" si="6"/>
        <v>1</v>
      </c>
      <c r="W38">
        <f t="shared" si="20"/>
        <v>302500</v>
      </c>
      <c r="X38" t="str">
        <f t="shared" si="9"/>
        <v>valid</v>
      </c>
      <c r="Y38">
        <f t="shared" si="10"/>
        <v>303689.8</v>
      </c>
      <c r="Z38">
        <f>coco1!AB305</f>
        <v>303476</v>
      </c>
      <c r="AA38" s="203">
        <f t="shared" si="11"/>
        <v>3.933223140495829E-3</v>
      </c>
      <c r="AB38" s="203" t="str">
        <f>Munka2!A38</f>
        <v>Samsung Galaxy S20 5G 128GB 12GB RAM Dual</v>
      </c>
      <c r="AC38" s="205">
        <f t="shared" si="12"/>
        <v>213.79999999998836</v>
      </c>
      <c r="AE38" s="198" t="s">
        <v>817</v>
      </c>
      <c r="AF38" s="199">
        <v>19</v>
      </c>
      <c r="AG38" s="199">
        <v>6</v>
      </c>
      <c r="AH38" s="199">
        <v>15</v>
      </c>
      <c r="AI38" s="199">
        <v>31</v>
      </c>
      <c r="AJ38" s="199">
        <v>17</v>
      </c>
      <c r="AK38" s="199">
        <v>14</v>
      </c>
      <c r="AL38" s="199">
        <v>258307</v>
      </c>
      <c r="AN38">
        <f t="shared" si="19"/>
        <v>31</v>
      </c>
      <c r="AO38">
        <f t="shared" si="13"/>
        <v>44</v>
      </c>
      <c r="AP38">
        <f t="shared" si="14"/>
        <v>35</v>
      </c>
      <c r="AQ38">
        <f t="shared" si="15"/>
        <v>19</v>
      </c>
      <c r="AR38">
        <f t="shared" si="16"/>
        <v>33</v>
      </c>
      <c r="AS38">
        <f t="shared" si="17"/>
        <v>36</v>
      </c>
      <c r="AT38">
        <f t="shared" si="18"/>
        <v>258307</v>
      </c>
      <c r="AW38" s="198" t="s">
        <v>817</v>
      </c>
      <c r="AX38" s="199">
        <v>31</v>
      </c>
      <c r="AY38" s="199">
        <v>44</v>
      </c>
      <c r="AZ38" s="199">
        <v>35</v>
      </c>
      <c r="BA38" s="199">
        <v>19</v>
      </c>
      <c r="BB38" s="199">
        <v>33</v>
      </c>
      <c r="BC38" s="199">
        <v>36</v>
      </c>
      <c r="BD38" s="199">
        <v>258307</v>
      </c>
    </row>
    <row r="39" spans="1:56" ht="15" thickBot="1" x14ac:dyDescent="0.35">
      <c r="A39">
        <f t="shared" si="7"/>
        <v>3</v>
      </c>
      <c r="B39" t="str">
        <f>coco1!A306</f>
        <v>O37</v>
      </c>
      <c r="C39" t="str">
        <f>coco1!BN306</f>
        <v>invalid</v>
      </c>
      <c r="D39" t="str">
        <f>coco2!AP306</f>
        <v>invalid</v>
      </c>
      <c r="E39" t="str">
        <f>coco3!AG306</f>
        <v>invalid</v>
      </c>
      <c r="F39" t="str">
        <f>coco4!V306</f>
        <v>valid</v>
      </c>
      <c r="G39" t="str">
        <f>coco5!T306</f>
        <v>valid</v>
      </c>
      <c r="H39" t="str">
        <f>coco6!S306</f>
        <v>valid</v>
      </c>
      <c r="I39">
        <f>coco1!AB306</f>
        <v>282199.2</v>
      </c>
      <c r="J39">
        <f>coco2!Q306</f>
        <v>313736.3</v>
      </c>
      <c r="K39">
        <f>coco3!L306</f>
        <v>332189.40000000002</v>
      </c>
      <c r="L39">
        <f>coco4!F306</f>
        <v>290264.5</v>
      </c>
      <c r="M39">
        <f>coco5!D306</f>
        <v>294632</v>
      </c>
      <c r="N39">
        <f>coco6!C306</f>
        <v>285605.5</v>
      </c>
      <c r="O39">
        <f>coco1!AC306</f>
        <v>248990</v>
      </c>
      <c r="Q39">
        <f t="shared" si="8"/>
        <v>14</v>
      </c>
      <c r="R39">
        <f t="shared" si="2"/>
        <v>13</v>
      </c>
      <c r="S39">
        <f t="shared" si="3"/>
        <v>13</v>
      </c>
      <c r="T39">
        <f t="shared" si="4"/>
        <v>5</v>
      </c>
      <c r="U39">
        <f t="shared" si="5"/>
        <v>1</v>
      </c>
      <c r="V39">
        <f t="shared" si="6"/>
        <v>1</v>
      </c>
      <c r="W39">
        <f t="shared" si="20"/>
        <v>248990</v>
      </c>
      <c r="X39" t="str">
        <f t="shared" si="9"/>
        <v>valid</v>
      </c>
      <c r="Y39">
        <f t="shared" si="10"/>
        <v>272035.8</v>
      </c>
      <c r="Z39">
        <f>coco1!AB306</f>
        <v>282199.2</v>
      </c>
      <c r="AA39" s="203">
        <f t="shared" si="11"/>
        <v>9.2557130808466156E-2</v>
      </c>
      <c r="AB39" s="203" t="str">
        <f>Munka2!A39</f>
        <v>Samsung Galaxy S20 5G 128GB 8GB RAM Dual</v>
      </c>
      <c r="AC39" s="205">
        <f t="shared" si="12"/>
        <v>10163.400000000023</v>
      </c>
      <c r="AE39" s="198" t="s">
        <v>818</v>
      </c>
      <c r="AF39" s="199">
        <v>22</v>
      </c>
      <c r="AG39" s="199">
        <v>20</v>
      </c>
      <c r="AH39" s="199">
        <v>9</v>
      </c>
      <c r="AI39" s="199">
        <v>9</v>
      </c>
      <c r="AJ39" s="199">
        <v>7</v>
      </c>
      <c r="AK39" s="199">
        <v>1</v>
      </c>
      <c r="AL39" s="199">
        <v>234990</v>
      </c>
      <c r="AN39">
        <f t="shared" si="19"/>
        <v>28</v>
      </c>
      <c r="AO39">
        <f t="shared" si="13"/>
        <v>30</v>
      </c>
      <c r="AP39">
        <f t="shared" si="14"/>
        <v>41</v>
      </c>
      <c r="AQ39">
        <f t="shared" si="15"/>
        <v>41</v>
      </c>
      <c r="AR39">
        <f t="shared" si="16"/>
        <v>43</v>
      </c>
      <c r="AS39">
        <f t="shared" si="17"/>
        <v>49</v>
      </c>
      <c r="AT39">
        <f t="shared" si="18"/>
        <v>234990</v>
      </c>
      <c r="AW39" s="198" t="s">
        <v>818</v>
      </c>
      <c r="AX39" s="199">
        <v>28</v>
      </c>
      <c r="AY39" s="199">
        <v>30</v>
      </c>
      <c r="AZ39" s="199">
        <v>41</v>
      </c>
      <c r="BA39" s="199">
        <v>41</v>
      </c>
      <c r="BB39" s="199">
        <v>43</v>
      </c>
      <c r="BC39" s="199">
        <v>49</v>
      </c>
      <c r="BD39" s="199">
        <v>234990</v>
      </c>
    </row>
    <row r="40" spans="1:56" ht="15" thickBot="1" x14ac:dyDescent="0.35">
      <c r="A40">
        <f t="shared" si="7"/>
        <v>6</v>
      </c>
      <c r="B40" t="str">
        <f>coco1!A307</f>
        <v>O38</v>
      </c>
      <c r="C40" t="str">
        <f>coco1!BN307</f>
        <v>invalid</v>
      </c>
      <c r="D40" t="str">
        <f>coco2!AP307</f>
        <v>valid</v>
      </c>
      <c r="E40" t="str">
        <f>coco3!AG307</f>
        <v>invalid</v>
      </c>
      <c r="F40" t="str">
        <f>coco4!V307</f>
        <v>invalid</v>
      </c>
      <c r="G40" t="str">
        <f>coco5!T307</f>
        <v>invalid</v>
      </c>
      <c r="H40" t="str">
        <f>coco6!S307</f>
        <v>invalid</v>
      </c>
      <c r="I40">
        <f>coco1!AB307</f>
        <v>327483.40000000002</v>
      </c>
      <c r="J40">
        <f>coco2!Q307</f>
        <v>392010.2</v>
      </c>
      <c r="K40">
        <f>coco3!L307</f>
        <v>363337.6</v>
      </c>
      <c r="L40">
        <f>coco4!F307</f>
        <v>258859.2</v>
      </c>
      <c r="M40">
        <f>coco5!D307</f>
        <v>225223.6</v>
      </c>
      <c r="N40">
        <f>coco6!C307</f>
        <v>226070.7</v>
      </c>
      <c r="O40">
        <f>coco1!AC307</f>
        <v>329040</v>
      </c>
      <c r="Q40">
        <f t="shared" si="8"/>
        <v>10</v>
      </c>
      <c r="R40">
        <f t="shared" si="2"/>
        <v>3</v>
      </c>
      <c r="S40">
        <f t="shared" si="3"/>
        <v>6</v>
      </c>
      <c r="T40">
        <f t="shared" si="4"/>
        <v>14</v>
      </c>
      <c r="U40">
        <f t="shared" si="5"/>
        <v>17</v>
      </c>
      <c r="V40">
        <f t="shared" si="6"/>
        <v>14</v>
      </c>
      <c r="W40">
        <f t="shared" si="20"/>
        <v>329040</v>
      </c>
      <c r="X40" t="str">
        <f t="shared" si="9"/>
        <v>invalid</v>
      </c>
      <c r="Y40">
        <f t="shared" si="10"/>
        <v>329028.90000000002</v>
      </c>
      <c r="Z40">
        <f>coco1!AB307</f>
        <v>327483.40000000002</v>
      </c>
      <c r="AA40" s="203">
        <f t="shared" si="11"/>
        <v>-3.3734500364626542E-5</v>
      </c>
      <c r="AB40" s="203" t="str">
        <f>Munka2!A40</f>
        <v>Samsung Galaxy Note10+ 256GB Dual N975F</v>
      </c>
      <c r="AC40" s="205">
        <f t="shared" si="12"/>
        <v>1545.5</v>
      </c>
      <c r="AE40" s="198" t="s">
        <v>819</v>
      </c>
      <c r="AF40" s="199">
        <v>16</v>
      </c>
      <c r="AG40" s="199">
        <v>6</v>
      </c>
      <c r="AH40" s="199">
        <v>15</v>
      </c>
      <c r="AI40" s="199">
        <v>31</v>
      </c>
      <c r="AJ40" s="199">
        <v>17</v>
      </c>
      <c r="AK40" s="199">
        <v>14</v>
      </c>
      <c r="AL40" s="199">
        <v>264670</v>
      </c>
      <c r="AN40">
        <f t="shared" si="19"/>
        <v>34</v>
      </c>
      <c r="AO40">
        <f t="shared" si="13"/>
        <v>44</v>
      </c>
      <c r="AP40">
        <f t="shared" si="14"/>
        <v>35</v>
      </c>
      <c r="AQ40">
        <f t="shared" si="15"/>
        <v>19</v>
      </c>
      <c r="AR40">
        <f t="shared" si="16"/>
        <v>33</v>
      </c>
      <c r="AS40">
        <f t="shared" si="17"/>
        <v>36</v>
      </c>
      <c r="AT40">
        <f t="shared" si="18"/>
        <v>264670</v>
      </c>
      <c r="AW40" s="198" t="s">
        <v>819</v>
      </c>
      <c r="AX40" s="199">
        <v>34</v>
      </c>
      <c r="AY40" s="199">
        <v>44</v>
      </c>
      <c r="AZ40" s="199">
        <v>35</v>
      </c>
      <c r="BA40" s="199">
        <v>19</v>
      </c>
      <c r="BB40" s="199">
        <v>33</v>
      </c>
      <c r="BC40" s="199">
        <v>36</v>
      </c>
      <c r="BD40" s="199">
        <v>264670</v>
      </c>
    </row>
    <row r="41" spans="1:56" ht="15" thickBot="1" x14ac:dyDescent="0.35">
      <c r="A41">
        <f t="shared" si="7"/>
        <v>4</v>
      </c>
      <c r="B41" t="str">
        <f>coco1!A308</f>
        <v>O39</v>
      </c>
      <c r="C41" t="str">
        <f>coco1!BN308</f>
        <v>valid</v>
      </c>
      <c r="D41" t="str">
        <f>coco2!AP308</f>
        <v>valid</v>
      </c>
      <c r="E41" t="str">
        <f>coco3!AG308</f>
        <v>invalid</v>
      </c>
      <c r="F41" t="str">
        <f>coco4!V308</f>
        <v>invalid</v>
      </c>
      <c r="G41" t="str">
        <f>coco5!T308</f>
        <v>invalid</v>
      </c>
      <c r="H41" t="str">
        <f>coco6!S308</f>
        <v>invalid</v>
      </c>
      <c r="I41">
        <f>coco1!AB308</f>
        <v>348408</v>
      </c>
      <c r="J41">
        <f>coco2!Q308</f>
        <v>376913.2</v>
      </c>
      <c r="K41">
        <f>coco3!L308</f>
        <v>321848.09999999998</v>
      </c>
      <c r="L41">
        <f>coco4!F308</f>
        <v>222605.9</v>
      </c>
      <c r="M41">
        <f>coco5!D308</f>
        <v>225223.6</v>
      </c>
      <c r="N41">
        <f>coco6!C308</f>
        <v>226070.7</v>
      </c>
      <c r="O41">
        <f>coco1!AC308</f>
        <v>336820</v>
      </c>
      <c r="Q41">
        <f t="shared" si="8"/>
        <v>7</v>
      </c>
      <c r="R41">
        <f t="shared" si="2"/>
        <v>6</v>
      </c>
      <c r="S41">
        <f t="shared" si="3"/>
        <v>15</v>
      </c>
      <c r="T41">
        <f t="shared" si="4"/>
        <v>31</v>
      </c>
      <c r="U41">
        <f t="shared" si="5"/>
        <v>17</v>
      </c>
      <c r="V41">
        <f t="shared" si="6"/>
        <v>14</v>
      </c>
      <c r="W41">
        <f t="shared" si="20"/>
        <v>336820</v>
      </c>
      <c r="X41" t="str">
        <f t="shared" si="9"/>
        <v>valid</v>
      </c>
      <c r="Y41">
        <f t="shared" si="10"/>
        <v>346870.8</v>
      </c>
      <c r="Z41">
        <f>coco1!AB308</f>
        <v>348408</v>
      </c>
      <c r="AA41" s="203">
        <f t="shared" si="11"/>
        <v>2.98402707677691E-2</v>
      </c>
      <c r="AB41" s="203" t="str">
        <f>Munka2!A41</f>
        <v>Samsung Galaxy S10 512GB Dual G973</v>
      </c>
      <c r="AC41" s="205">
        <f t="shared" si="12"/>
        <v>1537.2000000000116</v>
      </c>
      <c r="AE41" s="198" t="s">
        <v>820</v>
      </c>
      <c r="AF41" s="199">
        <v>20</v>
      </c>
      <c r="AG41" s="199">
        <v>18</v>
      </c>
      <c r="AH41" s="199">
        <v>4</v>
      </c>
      <c r="AI41" s="199">
        <v>5</v>
      </c>
      <c r="AJ41" s="199">
        <v>1</v>
      </c>
      <c r="AK41" s="199">
        <v>1</v>
      </c>
      <c r="AL41" s="199">
        <v>246087</v>
      </c>
      <c r="AN41">
        <f t="shared" si="19"/>
        <v>30</v>
      </c>
      <c r="AO41">
        <f t="shared" si="13"/>
        <v>32</v>
      </c>
      <c r="AP41">
        <f t="shared" si="14"/>
        <v>46</v>
      </c>
      <c r="AQ41">
        <f t="shared" si="15"/>
        <v>45</v>
      </c>
      <c r="AR41">
        <f t="shared" si="16"/>
        <v>49</v>
      </c>
      <c r="AS41">
        <f t="shared" si="17"/>
        <v>49</v>
      </c>
      <c r="AT41">
        <f t="shared" si="18"/>
        <v>246087</v>
      </c>
      <c r="AW41" s="198" t="s">
        <v>820</v>
      </c>
      <c r="AX41" s="199">
        <v>30</v>
      </c>
      <c r="AY41" s="199">
        <v>32</v>
      </c>
      <c r="AZ41" s="199">
        <v>46</v>
      </c>
      <c r="BA41" s="199">
        <v>45</v>
      </c>
      <c r="BB41" s="199">
        <v>49</v>
      </c>
      <c r="BC41" s="199">
        <v>49</v>
      </c>
      <c r="BD41" s="199">
        <v>246087</v>
      </c>
    </row>
    <row r="42" spans="1:56" ht="15" thickBot="1" x14ac:dyDescent="0.35">
      <c r="A42">
        <f t="shared" si="7"/>
        <v>7</v>
      </c>
      <c r="B42" t="str">
        <f>coco1!A309</f>
        <v>O40</v>
      </c>
      <c r="C42" t="str">
        <f>coco1!BN309</f>
        <v>invalid</v>
      </c>
      <c r="D42" t="str">
        <f>coco2!AP309</f>
        <v>invalid</v>
      </c>
      <c r="E42" t="str">
        <f>coco3!AG309</f>
        <v>invalid</v>
      </c>
      <c r="F42" t="str">
        <f>coco4!V309</f>
        <v>invalid</v>
      </c>
      <c r="G42" t="str">
        <f>coco5!T309</f>
        <v>invalid</v>
      </c>
      <c r="H42" t="str">
        <f>coco6!S309</f>
        <v>invalid</v>
      </c>
      <c r="I42">
        <f>coco1!AB309</f>
        <v>343331.1</v>
      </c>
      <c r="J42">
        <f>coco2!Q309</f>
        <v>376913.2</v>
      </c>
      <c r="K42">
        <f>coco3!L309</f>
        <v>321848.09999999998</v>
      </c>
      <c r="L42">
        <f>coco4!F309</f>
        <v>222605.9</v>
      </c>
      <c r="M42">
        <f>coco5!D309</f>
        <v>225223.6</v>
      </c>
      <c r="N42">
        <f>coco6!C309</f>
        <v>226070.7</v>
      </c>
      <c r="O42">
        <f>coco1!AC309</f>
        <v>356945</v>
      </c>
      <c r="Q42">
        <f t="shared" si="8"/>
        <v>8</v>
      </c>
      <c r="R42">
        <f t="shared" si="2"/>
        <v>6</v>
      </c>
      <c r="S42">
        <f t="shared" si="3"/>
        <v>15</v>
      </c>
      <c r="T42">
        <f t="shared" si="4"/>
        <v>31</v>
      </c>
      <c r="U42">
        <f t="shared" si="5"/>
        <v>17</v>
      </c>
      <c r="V42">
        <f t="shared" si="6"/>
        <v>14</v>
      </c>
      <c r="W42">
        <f t="shared" si="20"/>
        <v>356945</v>
      </c>
      <c r="X42" t="str">
        <f t="shared" si="9"/>
        <v>invalid</v>
      </c>
      <c r="Y42">
        <f t="shared" si="10"/>
        <v>346870.8</v>
      </c>
      <c r="Z42">
        <f>coco1!AB309</f>
        <v>343331.1</v>
      </c>
      <c r="AA42" s="203">
        <f t="shared" si="11"/>
        <v>-2.8223395761251765E-2</v>
      </c>
      <c r="AB42" s="203" t="str">
        <f>Munka2!A42</f>
        <v>Samsung Galaxy S10+ 512GB Dual G975</v>
      </c>
      <c r="AC42" s="205">
        <f t="shared" si="12"/>
        <v>3539.7000000000116</v>
      </c>
      <c r="AE42" s="198" t="s">
        <v>821</v>
      </c>
      <c r="AF42" s="199">
        <v>15</v>
      </c>
      <c r="AG42" s="199">
        <v>16</v>
      </c>
      <c r="AH42" s="199">
        <v>15</v>
      </c>
      <c r="AI42" s="199">
        <v>9</v>
      </c>
      <c r="AJ42" s="199">
        <v>7</v>
      </c>
      <c r="AK42" s="199">
        <v>1</v>
      </c>
      <c r="AL42" s="199">
        <v>295100</v>
      </c>
      <c r="AN42">
        <f t="shared" si="19"/>
        <v>35</v>
      </c>
      <c r="AO42">
        <f t="shared" si="13"/>
        <v>34</v>
      </c>
      <c r="AP42">
        <f t="shared" si="14"/>
        <v>35</v>
      </c>
      <c r="AQ42">
        <f t="shared" si="15"/>
        <v>41</v>
      </c>
      <c r="AR42">
        <f t="shared" si="16"/>
        <v>43</v>
      </c>
      <c r="AS42">
        <f t="shared" si="17"/>
        <v>49</v>
      </c>
      <c r="AT42">
        <f t="shared" si="18"/>
        <v>295100</v>
      </c>
      <c r="AW42" s="198" t="s">
        <v>821</v>
      </c>
      <c r="AX42" s="199">
        <v>35</v>
      </c>
      <c r="AY42" s="199">
        <v>34</v>
      </c>
      <c r="AZ42" s="199">
        <v>35</v>
      </c>
      <c r="BA42" s="199">
        <v>41</v>
      </c>
      <c r="BB42" s="199">
        <v>43</v>
      </c>
      <c r="BC42" s="199">
        <v>49</v>
      </c>
      <c r="BD42" s="199">
        <v>295100</v>
      </c>
    </row>
    <row r="43" spans="1:56" ht="15" thickBot="1" x14ac:dyDescent="0.35">
      <c r="A43">
        <f t="shared" si="7"/>
        <v>6</v>
      </c>
      <c r="B43" t="str">
        <f>coco1!A310</f>
        <v>O41</v>
      </c>
      <c r="C43" t="str">
        <f>coco1!BN310</f>
        <v>invalid</v>
      </c>
      <c r="D43" t="str">
        <f>coco2!AP310</f>
        <v>invalid</v>
      </c>
      <c r="E43" t="str">
        <f>coco3!AG310</f>
        <v>valid</v>
      </c>
      <c r="F43" t="str">
        <f>coco4!V310</f>
        <v>invalid</v>
      </c>
      <c r="G43" t="str">
        <f>coco5!T310</f>
        <v>invalid</v>
      </c>
      <c r="H43" t="str">
        <f>coco6!S310</f>
        <v>invalid</v>
      </c>
      <c r="I43">
        <f>coco1!AB310</f>
        <v>340576.2</v>
      </c>
      <c r="J43">
        <f>coco2!Q310</f>
        <v>333862.40000000002</v>
      </c>
      <c r="K43">
        <f>coco3!L310</f>
        <v>373679</v>
      </c>
      <c r="L43">
        <f>coco4!F310</f>
        <v>326517.7</v>
      </c>
      <c r="M43">
        <f>coco5!D310</f>
        <v>294632</v>
      </c>
      <c r="N43">
        <f>coco6!C310</f>
        <v>285605.5</v>
      </c>
      <c r="O43">
        <f>coco1!AC310</f>
        <v>342195</v>
      </c>
      <c r="Q43">
        <f t="shared" si="8"/>
        <v>9</v>
      </c>
      <c r="R43">
        <f t="shared" si="2"/>
        <v>12</v>
      </c>
      <c r="S43">
        <f t="shared" si="3"/>
        <v>3</v>
      </c>
      <c r="T43">
        <f t="shared" si="4"/>
        <v>1</v>
      </c>
      <c r="U43">
        <f t="shared" si="5"/>
        <v>1</v>
      </c>
      <c r="V43">
        <f t="shared" si="6"/>
        <v>1</v>
      </c>
      <c r="W43">
        <f t="shared" si="20"/>
        <v>342195</v>
      </c>
      <c r="X43" t="str">
        <f t="shared" si="9"/>
        <v>invalid</v>
      </c>
      <c r="Y43">
        <f t="shared" si="10"/>
        <v>342184</v>
      </c>
      <c r="Z43">
        <f>coco1!AB310</f>
        <v>340576.2</v>
      </c>
      <c r="AA43" s="203">
        <f t="shared" si="11"/>
        <v>-3.2145414164438406E-5</v>
      </c>
      <c r="AB43" s="203" t="str">
        <f>Munka2!A43</f>
        <v>Samsung Galaxy S20+ 5G 128GB 12GB RAM Dual (G986B)</v>
      </c>
      <c r="AC43" s="205">
        <f t="shared" si="12"/>
        <v>1607.7999999999884</v>
      </c>
      <c r="AE43" s="198" t="s">
        <v>822</v>
      </c>
      <c r="AF43" s="199">
        <v>11</v>
      </c>
      <c r="AG43" s="199">
        <v>15</v>
      </c>
      <c r="AH43" s="199">
        <v>6</v>
      </c>
      <c r="AI43" s="199">
        <v>3</v>
      </c>
      <c r="AJ43" s="199">
        <v>7</v>
      </c>
      <c r="AK43" s="199">
        <v>1</v>
      </c>
      <c r="AL43" s="199">
        <v>319204</v>
      </c>
      <c r="AN43">
        <f t="shared" si="19"/>
        <v>39</v>
      </c>
      <c r="AO43">
        <f t="shared" si="13"/>
        <v>35</v>
      </c>
      <c r="AP43">
        <f t="shared" si="14"/>
        <v>44</v>
      </c>
      <c r="AQ43">
        <f t="shared" si="15"/>
        <v>47</v>
      </c>
      <c r="AR43">
        <f t="shared" si="16"/>
        <v>43</v>
      </c>
      <c r="AS43">
        <f t="shared" si="17"/>
        <v>49</v>
      </c>
      <c r="AT43">
        <f t="shared" si="18"/>
        <v>319204</v>
      </c>
      <c r="AW43" s="198" t="s">
        <v>822</v>
      </c>
      <c r="AX43" s="199">
        <v>39</v>
      </c>
      <c r="AY43" s="199">
        <v>35</v>
      </c>
      <c r="AZ43" s="199">
        <v>44</v>
      </c>
      <c r="BA43" s="199">
        <v>47</v>
      </c>
      <c r="BB43" s="199">
        <v>43</v>
      </c>
      <c r="BC43" s="199">
        <v>49</v>
      </c>
      <c r="BD43" s="199">
        <v>319204</v>
      </c>
    </row>
    <row r="44" spans="1:56" ht="15" thickBot="1" x14ac:dyDescent="0.35">
      <c r="A44">
        <f t="shared" si="7"/>
        <v>3</v>
      </c>
      <c r="B44" t="str">
        <f>coco1!A311</f>
        <v>O42</v>
      </c>
      <c r="C44" t="str">
        <f>coco1!BN311</f>
        <v>valid</v>
      </c>
      <c r="D44" t="str">
        <f>coco2!AP311</f>
        <v>valid</v>
      </c>
      <c r="E44" t="str">
        <f>coco3!AG311</f>
        <v>valid</v>
      </c>
      <c r="F44" t="str">
        <f>coco4!V311</f>
        <v>invalid</v>
      </c>
      <c r="G44" t="str">
        <f>coco5!T311</f>
        <v>invalid</v>
      </c>
      <c r="H44" t="str">
        <f>coco6!S311</f>
        <v>invalid</v>
      </c>
      <c r="I44">
        <f>coco1!AB311</f>
        <v>435077.5</v>
      </c>
      <c r="J44">
        <f>coco2!Q311</f>
        <v>425780.9</v>
      </c>
      <c r="K44">
        <f>coco3!L311</f>
        <v>449835.5</v>
      </c>
      <c r="L44">
        <f>coco4!F311</f>
        <v>326517.7</v>
      </c>
      <c r="M44">
        <f>coco5!D311</f>
        <v>294632</v>
      </c>
      <c r="N44">
        <f>coco6!C311</f>
        <v>285605.5</v>
      </c>
      <c r="O44">
        <f>coco1!AC311</f>
        <v>424880</v>
      </c>
      <c r="Q44">
        <f t="shared" si="8"/>
        <v>3</v>
      </c>
      <c r="R44">
        <f t="shared" si="2"/>
        <v>1</v>
      </c>
      <c r="S44">
        <f t="shared" si="3"/>
        <v>1</v>
      </c>
      <c r="T44">
        <f t="shared" si="4"/>
        <v>1</v>
      </c>
      <c r="U44">
        <f t="shared" si="5"/>
        <v>1</v>
      </c>
      <c r="V44">
        <f t="shared" si="6"/>
        <v>1</v>
      </c>
      <c r="W44">
        <f t="shared" si="20"/>
        <v>424880</v>
      </c>
      <c r="X44" t="str">
        <f t="shared" si="9"/>
        <v>valid</v>
      </c>
      <c r="Y44">
        <f t="shared" si="10"/>
        <v>425635.6</v>
      </c>
      <c r="Z44">
        <f>coco1!AB311</f>
        <v>435077.5</v>
      </c>
      <c r="AA44" s="203">
        <f t="shared" si="11"/>
        <v>1.7783844850310128E-3</v>
      </c>
      <c r="AB44" s="203" t="str">
        <f>Munka2!A44</f>
        <v>Samsung Galaxy S20 Ultra 5G 128GB 12GB RAM Dual</v>
      </c>
      <c r="AC44" s="205">
        <f t="shared" si="12"/>
        <v>9441.9000000000233</v>
      </c>
      <c r="AE44" s="198" t="s">
        <v>823</v>
      </c>
      <c r="AF44" s="199">
        <v>12</v>
      </c>
      <c r="AG44" s="199">
        <v>13</v>
      </c>
      <c r="AH44" s="199">
        <v>13</v>
      </c>
      <c r="AI44" s="199">
        <v>5</v>
      </c>
      <c r="AJ44" s="199">
        <v>1</v>
      </c>
      <c r="AK44" s="199">
        <v>1</v>
      </c>
      <c r="AL44" s="199">
        <v>302500</v>
      </c>
      <c r="AN44">
        <f t="shared" si="19"/>
        <v>38</v>
      </c>
      <c r="AO44">
        <f t="shared" si="13"/>
        <v>37</v>
      </c>
      <c r="AP44">
        <f t="shared" si="14"/>
        <v>37</v>
      </c>
      <c r="AQ44">
        <f t="shared" si="15"/>
        <v>45</v>
      </c>
      <c r="AR44">
        <f t="shared" si="16"/>
        <v>49</v>
      </c>
      <c r="AS44">
        <f t="shared" si="17"/>
        <v>49</v>
      </c>
      <c r="AT44">
        <f t="shared" si="18"/>
        <v>302500</v>
      </c>
      <c r="AW44" s="198" t="s">
        <v>823</v>
      </c>
      <c r="AX44" s="199">
        <v>38</v>
      </c>
      <c r="AY44" s="199">
        <v>37</v>
      </c>
      <c r="AZ44" s="199">
        <v>37</v>
      </c>
      <c r="BA44" s="199">
        <v>45</v>
      </c>
      <c r="BB44" s="199">
        <v>49</v>
      </c>
      <c r="BC44" s="199">
        <v>49</v>
      </c>
      <c r="BD44" s="199">
        <v>302500</v>
      </c>
    </row>
    <row r="45" spans="1:56" ht="15" thickBot="1" x14ac:dyDescent="0.35">
      <c r="A45">
        <f t="shared" si="7"/>
        <v>4</v>
      </c>
      <c r="B45" t="str">
        <f>coco1!A312</f>
        <v>O43</v>
      </c>
      <c r="C45" t="str">
        <f>coco1!BN312</f>
        <v>valid</v>
      </c>
      <c r="D45" t="str">
        <f>coco2!AP312</f>
        <v>valid</v>
      </c>
      <c r="E45" t="str">
        <f>coco3!AG312</f>
        <v>invalid</v>
      </c>
      <c r="F45" t="str">
        <f>coco4!V312</f>
        <v>valid</v>
      </c>
      <c r="G45" t="str">
        <f>coco5!T312</f>
        <v>invalid</v>
      </c>
      <c r="H45" t="str">
        <f>coco6!S312</f>
        <v>invalid</v>
      </c>
      <c r="I45">
        <f>coco1!AB312</f>
        <v>260760.6</v>
      </c>
      <c r="J45">
        <f>coco2!Q312</f>
        <v>247456.9</v>
      </c>
      <c r="K45">
        <f>coco3!L312</f>
        <v>306023</v>
      </c>
      <c r="L45">
        <f>coco4!F312</f>
        <v>222605.9</v>
      </c>
      <c r="M45">
        <f>coco5!D312</f>
        <v>225223.6</v>
      </c>
      <c r="N45">
        <f>coco6!C312</f>
        <v>226070.7</v>
      </c>
      <c r="O45">
        <f>coco1!AC312</f>
        <v>262000</v>
      </c>
      <c r="Q45">
        <f t="shared" si="8"/>
        <v>17</v>
      </c>
      <c r="R45">
        <f t="shared" si="2"/>
        <v>19</v>
      </c>
      <c r="S45">
        <f t="shared" si="3"/>
        <v>22</v>
      </c>
      <c r="T45">
        <f t="shared" si="4"/>
        <v>31</v>
      </c>
      <c r="U45">
        <f t="shared" si="5"/>
        <v>17</v>
      </c>
      <c r="V45">
        <f t="shared" si="6"/>
        <v>14</v>
      </c>
      <c r="W45">
        <f t="shared" si="20"/>
        <v>262000</v>
      </c>
      <c r="X45" t="str">
        <f t="shared" si="9"/>
        <v>invalid</v>
      </c>
      <c r="Y45">
        <f t="shared" si="10"/>
        <v>255486.4</v>
      </c>
      <c r="Z45">
        <f>coco1!AB312</f>
        <v>260760.6</v>
      </c>
      <c r="AA45" s="203">
        <f t="shared" si="11"/>
        <v>-2.4861068702290098E-2</v>
      </c>
      <c r="AB45" s="203" t="str">
        <f>Munka2!A45</f>
        <v>Samsung Galaxy Note9 128GB Dual N960</v>
      </c>
      <c r="AC45" s="205">
        <f t="shared" si="12"/>
        <v>5274.2000000000116</v>
      </c>
      <c r="AE45" s="198" t="s">
        <v>824</v>
      </c>
      <c r="AF45" s="199">
        <v>14</v>
      </c>
      <c r="AG45" s="199">
        <v>13</v>
      </c>
      <c r="AH45" s="199">
        <v>13</v>
      </c>
      <c r="AI45" s="199">
        <v>5</v>
      </c>
      <c r="AJ45" s="199">
        <v>1</v>
      </c>
      <c r="AK45" s="199">
        <v>1</v>
      </c>
      <c r="AL45" s="199">
        <v>248990</v>
      </c>
      <c r="AN45">
        <f t="shared" si="19"/>
        <v>36</v>
      </c>
      <c r="AO45">
        <f t="shared" si="13"/>
        <v>37</v>
      </c>
      <c r="AP45">
        <f t="shared" si="14"/>
        <v>37</v>
      </c>
      <c r="AQ45">
        <f t="shared" si="15"/>
        <v>45</v>
      </c>
      <c r="AR45">
        <f t="shared" si="16"/>
        <v>49</v>
      </c>
      <c r="AS45">
        <f t="shared" si="17"/>
        <v>49</v>
      </c>
      <c r="AT45">
        <f t="shared" si="18"/>
        <v>248990</v>
      </c>
      <c r="AW45" s="198" t="s">
        <v>824</v>
      </c>
      <c r="AX45" s="199">
        <v>36</v>
      </c>
      <c r="AY45" s="199">
        <v>37</v>
      </c>
      <c r="AZ45" s="199">
        <v>37</v>
      </c>
      <c r="BA45" s="199">
        <v>45</v>
      </c>
      <c r="BB45" s="199">
        <v>49</v>
      </c>
      <c r="BC45" s="199">
        <v>49</v>
      </c>
      <c r="BD45" s="199">
        <v>248990</v>
      </c>
    </row>
    <row r="46" spans="1:56" ht="15" thickBot="1" x14ac:dyDescent="0.35">
      <c r="A46">
        <f t="shared" si="7"/>
        <v>4</v>
      </c>
      <c r="B46" t="str">
        <f>coco1!A313</f>
        <v>O44</v>
      </c>
      <c r="C46" t="str">
        <f>coco1!BN313</f>
        <v>valid</v>
      </c>
      <c r="D46" t="str">
        <f>coco2!AP313</f>
        <v>valid</v>
      </c>
      <c r="E46" t="str">
        <f>coco3!AG313</f>
        <v>valid</v>
      </c>
      <c r="F46" t="str">
        <f>coco4!V313</f>
        <v>invalid</v>
      </c>
      <c r="G46" t="str">
        <f>coco5!T313</f>
        <v>invalid</v>
      </c>
      <c r="H46" t="str">
        <f>coco6!S313</f>
        <v>invalid</v>
      </c>
      <c r="I46">
        <f>coco1!AB313</f>
        <v>303457.59999999998</v>
      </c>
      <c r="J46">
        <f>coco2!Q313</f>
        <v>270514.09999999998</v>
      </c>
      <c r="K46">
        <f>coco3!L313</f>
        <v>306023</v>
      </c>
      <c r="L46">
        <f>coco4!F313</f>
        <v>222605.9</v>
      </c>
      <c r="M46">
        <f>coco5!D313</f>
        <v>225223.6</v>
      </c>
      <c r="N46">
        <f>coco6!C313</f>
        <v>226070.7</v>
      </c>
      <c r="O46">
        <f>coco1!AC313</f>
        <v>304900</v>
      </c>
      <c r="Q46">
        <f t="shared" si="8"/>
        <v>13</v>
      </c>
      <c r="R46">
        <f t="shared" si="2"/>
        <v>17</v>
      </c>
      <c r="S46">
        <f t="shared" si="3"/>
        <v>22</v>
      </c>
      <c r="T46">
        <f t="shared" si="4"/>
        <v>31</v>
      </c>
      <c r="U46">
        <f t="shared" si="5"/>
        <v>17</v>
      </c>
      <c r="V46">
        <f t="shared" si="6"/>
        <v>14</v>
      </c>
      <c r="W46">
        <f t="shared" si="20"/>
        <v>304900</v>
      </c>
      <c r="X46" t="str">
        <f t="shared" si="9"/>
        <v>invalid</v>
      </c>
      <c r="Y46">
        <f t="shared" si="10"/>
        <v>303689.8</v>
      </c>
      <c r="Z46">
        <f>coco1!AB313</f>
        <v>303457.59999999998</v>
      </c>
      <c r="AA46" s="203">
        <f t="shared" si="11"/>
        <v>-3.9691702197442169E-3</v>
      </c>
      <c r="AB46" s="203" t="str">
        <f>Munka2!A46</f>
        <v>Samsung Galaxy S9 64GB Dual G960FD</v>
      </c>
      <c r="AC46" s="205">
        <f t="shared" si="12"/>
        <v>232.20000000001164</v>
      </c>
      <c r="AE46" s="198" t="s">
        <v>825</v>
      </c>
      <c r="AF46" s="199">
        <v>10</v>
      </c>
      <c r="AG46" s="199">
        <v>3</v>
      </c>
      <c r="AH46" s="199">
        <v>6</v>
      </c>
      <c r="AI46" s="199">
        <v>14</v>
      </c>
      <c r="AJ46" s="199">
        <v>17</v>
      </c>
      <c r="AK46" s="199">
        <v>14</v>
      </c>
      <c r="AL46" s="199">
        <v>329040</v>
      </c>
      <c r="AN46">
        <f t="shared" si="19"/>
        <v>40</v>
      </c>
      <c r="AO46">
        <f t="shared" si="13"/>
        <v>47</v>
      </c>
      <c r="AP46">
        <f t="shared" si="14"/>
        <v>44</v>
      </c>
      <c r="AQ46">
        <f t="shared" si="15"/>
        <v>36</v>
      </c>
      <c r="AR46">
        <f t="shared" si="16"/>
        <v>33</v>
      </c>
      <c r="AS46">
        <f t="shared" si="17"/>
        <v>36</v>
      </c>
      <c r="AT46">
        <f t="shared" si="18"/>
        <v>329040</v>
      </c>
      <c r="AW46" s="198" t="s">
        <v>825</v>
      </c>
      <c r="AX46" s="199">
        <v>40</v>
      </c>
      <c r="AY46" s="199">
        <v>47</v>
      </c>
      <c r="AZ46" s="199">
        <v>44</v>
      </c>
      <c r="BA46" s="199">
        <v>36</v>
      </c>
      <c r="BB46" s="199">
        <v>33</v>
      </c>
      <c r="BC46" s="199">
        <v>36</v>
      </c>
      <c r="BD46" s="199">
        <v>329040</v>
      </c>
    </row>
    <row r="47" spans="1:56" ht="15" thickBot="1" x14ac:dyDescent="0.35">
      <c r="A47">
        <f t="shared" si="7"/>
        <v>6</v>
      </c>
      <c r="B47" t="str">
        <f>coco1!A314</f>
        <v>O45</v>
      </c>
      <c r="C47" t="str">
        <f>coco1!BN314</f>
        <v>invalid</v>
      </c>
      <c r="D47" t="str">
        <f>coco2!AP314</f>
        <v>invalid</v>
      </c>
      <c r="E47" t="str">
        <f>coco3!AG314</f>
        <v>valid</v>
      </c>
      <c r="F47" t="str">
        <f>coco4!V314</f>
        <v>invalid</v>
      </c>
      <c r="G47" t="str">
        <f>coco5!T314</f>
        <v>invalid</v>
      </c>
      <c r="H47" t="str">
        <f>coco6!S314</f>
        <v>invalid</v>
      </c>
      <c r="I47">
        <f>coco1!AB314</f>
        <v>423636.4</v>
      </c>
      <c r="J47">
        <f>coco2!Q314</f>
        <v>393037.6</v>
      </c>
      <c r="K47">
        <f>coco3!L314</f>
        <v>439494.1</v>
      </c>
      <c r="L47">
        <f>coco4!F314</f>
        <v>317481.5</v>
      </c>
      <c r="M47">
        <f>coco5!D314</f>
        <v>284535.3</v>
      </c>
      <c r="N47">
        <f>coco6!C314</f>
        <v>285605.5</v>
      </c>
      <c r="O47">
        <f>coco1!AC314</f>
        <v>426420</v>
      </c>
      <c r="Q47">
        <f t="shared" si="8"/>
        <v>4</v>
      </c>
      <c r="R47">
        <f t="shared" si="2"/>
        <v>2</v>
      </c>
      <c r="S47">
        <f t="shared" si="3"/>
        <v>2</v>
      </c>
      <c r="T47">
        <f t="shared" si="4"/>
        <v>3</v>
      </c>
      <c r="U47">
        <f t="shared" si="5"/>
        <v>7</v>
      </c>
      <c r="V47">
        <f t="shared" si="6"/>
        <v>1</v>
      </c>
      <c r="W47">
        <f t="shared" si="20"/>
        <v>426420</v>
      </c>
      <c r="X47" t="str">
        <f t="shared" si="9"/>
        <v>invalid</v>
      </c>
      <c r="Y47">
        <f t="shared" si="10"/>
        <v>425635.6</v>
      </c>
      <c r="Z47">
        <f>coco1!AB314</f>
        <v>423636.4</v>
      </c>
      <c r="AA47" s="203">
        <f t="shared" si="11"/>
        <v>-1.8395009614934179E-3</v>
      </c>
      <c r="AB47" s="203" t="str">
        <f>Munka2!A47</f>
        <v>Samsung Galaxy S20 Ultra 128GB 12GB RAM Dual</v>
      </c>
      <c r="AC47" s="205">
        <f t="shared" si="12"/>
        <v>1999.1999999999534</v>
      </c>
      <c r="AE47" s="198" t="s">
        <v>826</v>
      </c>
      <c r="AF47" s="199">
        <v>7</v>
      </c>
      <c r="AG47" s="199">
        <v>6</v>
      </c>
      <c r="AH47" s="199">
        <v>15</v>
      </c>
      <c r="AI47" s="199">
        <v>31</v>
      </c>
      <c r="AJ47" s="199">
        <v>17</v>
      </c>
      <c r="AK47" s="199">
        <v>14</v>
      </c>
      <c r="AL47" s="199">
        <v>336820</v>
      </c>
      <c r="AN47">
        <f t="shared" si="19"/>
        <v>43</v>
      </c>
      <c r="AO47">
        <f t="shared" si="13"/>
        <v>44</v>
      </c>
      <c r="AP47">
        <f t="shared" si="14"/>
        <v>35</v>
      </c>
      <c r="AQ47">
        <f t="shared" si="15"/>
        <v>19</v>
      </c>
      <c r="AR47">
        <f t="shared" si="16"/>
        <v>33</v>
      </c>
      <c r="AS47">
        <f t="shared" si="17"/>
        <v>36</v>
      </c>
      <c r="AT47">
        <f t="shared" si="18"/>
        <v>336820</v>
      </c>
      <c r="AW47" s="198" t="s">
        <v>826</v>
      </c>
      <c r="AX47" s="199">
        <v>43</v>
      </c>
      <c r="AY47" s="199">
        <v>44</v>
      </c>
      <c r="AZ47" s="199">
        <v>35</v>
      </c>
      <c r="BA47" s="199">
        <v>19</v>
      </c>
      <c r="BB47" s="199">
        <v>33</v>
      </c>
      <c r="BC47" s="199">
        <v>36</v>
      </c>
      <c r="BD47" s="199">
        <v>336820</v>
      </c>
    </row>
    <row r="48" spans="1:56" ht="15" thickBot="1" x14ac:dyDescent="0.35">
      <c r="A48">
        <f t="shared" si="7"/>
        <v>6</v>
      </c>
      <c r="B48" t="str">
        <f>coco1!A315</f>
        <v>O46</v>
      </c>
      <c r="C48" t="str">
        <f>coco1!BN315</f>
        <v>invalid</v>
      </c>
      <c r="D48" t="str">
        <f>coco2!AP315</f>
        <v>valid</v>
      </c>
      <c r="E48" t="str">
        <f>coco3!AG315</f>
        <v>invalid</v>
      </c>
      <c r="F48" t="str">
        <f>coco4!V315</f>
        <v>invalid</v>
      </c>
      <c r="G48" t="str">
        <f>coco5!T315</f>
        <v>invalid</v>
      </c>
      <c r="H48" t="str">
        <f>coco6!S315</f>
        <v>invalid</v>
      </c>
      <c r="I48">
        <f>coco1!AB315</f>
        <v>387551.9</v>
      </c>
      <c r="J48">
        <f>coco2!Q315</f>
        <v>392010.2</v>
      </c>
      <c r="K48">
        <f>coco3!L315</f>
        <v>363337.6</v>
      </c>
      <c r="L48">
        <f>coco4!F315</f>
        <v>258859.2</v>
      </c>
      <c r="M48">
        <f>coco5!D315</f>
        <v>225223.6</v>
      </c>
      <c r="N48">
        <f>coco6!C315</f>
        <v>226070.7</v>
      </c>
      <c r="O48">
        <f>coco1!AC315</f>
        <v>389394</v>
      </c>
      <c r="Q48">
        <f t="shared" si="8"/>
        <v>6</v>
      </c>
      <c r="R48">
        <f t="shared" si="2"/>
        <v>3</v>
      </c>
      <c r="S48">
        <f t="shared" si="3"/>
        <v>6</v>
      </c>
      <c r="T48">
        <f t="shared" si="4"/>
        <v>14</v>
      </c>
      <c r="U48">
        <f t="shared" si="5"/>
        <v>17</v>
      </c>
      <c r="V48">
        <f t="shared" si="6"/>
        <v>14</v>
      </c>
      <c r="W48">
        <f t="shared" si="20"/>
        <v>389394</v>
      </c>
      <c r="X48" t="str">
        <f t="shared" si="9"/>
        <v>invalid</v>
      </c>
      <c r="Y48">
        <f t="shared" si="10"/>
        <v>389380.9</v>
      </c>
      <c r="Z48">
        <f>coco1!AB315</f>
        <v>387551.9</v>
      </c>
      <c r="AA48" s="203">
        <f t="shared" si="11"/>
        <v>-3.3642018110131939E-5</v>
      </c>
      <c r="AB48" s="203" t="str">
        <f>Munka2!A48</f>
        <v>Samsung Galaxy Note10+ 512GB Dual N976</v>
      </c>
      <c r="AC48" s="205">
        <f t="shared" si="12"/>
        <v>1829</v>
      </c>
      <c r="AE48" s="198" t="s">
        <v>827</v>
      </c>
      <c r="AF48" s="199">
        <v>8</v>
      </c>
      <c r="AG48" s="199">
        <v>6</v>
      </c>
      <c r="AH48" s="199">
        <v>15</v>
      </c>
      <c r="AI48" s="199">
        <v>31</v>
      </c>
      <c r="AJ48" s="199">
        <v>17</v>
      </c>
      <c r="AK48" s="199">
        <v>14</v>
      </c>
      <c r="AL48" s="199">
        <v>356945</v>
      </c>
      <c r="AN48">
        <f t="shared" si="19"/>
        <v>42</v>
      </c>
      <c r="AO48">
        <f t="shared" si="13"/>
        <v>44</v>
      </c>
      <c r="AP48">
        <f t="shared" si="14"/>
        <v>35</v>
      </c>
      <c r="AQ48">
        <f t="shared" si="15"/>
        <v>19</v>
      </c>
      <c r="AR48">
        <f t="shared" si="16"/>
        <v>33</v>
      </c>
      <c r="AS48">
        <f t="shared" si="17"/>
        <v>36</v>
      </c>
      <c r="AT48">
        <f t="shared" si="18"/>
        <v>356945</v>
      </c>
      <c r="AW48" s="198" t="s">
        <v>827</v>
      </c>
      <c r="AX48" s="199">
        <v>42</v>
      </c>
      <c r="AY48" s="199">
        <v>44</v>
      </c>
      <c r="AZ48" s="199">
        <v>35</v>
      </c>
      <c r="BA48" s="199">
        <v>19</v>
      </c>
      <c r="BB48" s="199">
        <v>33</v>
      </c>
      <c r="BC48" s="199">
        <v>36</v>
      </c>
      <c r="BD48" s="199">
        <v>356945</v>
      </c>
    </row>
    <row r="49" spans="1:56" ht="15" thickBot="1" x14ac:dyDescent="0.35">
      <c r="A49">
        <f t="shared" si="7"/>
        <v>7</v>
      </c>
      <c r="B49" t="str">
        <f>coco1!A316</f>
        <v>O47</v>
      </c>
      <c r="C49" t="str">
        <f>coco1!BN316</f>
        <v>invalid</v>
      </c>
      <c r="D49" t="str">
        <f>coco2!AP316</f>
        <v>invalid</v>
      </c>
      <c r="E49" t="str">
        <f>coco3!AG316</f>
        <v>invalid</v>
      </c>
      <c r="F49" t="str">
        <f>coco4!V316</f>
        <v>invalid</v>
      </c>
      <c r="G49" t="str">
        <f>coco5!T316</f>
        <v>invalid</v>
      </c>
      <c r="H49" t="str">
        <f>coco6!S316</f>
        <v>invalid</v>
      </c>
      <c r="I49">
        <f>coco1!AB316</f>
        <v>437122.3</v>
      </c>
      <c r="J49">
        <f>coco2!Q316</f>
        <v>389275.2</v>
      </c>
      <c r="K49">
        <f>coco3!L316</f>
        <v>366955.7</v>
      </c>
      <c r="L49">
        <f>coco4!F316</f>
        <v>290264.5</v>
      </c>
      <c r="M49">
        <f>coco5!D316</f>
        <v>294632</v>
      </c>
      <c r="N49">
        <f>coco6!C316</f>
        <v>285605.5</v>
      </c>
      <c r="O49">
        <f>coco1!AC316</f>
        <v>439200</v>
      </c>
      <c r="Q49">
        <f t="shared" si="8"/>
        <v>2</v>
      </c>
      <c r="R49">
        <f t="shared" si="2"/>
        <v>5</v>
      </c>
      <c r="S49">
        <f t="shared" si="3"/>
        <v>5</v>
      </c>
      <c r="T49">
        <f t="shared" si="4"/>
        <v>5</v>
      </c>
      <c r="U49">
        <f t="shared" si="5"/>
        <v>1</v>
      </c>
      <c r="V49">
        <f t="shared" si="6"/>
        <v>1</v>
      </c>
      <c r="W49">
        <f t="shared" si="20"/>
        <v>439200</v>
      </c>
      <c r="X49" t="str">
        <f t="shared" si="9"/>
        <v>invalid</v>
      </c>
      <c r="Y49">
        <f t="shared" si="10"/>
        <v>439185.2</v>
      </c>
      <c r="Z49">
        <f>coco1!AB316</f>
        <v>437122.3</v>
      </c>
      <c r="AA49" s="203">
        <f t="shared" si="11"/>
        <v>-3.3697632058261293E-5</v>
      </c>
      <c r="AB49" s="203" t="str">
        <f>Munka2!A49</f>
        <v>Samsung Galaxy Note20 Ultra 5G 256GB 12GB RAM Dual (N986)</v>
      </c>
      <c r="AC49" s="205">
        <f t="shared" si="12"/>
        <v>2062.9000000000233</v>
      </c>
      <c r="AE49" s="198" t="s">
        <v>828</v>
      </c>
      <c r="AF49" s="199">
        <v>9</v>
      </c>
      <c r="AG49" s="199">
        <v>12</v>
      </c>
      <c r="AH49" s="199">
        <v>3</v>
      </c>
      <c r="AI49" s="199">
        <v>1</v>
      </c>
      <c r="AJ49" s="199">
        <v>1</v>
      </c>
      <c r="AK49" s="199">
        <v>1</v>
      </c>
      <c r="AL49" s="199">
        <v>342195</v>
      </c>
      <c r="AN49">
        <f t="shared" si="19"/>
        <v>41</v>
      </c>
      <c r="AO49">
        <f t="shared" si="13"/>
        <v>38</v>
      </c>
      <c r="AP49">
        <f t="shared" si="14"/>
        <v>47</v>
      </c>
      <c r="AQ49">
        <f t="shared" si="15"/>
        <v>49</v>
      </c>
      <c r="AR49">
        <f t="shared" si="16"/>
        <v>49</v>
      </c>
      <c r="AS49">
        <f t="shared" si="17"/>
        <v>49</v>
      </c>
      <c r="AT49">
        <f t="shared" si="18"/>
        <v>342195</v>
      </c>
      <c r="AW49" s="198" t="s">
        <v>828</v>
      </c>
      <c r="AX49" s="199">
        <v>41</v>
      </c>
      <c r="AY49" s="199">
        <v>38</v>
      </c>
      <c r="AZ49" s="199">
        <v>47</v>
      </c>
      <c r="BA49" s="199">
        <v>49</v>
      </c>
      <c r="BB49" s="199">
        <v>49</v>
      </c>
      <c r="BC49" s="199">
        <v>49</v>
      </c>
      <c r="BD49" s="199">
        <v>342195</v>
      </c>
    </row>
    <row r="50" spans="1:56" ht="15" thickBot="1" x14ac:dyDescent="0.35">
      <c r="A50">
        <f t="shared" si="7"/>
        <v>6</v>
      </c>
      <c r="B50" t="str">
        <f>coco1!A317</f>
        <v>O48</v>
      </c>
      <c r="C50" t="str">
        <f>coco1!BN317</f>
        <v>valid</v>
      </c>
      <c r="D50" t="str">
        <f>coco2!AP317</f>
        <v>invalid</v>
      </c>
      <c r="E50" t="str">
        <f>coco3!AG317</f>
        <v>invalid</v>
      </c>
      <c r="F50" t="str">
        <f>coco4!V317</f>
        <v>invalid</v>
      </c>
      <c r="G50" t="str">
        <f>coco5!T317</f>
        <v>invalid</v>
      </c>
      <c r="H50" t="str">
        <f>coco6!S317</f>
        <v>invalid</v>
      </c>
      <c r="I50">
        <f>coco1!AB317</f>
        <v>404404.3</v>
      </c>
      <c r="J50">
        <f>coco2!Q317</f>
        <v>356531.9</v>
      </c>
      <c r="K50">
        <f>coco3!L317</f>
        <v>356614.3</v>
      </c>
      <c r="L50">
        <f>coco4!F317</f>
        <v>281228.3</v>
      </c>
      <c r="M50">
        <f>coco5!D317</f>
        <v>284535.3</v>
      </c>
      <c r="N50">
        <f>coco6!C317</f>
        <v>285605.5</v>
      </c>
      <c r="O50">
        <f>coco1!AC317</f>
        <v>396444</v>
      </c>
      <c r="Q50">
        <f t="shared" si="8"/>
        <v>5</v>
      </c>
      <c r="R50">
        <f t="shared" si="2"/>
        <v>11</v>
      </c>
      <c r="S50">
        <f t="shared" si="3"/>
        <v>12</v>
      </c>
      <c r="T50">
        <f t="shared" si="4"/>
        <v>9</v>
      </c>
      <c r="U50">
        <f t="shared" si="5"/>
        <v>7</v>
      </c>
      <c r="V50">
        <f t="shared" si="6"/>
        <v>1</v>
      </c>
      <c r="W50">
        <f t="shared" si="20"/>
        <v>396444</v>
      </c>
      <c r="X50" t="str">
        <f t="shared" si="9"/>
        <v>invalid</v>
      </c>
      <c r="Y50">
        <f t="shared" si="10"/>
        <v>396430.6</v>
      </c>
      <c r="Z50">
        <f>coco1!AB317</f>
        <v>404404.3</v>
      </c>
      <c r="AA50" s="203">
        <f t="shared" si="11"/>
        <v>-3.3800486323473891E-5</v>
      </c>
      <c r="AB50" s="203" t="str">
        <f>Munka2!A50</f>
        <v>Samsung Galaxy Note20 Ultra 256GB 8GB RAM Dual</v>
      </c>
      <c r="AC50" s="205">
        <f t="shared" si="12"/>
        <v>7973.7000000000116</v>
      </c>
      <c r="AE50" s="198" t="s">
        <v>829</v>
      </c>
      <c r="AF50" s="199">
        <v>3</v>
      </c>
      <c r="AG50" s="199">
        <v>1</v>
      </c>
      <c r="AH50" s="199">
        <v>1</v>
      </c>
      <c r="AI50" s="199">
        <v>1</v>
      </c>
      <c r="AJ50" s="199">
        <v>1</v>
      </c>
      <c r="AK50" s="199">
        <v>1</v>
      </c>
      <c r="AL50" s="199">
        <v>424880</v>
      </c>
      <c r="AN50">
        <f t="shared" si="19"/>
        <v>47</v>
      </c>
      <c r="AO50">
        <f t="shared" si="13"/>
        <v>49</v>
      </c>
      <c r="AP50">
        <f t="shared" si="14"/>
        <v>49</v>
      </c>
      <c r="AQ50">
        <f t="shared" si="15"/>
        <v>49</v>
      </c>
      <c r="AR50">
        <f t="shared" si="16"/>
        <v>49</v>
      </c>
      <c r="AS50">
        <f t="shared" si="17"/>
        <v>49</v>
      </c>
      <c r="AT50">
        <f t="shared" si="18"/>
        <v>424880</v>
      </c>
      <c r="AW50" s="198" t="s">
        <v>829</v>
      </c>
      <c r="AX50" s="199">
        <v>47</v>
      </c>
      <c r="AY50" s="199">
        <v>49</v>
      </c>
      <c r="AZ50" s="199">
        <v>49</v>
      </c>
      <c r="BA50" s="199">
        <v>49</v>
      </c>
      <c r="BB50" s="199">
        <v>49</v>
      </c>
      <c r="BC50" s="199">
        <v>49</v>
      </c>
      <c r="BD50" s="199">
        <v>424880</v>
      </c>
    </row>
    <row r="51" spans="1:56" ht="15" thickBot="1" x14ac:dyDescent="0.35">
      <c r="A51">
        <f t="shared" si="7"/>
        <v>7</v>
      </c>
      <c r="B51" t="str">
        <f>coco1!A318</f>
        <v>O49</v>
      </c>
      <c r="C51" t="str">
        <f>coco1!BN318</f>
        <v>invalid</v>
      </c>
      <c r="D51" t="str">
        <f>coco2!AP318</f>
        <v>invalid</v>
      </c>
      <c r="E51" t="str">
        <f>coco3!AG318</f>
        <v>invalid</v>
      </c>
      <c r="F51" t="str">
        <f>coco4!V318</f>
        <v>invalid</v>
      </c>
      <c r="G51" t="str">
        <f>coco5!T318</f>
        <v>invalid</v>
      </c>
      <c r="H51" t="str">
        <f>coco6!S318</f>
        <v>invalid</v>
      </c>
      <c r="I51">
        <f>coco1!AB318</f>
        <v>543944.5</v>
      </c>
      <c r="J51">
        <f>coco2!Q318</f>
        <v>376913.2</v>
      </c>
      <c r="K51">
        <f>coco3!L318</f>
        <v>321848.09999999998</v>
      </c>
      <c r="L51">
        <f>coco4!F318</f>
        <v>222605.9</v>
      </c>
      <c r="M51">
        <f>coco5!D318</f>
        <v>225223.6</v>
      </c>
      <c r="N51">
        <f>coco6!C318</f>
        <v>226070.7</v>
      </c>
      <c r="O51">
        <f>coco1!AC318</f>
        <v>546530</v>
      </c>
      <c r="Q51">
        <f t="shared" si="8"/>
        <v>1</v>
      </c>
      <c r="R51">
        <f t="shared" si="2"/>
        <v>6</v>
      </c>
      <c r="S51">
        <f t="shared" si="3"/>
        <v>15</v>
      </c>
      <c r="T51">
        <f t="shared" si="4"/>
        <v>31</v>
      </c>
      <c r="U51">
        <f t="shared" si="5"/>
        <v>17</v>
      </c>
      <c r="V51">
        <f t="shared" si="6"/>
        <v>14</v>
      </c>
      <c r="W51">
        <f t="shared" si="20"/>
        <v>546530</v>
      </c>
      <c r="X51" t="str">
        <f t="shared" si="9"/>
        <v>invalid</v>
      </c>
      <c r="Y51">
        <f t="shared" si="10"/>
        <v>546511.6</v>
      </c>
      <c r="Z51">
        <f>coco1!AB318</f>
        <v>543944.5</v>
      </c>
      <c r="AA51" s="203">
        <f t="shared" si="11"/>
        <v>-3.366695332373938E-5</v>
      </c>
      <c r="AB51" s="203" t="str">
        <f>Munka2!A51</f>
        <v>Samsung Galaxy S10+ 1TB Dual G975</v>
      </c>
      <c r="AC51" s="205">
        <f t="shared" si="12"/>
        <v>2567.0999999999767</v>
      </c>
      <c r="AE51" s="198" t="s">
        <v>830</v>
      </c>
      <c r="AF51" s="199">
        <v>17</v>
      </c>
      <c r="AG51" s="199">
        <v>19</v>
      </c>
      <c r="AH51" s="199">
        <v>22</v>
      </c>
      <c r="AI51" s="199">
        <v>31</v>
      </c>
      <c r="AJ51" s="199">
        <v>17</v>
      </c>
      <c r="AK51" s="199">
        <v>14</v>
      </c>
      <c r="AL51" s="199">
        <v>262000</v>
      </c>
      <c r="AN51">
        <f t="shared" si="19"/>
        <v>33</v>
      </c>
      <c r="AO51">
        <f t="shared" si="13"/>
        <v>31</v>
      </c>
      <c r="AP51">
        <f t="shared" si="14"/>
        <v>28</v>
      </c>
      <c r="AQ51">
        <f t="shared" si="15"/>
        <v>19</v>
      </c>
      <c r="AR51">
        <f t="shared" si="16"/>
        <v>33</v>
      </c>
      <c r="AS51">
        <f t="shared" si="17"/>
        <v>36</v>
      </c>
      <c r="AT51">
        <f t="shared" si="18"/>
        <v>262000</v>
      </c>
      <c r="AW51" s="198" t="s">
        <v>830</v>
      </c>
      <c r="AX51" s="199">
        <v>33</v>
      </c>
      <c r="AY51" s="199">
        <v>31</v>
      </c>
      <c r="AZ51" s="199">
        <v>28</v>
      </c>
      <c r="BA51" s="199">
        <v>19</v>
      </c>
      <c r="BB51" s="199">
        <v>33</v>
      </c>
      <c r="BC51" s="199">
        <v>36</v>
      </c>
      <c r="BD51" s="199">
        <v>262000</v>
      </c>
    </row>
    <row r="52" spans="1:56" ht="15" thickBot="1" x14ac:dyDescent="0.35">
      <c r="AE52" s="198" t="s">
        <v>831</v>
      </c>
      <c r="AF52" s="199">
        <v>13</v>
      </c>
      <c r="AG52" s="199">
        <v>17</v>
      </c>
      <c r="AH52" s="199">
        <v>22</v>
      </c>
      <c r="AI52" s="199">
        <v>31</v>
      </c>
      <c r="AJ52" s="199">
        <v>17</v>
      </c>
      <c r="AK52" s="199">
        <v>14</v>
      </c>
      <c r="AL52" s="199">
        <v>304900</v>
      </c>
      <c r="AN52">
        <f t="shared" si="19"/>
        <v>37</v>
      </c>
      <c r="AO52">
        <f t="shared" si="13"/>
        <v>33</v>
      </c>
      <c r="AP52">
        <f t="shared" si="14"/>
        <v>28</v>
      </c>
      <c r="AQ52">
        <f t="shared" si="15"/>
        <v>19</v>
      </c>
      <c r="AR52">
        <f t="shared" si="16"/>
        <v>33</v>
      </c>
      <c r="AS52">
        <f t="shared" si="17"/>
        <v>36</v>
      </c>
      <c r="AT52">
        <f t="shared" si="18"/>
        <v>304900</v>
      </c>
      <c r="AW52" s="198" t="s">
        <v>831</v>
      </c>
      <c r="AX52" s="199">
        <v>37</v>
      </c>
      <c r="AY52" s="199">
        <v>33</v>
      </c>
      <c r="AZ52" s="199">
        <v>28</v>
      </c>
      <c r="BA52" s="199">
        <v>19</v>
      </c>
      <c r="BB52" s="199">
        <v>33</v>
      </c>
      <c r="BC52" s="199">
        <v>36</v>
      </c>
      <c r="BD52" s="199">
        <v>304900</v>
      </c>
    </row>
    <row r="53" spans="1:56" ht="15" thickBot="1" x14ac:dyDescent="0.35">
      <c r="AE53" s="198" t="s">
        <v>832</v>
      </c>
      <c r="AF53" s="199">
        <v>4</v>
      </c>
      <c r="AG53" s="199">
        <v>2</v>
      </c>
      <c r="AH53" s="199">
        <v>2</v>
      </c>
      <c r="AI53" s="199">
        <v>3</v>
      </c>
      <c r="AJ53" s="199">
        <v>7</v>
      </c>
      <c r="AK53" s="199">
        <v>1</v>
      </c>
      <c r="AL53" s="199">
        <v>426420</v>
      </c>
      <c r="AN53">
        <f t="shared" si="19"/>
        <v>46</v>
      </c>
      <c r="AO53">
        <f t="shared" si="13"/>
        <v>48</v>
      </c>
      <c r="AP53">
        <f t="shared" si="14"/>
        <v>48</v>
      </c>
      <c r="AQ53">
        <f t="shared" si="15"/>
        <v>47</v>
      </c>
      <c r="AR53">
        <f t="shared" si="16"/>
        <v>43</v>
      </c>
      <c r="AS53">
        <f t="shared" si="17"/>
        <v>49</v>
      </c>
      <c r="AT53">
        <f t="shared" si="18"/>
        <v>426420</v>
      </c>
      <c r="AW53" s="198" t="s">
        <v>832</v>
      </c>
      <c r="AX53" s="199">
        <v>46</v>
      </c>
      <c r="AY53" s="199">
        <v>48</v>
      </c>
      <c r="AZ53" s="199">
        <v>48</v>
      </c>
      <c r="BA53" s="199">
        <v>47</v>
      </c>
      <c r="BB53" s="199">
        <v>43</v>
      </c>
      <c r="BC53" s="199">
        <v>49</v>
      </c>
      <c r="BD53" s="199">
        <v>426420</v>
      </c>
    </row>
    <row r="54" spans="1:56" ht="15" thickBot="1" x14ac:dyDescent="0.35">
      <c r="AE54" s="198" t="s">
        <v>833</v>
      </c>
      <c r="AF54" s="199">
        <v>6</v>
      </c>
      <c r="AG54" s="199">
        <v>3</v>
      </c>
      <c r="AH54" s="199">
        <v>6</v>
      </c>
      <c r="AI54" s="199">
        <v>14</v>
      </c>
      <c r="AJ54" s="199">
        <v>17</v>
      </c>
      <c r="AK54" s="199">
        <v>14</v>
      </c>
      <c r="AL54" s="199">
        <v>389394</v>
      </c>
      <c r="AN54">
        <f t="shared" si="19"/>
        <v>44</v>
      </c>
      <c r="AO54">
        <f t="shared" si="13"/>
        <v>47</v>
      </c>
      <c r="AP54">
        <f t="shared" si="14"/>
        <v>44</v>
      </c>
      <c r="AQ54">
        <f t="shared" si="15"/>
        <v>36</v>
      </c>
      <c r="AR54">
        <f t="shared" si="16"/>
        <v>33</v>
      </c>
      <c r="AS54">
        <f t="shared" si="17"/>
        <v>36</v>
      </c>
      <c r="AT54">
        <f t="shared" si="18"/>
        <v>389394</v>
      </c>
      <c r="AW54" s="198" t="s">
        <v>833</v>
      </c>
      <c r="AX54" s="199">
        <v>44</v>
      </c>
      <c r="AY54" s="199">
        <v>47</v>
      </c>
      <c r="AZ54" s="199">
        <v>44</v>
      </c>
      <c r="BA54" s="199">
        <v>36</v>
      </c>
      <c r="BB54" s="199">
        <v>33</v>
      </c>
      <c r="BC54" s="199">
        <v>36</v>
      </c>
      <c r="BD54" s="199">
        <v>389394</v>
      </c>
    </row>
    <row r="55" spans="1:56" ht="15" thickBot="1" x14ac:dyDescent="0.35">
      <c r="AE55" s="198" t="s">
        <v>834</v>
      </c>
      <c r="AF55" s="199">
        <v>2</v>
      </c>
      <c r="AG55" s="199">
        <v>5</v>
      </c>
      <c r="AH55" s="199">
        <v>5</v>
      </c>
      <c r="AI55" s="199">
        <v>5</v>
      </c>
      <c r="AJ55" s="199">
        <v>1</v>
      </c>
      <c r="AK55" s="199">
        <v>1</v>
      </c>
      <c r="AL55" s="199">
        <v>439200</v>
      </c>
      <c r="AN55">
        <f t="shared" si="19"/>
        <v>48</v>
      </c>
      <c r="AO55">
        <f t="shared" si="13"/>
        <v>45</v>
      </c>
      <c r="AP55">
        <f t="shared" si="14"/>
        <v>45</v>
      </c>
      <c r="AQ55">
        <f t="shared" si="15"/>
        <v>45</v>
      </c>
      <c r="AR55">
        <f t="shared" si="16"/>
        <v>49</v>
      </c>
      <c r="AS55">
        <f t="shared" si="17"/>
        <v>49</v>
      </c>
      <c r="AT55">
        <f t="shared" si="18"/>
        <v>439200</v>
      </c>
      <c r="AW55" s="198" t="s">
        <v>834</v>
      </c>
      <c r="AX55" s="199">
        <v>48</v>
      </c>
      <c r="AY55" s="199">
        <v>45</v>
      </c>
      <c r="AZ55" s="199">
        <v>45</v>
      </c>
      <c r="BA55" s="199">
        <v>45</v>
      </c>
      <c r="BB55" s="199">
        <v>49</v>
      </c>
      <c r="BC55" s="199">
        <v>49</v>
      </c>
      <c r="BD55" s="199">
        <v>439200</v>
      </c>
    </row>
    <row r="56" spans="1:56" ht="15" thickBot="1" x14ac:dyDescent="0.35">
      <c r="AE56" s="198" t="s">
        <v>835</v>
      </c>
      <c r="AF56" s="199">
        <v>5</v>
      </c>
      <c r="AG56" s="199">
        <v>11</v>
      </c>
      <c r="AH56" s="199">
        <v>12</v>
      </c>
      <c r="AI56" s="199">
        <v>9</v>
      </c>
      <c r="AJ56" s="199">
        <v>7</v>
      </c>
      <c r="AK56" s="199">
        <v>1</v>
      </c>
      <c r="AL56" s="199">
        <v>396444</v>
      </c>
      <c r="AN56">
        <f t="shared" si="19"/>
        <v>45</v>
      </c>
      <c r="AO56">
        <f t="shared" si="13"/>
        <v>39</v>
      </c>
      <c r="AP56">
        <f t="shared" si="14"/>
        <v>38</v>
      </c>
      <c r="AQ56">
        <f t="shared" si="15"/>
        <v>41</v>
      </c>
      <c r="AR56">
        <f t="shared" si="16"/>
        <v>43</v>
      </c>
      <c r="AS56">
        <f t="shared" si="17"/>
        <v>49</v>
      </c>
      <c r="AT56">
        <f t="shared" si="18"/>
        <v>396444</v>
      </c>
      <c r="AW56" s="198" t="s">
        <v>835</v>
      </c>
      <c r="AX56" s="199">
        <v>45</v>
      </c>
      <c r="AY56" s="199">
        <v>39</v>
      </c>
      <c r="AZ56" s="199">
        <v>38</v>
      </c>
      <c r="BA56" s="199">
        <v>41</v>
      </c>
      <c r="BB56" s="199">
        <v>43</v>
      </c>
      <c r="BC56" s="199">
        <v>49</v>
      </c>
      <c r="BD56" s="199">
        <v>396444</v>
      </c>
    </row>
    <row r="57" spans="1:56" ht="15" thickBot="1" x14ac:dyDescent="0.35">
      <c r="AE57" s="198" t="s">
        <v>836</v>
      </c>
      <c r="AF57" s="199">
        <v>1</v>
      </c>
      <c r="AG57" s="199">
        <v>6</v>
      </c>
      <c r="AH57" s="199">
        <v>15</v>
      </c>
      <c r="AI57" s="199">
        <v>31</v>
      </c>
      <c r="AJ57" s="199">
        <v>17</v>
      </c>
      <c r="AK57" s="199">
        <v>14</v>
      </c>
      <c r="AL57" s="199">
        <v>546530</v>
      </c>
      <c r="AN57">
        <f t="shared" si="19"/>
        <v>49</v>
      </c>
      <c r="AO57">
        <f t="shared" si="13"/>
        <v>44</v>
      </c>
      <c r="AP57">
        <f t="shared" si="14"/>
        <v>35</v>
      </c>
      <c r="AQ57">
        <f t="shared" si="15"/>
        <v>19</v>
      </c>
      <c r="AR57">
        <f t="shared" si="16"/>
        <v>33</v>
      </c>
      <c r="AS57">
        <f t="shared" si="17"/>
        <v>36</v>
      </c>
      <c r="AT57">
        <f t="shared" si="18"/>
        <v>546530</v>
      </c>
      <c r="AW57" s="198" t="s">
        <v>836</v>
      </c>
      <c r="AX57" s="199">
        <v>49</v>
      </c>
      <c r="AY57" s="199">
        <v>44</v>
      </c>
      <c r="AZ57" s="199">
        <v>35</v>
      </c>
      <c r="BA57" s="199">
        <v>19</v>
      </c>
      <c r="BB57" s="199">
        <v>33</v>
      </c>
      <c r="BC57" s="199">
        <v>36</v>
      </c>
      <c r="BD57" s="199">
        <v>546530</v>
      </c>
    </row>
    <row r="58" spans="1:56" ht="18.600000000000001" thickBot="1" x14ac:dyDescent="0.35">
      <c r="AE58" s="93"/>
      <c r="AW58" s="93"/>
    </row>
    <row r="59" spans="1:56" ht="15" thickBot="1" x14ac:dyDescent="0.35">
      <c r="AE59" s="198" t="s">
        <v>710</v>
      </c>
      <c r="AF59" s="198" t="s">
        <v>761</v>
      </c>
      <c r="AG59" s="198" t="s">
        <v>762</v>
      </c>
      <c r="AH59" s="198" t="s">
        <v>763</v>
      </c>
      <c r="AI59" s="198" t="s">
        <v>764</v>
      </c>
      <c r="AJ59" s="198" t="s">
        <v>765</v>
      </c>
      <c r="AK59" s="198" t="s">
        <v>766</v>
      </c>
      <c r="AW59" s="198" t="s">
        <v>710</v>
      </c>
      <c r="AX59" s="198" t="s">
        <v>761</v>
      </c>
      <c r="AY59" s="198" t="s">
        <v>762</v>
      </c>
      <c r="AZ59" s="198" t="s">
        <v>763</v>
      </c>
      <c r="BA59" s="198" t="s">
        <v>764</v>
      </c>
      <c r="BB59" s="198" t="s">
        <v>765</v>
      </c>
      <c r="BC59" s="198" t="s">
        <v>766</v>
      </c>
    </row>
    <row r="60" spans="1:56" ht="20.399999999999999" thickBot="1" x14ac:dyDescent="0.35">
      <c r="AE60" s="198" t="s">
        <v>556</v>
      </c>
      <c r="AF60" s="199" t="s">
        <v>1031</v>
      </c>
      <c r="AG60" s="199" t="s">
        <v>1032</v>
      </c>
      <c r="AH60" s="199" t="s">
        <v>1033</v>
      </c>
      <c r="AI60" s="199" t="s">
        <v>1034</v>
      </c>
      <c r="AJ60" s="199" t="s">
        <v>557</v>
      </c>
      <c r="AK60" s="199" t="s">
        <v>1035</v>
      </c>
      <c r="AW60" s="198" t="s">
        <v>556</v>
      </c>
      <c r="AX60" s="199" t="s">
        <v>1083</v>
      </c>
      <c r="AY60" s="199" t="s">
        <v>1084</v>
      </c>
      <c r="AZ60" s="199" t="s">
        <v>1085</v>
      </c>
      <c r="BA60" s="199" t="s">
        <v>1086</v>
      </c>
      <c r="BB60" s="199" t="s">
        <v>557</v>
      </c>
      <c r="BC60" s="199" t="s">
        <v>1087</v>
      </c>
    </row>
    <row r="61" spans="1:56" ht="20.399999999999999" thickBot="1" x14ac:dyDescent="0.35">
      <c r="AE61" s="198" t="s">
        <v>558</v>
      </c>
      <c r="AF61" s="199" t="s">
        <v>1036</v>
      </c>
      <c r="AG61" s="199" t="s">
        <v>1032</v>
      </c>
      <c r="AH61" s="199" t="s">
        <v>1033</v>
      </c>
      <c r="AI61" s="199" t="s">
        <v>1034</v>
      </c>
      <c r="AJ61" s="199" t="s">
        <v>557</v>
      </c>
      <c r="AK61" s="199" t="s">
        <v>1035</v>
      </c>
      <c r="AW61" s="198" t="s">
        <v>558</v>
      </c>
      <c r="AX61" s="199" t="s">
        <v>1083</v>
      </c>
      <c r="AY61" s="199" t="s">
        <v>1084</v>
      </c>
      <c r="AZ61" s="199" t="s">
        <v>1085</v>
      </c>
      <c r="BA61" s="199" t="s">
        <v>1086</v>
      </c>
      <c r="BB61" s="199" t="s">
        <v>557</v>
      </c>
      <c r="BC61" s="199" t="s">
        <v>1087</v>
      </c>
    </row>
    <row r="62" spans="1:56" ht="20.399999999999999" thickBot="1" x14ac:dyDescent="0.35">
      <c r="AE62" s="198" t="s">
        <v>559</v>
      </c>
      <c r="AF62" s="199" t="s">
        <v>1037</v>
      </c>
      <c r="AG62" s="199" t="s">
        <v>1038</v>
      </c>
      <c r="AH62" s="199" t="s">
        <v>1033</v>
      </c>
      <c r="AI62" s="199" t="s">
        <v>1034</v>
      </c>
      <c r="AJ62" s="199" t="s">
        <v>557</v>
      </c>
      <c r="AK62" s="199" t="s">
        <v>1035</v>
      </c>
      <c r="AW62" s="198" t="s">
        <v>559</v>
      </c>
      <c r="AX62" s="199" t="s">
        <v>1083</v>
      </c>
      <c r="AY62" s="199" t="s">
        <v>1084</v>
      </c>
      <c r="AZ62" s="199" t="s">
        <v>1085</v>
      </c>
      <c r="BA62" s="199" t="s">
        <v>1086</v>
      </c>
      <c r="BB62" s="199" t="s">
        <v>557</v>
      </c>
      <c r="BC62" s="199" t="s">
        <v>1087</v>
      </c>
    </row>
    <row r="63" spans="1:56" ht="20.399999999999999" thickBot="1" x14ac:dyDescent="0.35">
      <c r="AE63" s="198" t="s">
        <v>560</v>
      </c>
      <c r="AF63" s="199" t="s">
        <v>1037</v>
      </c>
      <c r="AG63" s="199" t="s">
        <v>1038</v>
      </c>
      <c r="AH63" s="199" t="s">
        <v>1039</v>
      </c>
      <c r="AI63" s="199" t="s">
        <v>557</v>
      </c>
      <c r="AJ63" s="199" t="s">
        <v>557</v>
      </c>
      <c r="AK63" s="199" t="s">
        <v>1035</v>
      </c>
      <c r="AW63" s="198" t="s">
        <v>560</v>
      </c>
      <c r="AX63" s="199" t="s">
        <v>1083</v>
      </c>
      <c r="AY63" s="199" t="s">
        <v>1084</v>
      </c>
      <c r="AZ63" s="199" t="s">
        <v>1085</v>
      </c>
      <c r="BA63" s="199" t="s">
        <v>1086</v>
      </c>
      <c r="BB63" s="199" t="s">
        <v>557</v>
      </c>
      <c r="BC63" s="199" t="s">
        <v>1087</v>
      </c>
    </row>
    <row r="64" spans="1:56" ht="20.399999999999999" thickBot="1" x14ac:dyDescent="0.35">
      <c r="AE64" s="198" t="s">
        <v>561</v>
      </c>
      <c r="AF64" s="199" t="s">
        <v>1037</v>
      </c>
      <c r="AG64" s="199" t="s">
        <v>1040</v>
      </c>
      <c r="AH64" s="199" t="s">
        <v>1041</v>
      </c>
      <c r="AI64" s="199" t="s">
        <v>557</v>
      </c>
      <c r="AJ64" s="199" t="s">
        <v>557</v>
      </c>
      <c r="AK64" s="199" t="s">
        <v>1035</v>
      </c>
      <c r="AW64" s="198" t="s">
        <v>561</v>
      </c>
      <c r="AX64" s="199" t="s">
        <v>1083</v>
      </c>
      <c r="AY64" s="199" t="s">
        <v>1084</v>
      </c>
      <c r="AZ64" s="199" t="s">
        <v>1085</v>
      </c>
      <c r="BA64" s="199" t="s">
        <v>1086</v>
      </c>
      <c r="BB64" s="199" t="s">
        <v>557</v>
      </c>
      <c r="BC64" s="199" t="s">
        <v>1087</v>
      </c>
    </row>
    <row r="65" spans="31:55" ht="20.399999999999999" thickBot="1" x14ac:dyDescent="0.35">
      <c r="AE65" s="198" t="s">
        <v>562</v>
      </c>
      <c r="AF65" s="199" t="s">
        <v>1042</v>
      </c>
      <c r="AG65" s="199" t="s">
        <v>1040</v>
      </c>
      <c r="AH65" s="199" t="s">
        <v>1041</v>
      </c>
      <c r="AI65" s="199" t="s">
        <v>557</v>
      </c>
      <c r="AJ65" s="199" t="s">
        <v>557</v>
      </c>
      <c r="AK65" s="199" t="s">
        <v>1035</v>
      </c>
      <c r="AW65" s="198" t="s">
        <v>562</v>
      </c>
      <c r="AX65" s="199" t="s">
        <v>1083</v>
      </c>
      <c r="AY65" s="199" t="s">
        <v>1084</v>
      </c>
      <c r="AZ65" s="199" t="s">
        <v>1085</v>
      </c>
      <c r="BA65" s="199" t="s">
        <v>1086</v>
      </c>
      <c r="BB65" s="199" t="s">
        <v>557</v>
      </c>
      <c r="BC65" s="199" t="s">
        <v>1087</v>
      </c>
    </row>
    <row r="66" spans="31:55" ht="20.399999999999999" thickBot="1" x14ac:dyDescent="0.35">
      <c r="AE66" s="198" t="s">
        <v>563</v>
      </c>
      <c r="AF66" s="199" t="s">
        <v>1043</v>
      </c>
      <c r="AG66" s="199" t="s">
        <v>1044</v>
      </c>
      <c r="AH66" s="199" t="s">
        <v>1041</v>
      </c>
      <c r="AI66" s="199" t="s">
        <v>557</v>
      </c>
      <c r="AJ66" s="199" t="s">
        <v>557</v>
      </c>
      <c r="AK66" s="199" t="s">
        <v>1035</v>
      </c>
      <c r="AW66" s="198" t="s">
        <v>563</v>
      </c>
      <c r="AX66" s="199" t="s">
        <v>1083</v>
      </c>
      <c r="AY66" s="199" t="s">
        <v>1084</v>
      </c>
      <c r="AZ66" s="199" t="s">
        <v>1085</v>
      </c>
      <c r="BA66" s="199" t="s">
        <v>1086</v>
      </c>
      <c r="BB66" s="199" t="s">
        <v>557</v>
      </c>
      <c r="BC66" s="199" t="s">
        <v>1087</v>
      </c>
    </row>
    <row r="67" spans="31:55" ht="20.399999999999999" thickBot="1" x14ac:dyDescent="0.35">
      <c r="AE67" s="198" t="s">
        <v>564</v>
      </c>
      <c r="AF67" s="199" t="s">
        <v>1043</v>
      </c>
      <c r="AG67" s="199" t="s">
        <v>1044</v>
      </c>
      <c r="AH67" s="199" t="s">
        <v>1041</v>
      </c>
      <c r="AI67" s="199" t="s">
        <v>557</v>
      </c>
      <c r="AJ67" s="199" t="s">
        <v>557</v>
      </c>
      <c r="AK67" s="199" t="s">
        <v>1035</v>
      </c>
      <c r="AW67" s="198" t="s">
        <v>564</v>
      </c>
      <c r="AX67" s="199" t="s">
        <v>1083</v>
      </c>
      <c r="AY67" s="199" t="s">
        <v>557</v>
      </c>
      <c r="AZ67" s="199" t="s">
        <v>1085</v>
      </c>
      <c r="BA67" s="199" t="s">
        <v>1086</v>
      </c>
      <c r="BB67" s="199" t="s">
        <v>557</v>
      </c>
      <c r="BC67" s="199" t="s">
        <v>1087</v>
      </c>
    </row>
    <row r="68" spans="31:55" ht="20.399999999999999" thickBot="1" x14ac:dyDescent="0.35">
      <c r="AE68" s="198" t="s">
        <v>565</v>
      </c>
      <c r="AF68" s="199" t="s">
        <v>1045</v>
      </c>
      <c r="AG68" s="199" t="s">
        <v>1044</v>
      </c>
      <c r="AH68" s="199" t="s">
        <v>1041</v>
      </c>
      <c r="AI68" s="199" t="s">
        <v>557</v>
      </c>
      <c r="AJ68" s="199" t="s">
        <v>557</v>
      </c>
      <c r="AK68" s="199" t="s">
        <v>1035</v>
      </c>
      <c r="AW68" s="198" t="s">
        <v>565</v>
      </c>
      <c r="AX68" s="199" t="s">
        <v>1083</v>
      </c>
      <c r="AY68" s="199" t="s">
        <v>557</v>
      </c>
      <c r="AZ68" s="199" t="s">
        <v>1085</v>
      </c>
      <c r="BA68" s="199" t="s">
        <v>1086</v>
      </c>
      <c r="BB68" s="199" t="s">
        <v>557</v>
      </c>
      <c r="BC68" s="199" t="s">
        <v>1087</v>
      </c>
    </row>
    <row r="69" spans="31:55" ht="20.399999999999999" thickBot="1" x14ac:dyDescent="0.35">
      <c r="AE69" s="198" t="s">
        <v>566</v>
      </c>
      <c r="AF69" s="199" t="s">
        <v>1046</v>
      </c>
      <c r="AG69" s="199" t="s">
        <v>1044</v>
      </c>
      <c r="AH69" s="199" t="s">
        <v>1041</v>
      </c>
      <c r="AI69" s="199" t="s">
        <v>557</v>
      </c>
      <c r="AJ69" s="199" t="s">
        <v>557</v>
      </c>
      <c r="AK69" s="199" t="s">
        <v>1035</v>
      </c>
      <c r="AW69" s="198" t="s">
        <v>566</v>
      </c>
      <c r="AX69" s="199" t="s">
        <v>1083</v>
      </c>
      <c r="AY69" s="199" t="s">
        <v>557</v>
      </c>
      <c r="AZ69" s="199" t="s">
        <v>1085</v>
      </c>
      <c r="BA69" s="199" t="s">
        <v>1086</v>
      </c>
      <c r="BB69" s="199" t="s">
        <v>557</v>
      </c>
      <c r="BC69" s="199" t="s">
        <v>1087</v>
      </c>
    </row>
    <row r="70" spans="31:55" ht="20.399999999999999" thickBot="1" x14ac:dyDescent="0.35">
      <c r="AE70" s="198" t="s">
        <v>567</v>
      </c>
      <c r="AF70" s="199" t="s">
        <v>1046</v>
      </c>
      <c r="AG70" s="199" t="s">
        <v>1044</v>
      </c>
      <c r="AH70" s="199" t="s">
        <v>1041</v>
      </c>
      <c r="AI70" s="199" t="s">
        <v>557</v>
      </c>
      <c r="AJ70" s="199" t="s">
        <v>557</v>
      </c>
      <c r="AK70" s="199" t="s">
        <v>1035</v>
      </c>
      <c r="AW70" s="198" t="s">
        <v>567</v>
      </c>
      <c r="AX70" s="199" t="s">
        <v>1083</v>
      </c>
      <c r="AY70" s="199" t="s">
        <v>557</v>
      </c>
      <c r="AZ70" s="199" t="s">
        <v>1085</v>
      </c>
      <c r="BA70" s="199" t="s">
        <v>1086</v>
      </c>
      <c r="BB70" s="199" t="s">
        <v>557</v>
      </c>
      <c r="BC70" s="199" t="s">
        <v>1087</v>
      </c>
    </row>
    <row r="71" spans="31:55" ht="20.399999999999999" thickBot="1" x14ac:dyDescent="0.35">
      <c r="AE71" s="198" t="s">
        <v>568</v>
      </c>
      <c r="AF71" s="199" t="s">
        <v>1047</v>
      </c>
      <c r="AG71" s="199" t="s">
        <v>1044</v>
      </c>
      <c r="AH71" s="199" t="s">
        <v>1041</v>
      </c>
      <c r="AI71" s="199" t="s">
        <v>557</v>
      </c>
      <c r="AJ71" s="199" t="s">
        <v>557</v>
      </c>
      <c r="AK71" s="199" t="s">
        <v>1035</v>
      </c>
      <c r="AW71" s="198" t="s">
        <v>568</v>
      </c>
      <c r="AX71" s="199" t="s">
        <v>1083</v>
      </c>
      <c r="AY71" s="199" t="s">
        <v>557</v>
      </c>
      <c r="AZ71" s="199" t="s">
        <v>1085</v>
      </c>
      <c r="BA71" s="199" t="s">
        <v>1086</v>
      </c>
      <c r="BB71" s="199" t="s">
        <v>557</v>
      </c>
      <c r="BC71" s="199" t="s">
        <v>1087</v>
      </c>
    </row>
    <row r="72" spans="31:55" ht="20.399999999999999" thickBot="1" x14ac:dyDescent="0.35">
      <c r="AE72" s="198" t="s">
        <v>569</v>
      </c>
      <c r="AF72" s="199" t="s">
        <v>1047</v>
      </c>
      <c r="AG72" s="199" t="s">
        <v>1048</v>
      </c>
      <c r="AH72" s="199" t="s">
        <v>1041</v>
      </c>
      <c r="AI72" s="199" t="s">
        <v>557</v>
      </c>
      <c r="AJ72" s="199" t="s">
        <v>557</v>
      </c>
      <c r="AK72" s="199" t="s">
        <v>1035</v>
      </c>
      <c r="AW72" s="198" t="s">
        <v>569</v>
      </c>
      <c r="AX72" s="199" t="s">
        <v>1083</v>
      </c>
      <c r="AY72" s="199" t="s">
        <v>557</v>
      </c>
      <c r="AZ72" s="199" t="s">
        <v>1085</v>
      </c>
      <c r="BA72" s="199" t="s">
        <v>1086</v>
      </c>
      <c r="BB72" s="199" t="s">
        <v>557</v>
      </c>
      <c r="BC72" s="199" t="s">
        <v>1087</v>
      </c>
    </row>
    <row r="73" spans="31:55" ht="20.399999999999999" thickBot="1" x14ac:dyDescent="0.35">
      <c r="AE73" s="198" t="s">
        <v>570</v>
      </c>
      <c r="AF73" s="199" t="s">
        <v>1049</v>
      </c>
      <c r="AG73" s="199" t="s">
        <v>1048</v>
      </c>
      <c r="AH73" s="199" t="s">
        <v>1041</v>
      </c>
      <c r="AI73" s="199" t="s">
        <v>557</v>
      </c>
      <c r="AJ73" s="199" t="s">
        <v>557</v>
      </c>
      <c r="AK73" s="199" t="s">
        <v>1035</v>
      </c>
      <c r="AW73" s="198" t="s">
        <v>570</v>
      </c>
      <c r="AX73" s="199" t="s">
        <v>1083</v>
      </c>
      <c r="AY73" s="199" t="s">
        <v>557</v>
      </c>
      <c r="AZ73" s="199" t="s">
        <v>1085</v>
      </c>
      <c r="BA73" s="199" t="s">
        <v>1086</v>
      </c>
      <c r="BB73" s="199" t="s">
        <v>557</v>
      </c>
      <c r="BC73" s="199" t="s">
        <v>1087</v>
      </c>
    </row>
    <row r="74" spans="31:55" ht="20.399999999999999" thickBot="1" x14ac:dyDescent="0.35">
      <c r="AE74" s="198" t="s">
        <v>571</v>
      </c>
      <c r="AF74" s="199" t="s">
        <v>1049</v>
      </c>
      <c r="AG74" s="199" t="s">
        <v>1048</v>
      </c>
      <c r="AH74" s="199" t="s">
        <v>1041</v>
      </c>
      <c r="AI74" s="199" t="s">
        <v>557</v>
      </c>
      <c r="AJ74" s="199" t="s">
        <v>557</v>
      </c>
      <c r="AK74" s="199" t="s">
        <v>557</v>
      </c>
      <c r="AW74" s="198" t="s">
        <v>571</v>
      </c>
      <c r="AX74" s="199" t="s">
        <v>1083</v>
      </c>
      <c r="AY74" s="199" t="s">
        <v>557</v>
      </c>
      <c r="AZ74" s="199" t="s">
        <v>1085</v>
      </c>
      <c r="BA74" s="199" t="s">
        <v>1086</v>
      </c>
      <c r="BB74" s="199" t="s">
        <v>557</v>
      </c>
      <c r="BC74" s="199" t="s">
        <v>1087</v>
      </c>
    </row>
    <row r="75" spans="31:55" ht="20.399999999999999" thickBot="1" x14ac:dyDescent="0.35">
      <c r="AE75" s="198" t="s">
        <v>572</v>
      </c>
      <c r="AF75" s="199" t="s">
        <v>1050</v>
      </c>
      <c r="AG75" s="199" t="s">
        <v>1048</v>
      </c>
      <c r="AH75" s="199" t="s">
        <v>1041</v>
      </c>
      <c r="AI75" s="199" t="s">
        <v>557</v>
      </c>
      <c r="AJ75" s="199" t="s">
        <v>557</v>
      </c>
      <c r="AK75" s="199" t="s">
        <v>557</v>
      </c>
      <c r="AW75" s="198" t="s">
        <v>572</v>
      </c>
      <c r="AX75" s="199" t="s">
        <v>1083</v>
      </c>
      <c r="AY75" s="199" t="s">
        <v>557</v>
      </c>
      <c r="AZ75" s="199" t="s">
        <v>1085</v>
      </c>
      <c r="BA75" s="199" t="s">
        <v>1086</v>
      </c>
      <c r="BB75" s="199" t="s">
        <v>557</v>
      </c>
      <c r="BC75" s="199" t="s">
        <v>1087</v>
      </c>
    </row>
    <row r="76" spans="31:55" ht="20.399999999999999" thickBot="1" x14ac:dyDescent="0.35">
      <c r="AE76" s="198" t="s">
        <v>573</v>
      </c>
      <c r="AF76" s="199" t="s">
        <v>1050</v>
      </c>
      <c r="AG76" s="199" t="s">
        <v>1048</v>
      </c>
      <c r="AH76" s="199" t="s">
        <v>1041</v>
      </c>
      <c r="AI76" s="199" t="s">
        <v>557</v>
      </c>
      <c r="AJ76" s="199" t="s">
        <v>557</v>
      </c>
      <c r="AK76" s="199" t="s">
        <v>557</v>
      </c>
      <c r="AW76" s="198" t="s">
        <v>573</v>
      </c>
      <c r="AX76" s="199" t="s">
        <v>1083</v>
      </c>
      <c r="AY76" s="199" t="s">
        <v>557</v>
      </c>
      <c r="AZ76" s="199" t="s">
        <v>1085</v>
      </c>
      <c r="BA76" s="199" t="s">
        <v>1086</v>
      </c>
      <c r="BB76" s="199" t="s">
        <v>557</v>
      </c>
      <c r="BC76" s="199" t="s">
        <v>1087</v>
      </c>
    </row>
    <row r="77" spans="31:55" ht="20.399999999999999" thickBot="1" x14ac:dyDescent="0.35">
      <c r="AE77" s="198" t="s">
        <v>574</v>
      </c>
      <c r="AF77" s="199" t="s">
        <v>1051</v>
      </c>
      <c r="AG77" s="199" t="s">
        <v>1048</v>
      </c>
      <c r="AH77" s="199" t="s">
        <v>1041</v>
      </c>
      <c r="AI77" s="199" t="s">
        <v>557</v>
      </c>
      <c r="AJ77" s="199" t="s">
        <v>557</v>
      </c>
      <c r="AK77" s="199" t="s">
        <v>557</v>
      </c>
      <c r="AW77" s="198" t="s">
        <v>574</v>
      </c>
      <c r="AX77" s="199" t="s">
        <v>1083</v>
      </c>
      <c r="AY77" s="199" t="s">
        <v>557</v>
      </c>
      <c r="AZ77" s="199" t="s">
        <v>1085</v>
      </c>
      <c r="BA77" s="199" t="s">
        <v>1086</v>
      </c>
      <c r="BB77" s="199" t="s">
        <v>557</v>
      </c>
      <c r="BC77" s="199" t="s">
        <v>1087</v>
      </c>
    </row>
    <row r="78" spans="31:55" ht="20.399999999999999" thickBot="1" x14ac:dyDescent="0.35">
      <c r="AE78" s="198" t="s">
        <v>575</v>
      </c>
      <c r="AF78" s="199" t="s">
        <v>1052</v>
      </c>
      <c r="AG78" s="199" t="s">
        <v>1048</v>
      </c>
      <c r="AH78" s="199" t="s">
        <v>1041</v>
      </c>
      <c r="AI78" s="199" t="s">
        <v>557</v>
      </c>
      <c r="AJ78" s="199" t="s">
        <v>557</v>
      </c>
      <c r="AK78" s="199" t="s">
        <v>557</v>
      </c>
      <c r="AW78" s="198" t="s">
        <v>575</v>
      </c>
      <c r="AX78" s="199" t="s">
        <v>1083</v>
      </c>
      <c r="AY78" s="199" t="s">
        <v>557</v>
      </c>
      <c r="AZ78" s="199" t="s">
        <v>1085</v>
      </c>
      <c r="BA78" s="199" t="s">
        <v>1086</v>
      </c>
      <c r="BB78" s="199" t="s">
        <v>557</v>
      </c>
      <c r="BC78" s="199" t="s">
        <v>1087</v>
      </c>
    </row>
    <row r="79" spans="31:55" ht="20.399999999999999" thickBot="1" x14ac:dyDescent="0.35">
      <c r="AE79" s="198" t="s">
        <v>576</v>
      </c>
      <c r="AF79" s="199" t="s">
        <v>1053</v>
      </c>
      <c r="AG79" s="199" t="s">
        <v>1048</v>
      </c>
      <c r="AH79" s="199" t="s">
        <v>1041</v>
      </c>
      <c r="AI79" s="199" t="s">
        <v>557</v>
      </c>
      <c r="AJ79" s="199" t="s">
        <v>557</v>
      </c>
      <c r="AK79" s="199" t="s">
        <v>557</v>
      </c>
      <c r="AW79" s="198" t="s">
        <v>576</v>
      </c>
      <c r="AX79" s="199" t="s">
        <v>1083</v>
      </c>
      <c r="AY79" s="199" t="s">
        <v>557</v>
      </c>
      <c r="AZ79" s="199" t="s">
        <v>1085</v>
      </c>
      <c r="BA79" s="199" t="s">
        <v>1086</v>
      </c>
      <c r="BB79" s="199" t="s">
        <v>557</v>
      </c>
      <c r="BC79" s="199" t="s">
        <v>1087</v>
      </c>
    </row>
    <row r="80" spans="31:55" ht="20.399999999999999" thickBot="1" x14ac:dyDescent="0.35">
      <c r="AE80" s="198" t="s">
        <v>577</v>
      </c>
      <c r="AF80" s="199" t="s">
        <v>1053</v>
      </c>
      <c r="AG80" s="199" t="s">
        <v>1048</v>
      </c>
      <c r="AH80" s="199" t="s">
        <v>1041</v>
      </c>
      <c r="AI80" s="199" t="s">
        <v>557</v>
      </c>
      <c r="AJ80" s="199" t="s">
        <v>557</v>
      </c>
      <c r="AK80" s="199" t="s">
        <v>557</v>
      </c>
      <c r="AW80" s="198" t="s">
        <v>577</v>
      </c>
      <c r="AX80" s="199" t="s">
        <v>1083</v>
      </c>
      <c r="AY80" s="199" t="s">
        <v>557</v>
      </c>
      <c r="AZ80" s="199" t="s">
        <v>1085</v>
      </c>
      <c r="BA80" s="199" t="s">
        <v>1086</v>
      </c>
      <c r="BB80" s="199" t="s">
        <v>557</v>
      </c>
      <c r="BC80" s="199" t="s">
        <v>1087</v>
      </c>
    </row>
    <row r="81" spans="31:55" ht="20.399999999999999" thickBot="1" x14ac:dyDescent="0.35">
      <c r="AE81" s="198" t="s">
        <v>578</v>
      </c>
      <c r="AF81" s="199" t="s">
        <v>1054</v>
      </c>
      <c r="AG81" s="199" t="s">
        <v>1048</v>
      </c>
      <c r="AH81" s="199" t="s">
        <v>1041</v>
      </c>
      <c r="AI81" s="199" t="s">
        <v>557</v>
      </c>
      <c r="AJ81" s="199" t="s">
        <v>557</v>
      </c>
      <c r="AK81" s="199" t="s">
        <v>557</v>
      </c>
      <c r="AW81" s="198" t="s">
        <v>578</v>
      </c>
      <c r="AX81" s="199" t="s">
        <v>1083</v>
      </c>
      <c r="AY81" s="199" t="s">
        <v>557</v>
      </c>
      <c r="AZ81" s="199" t="s">
        <v>1085</v>
      </c>
      <c r="BA81" s="199" t="s">
        <v>1086</v>
      </c>
      <c r="BB81" s="199" t="s">
        <v>557</v>
      </c>
      <c r="BC81" s="199" t="s">
        <v>1087</v>
      </c>
    </row>
    <row r="82" spans="31:55" ht="20.399999999999999" thickBot="1" x14ac:dyDescent="0.35">
      <c r="AE82" s="198" t="s">
        <v>579</v>
      </c>
      <c r="AF82" s="199" t="s">
        <v>1055</v>
      </c>
      <c r="AG82" s="199" t="s">
        <v>1048</v>
      </c>
      <c r="AH82" s="199" t="s">
        <v>1041</v>
      </c>
      <c r="AI82" s="199" t="s">
        <v>557</v>
      </c>
      <c r="AJ82" s="199" t="s">
        <v>557</v>
      </c>
      <c r="AK82" s="199" t="s">
        <v>557</v>
      </c>
      <c r="AW82" s="198" t="s">
        <v>579</v>
      </c>
      <c r="AX82" s="199" t="s">
        <v>1083</v>
      </c>
      <c r="AY82" s="199" t="s">
        <v>557</v>
      </c>
      <c r="AZ82" s="199" t="s">
        <v>1085</v>
      </c>
      <c r="BA82" s="199" t="s">
        <v>1088</v>
      </c>
      <c r="BB82" s="199" t="s">
        <v>557</v>
      </c>
      <c r="BC82" s="199" t="s">
        <v>1087</v>
      </c>
    </row>
    <row r="83" spans="31:55" ht="20.399999999999999" thickBot="1" x14ac:dyDescent="0.35">
      <c r="AE83" s="198" t="s">
        <v>580</v>
      </c>
      <c r="AF83" s="199" t="s">
        <v>1055</v>
      </c>
      <c r="AG83" s="199" t="s">
        <v>1048</v>
      </c>
      <c r="AH83" s="199" t="s">
        <v>1041</v>
      </c>
      <c r="AI83" s="199" t="s">
        <v>557</v>
      </c>
      <c r="AJ83" s="199" t="s">
        <v>557</v>
      </c>
      <c r="AK83" s="199" t="s">
        <v>557</v>
      </c>
      <c r="AW83" s="198" t="s">
        <v>580</v>
      </c>
      <c r="AX83" s="199" t="s">
        <v>1083</v>
      </c>
      <c r="AY83" s="199" t="s">
        <v>557</v>
      </c>
      <c r="AZ83" s="199" t="s">
        <v>1085</v>
      </c>
      <c r="BA83" s="199" t="s">
        <v>1088</v>
      </c>
      <c r="BB83" s="199" t="s">
        <v>557</v>
      </c>
      <c r="BC83" s="199" t="s">
        <v>1087</v>
      </c>
    </row>
    <row r="84" spans="31:55" ht="20.399999999999999" thickBot="1" x14ac:dyDescent="0.35">
      <c r="AE84" s="198" t="s">
        <v>581</v>
      </c>
      <c r="AF84" s="199" t="s">
        <v>1056</v>
      </c>
      <c r="AG84" s="199" t="s">
        <v>1048</v>
      </c>
      <c r="AH84" s="199" t="s">
        <v>1041</v>
      </c>
      <c r="AI84" s="199" t="s">
        <v>557</v>
      </c>
      <c r="AJ84" s="199" t="s">
        <v>557</v>
      </c>
      <c r="AK84" s="199" t="s">
        <v>557</v>
      </c>
      <c r="AW84" s="198" t="s">
        <v>581</v>
      </c>
      <c r="AX84" s="199" t="s">
        <v>1083</v>
      </c>
      <c r="AY84" s="199" t="s">
        <v>557</v>
      </c>
      <c r="AZ84" s="199" t="s">
        <v>1085</v>
      </c>
      <c r="BA84" s="199" t="s">
        <v>1088</v>
      </c>
      <c r="BB84" s="199" t="s">
        <v>557</v>
      </c>
      <c r="BC84" s="199" t="s">
        <v>1087</v>
      </c>
    </row>
    <row r="85" spans="31:55" ht="20.399999999999999" thickBot="1" x14ac:dyDescent="0.35">
      <c r="AE85" s="198" t="s">
        <v>582</v>
      </c>
      <c r="AF85" s="199" t="s">
        <v>1057</v>
      </c>
      <c r="AG85" s="199" t="s">
        <v>1048</v>
      </c>
      <c r="AH85" s="199" t="s">
        <v>1041</v>
      </c>
      <c r="AI85" s="199" t="s">
        <v>557</v>
      </c>
      <c r="AJ85" s="199" t="s">
        <v>557</v>
      </c>
      <c r="AK85" s="199" t="s">
        <v>557</v>
      </c>
      <c r="AW85" s="198" t="s">
        <v>582</v>
      </c>
      <c r="AX85" s="199" t="s">
        <v>1083</v>
      </c>
      <c r="AY85" s="199" t="s">
        <v>557</v>
      </c>
      <c r="AZ85" s="199" t="s">
        <v>1085</v>
      </c>
      <c r="BA85" s="199" t="s">
        <v>1088</v>
      </c>
      <c r="BB85" s="199" t="s">
        <v>557</v>
      </c>
      <c r="BC85" s="199" t="s">
        <v>1087</v>
      </c>
    </row>
    <row r="86" spans="31:55" ht="20.399999999999999" thickBot="1" x14ac:dyDescent="0.35">
      <c r="AE86" s="198" t="s">
        <v>583</v>
      </c>
      <c r="AF86" s="199" t="s">
        <v>1058</v>
      </c>
      <c r="AG86" s="199" t="s">
        <v>1048</v>
      </c>
      <c r="AH86" s="199" t="s">
        <v>1041</v>
      </c>
      <c r="AI86" s="199" t="s">
        <v>557</v>
      </c>
      <c r="AJ86" s="199" t="s">
        <v>557</v>
      </c>
      <c r="AK86" s="199" t="s">
        <v>557</v>
      </c>
      <c r="AW86" s="198" t="s">
        <v>583</v>
      </c>
      <c r="AX86" s="199" t="s">
        <v>1083</v>
      </c>
      <c r="AY86" s="199" t="s">
        <v>557</v>
      </c>
      <c r="AZ86" s="199" t="s">
        <v>1085</v>
      </c>
      <c r="BA86" s="199" t="s">
        <v>1088</v>
      </c>
      <c r="BB86" s="199" t="s">
        <v>557</v>
      </c>
      <c r="BC86" s="199" t="s">
        <v>1087</v>
      </c>
    </row>
    <row r="87" spans="31:55" ht="20.399999999999999" thickBot="1" x14ac:dyDescent="0.35">
      <c r="AE87" s="198" t="s">
        <v>584</v>
      </c>
      <c r="AF87" s="199" t="s">
        <v>1059</v>
      </c>
      <c r="AG87" s="199" t="s">
        <v>1048</v>
      </c>
      <c r="AH87" s="199" t="s">
        <v>1060</v>
      </c>
      <c r="AI87" s="199" t="s">
        <v>557</v>
      </c>
      <c r="AJ87" s="199" t="s">
        <v>557</v>
      </c>
      <c r="AK87" s="199" t="s">
        <v>557</v>
      </c>
      <c r="AW87" s="198" t="s">
        <v>584</v>
      </c>
      <c r="AX87" s="199" t="s">
        <v>1083</v>
      </c>
      <c r="AY87" s="199" t="s">
        <v>557</v>
      </c>
      <c r="AZ87" s="199" t="s">
        <v>1085</v>
      </c>
      <c r="BA87" s="199" t="s">
        <v>1088</v>
      </c>
      <c r="BB87" s="199" t="s">
        <v>557</v>
      </c>
      <c r="BC87" s="199" t="s">
        <v>1087</v>
      </c>
    </row>
    <row r="88" spans="31:55" ht="20.399999999999999" thickBot="1" x14ac:dyDescent="0.35">
      <c r="AE88" s="198" t="s">
        <v>585</v>
      </c>
      <c r="AF88" s="199" t="s">
        <v>1061</v>
      </c>
      <c r="AG88" s="199" t="s">
        <v>1048</v>
      </c>
      <c r="AH88" s="199" t="s">
        <v>1060</v>
      </c>
      <c r="AI88" s="199" t="s">
        <v>557</v>
      </c>
      <c r="AJ88" s="199" t="s">
        <v>557</v>
      </c>
      <c r="AK88" s="199" t="s">
        <v>557</v>
      </c>
      <c r="AW88" s="198" t="s">
        <v>585</v>
      </c>
      <c r="AX88" s="199" t="s">
        <v>1083</v>
      </c>
      <c r="AY88" s="199" t="s">
        <v>557</v>
      </c>
      <c r="AZ88" s="199" t="s">
        <v>1085</v>
      </c>
      <c r="BA88" s="199" t="s">
        <v>1088</v>
      </c>
      <c r="BB88" s="199" t="s">
        <v>557</v>
      </c>
      <c r="BC88" s="199" t="s">
        <v>1087</v>
      </c>
    </row>
    <row r="89" spans="31:55" ht="20.399999999999999" thickBot="1" x14ac:dyDescent="0.35">
      <c r="AE89" s="198" t="s">
        <v>586</v>
      </c>
      <c r="AF89" s="199" t="s">
        <v>1062</v>
      </c>
      <c r="AG89" s="199" t="s">
        <v>1048</v>
      </c>
      <c r="AH89" s="199" t="s">
        <v>1060</v>
      </c>
      <c r="AI89" s="199" t="s">
        <v>557</v>
      </c>
      <c r="AJ89" s="199" t="s">
        <v>557</v>
      </c>
      <c r="AK89" s="199" t="s">
        <v>557</v>
      </c>
      <c r="AW89" s="198" t="s">
        <v>586</v>
      </c>
      <c r="AX89" s="199" t="s">
        <v>1083</v>
      </c>
      <c r="AY89" s="199" t="s">
        <v>557</v>
      </c>
      <c r="AZ89" s="199" t="s">
        <v>1085</v>
      </c>
      <c r="BA89" s="199" t="s">
        <v>1088</v>
      </c>
      <c r="BB89" s="199" t="s">
        <v>557</v>
      </c>
      <c r="BC89" s="199" t="s">
        <v>1087</v>
      </c>
    </row>
    <row r="90" spans="31:55" ht="20.399999999999999" thickBot="1" x14ac:dyDescent="0.35">
      <c r="AE90" s="198" t="s">
        <v>587</v>
      </c>
      <c r="AF90" s="199" t="s">
        <v>1062</v>
      </c>
      <c r="AG90" s="199" t="s">
        <v>1063</v>
      </c>
      <c r="AH90" s="199" t="s">
        <v>1060</v>
      </c>
      <c r="AI90" s="199" t="s">
        <v>557</v>
      </c>
      <c r="AJ90" s="199" t="s">
        <v>557</v>
      </c>
      <c r="AK90" s="199" t="s">
        <v>557</v>
      </c>
      <c r="AW90" s="198" t="s">
        <v>587</v>
      </c>
      <c r="AX90" s="199" t="s">
        <v>1083</v>
      </c>
      <c r="AY90" s="199" t="s">
        <v>557</v>
      </c>
      <c r="AZ90" s="199" t="s">
        <v>1085</v>
      </c>
      <c r="BA90" s="199" t="s">
        <v>1088</v>
      </c>
      <c r="BB90" s="199" t="s">
        <v>557</v>
      </c>
      <c r="BC90" s="199" t="s">
        <v>1087</v>
      </c>
    </row>
    <row r="91" spans="31:55" ht="20.399999999999999" thickBot="1" x14ac:dyDescent="0.35">
      <c r="AE91" s="198" t="s">
        <v>588</v>
      </c>
      <c r="AF91" s="199" t="s">
        <v>1064</v>
      </c>
      <c r="AG91" s="199" t="s">
        <v>1063</v>
      </c>
      <c r="AH91" s="199" t="s">
        <v>1060</v>
      </c>
      <c r="AI91" s="199" t="s">
        <v>557</v>
      </c>
      <c r="AJ91" s="199" t="s">
        <v>557</v>
      </c>
      <c r="AK91" s="199" t="s">
        <v>557</v>
      </c>
      <c r="AW91" s="198" t="s">
        <v>588</v>
      </c>
      <c r="AX91" s="199" t="s">
        <v>1083</v>
      </c>
      <c r="AY91" s="199" t="s">
        <v>557</v>
      </c>
      <c r="AZ91" s="199" t="s">
        <v>1085</v>
      </c>
      <c r="BA91" s="199" t="s">
        <v>1088</v>
      </c>
      <c r="BB91" s="199" t="s">
        <v>557</v>
      </c>
      <c r="BC91" s="199" t="s">
        <v>1087</v>
      </c>
    </row>
    <row r="92" spans="31:55" ht="20.399999999999999" thickBot="1" x14ac:dyDescent="0.35">
      <c r="AE92" s="198" t="s">
        <v>589</v>
      </c>
      <c r="AF92" s="199" t="s">
        <v>1065</v>
      </c>
      <c r="AG92" s="199" t="s">
        <v>1063</v>
      </c>
      <c r="AH92" s="199" t="s">
        <v>1060</v>
      </c>
      <c r="AI92" s="199" t="s">
        <v>557</v>
      </c>
      <c r="AJ92" s="199" t="s">
        <v>557</v>
      </c>
      <c r="AK92" s="199" t="s">
        <v>557</v>
      </c>
      <c r="AW92" s="198" t="s">
        <v>589</v>
      </c>
      <c r="AX92" s="199" t="s">
        <v>1083</v>
      </c>
      <c r="AY92" s="199" t="s">
        <v>557</v>
      </c>
      <c r="AZ92" s="199" t="s">
        <v>1085</v>
      </c>
      <c r="BA92" s="199" t="s">
        <v>1088</v>
      </c>
      <c r="BB92" s="199" t="s">
        <v>557</v>
      </c>
      <c r="BC92" s="199" t="s">
        <v>1087</v>
      </c>
    </row>
    <row r="93" spans="31:55" ht="20.399999999999999" thickBot="1" x14ac:dyDescent="0.35">
      <c r="AE93" s="198" t="s">
        <v>590</v>
      </c>
      <c r="AF93" s="199" t="s">
        <v>1065</v>
      </c>
      <c r="AG93" s="199" t="s">
        <v>1063</v>
      </c>
      <c r="AH93" s="199" t="s">
        <v>1066</v>
      </c>
      <c r="AI93" s="199" t="s">
        <v>557</v>
      </c>
      <c r="AJ93" s="199" t="s">
        <v>557</v>
      </c>
      <c r="AK93" s="199" t="s">
        <v>557</v>
      </c>
      <c r="AW93" s="198" t="s">
        <v>590</v>
      </c>
      <c r="AX93" s="199" t="s">
        <v>1083</v>
      </c>
      <c r="AY93" s="199" t="s">
        <v>557</v>
      </c>
      <c r="AZ93" s="199" t="s">
        <v>1085</v>
      </c>
      <c r="BA93" s="199" t="s">
        <v>1088</v>
      </c>
      <c r="BB93" s="199" t="s">
        <v>557</v>
      </c>
      <c r="BC93" s="199" t="s">
        <v>1087</v>
      </c>
    </row>
    <row r="94" spans="31:55" ht="20.399999999999999" thickBot="1" x14ac:dyDescent="0.35">
      <c r="AE94" s="198" t="s">
        <v>591</v>
      </c>
      <c r="AF94" s="199" t="s">
        <v>1067</v>
      </c>
      <c r="AG94" s="199" t="s">
        <v>1063</v>
      </c>
      <c r="AH94" s="199" t="s">
        <v>1066</v>
      </c>
      <c r="AI94" s="199" t="s">
        <v>557</v>
      </c>
      <c r="AJ94" s="199" t="s">
        <v>557</v>
      </c>
      <c r="AK94" s="199" t="s">
        <v>557</v>
      </c>
      <c r="AW94" s="198" t="s">
        <v>591</v>
      </c>
      <c r="AX94" s="199" t="s">
        <v>1083</v>
      </c>
      <c r="AY94" s="199" t="s">
        <v>557</v>
      </c>
      <c r="AZ94" s="199" t="s">
        <v>1085</v>
      </c>
      <c r="BA94" s="199" t="s">
        <v>1088</v>
      </c>
      <c r="BB94" s="199" t="s">
        <v>557</v>
      </c>
      <c r="BC94" s="199" t="s">
        <v>1087</v>
      </c>
    </row>
    <row r="95" spans="31:55" ht="20.399999999999999" thickBot="1" x14ac:dyDescent="0.35">
      <c r="AE95" s="198" t="s">
        <v>592</v>
      </c>
      <c r="AF95" s="199" t="s">
        <v>1068</v>
      </c>
      <c r="AG95" s="199" t="s">
        <v>1063</v>
      </c>
      <c r="AH95" s="199" t="s">
        <v>1066</v>
      </c>
      <c r="AI95" s="199" t="s">
        <v>557</v>
      </c>
      <c r="AJ95" s="199" t="s">
        <v>557</v>
      </c>
      <c r="AK95" s="199" t="s">
        <v>557</v>
      </c>
      <c r="AW95" s="198" t="s">
        <v>592</v>
      </c>
      <c r="AX95" s="199" t="s">
        <v>1083</v>
      </c>
      <c r="AY95" s="199" t="s">
        <v>557</v>
      </c>
      <c r="AZ95" s="199" t="s">
        <v>1085</v>
      </c>
      <c r="BA95" s="199" t="s">
        <v>1088</v>
      </c>
      <c r="BB95" s="199" t="s">
        <v>557</v>
      </c>
      <c r="BC95" s="199" t="s">
        <v>1087</v>
      </c>
    </row>
    <row r="96" spans="31:55" ht="20.399999999999999" thickBot="1" x14ac:dyDescent="0.35">
      <c r="AE96" s="198" t="s">
        <v>593</v>
      </c>
      <c r="AF96" s="199" t="s">
        <v>1069</v>
      </c>
      <c r="AG96" s="199" t="s">
        <v>1063</v>
      </c>
      <c r="AH96" s="199" t="s">
        <v>1066</v>
      </c>
      <c r="AI96" s="199" t="s">
        <v>557</v>
      </c>
      <c r="AJ96" s="199" t="s">
        <v>557</v>
      </c>
      <c r="AK96" s="199" t="s">
        <v>557</v>
      </c>
      <c r="AW96" s="198" t="s">
        <v>593</v>
      </c>
      <c r="AX96" s="199" t="s">
        <v>1083</v>
      </c>
      <c r="AY96" s="199" t="s">
        <v>557</v>
      </c>
      <c r="AZ96" s="199" t="s">
        <v>1085</v>
      </c>
      <c r="BA96" s="199" t="s">
        <v>1088</v>
      </c>
      <c r="BB96" s="199" t="s">
        <v>557</v>
      </c>
      <c r="BC96" s="199" t="s">
        <v>1087</v>
      </c>
    </row>
    <row r="97" spans="31:55" ht="20.399999999999999" thickBot="1" x14ac:dyDescent="0.35">
      <c r="AE97" s="198" t="s">
        <v>594</v>
      </c>
      <c r="AF97" s="199" t="s">
        <v>1069</v>
      </c>
      <c r="AG97" s="199" t="s">
        <v>1063</v>
      </c>
      <c r="AH97" s="199" t="s">
        <v>1066</v>
      </c>
      <c r="AI97" s="199" t="s">
        <v>557</v>
      </c>
      <c r="AJ97" s="199" t="s">
        <v>557</v>
      </c>
      <c r="AK97" s="199" t="s">
        <v>557</v>
      </c>
      <c r="AW97" s="198" t="s">
        <v>594</v>
      </c>
      <c r="AX97" s="199" t="s">
        <v>1083</v>
      </c>
      <c r="AY97" s="199" t="s">
        <v>557</v>
      </c>
      <c r="AZ97" s="199" t="s">
        <v>1085</v>
      </c>
      <c r="BA97" s="199" t="s">
        <v>1088</v>
      </c>
      <c r="BB97" s="199" t="s">
        <v>557</v>
      </c>
      <c r="BC97" s="199" t="s">
        <v>1087</v>
      </c>
    </row>
    <row r="98" spans="31:55" ht="15" thickBot="1" x14ac:dyDescent="0.35">
      <c r="AE98" s="198" t="s">
        <v>595</v>
      </c>
      <c r="AF98" s="199" t="s">
        <v>1070</v>
      </c>
      <c r="AG98" s="199" t="s">
        <v>1063</v>
      </c>
      <c r="AH98" s="199" t="s">
        <v>557</v>
      </c>
      <c r="AI98" s="199" t="s">
        <v>557</v>
      </c>
      <c r="AJ98" s="199" t="s">
        <v>557</v>
      </c>
      <c r="AK98" s="199" t="s">
        <v>557</v>
      </c>
      <c r="AW98" s="198" t="s">
        <v>595</v>
      </c>
      <c r="AX98" s="199" t="s">
        <v>1083</v>
      </c>
      <c r="AY98" s="199" t="s">
        <v>557</v>
      </c>
      <c r="AZ98" s="199" t="s">
        <v>1085</v>
      </c>
      <c r="BA98" s="199" t="s">
        <v>1088</v>
      </c>
      <c r="BB98" s="199" t="s">
        <v>557</v>
      </c>
      <c r="BC98" s="199" t="s">
        <v>1087</v>
      </c>
    </row>
    <row r="99" spans="31:55" ht="15" thickBot="1" x14ac:dyDescent="0.35">
      <c r="AE99" s="198" t="s">
        <v>596</v>
      </c>
      <c r="AF99" s="199" t="s">
        <v>1070</v>
      </c>
      <c r="AG99" s="199" t="s">
        <v>1071</v>
      </c>
      <c r="AH99" s="199" t="s">
        <v>557</v>
      </c>
      <c r="AI99" s="199" t="s">
        <v>557</v>
      </c>
      <c r="AJ99" s="199" t="s">
        <v>557</v>
      </c>
      <c r="AK99" s="199" t="s">
        <v>557</v>
      </c>
      <c r="AW99" s="198" t="s">
        <v>596</v>
      </c>
      <c r="AX99" s="199" t="s">
        <v>1083</v>
      </c>
      <c r="AY99" s="199" t="s">
        <v>557</v>
      </c>
      <c r="AZ99" s="199" t="s">
        <v>1085</v>
      </c>
      <c r="BA99" s="199" t="s">
        <v>1088</v>
      </c>
      <c r="BB99" s="199" t="s">
        <v>557</v>
      </c>
      <c r="BC99" s="199" t="s">
        <v>1087</v>
      </c>
    </row>
    <row r="100" spans="31:55" ht="15" thickBot="1" x14ac:dyDescent="0.35">
      <c r="AE100" s="198" t="s">
        <v>597</v>
      </c>
      <c r="AF100" s="199" t="s">
        <v>1070</v>
      </c>
      <c r="AG100" s="199" t="s">
        <v>1071</v>
      </c>
      <c r="AH100" s="199" t="s">
        <v>557</v>
      </c>
      <c r="AI100" s="199" t="s">
        <v>557</v>
      </c>
      <c r="AJ100" s="199" t="s">
        <v>557</v>
      </c>
      <c r="AK100" s="199" t="s">
        <v>557</v>
      </c>
      <c r="AW100" s="198" t="s">
        <v>597</v>
      </c>
      <c r="AX100" s="199" t="s">
        <v>1083</v>
      </c>
      <c r="AY100" s="199" t="s">
        <v>557</v>
      </c>
      <c r="AZ100" s="199" t="s">
        <v>1085</v>
      </c>
      <c r="BA100" s="199" t="s">
        <v>1088</v>
      </c>
      <c r="BB100" s="199" t="s">
        <v>557</v>
      </c>
      <c r="BC100" s="199" t="s">
        <v>1087</v>
      </c>
    </row>
    <row r="101" spans="31:55" ht="15" thickBot="1" x14ac:dyDescent="0.35">
      <c r="AE101" s="198" t="s">
        <v>598</v>
      </c>
      <c r="AF101" s="199" t="s">
        <v>1072</v>
      </c>
      <c r="AG101" s="199" t="s">
        <v>1071</v>
      </c>
      <c r="AH101" s="199" t="s">
        <v>557</v>
      </c>
      <c r="AI101" s="199" t="s">
        <v>557</v>
      </c>
      <c r="AJ101" s="199" t="s">
        <v>557</v>
      </c>
      <c r="AK101" s="199" t="s">
        <v>557</v>
      </c>
      <c r="AW101" s="198" t="s">
        <v>598</v>
      </c>
      <c r="AX101" s="199" t="s">
        <v>1083</v>
      </c>
      <c r="AY101" s="199" t="s">
        <v>557</v>
      </c>
      <c r="AZ101" s="199" t="s">
        <v>1085</v>
      </c>
      <c r="BA101" s="199" t="s">
        <v>1088</v>
      </c>
      <c r="BB101" s="199" t="s">
        <v>557</v>
      </c>
      <c r="BC101" s="199" t="s">
        <v>1087</v>
      </c>
    </row>
    <row r="102" spans="31:55" ht="15" thickBot="1" x14ac:dyDescent="0.35">
      <c r="AE102" s="198" t="s">
        <v>599</v>
      </c>
      <c r="AF102" s="199" t="s">
        <v>1073</v>
      </c>
      <c r="AG102" s="199" t="s">
        <v>557</v>
      </c>
      <c r="AH102" s="199" t="s">
        <v>557</v>
      </c>
      <c r="AI102" s="199" t="s">
        <v>557</v>
      </c>
      <c r="AJ102" s="199" t="s">
        <v>557</v>
      </c>
      <c r="AK102" s="199" t="s">
        <v>557</v>
      </c>
      <c r="AW102" s="198" t="s">
        <v>599</v>
      </c>
      <c r="AX102" s="199" t="s">
        <v>1083</v>
      </c>
      <c r="AY102" s="199" t="s">
        <v>557</v>
      </c>
      <c r="AZ102" s="199" t="s">
        <v>1085</v>
      </c>
      <c r="BA102" s="199" t="s">
        <v>1088</v>
      </c>
      <c r="BB102" s="199" t="s">
        <v>557</v>
      </c>
      <c r="BC102" s="199" t="s">
        <v>1087</v>
      </c>
    </row>
    <row r="103" spans="31:55" ht="15" thickBot="1" x14ac:dyDescent="0.35">
      <c r="AE103" s="198" t="s">
        <v>600</v>
      </c>
      <c r="AF103" s="199" t="s">
        <v>1074</v>
      </c>
      <c r="AG103" s="199" t="s">
        <v>557</v>
      </c>
      <c r="AH103" s="199" t="s">
        <v>557</v>
      </c>
      <c r="AI103" s="199" t="s">
        <v>557</v>
      </c>
      <c r="AJ103" s="199" t="s">
        <v>557</v>
      </c>
      <c r="AK103" s="199" t="s">
        <v>557</v>
      </c>
      <c r="AW103" s="198" t="s">
        <v>600</v>
      </c>
      <c r="AX103" s="199" t="s">
        <v>1083</v>
      </c>
      <c r="AY103" s="199" t="s">
        <v>557</v>
      </c>
      <c r="AZ103" s="199" t="s">
        <v>1085</v>
      </c>
      <c r="BA103" s="199" t="s">
        <v>1088</v>
      </c>
      <c r="BB103" s="199" t="s">
        <v>557</v>
      </c>
      <c r="BC103" s="199" t="s">
        <v>1087</v>
      </c>
    </row>
    <row r="104" spans="31:55" ht="15" thickBot="1" x14ac:dyDescent="0.35">
      <c r="AE104" s="198" t="s">
        <v>601</v>
      </c>
      <c r="AF104" s="199" t="s">
        <v>1075</v>
      </c>
      <c r="AG104" s="199" t="s">
        <v>557</v>
      </c>
      <c r="AH104" s="199" t="s">
        <v>557</v>
      </c>
      <c r="AI104" s="199" t="s">
        <v>557</v>
      </c>
      <c r="AJ104" s="199" t="s">
        <v>557</v>
      </c>
      <c r="AK104" s="199" t="s">
        <v>557</v>
      </c>
      <c r="AW104" s="198" t="s">
        <v>601</v>
      </c>
      <c r="AX104" s="199" t="s">
        <v>1083</v>
      </c>
      <c r="AY104" s="199" t="s">
        <v>557</v>
      </c>
      <c r="AZ104" s="199" t="s">
        <v>1085</v>
      </c>
      <c r="BA104" s="199" t="s">
        <v>1088</v>
      </c>
      <c r="BB104" s="199" t="s">
        <v>557</v>
      </c>
      <c r="BC104" s="199" t="s">
        <v>1087</v>
      </c>
    </row>
    <row r="105" spans="31:55" ht="15" thickBot="1" x14ac:dyDescent="0.35">
      <c r="AE105" s="198" t="s">
        <v>602</v>
      </c>
      <c r="AF105" s="199" t="s">
        <v>1076</v>
      </c>
      <c r="AG105" s="199" t="s">
        <v>557</v>
      </c>
      <c r="AH105" s="199" t="s">
        <v>557</v>
      </c>
      <c r="AI105" s="199" t="s">
        <v>557</v>
      </c>
      <c r="AJ105" s="199" t="s">
        <v>557</v>
      </c>
      <c r="AK105" s="199" t="s">
        <v>557</v>
      </c>
      <c r="AW105" s="198" t="s">
        <v>602</v>
      </c>
      <c r="AX105" s="199" t="s">
        <v>1083</v>
      </c>
      <c r="AY105" s="199" t="s">
        <v>557</v>
      </c>
      <c r="AZ105" s="199" t="s">
        <v>557</v>
      </c>
      <c r="BA105" s="199" t="s">
        <v>1088</v>
      </c>
      <c r="BB105" s="199" t="s">
        <v>557</v>
      </c>
      <c r="BC105" s="199" t="s">
        <v>1087</v>
      </c>
    </row>
    <row r="106" spans="31:55" ht="15" thickBot="1" x14ac:dyDescent="0.35">
      <c r="AE106" s="198" t="s">
        <v>603</v>
      </c>
      <c r="AF106" s="199" t="s">
        <v>1077</v>
      </c>
      <c r="AG106" s="199" t="s">
        <v>557</v>
      </c>
      <c r="AH106" s="199" t="s">
        <v>557</v>
      </c>
      <c r="AI106" s="199" t="s">
        <v>557</v>
      </c>
      <c r="AJ106" s="199" t="s">
        <v>557</v>
      </c>
      <c r="AK106" s="199" t="s">
        <v>557</v>
      </c>
      <c r="AW106" s="198" t="s">
        <v>603</v>
      </c>
      <c r="AX106" s="199" t="s">
        <v>1083</v>
      </c>
      <c r="AY106" s="199" t="s">
        <v>557</v>
      </c>
      <c r="AZ106" s="199" t="s">
        <v>557</v>
      </c>
      <c r="BA106" s="199" t="s">
        <v>1088</v>
      </c>
      <c r="BB106" s="199" t="s">
        <v>557</v>
      </c>
      <c r="BC106" s="199" t="s">
        <v>1087</v>
      </c>
    </row>
    <row r="107" spans="31:55" ht="15" thickBot="1" x14ac:dyDescent="0.35">
      <c r="AE107" s="198" t="s">
        <v>604</v>
      </c>
      <c r="AF107" s="199" t="s">
        <v>1078</v>
      </c>
      <c r="AG107" s="199" t="s">
        <v>557</v>
      </c>
      <c r="AH107" s="199" t="s">
        <v>557</v>
      </c>
      <c r="AI107" s="199" t="s">
        <v>557</v>
      </c>
      <c r="AJ107" s="199" t="s">
        <v>557</v>
      </c>
      <c r="AK107" s="199" t="s">
        <v>557</v>
      </c>
      <c r="AW107" s="198" t="s">
        <v>604</v>
      </c>
      <c r="AX107" s="199" t="s">
        <v>1083</v>
      </c>
      <c r="AY107" s="199" t="s">
        <v>557</v>
      </c>
      <c r="AZ107" s="199" t="s">
        <v>557</v>
      </c>
      <c r="BA107" s="199" t="s">
        <v>557</v>
      </c>
      <c r="BB107" s="199" t="s">
        <v>557</v>
      </c>
      <c r="BC107" s="199" t="s">
        <v>1087</v>
      </c>
    </row>
    <row r="108" spans="31:55" ht="15" thickBot="1" x14ac:dyDescent="0.35">
      <c r="AE108" s="198" t="s">
        <v>605</v>
      </c>
      <c r="AF108" s="199" t="s">
        <v>1078</v>
      </c>
      <c r="AG108" s="199" t="s">
        <v>557</v>
      </c>
      <c r="AH108" s="199" t="s">
        <v>557</v>
      </c>
      <c r="AI108" s="199" t="s">
        <v>557</v>
      </c>
      <c r="AJ108" s="199" t="s">
        <v>557</v>
      </c>
      <c r="AK108" s="199" t="s">
        <v>557</v>
      </c>
      <c r="AW108" s="198" t="s">
        <v>605</v>
      </c>
      <c r="AX108" s="199" t="s">
        <v>1083</v>
      </c>
      <c r="AY108" s="199" t="s">
        <v>557</v>
      </c>
      <c r="AZ108" s="199" t="s">
        <v>557</v>
      </c>
      <c r="BA108" s="199" t="s">
        <v>557</v>
      </c>
      <c r="BB108" s="199" t="s">
        <v>557</v>
      </c>
      <c r="BC108" s="199" t="s">
        <v>1087</v>
      </c>
    </row>
    <row r="109" spans="31:55" ht="18.600000000000001" thickBot="1" x14ac:dyDescent="0.35">
      <c r="AE109" s="93"/>
      <c r="AW109" s="93"/>
    </row>
    <row r="110" spans="31:55" ht="15" thickBot="1" x14ac:dyDescent="0.35">
      <c r="AE110" s="198" t="s">
        <v>711</v>
      </c>
      <c r="AF110" s="198" t="s">
        <v>761</v>
      </c>
      <c r="AG110" s="198" t="s">
        <v>762</v>
      </c>
      <c r="AH110" s="198" t="s">
        <v>763</v>
      </c>
      <c r="AI110" s="198" t="s">
        <v>764</v>
      </c>
      <c r="AJ110" s="198" t="s">
        <v>765</v>
      </c>
      <c r="AK110" s="198" t="s">
        <v>766</v>
      </c>
      <c r="AW110" s="198" t="s">
        <v>711</v>
      </c>
      <c r="AX110" s="198" t="s">
        <v>761</v>
      </c>
      <c r="AY110" s="198" t="s">
        <v>762</v>
      </c>
      <c r="AZ110" s="198" t="s">
        <v>763</v>
      </c>
      <c r="BA110" s="198" t="s">
        <v>764</v>
      </c>
      <c r="BB110" s="198" t="s">
        <v>765</v>
      </c>
      <c r="BC110" s="198" t="s">
        <v>766</v>
      </c>
    </row>
    <row r="111" spans="31:55" ht="15" thickBot="1" x14ac:dyDescent="0.35">
      <c r="AE111" s="198" t="s">
        <v>556</v>
      </c>
      <c r="AF111" s="199">
        <v>496020.8</v>
      </c>
      <c r="AG111" s="199">
        <v>27046.6</v>
      </c>
      <c r="AH111" s="199">
        <v>13571</v>
      </c>
      <c r="AI111" s="199">
        <v>2921.9</v>
      </c>
      <c r="AJ111" s="199">
        <v>0</v>
      </c>
      <c r="AK111" s="199">
        <v>29056.5</v>
      </c>
      <c r="AW111" s="198" t="s">
        <v>556</v>
      </c>
      <c r="AX111" s="199">
        <v>176072.9</v>
      </c>
      <c r="AY111" s="199">
        <v>221.7</v>
      </c>
      <c r="AZ111" s="199">
        <v>5296.1</v>
      </c>
      <c r="BA111" s="199">
        <v>45116.4</v>
      </c>
      <c r="BB111" s="199">
        <v>0</v>
      </c>
      <c r="BC111" s="199">
        <v>24601.200000000001</v>
      </c>
    </row>
    <row r="112" spans="31:55" ht="15" thickBot="1" x14ac:dyDescent="0.35">
      <c r="AE112" s="198" t="s">
        <v>558</v>
      </c>
      <c r="AF112" s="199">
        <v>388694.4</v>
      </c>
      <c r="AG112" s="199">
        <v>27046.6</v>
      </c>
      <c r="AH112" s="199">
        <v>13571</v>
      </c>
      <c r="AI112" s="199">
        <v>2921.9</v>
      </c>
      <c r="AJ112" s="199">
        <v>0</v>
      </c>
      <c r="AK112" s="199">
        <v>29056.5</v>
      </c>
      <c r="AW112" s="198" t="s">
        <v>558</v>
      </c>
      <c r="AX112" s="199">
        <v>176072.9</v>
      </c>
      <c r="AY112" s="199">
        <v>221.7</v>
      </c>
      <c r="AZ112" s="199">
        <v>5296.1</v>
      </c>
      <c r="BA112" s="199">
        <v>45116.4</v>
      </c>
      <c r="BB112" s="199">
        <v>0</v>
      </c>
      <c r="BC112" s="199">
        <v>24601.200000000001</v>
      </c>
    </row>
    <row r="113" spans="31:55" ht="15" thickBot="1" x14ac:dyDescent="0.35">
      <c r="AE113" s="198" t="s">
        <v>559</v>
      </c>
      <c r="AF113" s="199">
        <v>353039.6</v>
      </c>
      <c r="AG113" s="199">
        <v>16976.900000000001</v>
      </c>
      <c r="AH113" s="199">
        <v>13571</v>
      </c>
      <c r="AI113" s="199">
        <v>2921.9</v>
      </c>
      <c r="AJ113" s="199">
        <v>0</v>
      </c>
      <c r="AK113" s="199">
        <v>29056.5</v>
      </c>
      <c r="AW113" s="198" t="s">
        <v>559</v>
      </c>
      <c r="AX113" s="199">
        <v>176072.9</v>
      </c>
      <c r="AY113" s="199">
        <v>221.7</v>
      </c>
      <c r="AZ113" s="199">
        <v>5296.1</v>
      </c>
      <c r="BA113" s="199">
        <v>45116.4</v>
      </c>
      <c r="BB113" s="199">
        <v>0</v>
      </c>
      <c r="BC113" s="199">
        <v>24601.200000000001</v>
      </c>
    </row>
    <row r="114" spans="31:55" ht="15" thickBot="1" x14ac:dyDescent="0.35">
      <c r="AE114" s="198" t="s">
        <v>560</v>
      </c>
      <c r="AF114" s="199">
        <v>353039.6</v>
      </c>
      <c r="AG114" s="199">
        <v>16976.900000000001</v>
      </c>
      <c r="AH114" s="199">
        <v>9770.2000000000007</v>
      </c>
      <c r="AI114" s="199">
        <v>0</v>
      </c>
      <c r="AJ114" s="199">
        <v>0</v>
      </c>
      <c r="AK114" s="199">
        <v>29056.5</v>
      </c>
      <c r="AW114" s="198" t="s">
        <v>560</v>
      </c>
      <c r="AX114" s="199">
        <v>176072.9</v>
      </c>
      <c r="AY114" s="199">
        <v>221.7</v>
      </c>
      <c r="AZ114" s="199">
        <v>5296.1</v>
      </c>
      <c r="BA114" s="199">
        <v>45116.4</v>
      </c>
      <c r="BB114" s="199">
        <v>0</v>
      </c>
      <c r="BC114" s="199">
        <v>24601.200000000001</v>
      </c>
    </row>
    <row r="115" spans="31:55" ht="15" thickBot="1" x14ac:dyDescent="0.35">
      <c r="AE115" s="198" t="s">
        <v>561</v>
      </c>
      <c r="AF115" s="199">
        <v>353039.6</v>
      </c>
      <c r="AG115" s="199">
        <v>13394</v>
      </c>
      <c r="AH115" s="199">
        <v>8040.2</v>
      </c>
      <c r="AI115" s="199">
        <v>0</v>
      </c>
      <c r="AJ115" s="199">
        <v>0</v>
      </c>
      <c r="AK115" s="199">
        <v>29056.5</v>
      </c>
      <c r="AW115" s="198" t="s">
        <v>561</v>
      </c>
      <c r="AX115" s="199">
        <v>176072.9</v>
      </c>
      <c r="AY115" s="199">
        <v>221.7</v>
      </c>
      <c r="AZ115" s="199">
        <v>5296.1</v>
      </c>
      <c r="BA115" s="199">
        <v>45116.4</v>
      </c>
      <c r="BB115" s="199">
        <v>0</v>
      </c>
      <c r="BC115" s="199">
        <v>24601.200000000001</v>
      </c>
    </row>
    <row r="116" spans="31:55" ht="15" thickBot="1" x14ac:dyDescent="0.35">
      <c r="AE116" s="198" t="s">
        <v>562</v>
      </c>
      <c r="AF116" s="199">
        <v>335307.2</v>
      </c>
      <c r="AG116" s="199">
        <v>13394</v>
      </c>
      <c r="AH116" s="199">
        <v>8040.2</v>
      </c>
      <c r="AI116" s="199">
        <v>0</v>
      </c>
      <c r="AJ116" s="199">
        <v>0</v>
      </c>
      <c r="AK116" s="199">
        <v>29056.5</v>
      </c>
      <c r="AW116" s="198" t="s">
        <v>562</v>
      </c>
      <c r="AX116" s="199">
        <v>176072.9</v>
      </c>
      <c r="AY116" s="199">
        <v>221.7</v>
      </c>
      <c r="AZ116" s="199">
        <v>5296.1</v>
      </c>
      <c r="BA116" s="199">
        <v>45116.4</v>
      </c>
      <c r="BB116" s="199">
        <v>0</v>
      </c>
      <c r="BC116" s="199">
        <v>24601.200000000001</v>
      </c>
    </row>
    <row r="117" spans="31:55" ht="15" thickBot="1" x14ac:dyDescent="0.35">
      <c r="AE117" s="198" t="s">
        <v>563</v>
      </c>
      <c r="AF117" s="199">
        <v>296380</v>
      </c>
      <c r="AG117" s="199">
        <v>6294.3</v>
      </c>
      <c r="AH117" s="199">
        <v>8040.2</v>
      </c>
      <c r="AI117" s="199">
        <v>0</v>
      </c>
      <c r="AJ117" s="199">
        <v>0</v>
      </c>
      <c r="AK117" s="199">
        <v>29056.5</v>
      </c>
      <c r="AW117" s="198" t="s">
        <v>563</v>
      </c>
      <c r="AX117" s="199">
        <v>176072.9</v>
      </c>
      <c r="AY117" s="199">
        <v>221.7</v>
      </c>
      <c r="AZ117" s="199">
        <v>5296.1</v>
      </c>
      <c r="BA117" s="199">
        <v>45116.4</v>
      </c>
      <c r="BB117" s="199">
        <v>0</v>
      </c>
      <c r="BC117" s="199">
        <v>24601.200000000001</v>
      </c>
    </row>
    <row r="118" spans="31:55" ht="15" thickBot="1" x14ac:dyDescent="0.35">
      <c r="AE118" s="198" t="s">
        <v>564</v>
      </c>
      <c r="AF118" s="199">
        <v>296380</v>
      </c>
      <c r="AG118" s="199">
        <v>6294.3</v>
      </c>
      <c r="AH118" s="199">
        <v>8040.2</v>
      </c>
      <c r="AI118" s="199">
        <v>0</v>
      </c>
      <c r="AJ118" s="199">
        <v>0</v>
      </c>
      <c r="AK118" s="199">
        <v>29056.5</v>
      </c>
      <c r="AW118" s="198" t="s">
        <v>564</v>
      </c>
      <c r="AX118" s="199">
        <v>176072.9</v>
      </c>
      <c r="AY118" s="199">
        <v>0</v>
      </c>
      <c r="AZ118" s="199">
        <v>5296.1</v>
      </c>
      <c r="BA118" s="199">
        <v>45116.4</v>
      </c>
      <c r="BB118" s="199">
        <v>0</v>
      </c>
      <c r="BC118" s="199">
        <v>24601.200000000001</v>
      </c>
    </row>
    <row r="119" spans="31:55" ht="15" thickBot="1" x14ac:dyDescent="0.35">
      <c r="AE119" s="198" t="s">
        <v>565</v>
      </c>
      <c r="AF119" s="199">
        <v>290340.2</v>
      </c>
      <c r="AG119" s="199">
        <v>6294.3</v>
      </c>
      <c r="AH119" s="199">
        <v>8040.2</v>
      </c>
      <c r="AI119" s="199">
        <v>0</v>
      </c>
      <c r="AJ119" s="199">
        <v>0</v>
      </c>
      <c r="AK119" s="199">
        <v>29056.5</v>
      </c>
      <c r="AW119" s="198" t="s">
        <v>565</v>
      </c>
      <c r="AX119" s="199">
        <v>176072.9</v>
      </c>
      <c r="AY119" s="199">
        <v>0</v>
      </c>
      <c r="AZ119" s="199">
        <v>5296.1</v>
      </c>
      <c r="BA119" s="199">
        <v>45116.4</v>
      </c>
      <c r="BB119" s="199">
        <v>0</v>
      </c>
      <c r="BC119" s="199">
        <v>24601.200000000001</v>
      </c>
    </row>
    <row r="120" spans="31:55" ht="15" thickBot="1" x14ac:dyDescent="0.35">
      <c r="AE120" s="198" t="s">
        <v>566</v>
      </c>
      <c r="AF120" s="199">
        <v>274955.2</v>
      </c>
      <c r="AG120" s="199">
        <v>6294.3</v>
      </c>
      <c r="AH120" s="199">
        <v>8040.2</v>
      </c>
      <c r="AI120" s="199">
        <v>0</v>
      </c>
      <c r="AJ120" s="199">
        <v>0</v>
      </c>
      <c r="AK120" s="199">
        <v>29056.5</v>
      </c>
      <c r="AW120" s="198" t="s">
        <v>566</v>
      </c>
      <c r="AX120" s="199">
        <v>176072.9</v>
      </c>
      <c r="AY120" s="199">
        <v>0</v>
      </c>
      <c r="AZ120" s="199">
        <v>5296.1</v>
      </c>
      <c r="BA120" s="199">
        <v>45116.4</v>
      </c>
      <c r="BB120" s="199">
        <v>0</v>
      </c>
      <c r="BC120" s="199">
        <v>24601.200000000001</v>
      </c>
    </row>
    <row r="121" spans="31:55" ht="15" thickBot="1" x14ac:dyDescent="0.35">
      <c r="AE121" s="198" t="s">
        <v>567</v>
      </c>
      <c r="AF121" s="199">
        <v>274955.2</v>
      </c>
      <c r="AG121" s="199">
        <v>6294.3</v>
      </c>
      <c r="AH121" s="199">
        <v>8040.2</v>
      </c>
      <c r="AI121" s="199">
        <v>0</v>
      </c>
      <c r="AJ121" s="199">
        <v>0</v>
      </c>
      <c r="AK121" s="199">
        <v>29056.5</v>
      </c>
      <c r="AW121" s="198" t="s">
        <v>567</v>
      </c>
      <c r="AX121" s="199">
        <v>176072.9</v>
      </c>
      <c r="AY121" s="199">
        <v>0</v>
      </c>
      <c r="AZ121" s="199">
        <v>5296.1</v>
      </c>
      <c r="BA121" s="199">
        <v>45116.4</v>
      </c>
      <c r="BB121" s="199">
        <v>0</v>
      </c>
      <c r="BC121" s="199">
        <v>24601.200000000001</v>
      </c>
    </row>
    <row r="122" spans="31:55" ht="15" thickBot="1" x14ac:dyDescent="0.35">
      <c r="AE122" s="198" t="s">
        <v>568</v>
      </c>
      <c r="AF122" s="199">
        <v>262373.7</v>
      </c>
      <c r="AG122" s="199">
        <v>6294.3</v>
      </c>
      <c r="AH122" s="199">
        <v>8040.2</v>
      </c>
      <c r="AI122" s="199">
        <v>0</v>
      </c>
      <c r="AJ122" s="199">
        <v>0</v>
      </c>
      <c r="AK122" s="199">
        <v>29056.5</v>
      </c>
      <c r="AW122" s="198" t="s">
        <v>568</v>
      </c>
      <c r="AX122" s="199">
        <v>176072.9</v>
      </c>
      <c r="AY122" s="199">
        <v>0</v>
      </c>
      <c r="AZ122" s="199">
        <v>5296.1</v>
      </c>
      <c r="BA122" s="199">
        <v>45116.4</v>
      </c>
      <c r="BB122" s="199">
        <v>0</v>
      </c>
      <c r="BC122" s="199">
        <v>24601.200000000001</v>
      </c>
    </row>
    <row r="123" spans="31:55" ht="15" thickBot="1" x14ac:dyDescent="0.35">
      <c r="AE123" s="198" t="s">
        <v>569</v>
      </c>
      <c r="AF123" s="199">
        <v>262373.7</v>
      </c>
      <c r="AG123" s="199">
        <v>4219.3999999999996</v>
      </c>
      <c r="AH123" s="199">
        <v>8040.2</v>
      </c>
      <c r="AI123" s="199">
        <v>0</v>
      </c>
      <c r="AJ123" s="199">
        <v>0</v>
      </c>
      <c r="AK123" s="199">
        <v>29056.5</v>
      </c>
      <c r="AW123" s="198" t="s">
        <v>569</v>
      </c>
      <c r="AX123" s="199">
        <v>176072.9</v>
      </c>
      <c r="AY123" s="199">
        <v>0</v>
      </c>
      <c r="AZ123" s="199">
        <v>5296.1</v>
      </c>
      <c r="BA123" s="199">
        <v>45116.4</v>
      </c>
      <c r="BB123" s="199">
        <v>0</v>
      </c>
      <c r="BC123" s="199">
        <v>24601.200000000001</v>
      </c>
    </row>
    <row r="124" spans="31:55" ht="15" thickBot="1" x14ac:dyDescent="0.35">
      <c r="AE124" s="198" t="s">
        <v>570</v>
      </c>
      <c r="AF124" s="199">
        <v>230719.7</v>
      </c>
      <c r="AG124" s="199">
        <v>4219.3999999999996</v>
      </c>
      <c r="AH124" s="199">
        <v>8040.2</v>
      </c>
      <c r="AI124" s="199">
        <v>0</v>
      </c>
      <c r="AJ124" s="199">
        <v>0</v>
      </c>
      <c r="AK124" s="199">
        <v>29056.5</v>
      </c>
      <c r="AW124" s="198" t="s">
        <v>570</v>
      </c>
      <c r="AX124" s="199">
        <v>176072.9</v>
      </c>
      <c r="AY124" s="199">
        <v>0</v>
      </c>
      <c r="AZ124" s="199">
        <v>5296.1</v>
      </c>
      <c r="BA124" s="199">
        <v>45116.4</v>
      </c>
      <c r="BB124" s="199">
        <v>0</v>
      </c>
      <c r="BC124" s="199">
        <v>24601.200000000001</v>
      </c>
    </row>
    <row r="125" spans="31:55" ht="15" thickBot="1" x14ac:dyDescent="0.35">
      <c r="AE125" s="198" t="s">
        <v>571</v>
      </c>
      <c r="AF125" s="199">
        <v>230719.7</v>
      </c>
      <c r="AG125" s="199">
        <v>4219.3999999999996</v>
      </c>
      <c r="AH125" s="199">
        <v>8040.2</v>
      </c>
      <c r="AI125" s="199">
        <v>0</v>
      </c>
      <c r="AJ125" s="199">
        <v>0</v>
      </c>
      <c r="AK125" s="199">
        <v>0</v>
      </c>
      <c r="AW125" s="198" t="s">
        <v>571</v>
      </c>
      <c r="AX125" s="199">
        <v>176072.9</v>
      </c>
      <c r="AY125" s="199">
        <v>0</v>
      </c>
      <c r="AZ125" s="199">
        <v>5296.1</v>
      </c>
      <c r="BA125" s="199">
        <v>45116.4</v>
      </c>
      <c r="BB125" s="199">
        <v>0</v>
      </c>
      <c r="BC125" s="199">
        <v>24601.200000000001</v>
      </c>
    </row>
    <row r="126" spans="31:55" ht="15" thickBot="1" x14ac:dyDescent="0.35">
      <c r="AE126" s="198" t="s">
        <v>572</v>
      </c>
      <c r="AF126" s="199">
        <v>214170.3</v>
      </c>
      <c r="AG126" s="199">
        <v>4219.3999999999996</v>
      </c>
      <c r="AH126" s="199">
        <v>8040.2</v>
      </c>
      <c r="AI126" s="199">
        <v>0</v>
      </c>
      <c r="AJ126" s="199">
        <v>0</v>
      </c>
      <c r="AK126" s="199">
        <v>0</v>
      </c>
      <c r="AW126" s="198" t="s">
        <v>572</v>
      </c>
      <c r="AX126" s="199">
        <v>176072.9</v>
      </c>
      <c r="AY126" s="199">
        <v>0</v>
      </c>
      <c r="AZ126" s="199">
        <v>5296.1</v>
      </c>
      <c r="BA126" s="199">
        <v>45116.4</v>
      </c>
      <c r="BB126" s="199">
        <v>0</v>
      </c>
      <c r="BC126" s="199">
        <v>24601.200000000001</v>
      </c>
    </row>
    <row r="127" spans="31:55" ht="15" thickBot="1" x14ac:dyDescent="0.35">
      <c r="AE127" s="198" t="s">
        <v>573</v>
      </c>
      <c r="AF127" s="199">
        <v>214170.3</v>
      </c>
      <c r="AG127" s="199">
        <v>4219.3999999999996</v>
      </c>
      <c r="AH127" s="199">
        <v>8040.2</v>
      </c>
      <c r="AI127" s="199">
        <v>0</v>
      </c>
      <c r="AJ127" s="199">
        <v>0</v>
      </c>
      <c r="AK127" s="199">
        <v>0</v>
      </c>
      <c r="AW127" s="198" t="s">
        <v>573</v>
      </c>
      <c r="AX127" s="199">
        <v>176072.9</v>
      </c>
      <c r="AY127" s="199">
        <v>0</v>
      </c>
      <c r="AZ127" s="199">
        <v>5296.1</v>
      </c>
      <c r="BA127" s="199">
        <v>45116.4</v>
      </c>
      <c r="BB127" s="199">
        <v>0</v>
      </c>
      <c r="BC127" s="199">
        <v>24601.200000000001</v>
      </c>
    </row>
    <row r="128" spans="31:55" ht="15" thickBot="1" x14ac:dyDescent="0.35">
      <c r="AE128" s="198" t="s">
        <v>574</v>
      </c>
      <c r="AF128" s="199">
        <v>209566.4</v>
      </c>
      <c r="AG128" s="199">
        <v>4219.3999999999996</v>
      </c>
      <c r="AH128" s="199">
        <v>8040.2</v>
      </c>
      <c r="AI128" s="199">
        <v>0</v>
      </c>
      <c r="AJ128" s="199">
        <v>0</v>
      </c>
      <c r="AK128" s="199">
        <v>0</v>
      </c>
      <c r="AW128" s="198" t="s">
        <v>574</v>
      </c>
      <c r="AX128" s="199">
        <v>176072.9</v>
      </c>
      <c r="AY128" s="199">
        <v>0</v>
      </c>
      <c r="AZ128" s="199">
        <v>5296.1</v>
      </c>
      <c r="BA128" s="199">
        <v>45116.4</v>
      </c>
      <c r="BB128" s="199">
        <v>0</v>
      </c>
      <c r="BC128" s="199">
        <v>24601.200000000001</v>
      </c>
    </row>
    <row r="129" spans="31:55" ht="15" thickBot="1" x14ac:dyDescent="0.35">
      <c r="AE129" s="198" t="s">
        <v>575</v>
      </c>
      <c r="AF129" s="199">
        <v>207807.5</v>
      </c>
      <c r="AG129" s="199">
        <v>4219.3999999999996</v>
      </c>
      <c r="AH129" s="199">
        <v>8040.2</v>
      </c>
      <c r="AI129" s="199">
        <v>0</v>
      </c>
      <c r="AJ129" s="199">
        <v>0</v>
      </c>
      <c r="AK129" s="199">
        <v>0</v>
      </c>
      <c r="AW129" s="198" t="s">
        <v>575</v>
      </c>
      <c r="AX129" s="199">
        <v>176072.9</v>
      </c>
      <c r="AY129" s="199">
        <v>0</v>
      </c>
      <c r="AZ129" s="199">
        <v>5296.1</v>
      </c>
      <c r="BA129" s="199">
        <v>45116.4</v>
      </c>
      <c r="BB129" s="199">
        <v>0</v>
      </c>
      <c r="BC129" s="199">
        <v>24601.200000000001</v>
      </c>
    </row>
    <row r="130" spans="31:55" ht="15" thickBot="1" x14ac:dyDescent="0.35">
      <c r="AE130" s="198" t="s">
        <v>576</v>
      </c>
      <c r="AF130" s="199">
        <v>204733.6</v>
      </c>
      <c r="AG130" s="199">
        <v>4219.3999999999996</v>
      </c>
      <c r="AH130" s="199">
        <v>8040.2</v>
      </c>
      <c r="AI130" s="199">
        <v>0</v>
      </c>
      <c r="AJ130" s="199">
        <v>0</v>
      </c>
      <c r="AK130" s="199">
        <v>0</v>
      </c>
      <c r="AW130" s="198" t="s">
        <v>576</v>
      </c>
      <c r="AX130" s="199">
        <v>176072.9</v>
      </c>
      <c r="AY130" s="199">
        <v>0</v>
      </c>
      <c r="AZ130" s="199">
        <v>5296.1</v>
      </c>
      <c r="BA130" s="199">
        <v>45116.4</v>
      </c>
      <c r="BB130" s="199">
        <v>0</v>
      </c>
      <c r="BC130" s="199">
        <v>24601.200000000001</v>
      </c>
    </row>
    <row r="131" spans="31:55" ht="15" thickBot="1" x14ac:dyDescent="0.35">
      <c r="AE131" s="198" t="s">
        <v>577</v>
      </c>
      <c r="AF131" s="199">
        <v>204733.6</v>
      </c>
      <c r="AG131" s="199">
        <v>4219.3999999999996</v>
      </c>
      <c r="AH131" s="199">
        <v>8040.2</v>
      </c>
      <c r="AI131" s="199">
        <v>0</v>
      </c>
      <c r="AJ131" s="199">
        <v>0</v>
      </c>
      <c r="AK131" s="199">
        <v>0</v>
      </c>
      <c r="AW131" s="198" t="s">
        <v>577</v>
      </c>
      <c r="AX131" s="199">
        <v>176072.9</v>
      </c>
      <c r="AY131" s="199">
        <v>0</v>
      </c>
      <c r="AZ131" s="199">
        <v>5296.1</v>
      </c>
      <c r="BA131" s="199">
        <v>45116.4</v>
      </c>
      <c r="BB131" s="199">
        <v>0</v>
      </c>
      <c r="BC131" s="199">
        <v>24601.200000000001</v>
      </c>
    </row>
    <row r="132" spans="31:55" ht="15" thickBot="1" x14ac:dyDescent="0.35">
      <c r="AE132" s="198" t="s">
        <v>578</v>
      </c>
      <c r="AF132" s="199">
        <v>185633.7</v>
      </c>
      <c r="AG132" s="199">
        <v>4219.3999999999996</v>
      </c>
      <c r="AH132" s="199">
        <v>8040.2</v>
      </c>
      <c r="AI132" s="199">
        <v>0</v>
      </c>
      <c r="AJ132" s="199">
        <v>0</v>
      </c>
      <c r="AK132" s="199">
        <v>0</v>
      </c>
      <c r="AW132" s="198" t="s">
        <v>578</v>
      </c>
      <c r="AX132" s="199">
        <v>176072.9</v>
      </c>
      <c r="AY132" s="199">
        <v>0</v>
      </c>
      <c r="AZ132" s="199">
        <v>5296.1</v>
      </c>
      <c r="BA132" s="199">
        <v>45116.4</v>
      </c>
      <c r="BB132" s="199">
        <v>0</v>
      </c>
      <c r="BC132" s="199">
        <v>24601.200000000001</v>
      </c>
    </row>
    <row r="133" spans="31:55" ht="15" thickBot="1" x14ac:dyDescent="0.35">
      <c r="AE133" s="198" t="s">
        <v>579</v>
      </c>
      <c r="AF133" s="199">
        <v>179111.5</v>
      </c>
      <c r="AG133" s="199">
        <v>4219.3999999999996</v>
      </c>
      <c r="AH133" s="199">
        <v>8040.2</v>
      </c>
      <c r="AI133" s="199">
        <v>0</v>
      </c>
      <c r="AJ133" s="199">
        <v>0</v>
      </c>
      <c r="AK133" s="199">
        <v>0</v>
      </c>
      <c r="AW133" s="198" t="s">
        <v>579</v>
      </c>
      <c r="AX133" s="199">
        <v>176072.9</v>
      </c>
      <c r="AY133" s="199">
        <v>0</v>
      </c>
      <c r="AZ133" s="199">
        <v>5296.1</v>
      </c>
      <c r="BA133" s="199">
        <v>638.20000000000005</v>
      </c>
      <c r="BB133" s="199">
        <v>0</v>
      </c>
      <c r="BC133" s="199">
        <v>24601.200000000001</v>
      </c>
    </row>
    <row r="134" spans="31:55" ht="15" thickBot="1" x14ac:dyDescent="0.35">
      <c r="AE134" s="198" t="s">
        <v>580</v>
      </c>
      <c r="AF134" s="199">
        <v>179111.5</v>
      </c>
      <c r="AG134" s="199">
        <v>4219.3999999999996</v>
      </c>
      <c r="AH134" s="199">
        <v>8040.2</v>
      </c>
      <c r="AI134" s="199">
        <v>0</v>
      </c>
      <c r="AJ134" s="199">
        <v>0</v>
      </c>
      <c r="AK134" s="199">
        <v>0</v>
      </c>
      <c r="AW134" s="198" t="s">
        <v>580</v>
      </c>
      <c r="AX134" s="199">
        <v>176072.9</v>
      </c>
      <c r="AY134" s="199">
        <v>0</v>
      </c>
      <c r="AZ134" s="199">
        <v>5296.1</v>
      </c>
      <c r="BA134" s="199">
        <v>638.20000000000005</v>
      </c>
      <c r="BB134" s="199">
        <v>0</v>
      </c>
      <c r="BC134" s="199">
        <v>24601.200000000001</v>
      </c>
    </row>
    <row r="135" spans="31:55" ht="15" thickBot="1" x14ac:dyDescent="0.35">
      <c r="AE135" s="198" t="s">
        <v>581</v>
      </c>
      <c r="AF135" s="199">
        <v>167471.4</v>
      </c>
      <c r="AG135" s="199">
        <v>4219.3999999999996</v>
      </c>
      <c r="AH135" s="199">
        <v>8040.2</v>
      </c>
      <c r="AI135" s="199">
        <v>0</v>
      </c>
      <c r="AJ135" s="199">
        <v>0</v>
      </c>
      <c r="AK135" s="199">
        <v>0</v>
      </c>
      <c r="AW135" s="198" t="s">
        <v>581</v>
      </c>
      <c r="AX135" s="199">
        <v>176072.9</v>
      </c>
      <c r="AY135" s="199">
        <v>0</v>
      </c>
      <c r="AZ135" s="199">
        <v>5296.1</v>
      </c>
      <c r="BA135" s="199">
        <v>638.20000000000005</v>
      </c>
      <c r="BB135" s="199">
        <v>0</v>
      </c>
      <c r="BC135" s="199">
        <v>24601.200000000001</v>
      </c>
    </row>
    <row r="136" spans="31:55" ht="15" thickBot="1" x14ac:dyDescent="0.35">
      <c r="AE136" s="198" t="s">
        <v>582</v>
      </c>
      <c r="AF136" s="199">
        <v>149279</v>
      </c>
      <c r="AG136" s="199">
        <v>4219.3999999999996</v>
      </c>
      <c r="AH136" s="199">
        <v>8040.2</v>
      </c>
      <c r="AI136" s="199">
        <v>0</v>
      </c>
      <c r="AJ136" s="199">
        <v>0</v>
      </c>
      <c r="AK136" s="199">
        <v>0</v>
      </c>
      <c r="AW136" s="198" t="s">
        <v>582</v>
      </c>
      <c r="AX136" s="199">
        <v>176072.9</v>
      </c>
      <c r="AY136" s="199">
        <v>0</v>
      </c>
      <c r="AZ136" s="199">
        <v>5296.1</v>
      </c>
      <c r="BA136" s="199">
        <v>638.20000000000005</v>
      </c>
      <c r="BB136" s="199">
        <v>0</v>
      </c>
      <c r="BC136" s="199">
        <v>24601.200000000001</v>
      </c>
    </row>
    <row r="137" spans="31:55" ht="15" thickBot="1" x14ac:dyDescent="0.35">
      <c r="AE137" s="198" t="s">
        <v>583</v>
      </c>
      <c r="AF137" s="199">
        <v>129115.6</v>
      </c>
      <c r="AG137" s="199">
        <v>4219.3999999999996</v>
      </c>
      <c r="AH137" s="199">
        <v>8040.2</v>
      </c>
      <c r="AI137" s="199">
        <v>0</v>
      </c>
      <c r="AJ137" s="199">
        <v>0</v>
      </c>
      <c r="AK137" s="199">
        <v>0</v>
      </c>
      <c r="AW137" s="198" t="s">
        <v>583</v>
      </c>
      <c r="AX137" s="199">
        <v>176072.9</v>
      </c>
      <c r="AY137" s="199">
        <v>0</v>
      </c>
      <c r="AZ137" s="199">
        <v>5296.1</v>
      </c>
      <c r="BA137" s="199">
        <v>638.20000000000005</v>
      </c>
      <c r="BB137" s="199">
        <v>0</v>
      </c>
      <c r="BC137" s="199">
        <v>24601.200000000001</v>
      </c>
    </row>
    <row r="138" spans="31:55" ht="15" thickBot="1" x14ac:dyDescent="0.35">
      <c r="AE138" s="198" t="s">
        <v>584</v>
      </c>
      <c r="AF138" s="199">
        <v>112795.7</v>
      </c>
      <c r="AG138" s="199">
        <v>4219.3999999999996</v>
      </c>
      <c r="AH138" s="199">
        <v>7595.7</v>
      </c>
      <c r="AI138" s="199">
        <v>0</v>
      </c>
      <c r="AJ138" s="199">
        <v>0</v>
      </c>
      <c r="AK138" s="199">
        <v>0</v>
      </c>
      <c r="AW138" s="198" t="s">
        <v>584</v>
      </c>
      <c r="AX138" s="199">
        <v>176072.9</v>
      </c>
      <c r="AY138" s="199">
        <v>0</v>
      </c>
      <c r="AZ138" s="199">
        <v>5296.1</v>
      </c>
      <c r="BA138" s="199">
        <v>638.20000000000005</v>
      </c>
      <c r="BB138" s="199">
        <v>0</v>
      </c>
      <c r="BC138" s="199">
        <v>24601.200000000001</v>
      </c>
    </row>
    <row r="139" spans="31:55" ht="15" thickBot="1" x14ac:dyDescent="0.35">
      <c r="AE139" s="198" t="s">
        <v>585</v>
      </c>
      <c r="AF139" s="199">
        <v>107884.4</v>
      </c>
      <c r="AG139" s="199">
        <v>4219.3999999999996</v>
      </c>
      <c r="AH139" s="199">
        <v>7595.7</v>
      </c>
      <c r="AI139" s="199">
        <v>0</v>
      </c>
      <c r="AJ139" s="199">
        <v>0</v>
      </c>
      <c r="AK139" s="199">
        <v>0</v>
      </c>
      <c r="AW139" s="198" t="s">
        <v>585</v>
      </c>
      <c r="AX139" s="199">
        <v>176072.9</v>
      </c>
      <c r="AY139" s="199">
        <v>0</v>
      </c>
      <c r="AZ139" s="199">
        <v>5296.1</v>
      </c>
      <c r="BA139" s="199">
        <v>638.20000000000005</v>
      </c>
      <c r="BB139" s="199">
        <v>0</v>
      </c>
      <c r="BC139" s="199">
        <v>24601.200000000001</v>
      </c>
    </row>
    <row r="140" spans="31:55" ht="15" thickBot="1" x14ac:dyDescent="0.35">
      <c r="AE140" s="198" t="s">
        <v>586</v>
      </c>
      <c r="AF140" s="199">
        <v>93188.9</v>
      </c>
      <c r="AG140" s="199">
        <v>4219.3999999999996</v>
      </c>
      <c r="AH140" s="199">
        <v>7595.7</v>
      </c>
      <c r="AI140" s="199">
        <v>0</v>
      </c>
      <c r="AJ140" s="199">
        <v>0</v>
      </c>
      <c r="AK140" s="199">
        <v>0</v>
      </c>
      <c r="AW140" s="198" t="s">
        <v>586</v>
      </c>
      <c r="AX140" s="199">
        <v>176072.9</v>
      </c>
      <c r="AY140" s="199">
        <v>0</v>
      </c>
      <c r="AZ140" s="199">
        <v>5296.1</v>
      </c>
      <c r="BA140" s="199">
        <v>638.20000000000005</v>
      </c>
      <c r="BB140" s="199">
        <v>0</v>
      </c>
      <c r="BC140" s="199">
        <v>24601.200000000001</v>
      </c>
    </row>
    <row r="141" spans="31:55" ht="15" thickBot="1" x14ac:dyDescent="0.35">
      <c r="AE141" s="198" t="s">
        <v>587</v>
      </c>
      <c r="AF141" s="199">
        <v>93188.9</v>
      </c>
      <c r="AG141" s="199">
        <v>3502.4</v>
      </c>
      <c r="AH141" s="199">
        <v>7595.7</v>
      </c>
      <c r="AI141" s="199">
        <v>0</v>
      </c>
      <c r="AJ141" s="199">
        <v>0</v>
      </c>
      <c r="AK141" s="199">
        <v>0</v>
      </c>
      <c r="AW141" s="198" t="s">
        <v>587</v>
      </c>
      <c r="AX141" s="199">
        <v>176072.9</v>
      </c>
      <c r="AY141" s="199">
        <v>0</v>
      </c>
      <c r="AZ141" s="199">
        <v>5296.1</v>
      </c>
      <c r="BA141" s="199">
        <v>638.20000000000005</v>
      </c>
      <c r="BB141" s="199">
        <v>0</v>
      </c>
      <c r="BC141" s="199">
        <v>24601.200000000001</v>
      </c>
    </row>
    <row r="142" spans="31:55" ht="15" thickBot="1" x14ac:dyDescent="0.35">
      <c r="AE142" s="198" t="s">
        <v>588</v>
      </c>
      <c r="AF142" s="199">
        <v>91058.9</v>
      </c>
      <c r="AG142" s="199">
        <v>3502.4</v>
      </c>
      <c r="AH142" s="199">
        <v>7595.7</v>
      </c>
      <c r="AI142" s="199">
        <v>0</v>
      </c>
      <c r="AJ142" s="199">
        <v>0</v>
      </c>
      <c r="AK142" s="199">
        <v>0</v>
      </c>
      <c r="AW142" s="198" t="s">
        <v>588</v>
      </c>
      <c r="AX142" s="199">
        <v>176072.9</v>
      </c>
      <c r="AY142" s="199">
        <v>0</v>
      </c>
      <c r="AZ142" s="199">
        <v>5296.1</v>
      </c>
      <c r="BA142" s="199">
        <v>638.20000000000005</v>
      </c>
      <c r="BB142" s="199">
        <v>0</v>
      </c>
      <c r="BC142" s="199">
        <v>24601.200000000001</v>
      </c>
    </row>
    <row r="143" spans="31:55" ht="15" thickBot="1" x14ac:dyDescent="0.35">
      <c r="AE143" s="198" t="s">
        <v>589</v>
      </c>
      <c r="AF143" s="199">
        <v>76648.899999999994</v>
      </c>
      <c r="AG143" s="199">
        <v>3502.4</v>
      </c>
      <c r="AH143" s="199">
        <v>7595.7</v>
      </c>
      <c r="AI143" s="199">
        <v>0</v>
      </c>
      <c r="AJ143" s="199">
        <v>0</v>
      </c>
      <c r="AK143" s="199">
        <v>0</v>
      </c>
      <c r="AW143" s="198" t="s">
        <v>589</v>
      </c>
      <c r="AX143" s="199">
        <v>176072.9</v>
      </c>
      <c r="AY143" s="199">
        <v>0</v>
      </c>
      <c r="AZ143" s="199">
        <v>5296.1</v>
      </c>
      <c r="BA143" s="199">
        <v>638.20000000000005</v>
      </c>
      <c r="BB143" s="199">
        <v>0</v>
      </c>
      <c r="BC143" s="199">
        <v>24601.200000000001</v>
      </c>
    </row>
    <row r="144" spans="31:55" ht="15" thickBot="1" x14ac:dyDescent="0.35">
      <c r="AE144" s="198" t="s">
        <v>590</v>
      </c>
      <c r="AF144" s="199">
        <v>76648.899999999994</v>
      </c>
      <c r="AG144" s="199">
        <v>3502.4</v>
      </c>
      <c r="AH144" s="199">
        <v>5470.3</v>
      </c>
      <c r="AI144" s="199">
        <v>0</v>
      </c>
      <c r="AJ144" s="199">
        <v>0</v>
      </c>
      <c r="AK144" s="199">
        <v>0</v>
      </c>
      <c r="AW144" s="198" t="s">
        <v>590</v>
      </c>
      <c r="AX144" s="199">
        <v>176072.9</v>
      </c>
      <c r="AY144" s="199">
        <v>0</v>
      </c>
      <c r="AZ144" s="199">
        <v>5296.1</v>
      </c>
      <c r="BA144" s="199">
        <v>638.20000000000005</v>
      </c>
      <c r="BB144" s="199">
        <v>0</v>
      </c>
      <c r="BC144" s="199">
        <v>24601.200000000001</v>
      </c>
    </row>
    <row r="145" spans="31:55" ht="15" thickBot="1" x14ac:dyDescent="0.35">
      <c r="AE145" s="198" t="s">
        <v>591</v>
      </c>
      <c r="AF145" s="199">
        <v>75924.399999999994</v>
      </c>
      <c r="AG145" s="199">
        <v>3502.4</v>
      </c>
      <c r="AH145" s="199">
        <v>5470.3</v>
      </c>
      <c r="AI145" s="199">
        <v>0</v>
      </c>
      <c r="AJ145" s="199">
        <v>0</v>
      </c>
      <c r="AK145" s="199">
        <v>0</v>
      </c>
      <c r="AW145" s="198" t="s">
        <v>591</v>
      </c>
      <c r="AX145" s="199">
        <v>176072.9</v>
      </c>
      <c r="AY145" s="199">
        <v>0</v>
      </c>
      <c r="AZ145" s="199">
        <v>5296.1</v>
      </c>
      <c r="BA145" s="199">
        <v>638.20000000000005</v>
      </c>
      <c r="BB145" s="199">
        <v>0</v>
      </c>
      <c r="BC145" s="199">
        <v>24601.200000000001</v>
      </c>
    </row>
    <row r="146" spans="31:55" ht="15" thickBot="1" x14ac:dyDescent="0.35">
      <c r="AE146" s="198" t="s">
        <v>592</v>
      </c>
      <c r="AF146" s="199">
        <v>75419.5</v>
      </c>
      <c r="AG146" s="199">
        <v>3502.4</v>
      </c>
      <c r="AH146" s="199">
        <v>5470.3</v>
      </c>
      <c r="AI146" s="199">
        <v>0</v>
      </c>
      <c r="AJ146" s="199">
        <v>0</v>
      </c>
      <c r="AK146" s="199">
        <v>0</v>
      </c>
      <c r="AW146" s="198" t="s">
        <v>592</v>
      </c>
      <c r="AX146" s="199">
        <v>176072.9</v>
      </c>
      <c r="AY146" s="199">
        <v>0</v>
      </c>
      <c r="AZ146" s="199">
        <v>5296.1</v>
      </c>
      <c r="BA146" s="199">
        <v>638.20000000000005</v>
      </c>
      <c r="BB146" s="199">
        <v>0</v>
      </c>
      <c r="BC146" s="199">
        <v>24601.200000000001</v>
      </c>
    </row>
    <row r="147" spans="31:55" ht="15" thickBot="1" x14ac:dyDescent="0.35">
      <c r="AE147" s="198" t="s">
        <v>593</v>
      </c>
      <c r="AF147" s="199">
        <v>75147</v>
      </c>
      <c r="AG147" s="199">
        <v>3502.4</v>
      </c>
      <c r="AH147" s="199">
        <v>5470.3</v>
      </c>
      <c r="AI147" s="199">
        <v>0</v>
      </c>
      <c r="AJ147" s="199">
        <v>0</v>
      </c>
      <c r="AK147" s="199">
        <v>0</v>
      </c>
      <c r="AW147" s="198" t="s">
        <v>593</v>
      </c>
      <c r="AX147" s="199">
        <v>176072.9</v>
      </c>
      <c r="AY147" s="199">
        <v>0</v>
      </c>
      <c r="AZ147" s="199">
        <v>5296.1</v>
      </c>
      <c r="BA147" s="199">
        <v>638.20000000000005</v>
      </c>
      <c r="BB147" s="199">
        <v>0</v>
      </c>
      <c r="BC147" s="199">
        <v>24601.200000000001</v>
      </c>
    </row>
    <row r="148" spans="31:55" ht="15" thickBot="1" x14ac:dyDescent="0.35">
      <c r="AE148" s="198" t="s">
        <v>594</v>
      </c>
      <c r="AF148" s="199">
        <v>75147</v>
      </c>
      <c r="AG148" s="199">
        <v>3502.4</v>
      </c>
      <c r="AH148" s="199">
        <v>5470.3</v>
      </c>
      <c r="AI148" s="199">
        <v>0</v>
      </c>
      <c r="AJ148" s="199">
        <v>0</v>
      </c>
      <c r="AK148" s="199">
        <v>0</v>
      </c>
      <c r="AW148" s="198" t="s">
        <v>594</v>
      </c>
      <c r="AX148" s="199">
        <v>176072.9</v>
      </c>
      <c r="AY148" s="199">
        <v>0</v>
      </c>
      <c r="AZ148" s="199">
        <v>5296.1</v>
      </c>
      <c r="BA148" s="199">
        <v>638.20000000000005</v>
      </c>
      <c r="BB148" s="199">
        <v>0</v>
      </c>
      <c r="BC148" s="199">
        <v>24601.200000000001</v>
      </c>
    </row>
    <row r="149" spans="31:55" ht="15" thickBot="1" x14ac:dyDescent="0.35">
      <c r="AE149" s="198" t="s">
        <v>595</v>
      </c>
      <c r="AF149" s="199">
        <v>56147.1</v>
      </c>
      <c r="AG149" s="199">
        <v>3502.4</v>
      </c>
      <c r="AH149" s="199">
        <v>0</v>
      </c>
      <c r="AI149" s="199">
        <v>0</v>
      </c>
      <c r="AJ149" s="199">
        <v>0</v>
      </c>
      <c r="AK149" s="199">
        <v>0</v>
      </c>
      <c r="AW149" s="198" t="s">
        <v>595</v>
      </c>
      <c r="AX149" s="199">
        <v>176072.9</v>
      </c>
      <c r="AY149" s="199">
        <v>0</v>
      </c>
      <c r="AZ149" s="199">
        <v>5296.1</v>
      </c>
      <c r="BA149" s="199">
        <v>638.20000000000005</v>
      </c>
      <c r="BB149" s="199">
        <v>0</v>
      </c>
      <c r="BC149" s="199">
        <v>24601.200000000001</v>
      </c>
    </row>
    <row r="150" spans="31:55" ht="15" thickBot="1" x14ac:dyDescent="0.35">
      <c r="AE150" s="198" t="s">
        <v>596</v>
      </c>
      <c r="AF150" s="199">
        <v>56147.1</v>
      </c>
      <c r="AG150" s="199">
        <v>625</v>
      </c>
      <c r="AH150" s="199">
        <v>0</v>
      </c>
      <c r="AI150" s="199">
        <v>0</v>
      </c>
      <c r="AJ150" s="199">
        <v>0</v>
      </c>
      <c r="AK150" s="199">
        <v>0</v>
      </c>
      <c r="AW150" s="198" t="s">
        <v>596</v>
      </c>
      <c r="AX150" s="199">
        <v>176072.9</v>
      </c>
      <c r="AY150" s="199">
        <v>0</v>
      </c>
      <c r="AZ150" s="199">
        <v>5296.1</v>
      </c>
      <c r="BA150" s="199">
        <v>638.20000000000005</v>
      </c>
      <c r="BB150" s="199">
        <v>0</v>
      </c>
      <c r="BC150" s="199">
        <v>24601.200000000001</v>
      </c>
    </row>
    <row r="151" spans="31:55" ht="15" thickBot="1" x14ac:dyDescent="0.35">
      <c r="AE151" s="198" t="s">
        <v>597</v>
      </c>
      <c r="AF151" s="199">
        <v>56147.1</v>
      </c>
      <c r="AG151" s="199">
        <v>625</v>
      </c>
      <c r="AH151" s="199">
        <v>0</v>
      </c>
      <c r="AI151" s="199">
        <v>0</v>
      </c>
      <c r="AJ151" s="199">
        <v>0</v>
      </c>
      <c r="AK151" s="199">
        <v>0</v>
      </c>
      <c r="AW151" s="198" t="s">
        <v>597</v>
      </c>
      <c r="AX151" s="199">
        <v>176072.9</v>
      </c>
      <c r="AY151" s="199">
        <v>0</v>
      </c>
      <c r="AZ151" s="199">
        <v>5296.1</v>
      </c>
      <c r="BA151" s="199">
        <v>638.20000000000005</v>
      </c>
      <c r="BB151" s="199">
        <v>0</v>
      </c>
      <c r="BC151" s="199">
        <v>24601.200000000001</v>
      </c>
    </row>
    <row r="152" spans="31:55" ht="15" thickBot="1" x14ac:dyDescent="0.35">
      <c r="AE152" s="198" t="s">
        <v>598</v>
      </c>
      <c r="AF152" s="199">
        <v>51645.3</v>
      </c>
      <c r="AG152" s="199">
        <v>625</v>
      </c>
      <c r="AH152" s="199">
        <v>0</v>
      </c>
      <c r="AI152" s="199">
        <v>0</v>
      </c>
      <c r="AJ152" s="199">
        <v>0</v>
      </c>
      <c r="AK152" s="199">
        <v>0</v>
      </c>
      <c r="AW152" s="198" t="s">
        <v>598</v>
      </c>
      <c r="AX152" s="199">
        <v>176072.9</v>
      </c>
      <c r="AY152" s="199">
        <v>0</v>
      </c>
      <c r="AZ152" s="199">
        <v>5296.1</v>
      </c>
      <c r="BA152" s="199">
        <v>638.20000000000005</v>
      </c>
      <c r="BB152" s="199">
        <v>0</v>
      </c>
      <c r="BC152" s="199">
        <v>24601.200000000001</v>
      </c>
    </row>
    <row r="153" spans="31:55" ht="15" thickBot="1" x14ac:dyDescent="0.35">
      <c r="AE153" s="198" t="s">
        <v>599</v>
      </c>
      <c r="AF153" s="199">
        <v>48466.9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W153" s="198" t="s">
        <v>599</v>
      </c>
      <c r="AX153" s="199">
        <v>176072.9</v>
      </c>
      <c r="AY153" s="199">
        <v>0</v>
      </c>
      <c r="AZ153" s="199">
        <v>5296.1</v>
      </c>
      <c r="BA153" s="199">
        <v>638.20000000000005</v>
      </c>
      <c r="BB153" s="199">
        <v>0</v>
      </c>
      <c r="BC153" s="199">
        <v>24601.200000000001</v>
      </c>
    </row>
    <row r="154" spans="31:55" ht="15" thickBot="1" x14ac:dyDescent="0.35">
      <c r="AE154" s="198" t="s">
        <v>600</v>
      </c>
      <c r="AF154" s="199">
        <v>44964.5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W154" s="198" t="s">
        <v>600</v>
      </c>
      <c r="AX154" s="199">
        <v>176072.9</v>
      </c>
      <c r="AY154" s="199">
        <v>0</v>
      </c>
      <c r="AZ154" s="199">
        <v>5296.1</v>
      </c>
      <c r="BA154" s="199">
        <v>638.20000000000005</v>
      </c>
      <c r="BB154" s="199">
        <v>0</v>
      </c>
      <c r="BC154" s="199">
        <v>24601.200000000001</v>
      </c>
    </row>
    <row r="155" spans="31:55" ht="15" thickBot="1" x14ac:dyDescent="0.35">
      <c r="AE155" s="198" t="s">
        <v>601</v>
      </c>
      <c r="AF155" s="199">
        <v>41279.1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W155" s="198" t="s">
        <v>601</v>
      </c>
      <c r="AX155" s="199">
        <v>176072.9</v>
      </c>
      <c r="AY155" s="199">
        <v>0</v>
      </c>
      <c r="AZ155" s="199">
        <v>5296.1</v>
      </c>
      <c r="BA155" s="199">
        <v>638.20000000000005</v>
      </c>
      <c r="BB155" s="199">
        <v>0</v>
      </c>
      <c r="BC155" s="199">
        <v>24601.200000000001</v>
      </c>
    </row>
    <row r="156" spans="31:55" ht="15" thickBot="1" x14ac:dyDescent="0.35">
      <c r="AE156" s="198" t="s">
        <v>602</v>
      </c>
      <c r="AF156" s="199">
        <v>39541.199999999997</v>
      </c>
      <c r="AG156" s="199">
        <v>0</v>
      </c>
      <c r="AH156" s="199">
        <v>0</v>
      </c>
      <c r="AI156" s="199">
        <v>0</v>
      </c>
      <c r="AJ156" s="199">
        <v>0</v>
      </c>
      <c r="AK156" s="199">
        <v>0</v>
      </c>
      <c r="AW156" s="198" t="s">
        <v>602</v>
      </c>
      <c r="AX156" s="199">
        <v>176072.9</v>
      </c>
      <c r="AY156" s="199">
        <v>0</v>
      </c>
      <c r="AZ156" s="199">
        <v>0</v>
      </c>
      <c r="BA156" s="199">
        <v>638.20000000000005</v>
      </c>
      <c r="BB156" s="199">
        <v>0</v>
      </c>
      <c r="BC156" s="199">
        <v>24601.200000000001</v>
      </c>
    </row>
    <row r="157" spans="31:55" ht="15" thickBot="1" x14ac:dyDescent="0.35">
      <c r="AE157" s="198" t="s">
        <v>603</v>
      </c>
      <c r="AF157" s="199">
        <v>30896</v>
      </c>
      <c r="AG157" s="199">
        <v>0</v>
      </c>
      <c r="AH157" s="199">
        <v>0</v>
      </c>
      <c r="AI157" s="199">
        <v>0</v>
      </c>
      <c r="AJ157" s="199">
        <v>0</v>
      </c>
      <c r="AK157" s="199">
        <v>0</v>
      </c>
      <c r="AW157" s="198" t="s">
        <v>603</v>
      </c>
      <c r="AX157" s="199">
        <v>176072.9</v>
      </c>
      <c r="AY157" s="199">
        <v>0</v>
      </c>
      <c r="AZ157" s="199">
        <v>0</v>
      </c>
      <c r="BA157" s="199">
        <v>638.20000000000005</v>
      </c>
      <c r="BB157" s="199">
        <v>0</v>
      </c>
      <c r="BC157" s="199">
        <v>24601.200000000001</v>
      </c>
    </row>
    <row r="158" spans="31:55" ht="15" thickBot="1" x14ac:dyDescent="0.35">
      <c r="AE158" s="198" t="s">
        <v>604</v>
      </c>
      <c r="AF158" s="199">
        <v>29681.5</v>
      </c>
      <c r="AG158" s="199">
        <v>0</v>
      </c>
      <c r="AH158" s="199">
        <v>0</v>
      </c>
      <c r="AI158" s="199">
        <v>0</v>
      </c>
      <c r="AJ158" s="199">
        <v>0</v>
      </c>
      <c r="AK158" s="199">
        <v>0</v>
      </c>
      <c r="AW158" s="198" t="s">
        <v>604</v>
      </c>
      <c r="AX158" s="199">
        <v>176072.9</v>
      </c>
      <c r="AY158" s="199">
        <v>0</v>
      </c>
      <c r="AZ158" s="199">
        <v>0</v>
      </c>
      <c r="BA158" s="199">
        <v>0</v>
      </c>
      <c r="BB158" s="199">
        <v>0</v>
      </c>
      <c r="BC158" s="199">
        <v>24601.200000000001</v>
      </c>
    </row>
    <row r="159" spans="31:55" ht="15" thickBot="1" x14ac:dyDescent="0.35">
      <c r="AE159" s="198" t="s">
        <v>605</v>
      </c>
      <c r="AF159" s="199">
        <v>29681.5</v>
      </c>
      <c r="AG159" s="199">
        <v>0</v>
      </c>
      <c r="AH159" s="199">
        <v>0</v>
      </c>
      <c r="AI159" s="199">
        <v>0</v>
      </c>
      <c r="AJ159" s="199">
        <v>0</v>
      </c>
      <c r="AK159" s="199">
        <v>0</v>
      </c>
      <c r="AW159" s="198" t="s">
        <v>605</v>
      </c>
      <c r="AX159" s="199">
        <v>176072.9</v>
      </c>
      <c r="AY159" s="199">
        <v>0</v>
      </c>
      <c r="AZ159" s="199">
        <v>0</v>
      </c>
      <c r="BA159" s="199">
        <v>0</v>
      </c>
      <c r="BB159" s="199">
        <v>0</v>
      </c>
      <c r="BC159" s="199">
        <v>24601.200000000001</v>
      </c>
    </row>
    <row r="160" spans="31:55" ht="18.600000000000001" thickBot="1" x14ac:dyDescent="0.35">
      <c r="AE160" s="93"/>
      <c r="AW160" s="93"/>
    </row>
    <row r="161" spans="31:59" ht="15" thickBot="1" x14ac:dyDescent="0.35">
      <c r="AE161" s="198" t="s">
        <v>608</v>
      </c>
      <c r="AF161" s="198" t="s">
        <v>761</v>
      </c>
      <c r="AG161" s="198" t="s">
        <v>762</v>
      </c>
      <c r="AH161" s="198" t="s">
        <v>763</v>
      </c>
      <c r="AI161" s="198" t="s">
        <v>764</v>
      </c>
      <c r="AJ161" s="198" t="s">
        <v>765</v>
      </c>
      <c r="AK161" s="198" t="s">
        <v>766</v>
      </c>
      <c r="AL161" s="198" t="s">
        <v>712</v>
      </c>
      <c r="AM161" s="198" t="s">
        <v>713</v>
      </c>
      <c r="AN161" s="198" t="s">
        <v>611</v>
      </c>
      <c r="AO161" s="198" t="s">
        <v>714</v>
      </c>
      <c r="AW161" s="198" t="s">
        <v>608</v>
      </c>
      <c r="AX161" s="198" t="s">
        <v>761</v>
      </c>
      <c r="AY161" s="198" t="s">
        <v>762</v>
      </c>
      <c r="AZ161" s="198" t="s">
        <v>763</v>
      </c>
      <c r="BA161" s="198" t="s">
        <v>764</v>
      </c>
      <c r="BB161" s="198" t="s">
        <v>765</v>
      </c>
      <c r="BC161" s="198" t="s">
        <v>766</v>
      </c>
      <c r="BD161" s="198" t="s">
        <v>712</v>
      </c>
      <c r="BE161" s="198" t="s">
        <v>713</v>
      </c>
      <c r="BF161" s="198" t="s">
        <v>611</v>
      </c>
      <c r="BG161" s="198" t="s">
        <v>714</v>
      </c>
    </row>
    <row r="162" spans="31:59" ht="15" thickBot="1" x14ac:dyDescent="0.35">
      <c r="AE162" s="198" t="s">
        <v>788</v>
      </c>
      <c r="AF162" s="199">
        <v>29681.5</v>
      </c>
      <c r="AG162" s="199">
        <v>625</v>
      </c>
      <c r="AH162" s="199">
        <v>0</v>
      </c>
      <c r="AI162" s="199">
        <v>0</v>
      </c>
      <c r="AJ162" s="199">
        <v>0</v>
      </c>
      <c r="AK162" s="199">
        <v>29056.5</v>
      </c>
      <c r="AL162" s="199">
        <v>59363</v>
      </c>
      <c r="AM162" s="199">
        <v>59365</v>
      </c>
      <c r="AN162" s="199">
        <v>2</v>
      </c>
      <c r="AO162" s="199">
        <v>0</v>
      </c>
      <c r="AW162" s="198" t="s">
        <v>788</v>
      </c>
      <c r="AX162" s="199">
        <v>176072.9</v>
      </c>
      <c r="AY162" s="199">
        <v>0</v>
      </c>
      <c r="AZ162" s="199">
        <v>5296.1</v>
      </c>
      <c r="BA162" s="199">
        <v>45116.4</v>
      </c>
      <c r="BB162" s="199">
        <v>0</v>
      </c>
      <c r="BC162" s="199">
        <v>24601.200000000001</v>
      </c>
      <c r="BD162" s="199">
        <v>251086.7</v>
      </c>
      <c r="BE162" s="199">
        <v>59365</v>
      </c>
      <c r="BF162" s="199">
        <v>-191721.7</v>
      </c>
      <c r="BG162" s="199">
        <v>-322.95</v>
      </c>
    </row>
    <row r="163" spans="31:59" ht="15" thickBot="1" x14ac:dyDescent="0.35">
      <c r="AE163" s="198" t="s">
        <v>789</v>
      </c>
      <c r="AF163" s="199">
        <v>41279.1</v>
      </c>
      <c r="AG163" s="199">
        <v>0</v>
      </c>
      <c r="AH163" s="199">
        <v>0</v>
      </c>
      <c r="AI163" s="199">
        <v>0</v>
      </c>
      <c r="AJ163" s="199">
        <v>0</v>
      </c>
      <c r="AK163" s="199">
        <v>29056.5</v>
      </c>
      <c r="AL163" s="199">
        <v>70335.600000000006</v>
      </c>
      <c r="AM163" s="199">
        <v>70338</v>
      </c>
      <c r="AN163" s="199">
        <v>2.4</v>
      </c>
      <c r="AO163" s="199">
        <v>0</v>
      </c>
      <c r="AW163" s="198" t="s">
        <v>789</v>
      </c>
      <c r="AX163" s="199">
        <v>176072.9</v>
      </c>
      <c r="AY163" s="199">
        <v>221.7</v>
      </c>
      <c r="AZ163" s="199">
        <v>5296.1</v>
      </c>
      <c r="BA163" s="199">
        <v>45116.4</v>
      </c>
      <c r="BB163" s="199">
        <v>0</v>
      </c>
      <c r="BC163" s="199">
        <v>24601.200000000001</v>
      </c>
      <c r="BD163" s="199">
        <v>251308.4</v>
      </c>
      <c r="BE163" s="199">
        <v>70338</v>
      </c>
      <c r="BF163" s="199">
        <v>-180970.4</v>
      </c>
      <c r="BG163" s="199">
        <v>-257.29000000000002</v>
      </c>
    </row>
    <row r="164" spans="31:59" ht="15" thickBot="1" x14ac:dyDescent="0.35">
      <c r="AE164" s="198" t="s">
        <v>790</v>
      </c>
      <c r="AF164" s="199">
        <v>39541.199999999997</v>
      </c>
      <c r="AG164" s="199">
        <v>0</v>
      </c>
      <c r="AH164" s="199">
        <v>0</v>
      </c>
      <c r="AI164" s="199">
        <v>0</v>
      </c>
      <c r="AJ164" s="199">
        <v>0</v>
      </c>
      <c r="AK164" s="199">
        <v>29056.5</v>
      </c>
      <c r="AL164" s="199">
        <v>68597.7</v>
      </c>
      <c r="AM164" s="199">
        <v>68600</v>
      </c>
      <c r="AN164" s="199">
        <v>2.2999999999999998</v>
      </c>
      <c r="AO164" s="199">
        <v>0</v>
      </c>
      <c r="AW164" s="198" t="s">
        <v>790</v>
      </c>
      <c r="AX164" s="199">
        <v>176072.9</v>
      </c>
      <c r="AY164" s="199">
        <v>221.7</v>
      </c>
      <c r="AZ164" s="199">
        <v>5296.1</v>
      </c>
      <c r="BA164" s="199">
        <v>638.20000000000005</v>
      </c>
      <c r="BB164" s="199">
        <v>0</v>
      </c>
      <c r="BC164" s="199">
        <v>24601.200000000001</v>
      </c>
      <c r="BD164" s="199">
        <v>206830.1</v>
      </c>
      <c r="BE164" s="199">
        <v>68600</v>
      </c>
      <c r="BF164" s="199">
        <v>-138230.1</v>
      </c>
      <c r="BG164" s="199">
        <v>-201.5</v>
      </c>
    </row>
    <row r="165" spans="31:59" ht="15" thickBot="1" x14ac:dyDescent="0.35">
      <c r="AE165" s="198" t="s">
        <v>791</v>
      </c>
      <c r="AF165" s="199">
        <v>30896</v>
      </c>
      <c r="AG165" s="199">
        <v>0</v>
      </c>
      <c r="AH165" s="199">
        <v>5470.3</v>
      </c>
      <c r="AI165" s="199">
        <v>0</v>
      </c>
      <c r="AJ165" s="199">
        <v>0</v>
      </c>
      <c r="AK165" s="199">
        <v>29056.5</v>
      </c>
      <c r="AL165" s="199">
        <v>65422.8</v>
      </c>
      <c r="AM165" s="199">
        <v>70950</v>
      </c>
      <c r="AN165" s="199">
        <v>5527.2</v>
      </c>
      <c r="AO165" s="199">
        <v>7.79</v>
      </c>
      <c r="AW165" s="198" t="s">
        <v>791</v>
      </c>
      <c r="AX165" s="199">
        <v>176072.9</v>
      </c>
      <c r="AY165" s="199">
        <v>221.7</v>
      </c>
      <c r="AZ165" s="199">
        <v>5296.1</v>
      </c>
      <c r="BA165" s="199">
        <v>638.20000000000005</v>
      </c>
      <c r="BB165" s="199">
        <v>0</v>
      </c>
      <c r="BC165" s="199">
        <v>24601.200000000001</v>
      </c>
      <c r="BD165" s="199">
        <v>206830.1</v>
      </c>
      <c r="BE165" s="199">
        <v>70950</v>
      </c>
      <c r="BF165" s="199">
        <v>-135880.1</v>
      </c>
      <c r="BG165" s="199">
        <v>-191.52</v>
      </c>
    </row>
    <row r="166" spans="31:59" ht="15" thickBot="1" x14ac:dyDescent="0.35">
      <c r="AE166" s="198" t="s">
        <v>792</v>
      </c>
      <c r="AF166" s="199">
        <v>30896</v>
      </c>
      <c r="AG166" s="199">
        <v>0</v>
      </c>
      <c r="AH166" s="199">
        <v>5470.3</v>
      </c>
      <c r="AI166" s="199">
        <v>0</v>
      </c>
      <c r="AJ166" s="199">
        <v>0</v>
      </c>
      <c r="AK166" s="199">
        <v>29056.5</v>
      </c>
      <c r="AL166" s="199">
        <v>65422.8</v>
      </c>
      <c r="AM166" s="199">
        <v>59900</v>
      </c>
      <c r="AN166" s="199">
        <v>-5522.8</v>
      </c>
      <c r="AO166" s="199">
        <v>-9.2200000000000006</v>
      </c>
      <c r="AW166" s="198" t="s">
        <v>792</v>
      </c>
      <c r="AX166" s="199">
        <v>176072.9</v>
      </c>
      <c r="AY166" s="199">
        <v>221.7</v>
      </c>
      <c r="AZ166" s="199">
        <v>5296.1</v>
      </c>
      <c r="BA166" s="199">
        <v>638.20000000000005</v>
      </c>
      <c r="BB166" s="199">
        <v>0</v>
      </c>
      <c r="BC166" s="199">
        <v>24601.200000000001</v>
      </c>
      <c r="BD166" s="199">
        <v>206830.1</v>
      </c>
      <c r="BE166" s="199">
        <v>59900</v>
      </c>
      <c r="BF166" s="199">
        <v>-146930.1</v>
      </c>
      <c r="BG166" s="199">
        <v>-245.29</v>
      </c>
    </row>
    <row r="167" spans="31:59" ht="15" thickBot="1" x14ac:dyDescent="0.35">
      <c r="AE167" s="198" t="s">
        <v>793</v>
      </c>
      <c r="AF167" s="199">
        <v>56147.1</v>
      </c>
      <c r="AG167" s="199">
        <v>0</v>
      </c>
      <c r="AH167" s="199">
        <v>5470.3</v>
      </c>
      <c r="AI167" s="199">
        <v>0</v>
      </c>
      <c r="AJ167" s="199">
        <v>0</v>
      </c>
      <c r="AK167" s="199">
        <v>29056.5</v>
      </c>
      <c r="AL167" s="199">
        <v>90673.9</v>
      </c>
      <c r="AM167" s="199">
        <v>86800</v>
      </c>
      <c r="AN167" s="199">
        <v>-3873.9</v>
      </c>
      <c r="AO167" s="199">
        <v>-4.46</v>
      </c>
      <c r="AW167" s="198" t="s">
        <v>793</v>
      </c>
      <c r="AX167" s="199">
        <v>176072.9</v>
      </c>
      <c r="AY167" s="199">
        <v>221.7</v>
      </c>
      <c r="AZ167" s="199">
        <v>5296.1</v>
      </c>
      <c r="BA167" s="199">
        <v>45116.4</v>
      </c>
      <c r="BB167" s="199">
        <v>0</v>
      </c>
      <c r="BC167" s="199">
        <v>24601.200000000001</v>
      </c>
      <c r="BD167" s="199">
        <v>251308.4</v>
      </c>
      <c r="BE167" s="199">
        <v>86800</v>
      </c>
      <c r="BF167" s="199">
        <v>-164508.4</v>
      </c>
      <c r="BG167" s="199">
        <v>-189.53</v>
      </c>
    </row>
    <row r="168" spans="31:59" ht="15" thickBot="1" x14ac:dyDescent="0.35">
      <c r="AE168" s="198" t="s">
        <v>794</v>
      </c>
      <c r="AF168" s="199">
        <v>56147.1</v>
      </c>
      <c r="AG168" s="199">
        <v>0</v>
      </c>
      <c r="AH168" s="199">
        <v>5470.3</v>
      </c>
      <c r="AI168" s="199">
        <v>0</v>
      </c>
      <c r="AJ168" s="199">
        <v>0</v>
      </c>
      <c r="AK168" s="199">
        <v>29056.5</v>
      </c>
      <c r="AL168" s="199">
        <v>90673.9</v>
      </c>
      <c r="AM168" s="199">
        <v>94554</v>
      </c>
      <c r="AN168" s="199">
        <v>3880.1</v>
      </c>
      <c r="AO168" s="199">
        <v>4.0999999999999996</v>
      </c>
      <c r="AW168" s="198" t="s">
        <v>794</v>
      </c>
      <c r="AX168" s="199">
        <v>176072.9</v>
      </c>
      <c r="AY168" s="199">
        <v>221.7</v>
      </c>
      <c r="AZ168" s="199">
        <v>5296.1</v>
      </c>
      <c r="BA168" s="199">
        <v>638.20000000000005</v>
      </c>
      <c r="BB168" s="199">
        <v>0</v>
      </c>
      <c r="BC168" s="199">
        <v>24601.200000000001</v>
      </c>
      <c r="BD168" s="199">
        <v>206830.1</v>
      </c>
      <c r="BE168" s="199">
        <v>94554</v>
      </c>
      <c r="BF168" s="199">
        <v>-112276.1</v>
      </c>
      <c r="BG168" s="199">
        <v>-118.74</v>
      </c>
    </row>
    <row r="169" spans="31:59" ht="15" thickBot="1" x14ac:dyDescent="0.35">
      <c r="AE169" s="198" t="s">
        <v>795</v>
      </c>
      <c r="AF169" s="199">
        <v>44964.5</v>
      </c>
      <c r="AG169" s="199">
        <v>0</v>
      </c>
      <c r="AH169" s="199">
        <v>5470.3</v>
      </c>
      <c r="AI169" s="199">
        <v>0</v>
      </c>
      <c r="AJ169" s="199">
        <v>0</v>
      </c>
      <c r="AK169" s="199">
        <v>29056.5</v>
      </c>
      <c r="AL169" s="199">
        <v>79491.3</v>
      </c>
      <c r="AM169" s="199">
        <v>79494</v>
      </c>
      <c r="AN169" s="199">
        <v>2.7</v>
      </c>
      <c r="AO169" s="199">
        <v>0</v>
      </c>
      <c r="AW169" s="198" t="s">
        <v>795</v>
      </c>
      <c r="AX169" s="199">
        <v>176072.9</v>
      </c>
      <c r="AY169" s="199">
        <v>221.7</v>
      </c>
      <c r="AZ169" s="199">
        <v>5296.1</v>
      </c>
      <c r="BA169" s="199">
        <v>638.20000000000005</v>
      </c>
      <c r="BB169" s="199">
        <v>0</v>
      </c>
      <c r="BC169" s="199">
        <v>24601.200000000001</v>
      </c>
      <c r="BD169" s="199">
        <v>206830.1</v>
      </c>
      <c r="BE169" s="199">
        <v>79494</v>
      </c>
      <c r="BF169" s="199">
        <v>-127336.1</v>
      </c>
      <c r="BG169" s="199">
        <v>-160.18</v>
      </c>
    </row>
    <row r="170" spans="31:59" ht="15" thickBot="1" x14ac:dyDescent="0.35">
      <c r="AE170" s="198" t="s">
        <v>796</v>
      </c>
      <c r="AF170" s="199">
        <v>51645.3</v>
      </c>
      <c r="AG170" s="199">
        <v>625</v>
      </c>
      <c r="AH170" s="199">
        <v>5470.3</v>
      </c>
      <c r="AI170" s="199">
        <v>0</v>
      </c>
      <c r="AJ170" s="199">
        <v>0</v>
      </c>
      <c r="AK170" s="199">
        <v>29056.5</v>
      </c>
      <c r="AL170" s="199">
        <v>86797.1</v>
      </c>
      <c r="AM170" s="199">
        <v>86800</v>
      </c>
      <c r="AN170" s="199">
        <v>2.9</v>
      </c>
      <c r="AO170" s="199">
        <v>0</v>
      </c>
      <c r="AW170" s="198" t="s">
        <v>796</v>
      </c>
      <c r="AX170" s="199">
        <v>176072.9</v>
      </c>
      <c r="AY170" s="199">
        <v>0</v>
      </c>
      <c r="AZ170" s="199">
        <v>5296.1</v>
      </c>
      <c r="BA170" s="199">
        <v>638.20000000000005</v>
      </c>
      <c r="BB170" s="199">
        <v>0</v>
      </c>
      <c r="BC170" s="199">
        <v>24601.200000000001</v>
      </c>
      <c r="BD170" s="199">
        <v>206608.4</v>
      </c>
      <c r="BE170" s="199">
        <v>86800</v>
      </c>
      <c r="BF170" s="199">
        <v>-119808.4</v>
      </c>
      <c r="BG170" s="199">
        <v>-138.03</v>
      </c>
    </row>
    <row r="171" spans="31:59" ht="15" thickBot="1" x14ac:dyDescent="0.35">
      <c r="AE171" s="198" t="s">
        <v>797</v>
      </c>
      <c r="AF171" s="199">
        <v>48466.9</v>
      </c>
      <c r="AG171" s="199">
        <v>3502.4</v>
      </c>
      <c r="AH171" s="199">
        <v>5470.3</v>
      </c>
      <c r="AI171" s="199">
        <v>0</v>
      </c>
      <c r="AJ171" s="199">
        <v>0</v>
      </c>
      <c r="AK171" s="199">
        <v>29056.5</v>
      </c>
      <c r="AL171" s="199">
        <v>86496.1</v>
      </c>
      <c r="AM171" s="199">
        <v>86499</v>
      </c>
      <c r="AN171" s="199">
        <v>2.9</v>
      </c>
      <c r="AO171" s="199">
        <v>0</v>
      </c>
      <c r="AW171" s="198" t="s">
        <v>797</v>
      </c>
      <c r="AX171" s="199">
        <v>176072.9</v>
      </c>
      <c r="AY171" s="199">
        <v>0</v>
      </c>
      <c r="AZ171" s="199">
        <v>5296.1</v>
      </c>
      <c r="BA171" s="199">
        <v>45116.4</v>
      </c>
      <c r="BB171" s="199">
        <v>0</v>
      </c>
      <c r="BC171" s="199">
        <v>24601.200000000001</v>
      </c>
      <c r="BD171" s="199">
        <v>251086.7</v>
      </c>
      <c r="BE171" s="199">
        <v>86499</v>
      </c>
      <c r="BF171" s="199">
        <v>-164587.70000000001</v>
      </c>
      <c r="BG171" s="199">
        <v>-190.28</v>
      </c>
    </row>
    <row r="172" spans="31:59" ht="15" thickBot="1" x14ac:dyDescent="0.35">
      <c r="AE172" s="198" t="s">
        <v>798</v>
      </c>
      <c r="AF172" s="199">
        <v>56147.1</v>
      </c>
      <c r="AG172" s="199">
        <v>625</v>
      </c>
      <c r="AH172" s="199">
        <v>5470.3</v>
      </c>
      <c r="AI172" s="199">
        <v>0</v>
      </c>
      <c r="AJ172" s="199">
        <v>0</v>
      </c>
      <c r="AK172" s="199">
        <v>29056.5</v>
      </c>
      <c r="AL172" s="199">
        <v>91298.9</v>
      </c>
      <c r="AM172" s="199">
        <v>88050</v>
      </c>
      <c r="AN172" s="199">
        <v>-3248.9</v>
      </c>
      <c r="AO172" s="199">
        <v>-3.69</v>
      </c>
      <c r="AW172" s="198" t="s">
        <v>798</v>
      </c>
      <c r="AX172" s="199">
        <v>176072.9</v>
      </c>
      <c r="AY172" s="199">
        <v>0</v>
      </c>
      <c r="AZ172" s="199">
        <v>5296.1</v>
      </c>
      <c r="BA172" s="199">
        <v>45116.4</v>
      </c>
      <c r="BB172" s="199">
        <v>0</v>
      </c>
      <c r="BC172" s="199">
        <v>24601.200000000001</v>
      </c>
      <c r="BD172" s="199">
        <v>251086.7</v>
      </c>
      <c r="BE172" s="199">
        <v>88050</v>
      </c>
      <c r="BF172" s="199">
        <v>-163036.70000000001</v>
      </c>
      <c r="BG172" s="199">
        <v>-185.16</v>
      </c>
    </row>
    <row r="173" spans="31:59" ht="15" thickBot="1" x14ac:dyDescent="0.35">
      <c r="AE173" s="198" t="s">
        <v>799</v>
      </c>
      <c r="AF173" s="199">
        <v>75419.5</v>
      </c>
      <c r="AG173" s="199">
        <v>4219.3999999999996</v>
      </c>
      <c r="AH173" s="199">
        <v>7595.7</v>
      </c>
      <c r="AI173" s="199">
        <v>0</v>
      </c>
      <c r="AJ173" s="199">
        <v>0</v>
      </c>
      <c r="AK173" s="199">
        <v>29056.5</v>
      </c>
      <c r="AL173" s="199">
        <v>116291.1</v>
      </c>
      <c r="AM173" s="199">
        <v>116295</v>
      </c>
      <c r="AN173" s="199">
        <v>3.9</v>
      </c>
      <c r="AO173" s="199">
        <v>0</v>
      </c>
      <c r="AW173" s="198" t="s">
        <v>799</v>
      </c>
      <c r="AX173" s="199">
        <v>176072.9</v>
      </c>
      <c r="AY173" s="199">
        <v>0</v>
      </c>
      <c r="AZ173" s="199">
        <v>5296.1</v>
      </c>
      <c r="BA173" s="199">
        <v>638.20000000000005</v>
      </c>
      <c r="BB173" s="199">
        <v>0</v>
      </c>
      <c r="BC173" s="199">
        <v>24601.200000000001</v>
      </c>
      <c r="BD173" s="199">
        <v>206608.4</v>
      </c>
      <c r="BE173" s="199">
        <v>116295</v>
      </c>
      <c r="BF173" s="199">
        <v>-90313.4</v>
      </c>
      <c r="BG173" s="199">
        <v>-77.66</v>
      </c>
    </row>
    <row r="174" spans="31:59" ht="15" thickBot="1" x14ac:dyDescent="0.35">
      <c r="AE174" s="198" t="s">
        <v>800</v>
      </c>
      <c r="AF174" s="199">
        <v>91058.9</v>
      </c>
      <c r="AG174" s="199">
        <v>3502.4</v>
      </c>
      <c r="AH174" s="199">
        <v>5470.3</v>
      </c>
      <c r="AI174" s="199">
        <v>0</v>
      </c>
      <c r="AJ174" s="199">
        <v>0</v>
      </c>
      <c r="AK174" s="199">
        <v>29056.5</v>
      </c>
      <c r="AL174" s="199">
        <v>129088.1</v>
      </c>
      <c r="AM174" s="199">
        <v>113265</v>
      </c>
      <c r="AN174" s="199">
        <v>-15823.1</v>
      </c>
      <c r="AO174" s="199">
        <v>-13.97</v>
      </c>
      <c r="AW174" s="198" t="s">
        <v>800</v>
      </c>
      <c r="AX174" s="199">
        <v>176072.9</v>
      </c>
      <c r="AY174" s="199">
        <v>0</v>
      </c>
      <c r="AZ174" s="199">
        <v>5296.1</v>
      </c>
      <c r="BA174" s="199">
        <v>45116.4</v>
      </c>
      <c r="BB174" s="199">
        <v>0</v>
      </c>
      <c r="BC174" s="199">
        <v>24601.200000000001</v>
      </c>
      <c r="BD174" s="199">
        <v>251086.7</v>
      </c>
      <c r="BE174" s="199">
        <v>113265</v>
      </c>
      <c r="BF174" s="199">
        <v>-137821.70000000001</v>
      </c>
      <c r="BG174" s="199">
        <v>-121.68</v>
      </c>
    </row>
    <row r="175" spans="31:59" ht="15" thickBot="1" x14ac:dyDescent="0.35">
      <c r="AE175" s="198" t="s">
        <v>801</v>
      </c>
      <c r="AF175" s="199">
        <v>93188.9</v>
      </c>
      <c r="AG175" s="199">
        <v>3502.4</v>
      </c>
      <c r="AH175" s="199">
        <v>5470.3</v>
      </c>
      <c r="AI175" s="199">
        <v>0</v>
      </c>
      <c r="AJ175" s="199">
        <v>0</v>
      </c>
      <c r="AK175" s="199">
        <v>29056.5</v>
      </c>
      <c r="AL175" s="199">
        <v>131218.1</v>
      </c>
      <c r="AM175" s="199">
        <v>111395</v>
      </c>
      <c r="AN175" s="199">
        <v>-19823.099999999999</v>
      </c>
      <c r="AO175" s="199">
        <v>-17.8</v>
      </c>
      <c r="AW175" s="198" t="s">
        <v>801</v>
      </c>
      <c r="AX175" s="199">
        <v>176072.9</v>
      </c>
      <c r="AY175" s="199">
        <v>0</v>
      </c>
      <c r="AZ175" s="199">
        <v>5296.1</v>
      </c>
      <c r="BA175" s="199">
        <v>638.20000000000005</v>
      </c>
      <c r="BB175" s="199">
        <v>0</v>
      </c>
      <c r="BC175" s="199">
        <v>24601.200000000001</v>
      </c>
      <c r="BD175" s="199">
        <v>206608.4</v>
      </c>
      <c r="BE175" s="199">
        <v>111395</v>
      </c>
      <c r="BF175" s="199">
        <v>-95213.4</v>
      </c>
      <c r="BG175" s="199">
        <v>-85.47</v>
      </c>
    </row>
    <row r="176" spans="31:59" ht="15" thickBot="1" x14ac:dyDescent="0.35">
      <c r="AE176" s="198" t="s">
        <v>802</v>
      </c>
      <c r="AF176" s="199">
        <v>75924.399999999994</v>
      </c>
      <c r="AG176" s="199">
        <v>4219.3999999999996</v>
      </c>
      <c r="AH176" s="199">
        <v>7595.7</v>
      </c>
      <c r="AI176" s="199">
        <v>0</v>
      </c>
      <c r="AJ176" s="199">
        <v>0</v>
      </c>
      <c r="AK176" s="199">
        <v>29056.5</v>
      </c>
      <c r="AL176" s="199">
        <v>116796.1</v>
      </c>
      <c r="AM176" s="199">
        <v>116800</v>
      </c>
      <c r="AN176" s="199">
        <v>3.9</v>
      </c>
      <c r="AO176" s="199">
        <v>0</v>
      </c>
      <c r="AW176" s="198" t="s">
        <v>802</v>
      </c>
      <c r="AX176" s="199">
        <v>176072.9</v>
      </c>
      <c r="AY176" s="199">
        <v>0</v>
      </c>
      <c r="AZ176" s="199">
        <v>5296.1</v>
      </c>
      <c r="BA176" s="199">
        <v>638.20000000000005</v>
      </c>
      <c r="BB176" s="199">
        <v>0</v>
      </c>
      <c r="BC176" s="199">
        <v>24601.200000000001</v>
      </c>
      <c r="BD176" s="199">
        <v>206608.4</v>
      </c>
      <c r="BE176" s="199">
        <v>116800</v>
      </c>
      <c r="BF176" s="199">
        <v>-89808.4</v>
      </c>
      <c r="BG176" s="199">
        <v>-76.89</v>
      </c>
    </row>
    <row r="177" spans="31:59" ht="15" thickBot="1" x14ac:dyDescent="0.35">
      <c r="AE177" s="198" t="s">
        <v>803</v>
      </c>
      <c r="AF177" s="199">
        <v>75147</v>
      </c>
      <c r="AG177" s="199">
        <v>3502.4</v>
      </c>
      <c r="AH177" s="199">
        <v>8040.2</v>
      </c>
      <c r="AI177" s="199">
        <v>0</v>
      </c>
      <c r="AJ177" s="199">
        <v>0</v>
      </c>
      <c r="AK177" s="199">
        <v>29056.5</v>
      </c>
      <c r="AL177" s="199">
        <v>115746.1</v>
      </c>
      <c r="AM177" s="199">
        <v>115750</v>
      </c>
      <c r="AN177" s="199">
        <v>3.9</v>
      </c>
      <c r="AO177" s="199">
        <v>0</v>
      </c>
      <c r="AW177" s="198" t="s">
        <v>803</v>
      </c>
      <c r="AX177" s="199">
        <v>176072.9</v>
      </c>
      <c r="AY177" s="199">
        <v>0</v>
      </c>
      <c r="AZ177" s="199">
        <v>5296.1</v>
      </c>
      <c r="BA177" s="199">
        <v>638.20000000000005</v>
      </c>
      <c r="BB177" s="199">
        <v>0</v>
      </c>
      <c r="BC177" s="199">
        <v>24601.200000000001</v>
      </c>
      <c r="BD177" s="199">
        <v>206608.4</v>
      </c>
      <c r="BE177" s="199">
        <v>115750</v>
      </c>
      <c r="BF177" s="199">
        <v>-90858.4</v>
      </c>
      <c r="BG177" s="199">
        <v>-78.5</v>
      </c>
    </row>
    <row r="178" spans="31:59" ht="15" thickBot="1" x14ac:dyDescent="0.35">
      <c r="AE178" s="198" t="s">
        <v>804</v>
      </c>
      <c r="AF178" s="199">
        <v>75147</v>
      </c>
      <c r="AG178" s="199">
        <v>3502.4</v>
      </c>
      <c r="AH178" s="199">
        <v>5470.3</v>
      </c>
      <c r="AI178" s="199">
        <v>0</v>
      </c>
      <c r="AJ178" s="199">
        <v>0</v>
      </c>
      <c r="AK178" s="199">
        <v>29056.5</v>
      </c>
      <c r="AL178" s="199">
        <v>113176.2</v>
      </c>
      <c r="AM178" s="199">
        <v>110610</v>
      </c>
      <c r="AN178" s="199">
        <v>-2566.1999999999998</v>
      </c>
      <c r="AO178" s="199">
        <v>-2.3199999999999998</v>
      </c>
      <c r="AW178" s="198" t="s">
        <v>804</v>
      </c>
      <c r="AX178" s="199">
        <v>176072.9</v>
      </c>
      <c r="AY178" s="199">
        <v>0</v>
      </c>
      <c r="AZ178" s="199">
        <v>5296.1</v>
      </c>
      <c r="BA178" s="199">
        <v>638.20000000000005</v>
      </c>
      <c r="BB178" s="199">
        <v>0</v>
      </c>
      <c r="BC178" s="199">
        <v>24601.200000000001</v>
      </c>
      <c r="BD178" s="199">
        <v>206608.4</v>
      </c>
      <c r="BE178" s="199">
        <v>110610</v>
      </c>
      <c r="BF178" s="199">
        <v>-95998.399999999994</v>
      </c>
      <c r="BG178" s="199">
        <v>-86.79</v>
      </c>
    </row>
    <row r="179" spans="31:59" ht="15" thickBot="1" x14ac:dyDescent="0.35">
      <c r="AE179" s="198" t="s">
        <v>805</v>
      </c>
      <c r="AF179" s="199">
        <v>107884.4</v>
      </c>
      <c r="AG179" s="199">
        <v>4219.3999999999996</v>
      </c>
      <c r="AH179" s="199">
        <v>8040.2</v>
      </c>
      <c r="AI179" s="199">
        <v>0</v>
      </c>
      <c r="AJ179" s="199">
        <v>0</v>
      </c>
      <c r="AK179" s="199">
        <v>29056.5</v>
      </c>
      <c r="AL179" s="199">
        <v>149200.5</v>
      </c>
      <c r="AM179" s="199">
        <v>147361</v>
      </c>
      <c r="AN179" s="199">
        <v>-1839.5</v>
      </c>
      <c r="AO179" s="199">
        <v>-1.25</v>
      </c>
      <c r="AW179" s="198" t="s">
        <v>805</v>
      </c>
      <c r="AX179" s="199">
        <v>176072.9</v>
      </c>
      <c r="AY179" s="199">
        <v>0</v>
      </c>
      <c r="AZ179" s="199">
        <v>5296.1</v>
      </c>
      <c r="BA179" s="199">
        <v>638.20000000000005</v>
      </c>
      <c r="BB179" s="199">
        <v>0</v>
      </c>
      <c r="BC179" s="199">
        <v>24601.200000000001</v>
      </c>
      <c r="BD179" s="199">
        <v>206608.4</v>
      </c>
      <c r="BE179" s="199">
        <v>147361</v>
      </c>
      <c r="BF179" s="199">
        <v>-59247.4</v>
      </c>
      <c r="BG179" s="199">
        <v>-40.21</v>
      </c>
    </row>
    <row r="180" spans="31:59" ht="15" thickBot="1" x14ac:dyDescent="0.35">
      <c r="AE180" s="198" t="s">
        <v>806</v>
      </c>
      <c r="AF180" s="199">
        <v>93188.9</v>
      </c>
      <c r="AG180" s="199">
        <v>3502.4</v>
      </c>
      <c r="AH180" s="199">
        <v>5470.3</v>
      </c>
      <c r="AI180" s="199">
        <v>0</v>
      </c>
      <c r="AJ180" s="199">
        <v>0</v>
      </c>
      <c r="AK180" s="199">
        <v>29056.5</v>
      </c>
      <c r="AL180" s="199">
        <v>131218.1</v>
      </c>
      <c r="AM180" s="199">
        <v>151050</v>
      </c>
      <c r="AN180" s="199">
        <v>19831.900000000001</v>
      </c>
      <c r="AO180" s="199">
        <v>13.13</v>
      </c>
      <c r="AW180" s="198" t="s">
        <v>806</v>
      </c>
      <c r="AX180" s="199">
        <v>176072.9</v>
      </c>
      <c r="AY180" s="199">
        <v>0</v>
      </c>
      <c r="AZ180" s="199">
        <v>5296.1</v>
      </c>
      <c r="BA180" s="199">
        <v>638.20000000000005</v>
      </c>
      <c r="BB180" s="199">
        <v>0</v>
      </c>
      <c r="BC180" s="199">
        <v>24601.200000000001</v>
      </c>
      <c r="BD180" s="199">
        <v>206608.4</v>
      </c>
      <c r="BE180" s="199">
        <v>151050</v>
      </c>
      <c r="BF180" s="199">
        <v>-55558.400000000001</v>
      </c>
      <c r="BG180" s="199">
        <v>-36.78</v>
      </c>
    </row>
    <row r="181" spans="31:59" ht="15" thickBot="1" x14ac:dyDescent="0.35">
      <c r="AE181" s="198" t="s">
        <v>807</v>
      </c>
      <c r="AF181" s="199">
        <v>76648.899999999994</v>
      </c>
      <c r="AG181" s="199">
        <v>4219.3999999999996</v>
      </c>
      <c r="AH181" s="199">
        <v>8040.2</v>
      </c>
      <c r="AI181" s="199">
        <v>0</v>
      </c>
      <c r="AJ181" s="199">
        <v>0</v>
      </c>
      <c r="AK181" s="199">
        <v>29056.5</v>
      </c>
      <c r="AL181" s="199">
        <v>117965</v>
      </c>
      <c r="AM181" s="199">
        <v>117969</v>
      </c>
      <c r="AN181" s="199">
        <v>4</v>
      </c>
      <c r="AO181" s="199">
        <v>0</v>
      </c>
      <c r="AW181" s="198" t="s">
        <v>807</v>
      </c>
      <c r="AX181" s="199">
        <v>176072.9</v>
      </c>
      <c r="AY181" s="199">
        <v>0</v>
      </c>
      <c r="AZ181" s="199">
        <v>5296.1</v>
      </c>
      <c r="BA181" s="199">
        <v>638.20000000000005</v>
      </c>
      <c r="BB181" s="199">
        <v>0</v>
      </c>
      <c r="BC181" s="199">
        <v>24601.200000000001</v>
      </c>
      <c r="BD181" s="199">
        <v>206608.4</v>
      </c>
      <c r="BE181" s="199">
        <v>117969</v>
      </c>
      <c r="BF181" s="199">
        <v>-88639.4</v>
      </c>
      <c r="BG181" s="199">
        <v>-75.14</v>
      </c>
    </row>
    <row r="182" spans="31:59" ht="15" thickBot="1" x14ac:dyDescent="0.35">
      <c r="AE182" s="198" t="s">
        <v>808</v>
      </c>
      <c r="AF182" s="199">
        <v>112795.7</v>
      </c>
      <c r="AG182" s="199">
        <v>3502.4</v>
      </c>
      <c r="AH182" s="199">
        <v>8040.2</v>
      </c>
      <c r="AI182" s="199">
        <v>0</v>
      </c>
      <c r="AJ182" s="199">
        <v>0</v>
      </c>
      <c r="AK182" s="199">
        <v>29056.5</v>
      </c>
      <c r="AL182" s="199">
        <v>153394.79999999999</v>
      </c>
      <c r="AM182" s="199">
        <v>153400</v>
      </c>
      <c r="AN182" s="199">
        <v>5.2</v>
      </c>
      <c r="AO182" s="199">
        <v>0</v>
      </c>
      <c r="AW182" s="198" t="s">
        <v>808</v>
      </c>
      <c r="AX182" s="199">
        <v>176072.9</v>
      </c>
      <c r="AY182" s="199">
        <v>0</v>
      </c>
      <c r="AZ182" s="199">
        <v>5296.1</v>
      </c>
      <c r="BA182" s="199">
        <v>638.20000000000005</v>
      </c>
      <c r="BB182" s="199">
        <v>0</v>
      </c>
      <c r="BC182" s="199">
        <v>24601.200000000001</v>
      </c>
      <c r="BD182" s="199">
        <v>206608.4</v>
      </c>
      <c r="BE182" s="199">
        <v>153400</v>
      </c>
      <c r="BF182" s="199">
        <v>-53208.4</v>
      </c>
      <c r="BG182" s="199">
        <v>-34.69</v>
      </c>
    </row>
    <row r="183" spans="31:59" ht="15" thickBot="1" x14ac:dyDescent="0.35">
      <c r="AE183" s="198" t="s">
        <v>809</v>
      </c>
      <c r="AF183" s="199">
        <v>129115.6</v>
      </c>
      <c r="AG183" s="199">
        <v>4219.3999999999996</v>
      </c>
      <c r="AH183" s="199">
        <v>7595.7</v>
      </c>
      <c r="AI183" s="199">
        <v>0</v>
      </c>
      <c r="AJ183" s="199">
        <v>0</v>
      </c>
      <c r="AK183" s="199">
        <v>29056.5</v>
      </c>
      <c r="AL183" s="199">
        <v>169987.3</v>
      </c>
      <c r="AM183" s="199">
        <v>169993</v>
      </c>
      <c r="AN183" s="199">
        <v>5.7</v>
      </c>
      <c r="AO183" s="199">
        <v>0</v>
      </c>
      <c r="AW183" s="198" t="s">
        <v>809</v>
      </c>
      <c r="AX183" s="199">
        <v>176072.9</v>
      </c>
      <c r="AY183" s="199">
        <v>0</v>
      </c>
      <c r="AZ183" s="199">
        <v>5296.1</v>
      </c>
      <c r="BA183" s="199">
        <v>45116.4</v>
      </c>
      <c r="BB183" s="199">
        <v>0</v>
      </c>
      <c r="BC183" s="199">
        <v>24601.200000000001</v>
      </c>
      <c r="BD183" s="199">
        <v>251086.7</v>
      </c>
      <c r="BE183" s="199">
        <v>169993</v>
      </c>
      <c r="BF183" s="199">
        <v>-81093.7</v>
      </c>
      <c r="BG183" s="199">
        <v>-47.7</v>
      </c>
    </row>
    <row r="184" spans="31:59" ht="15" thickBot="1" x14ac:dyDescent="0.35">
      <c r="AE184" s="198" t="s">
        <v>810</v>
      </c>
      <c r="AF184" s="199">
        <v>91058.9</v>
      </c>
      <c r="AG184" s="199">
        <v>3502.4</v>
      </c>
      <c r="AH184" s="199">
        <v>5470.3</v>
      </c>
      <c r="AI184" s="199">
        <v>0</v>
      </c>
      <c r="AJ184" s="199">
        <v>0</v>
      </c>
      <c r="AK184" s="199">
        <v>29056.5</v>
      </c>
      <c r="AL184" s="199">
        <v>129088.1</v>
      </c>
      <c r="AM184" s="199">
        <v>146790</v>
      </c>
      <c r="AN184" s="199">
        <v>17701.900000000001</v>
      </c>
      <c r="AO184" s="199">
        <v>12.06</v>
      </c>
      <c r="AW184" s="198" t="s">
        <v>810</v>
      </c>
      <c r="AX184" s="199">
        <v>176072.9</v>
      </c>
      <c r="AY184" s="199">
        <v>0</v>
      </c>
      <c r="AZ184" s="199">
        <v>5296.1</v>
      </c>
      <c r="BA184" s="199">
        <v>45116.4</v>
      </c>
      <c r="BB184" s="199">
        <v>0</v>
      </c>
      <c r="BC184" s="199">
        <v>24601.200000000001</v>
      </c>
      <c r="BD184" s="199">
        <v>251086.7</v>
      </c>
      <c r="BE184" s="199">
        <v>146790</v>
      </c>
      <c r="BF184" s="199">
        <v>-104296.7</v>
      </c>
      <c r="BG184" s="199">
        <v>-71.05</v>
      </c>
    </row>
    <row r="185" spans="31:59" ht="15" thickBot="1" x14ac:dyDescent="0.35">
      <c r="AE185" s="198" t="s">
        <v>811</v>
      </c>
      <c r="AF185" s="199">
        <v>149279</v>
      </c>
      <c r="AG185" s="199">
        <v>3502.4</v>
      </c>
      <c r="AH185" s="199">
        <v>7595.7</v>
      </c>
      <c r="AI185" s="199">
        <v>0</v>
      </c>
      <c r="AJ185" s="199">
        <v>0</v>
      </c>
      <c r="AK185" s="199">
        <v>29056.5</v>
      </c>
      <c r="AL185" s="199">
        <v>189433.60000000001</v>
      </c>
      <c r="AM185" s="199">
        <v>189440</v>
      </c>
      <c r="AN185" s="199">
        <v>6.4</v>
      </c>
      <c r="AO185" s="199">
        <v>0</v>
      </c>
      <c r="AW185" s="198" t="s">
        <v>811</v>
      </c>
      <c r="AX185" s="199">
        <v>176072.9</v>
      </c>
      <c r="AY185" s="199">
        <v>0</v>
      </c>
      <c r="AZ185" s="199">
        <v>5296.1</v>
      </c>
      <c r="BA185" s="199">
        <v>45116.4</v>
      </c>
      <c r="BB185" s="199">
        <v>0</v>
      </c>
      <c r="BC185" s="199">
        <v>24601.200000000001</v>
      </c>
      <c r="BD185" s="199">
        <v>251086.7</v>
      </c>
      <c r="BE185" s="199">
        <v>189440</v>
      </c>
      <c r="BF185" s="199">
        <v>-61646.7</v>
      </c>
      <c r="BG185" s="199">
        <v>-32.54</v>
      </c>
    </row>
    <row r="186" spans="31:59" ht="15" thickBot="1" x14ac:dyDescent="0.35">
      <c r="AE186" s="198" t="s">
        <v>812</v>
      </c>
      <c r="AF186" s="199">
        <v>185633.7</v>
      </c>
      <c r="AG186" s="199">
        <v>4219.3999999999996</v>
      </c>
      <c r="AH186" s="199">
        <v>8040.2</v>
      </c>
      <c r="AI186" s="199">
        <v>0</v>
      </c>
      <c r="AJ186" s="199">
        <v>0</v>
      </c>
      <c r="AK186" s="199">
        <v>29056.5</v>
      </c>
      <c r="AL186" s="199">
        <v>226949.8</v>
      </c>
      <c r="AM186" s="199">
        <v>218925</v>
      </c>
      <c r="AN186" s="199">
        <v>-8024.8</v>
      </c>
      <c r="AO186" s="199">
        <v>-3.67</v>
      </c>
      <c r="AW186" s="198" t="s">
        <v>812</v>
      </c>
      <c r="AX186" s="199">
        <v>176072.9</v>
      </c>
      <c r="AY186" s="199">
        <v>0</v>
      </c>
      <c r="AZ186" s="199">
        <v>5296.1</v>
      </c>
      <c r="BA186" s="199">
        <v>638.20000000000005</v>
      </c>
      <c r="BB186" s="199">
        <v>0</v>
      </c>
      <c r="BC186" s="199">
        <v>24601.200000000001</v>
      </c>
      <c r="BD186" s="199">
        <v>206608.4</v>
      </c>
      <c r="BE186" s="199">
        <v>218925</v>
      </c>
      <c r="BF186" s="199">
        <v>12316.6</v>
      </c>
      <c r="BG186" s="199">
        <v>5.63</v>
      </c>
    </row>
    <row r="187" spans="31:59" ht="15" thickBot="1" x14ac:dyDescent="0.35">
      <c r="AE187" s="198" t="s">
        <v>813</v>
      </c>
      <c r="AF187" s="199">
        <v>167471.4</v>
      </c>
      <c r="AG187" s="199">
        <v>4219.3999999999996</v>
      </c>
      <c r="AH187" s="199">
        <v>7595.7</v>
      </c>
      <c r="AI187" s="199">
        <v>0</v>
      </c>
      <c r="AJ187" s="199">
        <v>0</v>
      </c>
      <c r="AK187" s="199">
        <v>29056.5</v>
      </c>
      <c r="AL187" s="199">
        <v>208343</v>
      </c>
      <c r="AM187" s="199">
        <v>208350</v>
      </c>
      <c r="AN187" s="199">
        <v>7</v>
      </c>
      <c r="AO187" s="199">
        <v>0</v>
      </c>
      <c r="AW187" s="198" t="s">
        <v>813</v>
      </c>
      <c r="AX187" s="199">
        <v>176072.9</v>
      </c>
      <c r="AY187" s="199">
        <v>0</v>
      </c>
      <c r="AZ187" s="199">
        <v>5296.1</v>
      </c>
      <c r="BA187" s="199">
        <v>45116.4</v>
      </c>
      <c r="BB187" s="199">
        <v>0</v>
      </c>
      <c r="BC187" s="199">
        <v>24601.200000000001</v>
      </c>
      <c r="BD187" s="199">
        <v>251086.7</v>
      </c>
      <c r="BE187" s="199">
        <v>208350</v>
      </c>
      <c r="BF187" s="199">
        <v>-42736.7</v>
      </c>
      <c r="BG187" s="199">
        <v>-20.51</v>
      </c>
    </row>
    <row r="188" spans="31:59" ht="15" thickBot="1" x14ac:dyDescent="0.35">
      <c r="AE188" s="198" t="s">
        <v>814</v>
      </c>
      <c r="AF188" s="199">
        <v>179111.5</v>
      </c>
      <c r="AG188" s="199">
        <v>4219.3999999999996</v>
      </c>
      <c r="AH188" s="199">
        <v>8040.2</v>
      </c>
      <c r="AI188" s="199">
        <v>0</v>
      </c>
      <c r="AJ188" s="199">
        <v>0</v>
      </c>
      <c r="AK188" s="199">
        <v>29056.5</v>
      </c>
      <c r="AL188" s="199">
        <v>220427.6</v>
      </c>
      <c r="AM188" s="199">
        <v>221945</v>
      </c>
      <c r="AN188" s="199">
        <v>1517.4</v>
      </c>
      <c r="AO188" s="199">
        <v>0.68</v>
      </c>
      <c r="AW188" s="198" t="s">
        <v>814</v>
      </c>
      <c r="AX188" s="199">
        <v>176072.9</v>
      </c>
      <c r="AY188" s="199">
        <v>0</v>
      </c>
      <c r="AZ188" s="199">
        <v>5296.1</v>
      </c>
      <c r="BA188" s="199">
        <v>45116.4</v>
      </c>
      <c r="BB188" s="199">
        <v>0</v>
      </c>
      <c r="BC188" s="199">
        <v>24601.200000000001</v>
      </c>
      <c r="BD188" s="199">
        <v>251086.7</v>
      </c>
      <c r="BE188" s="199">
        <v>221945</v>
      </c>
      <c r="BF188" s="199">
        <v>-29141.7</v>
      </c>
      <c r="BG188" s="199">
        <v>-13.13</v>
      </c>
    </row>
    <row r="189" spans="31:59" ht="15" thickBot="1" x14ac:dyDescent="0.35">
      <c r="AE189" s="198" t="s">
        <v>815</v>
      </c>
      <c r="AF189" s="199">
        <v>204733.6</v>
      </c>
      <c r="AG189" s="199">
        <v>4219.3999999999996</v>
      </c>
      <c r="AH189" s="199">
        <v>7595.7</v>
      </c>
      <c r="AI189" s="199">
        <v>0</v>
      </c>
      <c r="AJ189" s="199">
        <v>0</v>
      </c>
      <c r="AK189" s="199">
        <v>29056.5</v>
      </c>
      <c r="AL189" s="199">
        <v>245605.2</v>
      </c>
      <c r="AM189" s="199">
        <v>249489</v>
      </c>
      <c r="AN189" s="199">
        <v>3883.8</v>
      </c>
      <c r="AO189" s="199">
        <v>1.56</v>
      </c>
      <c r="AW189" s="198" t="s">
        <v>815</v>
      </c>
      <c r="AX189" s="199">
        <v>176072.9</v>
      </c>
      <c r="AY189" s="199">
        <v>0</v>
      </c>
      <c r="AZ189" s="199">
        <v>5296.1</v>
      </c>
      <c r="BA189" s="199">
        <v>45116.4</v>
      </c>
      <c r="BB189" s="199">
        <v>0</v>
      </c>
      <c r="BC189" s="199">
        <v>24601.200000000001</v>
      </c>
      <c r="BD189" s="199">
        <v>251086.7</v>
      </c>
      <c r="BE189" s="199">
        <v>249489</v>
      </c>
      <c r="BF189" s="199">
        <v>-1597.7</v>
      </c>
      <c r="BG189" s="199">
        <v>-0.64</v>
      </c>
    </row>
    <row r="190" spans="31:59" ht="15" thickBot="1" x14ac:dyDescent="0.35">
      <c r="AE190" s="198" t="s">
        <v>816</v>
      </c>
      <c r="AF190" s="199">
        <v>209566.4</v>
      </c>
      <c r="AG190" s="199">
        <v>4219.3999999999996</v>
      </c>
      <c r="AH190" s="199">
        <v>8040.2</v>
      </c>
      <c r="AI190" s="199">
        <v>0</v>
      </c>
      <c r="AJ190" s="199">
        <v>0</v>
      </c>
      <c r="AK190" s="199">
        <v>29056.5</v>
      </c>
      <c r="AL190" s="199">
        <v>250882.5</v>
      </c>
      <c r="AM190" s="199">
        <v>246145</v>
      </c>
      <c r="AN190" s="199">
        <v>-4737.5</v>
      </c>
      <c r="AO190" s="199">
        <v>-1.92</v>
      </c>
      <c r="AW190" s="198" t="s">
        <v>816</v>
      </c>
      <c r="AX190" s="199">
        <v>176072.9</v>
      </c>
      <c r="AY190" s="199">
        <v>0</v>
      </c>
      <c r="AZ190" s="199">
        <v>5296.1</v>
      </c>
      <c r="BA190" s="199">
        <v>638.20000000000005</v>
      </c>
      <c r="BB190" s="199">
        <v>0</v>
      </c>
      <c r="BC190" s="199">
        <v>24601.200000000001</v>
      </c>
      <c r="BD190" s="199">
        <v>206608.4</v>
      </c>
      <c r="BE190" s="199">
        <v>246145</v>
      </c>
      <c r="BF190" s="199">
        <v>39536.6</v>
      </c>
      <c r="BG190" s="199">
        <v>16.059999999999999</v>
      </c>
    </row>
    <row r="191" spans="31:59" ht="15" thickBot="1" x14ac:dyDescent="0.35">
      <c r="AE191" s="198" t="s">
        <v>817</v>
      </c>
      <c r="AF191" s="199">
        <v>207807.5</v>
      </c>
      <c r="AG191" s="199">
        <v>13394</v>
      </c>
      <c r="AH191" s="199">
        <v>8040.2</v>
      </c>
      <c r="AI191" s="199">
        <v>0</v>
      </c>
      <c r="AJ191" s="199">
        <v>0</v>
      </c>
      <c r="AK191" s="199">
        <v>29056.5</v>
      </c>
      <c r="AL191" s="199">
        <v>258298.3</v>
      </c>
      <c r="AM191" s="199">
        <v>258307</v>
      </c>
      <c r="AN191" s="199">
        <v>8.6999999999999993</v>
      </c>
      <c r="AO191" s="199">
        <v>0</v>
      </c>
      <c r="AW191" s="198" t="s">
        <v>817</v>
      </c>
      <c r="AX191" s="199">
        <v>176072.9</v>
      </c>
      <c r="AY191" s="199">
        <v>0</v>
      </c>
      <c r="AZ191" s="199">
        <v>5296.1</v>
      </c>
      <c r="BA191" s="199">
        <v>45116.4</v>
      </c>
      <c r="BB191" s="199">
        <v>0</v>
      </c>
      <c r="BC191" s="199">
        <v>24601.200000000001</v>
      </c>
      <c r="BD191" s="199">
        <v>251086.7</v>
      </c>
      <c r="BE191" s="199">
        <v>258307</v>
      </c>
      <c r="BF191" s="199">
        <v>7220.3</v>
      </c>
      <c r="BG191" s="199">
        <v>2.8</v>
      </c>
    </row>
    <row r="192" spans="31:59" ht="15" thickBot="1" x14ac:dyDescent="0.35">
      <c r="AE192" s="198" t="s">
        <v>818</v>
      </c>
      <c r="AF192" s="199">
        <v>185633.7</v>
      </c>
      <c r="AG192" s="199">
        <v>4219.3999999999996</v>
      </c>
      <c r="AH192" s="199">
        <v>8040.2</v>
      </c>
      <c r="AI192" s="199">
        <v>0</v>
      </c>
      <c r="AJ192" s="199">
        <v>0</v>
      </c>
      <c r="AK192" s="199">
        <v>29056.5</v>
      </c>
      <c r="AL192" s="199">
        <v>226949.8</v>
      </c>
      <c r="AM192" s="199">
        <v>234990</v>
      </c>
      <c r="AN192" s="199">
        <v>8040.2</v>
      </c>
      <c r="AO192" s="199">
        <v>3.42</v>
      </c>
      <c r="AW192" s="198" t="s">
        <v>818</v>
      </c>
      <c r="AX192" s="199">
        <v>176072.9</v>
      </c>
      <c r="AY192" s="199">
        <v>0</v>
      </c>
      <c r="AZ192" s="199">
        <v>5296.1</v>
      </c>
      <c r="BA192" s="199">
        <v>638.20000000000005</v>
      </c>
      <c r="BB192" s="199">
        <v>0</v>
      </c>
      <c r="BC192" s="199">
        <v>24601.200000000001</v>
      </c>
      <c r="BD192" s="199">
        <v>206608.4</v>
      </c>
      <c r="BE192" s="199">
        <v>234990</v>
      </c>
      <c r="BF192" s="199">
        <v>28381.599999999999</v>
      </c>
      <c r="BG192" s="199">
        <v>12.08</v>
      </c>
    </row>
    <row r="193" spans="31:59" ht="15" thickBot="1" x14ac:dyDescent="0.35">
      <c r="AE193" s="198" t="s">
        <v>819</v>
      </c>
      <c r="AF193" s="199">
        <v>214170.3</v>
      </c>
      <c r="AG193" s="199">
        <v>13394</v>
      </c>
      <c r="AH193" s="199">
        <v>8040.2</v>
      </c>
      <c r="AI193" s="199">
        <v>0</v>
      </c>
      <c r="AJ193" s="199">
        <v>0</v>
      </c>
      <c r="AK193" s="199">
        <v>29056.5</v>
      </c>
      <c r="AL193" s="199">
        <v>264661.09999999998</v>
      </c>
      <c r="AM193" s="199">
        <v>264670</v>
      </c>
      <c r="AN193" s="199">
        <v>8.9</v>
      </c>
      <c r="AO193" s="199">
        <v>0</v>
      </c>
      <c r="AW193" s="198" t="s">
        <v>819</v>
      </c>
      <c r="AX193" s="199">
        <v>176072.9</v>
      </c>
      <c r="AY193" s="199">
        <v>0</v>
      </c>
      <c r="AZ193" s="199">
        <v>5296.1</v>
      </c>
      <c r="BA193" s="199">
        <v>45116.4</v>
      </c>
      <c r="BB193" s="199">
        <v>0</v>
      </c>
      <c r="BC193" s="199">
        <v>24601.200000000001</v>
      </c>
      <c r="BD193" s="199">
        <v>251086.7</v>
      </c>
      <c r="BE193" s="199">
        <v>264670</v>
      </c>
      <c r="BF193" s="199">
        <v>13583.3</v>
      </c>
      <c r="BG193" s="199">
        <v>5.13</v>
      </c>
    </row>
    <row r="194" spans="31:59" ht="15" thickBot="1" x14ac:dyDescent="0.35">
      <c r="AE194" s="198" t="s">
        <v>820</v>
      </c>
      <c r="AF194" s="199">
        <v>204733.6</v>
      </c>
      <c r="AG194" s="199">
        <v>4219.3999999999996</v>
      </c>
      <c r="AH194" s="199">
        <v>9770.2000000000007</v>
      </c>
      <c r="AI194" s="199">
        <v>0</v>
      </c>
      <c r="AJ194" s="199">
        <v>0</v>
      </c>
      <c r="AK194" s="199">
        <v>29056.5</v>
      </c>
      <c r="AL194" s="199">
        <v>247779.6</v>
      </c>
      <c r="AM194" s="199">
        <v>246087</v>
      </c>
      <c r="AN194" s="199">
        <v>-1692.6</v>
      </c>
      <c r="AO194" s="199">
        <v>-0.69</v>
      </c>
      <c r="AW194" s="198" t="s">
        <v>820</v>
      </c>
      <c r="AX194" s="199">
        <v>176072.9</v>
      </c>
      <c r="AY194" s="199">
        <v>0</v>
      </c>
      <c r="AZ194" s="199">
        <v>0</v>
      </c>
      <c r="BA194" s="199">
        <v>638.20000000000005</v>
      </c>
      <c r="BB194" s="199">
        <v>0</v>
      </c>
      <c r="BC194" s="199">
        <v>24601.200000000001</v>
      </c>
      <c r="BD194" s="199">
        <v>201312.3</v>
      </c>
      <c r="BE194" s="199">
        <v>246087</v>
      </c>
      <c r="BF194" s="199">
        <v>44774.7</v>
      </c>
      <c r="BG194" s="199">
        <v>18.190000000000001</v>
      </c>
    </row>
    <row r="195" spans="31:59" ht="15" thickBot="1" x14ac:dyDescent="0.35">
      <c r="AE195" s="198" t="s">
        <v>821</v>
      </c>
      <c r="AF195" s="199">
        <v>230719.7</v>
      </c>
      <c r="AG195" s="199">
        <v>4219.3999999999996</v>
      </c>
      <c r="AH195" s="199">
        <v>8040.2</v>
      </c>
      <c r="AI195" s="199">
        <v>0</v>
      </c>
      <c r="AJ195" s="199">
        <v>0</v>
      </c>
      <c r="AK195" s="199">
        <v>29056.5</v>
      </c>
      <c r="AL195" s="199">
        <v>272035.8</v>
      </c>
      <c r="AM195" s="199">
        <v>295100</v>
      </c>
      <c r="AN195" s="199">
        <v>23064.2</v>
      </c>
      <c r="AO195" s="199">
        <v>7.82</v>
      </c>
      <c r="AW195" s="198" t="s">
        <v>821</v>
      </c>
      <c r="AX195" s="199">
        <v>176072.9</v>
      </c>
      <c r="AY195" s="199">
        <v>0</v>
      </c>
      <c r="AZ195" s="199">
        <v>5296.1</v>
      </c>
      <c r="BA195" s="199">
        <v>638.20000000000005</v>
      </c>
      <c r="BB195" s="199">
        <v>0</v>
      </c>
      <c r="BC195" s="199">
        <v>24601.200000000001</v>
      </c>
      <c r="BD195" s="199">
        <v>206608.4</v>
      </c>
      <c r="BE195" s="199">
        <v>295100</v>
      </c>
      <c r="BF195" s="199">
        <v>88491.6</v>
      </c>
      <c r="BG195" s="199">
        <v>29.99</v>
      </c>
    </row>
    <row r="196" spans="31:59" ht="15" thickBot="1" x14ac:dyDescent="0.35">
      <c r="AE196" s="198" t="s">
        <v>822</v>
      </c>
      <c r="AF196" s="199">
        <v>274955.2</v>
      </c>
      <c r="AG196" s="199">
        <v>4219.3999999999996</v>
      </c>
      <c r="AH196" s="199">
        <v>8040.2</v>
      </c>
      <c r="AI196" s="199">
        <v>2921.9</v>
      </c>
      <c r="AJ196" s="199">
        <v>0</v>
      </c>
      <c r="AK196" s="199">
        <v>29056.5</v>
      </c>
      <c r="AL196" s="199">
        <v>319193.2</v>
      </c>
      <c r="AM196" s="199">
        <v>319204</v>
      </c>
      <c r="AN196" s="199">
        <v>10.8</v>
      </c>
      <c r="AO196" s="199">
        <v>0</v>
      </c>
      <c r="AW196" s="198" t="s">
        <v>822</v>
      </c>
      <c r="AX196" s="199">
        <v>176072.9</v>
      </c>
      <c r="AY196" s="199">
        <v>0</v>
      </c>
      <c r="AZ196" s="199">
        <v>5296.1</v>
      </c>
      <c r="BA196" s="199">
        <v>638.20000000000005</v>
      </c>
      <c r="BB196" s="199">
        <v>0</v>
      </c>
      <c r="BC196" s="199">
        <v>24601.200000000001</v>
      </c>
      <c r="BD196" s="199">
        <v>206608.4</v>
      </c>
      <c r="BE196" s="199">
        <v>319204</v>
      </c>
      <c r="BF196" s="199">
        <v>112595.6</v>
      </c>
      <c r="BG196" s="199">
        <v>35.270000000000003</v>
      </c>
    </row>
    <row r="197" spans="31:59" ht="15" thickBot="1" x14ac:dyDescent="0.35">
      <c r="AE197" s="198" t="s">
        <v>823</v>
      </c>
      <c r="AF197" s="199">
        <v>262373.7</v>
      </c>
      <c r="AG197" s="199">
        <v>4219.3999999999996</v>
      </c>
      <c r="AH197" s="199">
        <v>8040.2</v>
      </c>
      <c r="AI197" s="199">
        <v>0</v>
      </c>
      <c r="AJ197" s="199">
        <v>0</v>
      </c>
      <c r="AK197" s="199">
        <v>29056.5</v>
      </c>
      <c r="AL197" s="199">
        <v>303689.8</v>
      </c>
      <c r="AM197" s="199">
        <v>302500</v>
      </c>
      <c r="AN197" s="199">
        <v>-1189.8</v>
      </c>
      <c r="AO197" s="199">
        <v>-0.39</v>
      </c>
      <c r="AW197" s="198" t="s">
        <v>823</v>
      </c>
      <c r="AX197" s="199">
        <v>176072.9</v>
      </c>
      <c r="AY197" s="199">
        <v>0</v>
      </c>
      <c r="AZ197" s="199">
        <v>5296.1</v>
      </c>
      <c r="BA197" s="199">
        <v>638.20000000000005</v>
      </c>
      <c r="BB197" s="199">
        <v>0</v>
      </c>
      <c r="BC197" s="199">
        <v>24601.200000000001</v>
      </c>
      <c r="BD197" s="199">
        <v>206608.4</v>
      </c>
      <c r="BE197" s="199">
        <v>302500</v>
      </c>
      <c r="BF197" s="199">
        <v>95891.6</v>
      </c>
      <c r="BG197" s="199">
        <v>31.7</v>
      </c>
    </row>
    <row r="198" spans="31:59" ht="15" thickBot="1" x14ac:dyDescent="0.35">
      <c r="AE198" s="198" t="s">
        <v>824</v>
      </c>
      <c r="AF198" s="199">
        <v>230719.7</v>
      </c>
      <c r="AG198" s="199">
        <v>4219.3999999999996</v>
      </c>
      <c r="AH198" s="199">
        <v>8040.2</v>
      </c>
      <c r="AI198" s="199">
        <v>0</v>
      </c>
      <c r="AJ198" s="199">
        <v>0</v>
      </c>
      <c r="AK198" s="199">
        <v>29056.5</v>
      </c>
      <c r="AL198" s="199">
        <v>272035.8</v>
      </c>
      <c r="AM198" s="199">
        <v>248990</v>
      </c>
      <c r="AN198" s="199">
        <v>-23045.8</v>
      </c>
      <c r="AO198" s="199">
        <v>-9.26</v>
      </c>
      <c r="AW198" s="198" t="s">
        <v>824</v>
      </c>
      <c r="AX198" s="199">
        <v>176072.9</v>
      </c>
      <c r="AY198" s="199">
        <v>0</v>
      </c>
      <c r="AZ198" s="199">
        <v>5296.1</v>
      </c>
      <c r="BA198" s="199">
        <v>638.20000000000005</v>
      </c>
      <c r="BB198" s="199">
        <v>0</v>
      </c>
      <c r="BC198" s="199">
        <v>24601.200000000001</v>
      </c>
      <c r="BD198" s="199">
        <v>206608.4</v>
      </c>
      <c r="BE198" s="199">
        <v>248990</v>
      </c>
      <c r="BF198" s="199">
        <v>42381.599999999999</v>
      </c>
      <c r="BG198" s="199">
        <v>17.02</v>
      </c>
    </row>
    <row r="199" spans="31:59" ht="15" thickBot="1" x14ac:dyDescent="0.35">
      <c r="AE199" s="198" t="s">
        <v>825</v>
      </c>
      <c r="AF199" s="199">
        <v>274955.2</v>
      </c>
      <c r="AG199" s="199">
        <v>16976.900000000001</v>
      </c>
      <c r="AH199" s="199">
        <v>8040.2</v>
      </c>
      <c r="AI199" s="199">
        <v>0</v>
      </c>
      <c r="AJ199" s="199">
        <v>0</v>
      </c>
      <c r="AK199" s="199">
        <v>29056.5</v>
      </c>
      <c r="AL199" s="199">
        <v>329028.90000000002</v>
      </c>
      <c r="AM199" s="199">
        <v>329040</v>
      </c>
      <c r="AN199" s="199">
        <v>11.1</v>
      </c>
      <c r="AO199" s="199">
        <v>0</v>
      </c>
      <c r="AW199" s="198" t="s">
        <v>825</v>
      </c>
      <c r="AX199" s="199">
        <v>176072.9</v>
      </c>
      <c r="AY199" s="199">
        <v>0</v>
      </c>
      <c r="AZ199" s="199">
        <v>5296.1</v>
      </c>
      <c r="BA199" s="199">
        <v>638.20000000000005</v>
      </c>
      <c r="BB199" s="199">
        <v>0</v>
      </c>
      <c r="BC199" s="199">
        <v>24601.200000000001</v>
      </c>
      <c r="BD199" s="199">
        <v>206608.4</v>
      </c>
      <c r="BE199" s="199">
        <v>329040</v>
      </c>
      <c r="BF199" s="199">
        <v>122431.6</v>
      </c>
      <c r="BG199" s="199">
        <v>37.21</v>
      </c>
    </row>
    <row r="200" spans="31:59" ht="15" thickBot="1" x14ac:dyDescent="0.35">
      <c r="AE200" s="198" t="s">
        <v>826</v>
      </c>
      <c r="AF200" s="199">
        <v>296380</v>
      </c>
      <c r="AG200" s="199">
        <v>13394</v>
      </c>
      <c r="AH200" s="199">
        <v>8040.2</v>
      </c>
      <c r="AI200" s="199">
        <v>0</v>
      </c>
      <c r="AJ200" s="199">
        <v>0</v>
      </c>
      <c r="AK200" s="199">
        <v>29056.5</v>
      </c>
      <c r="AL200" s="199">
        <v>346870.8</v>
      </c>
      <c r="AM200" s="199">
        <v>336820</v>
      </c>
      <c r="AN200" s="199">
        <v>-10050.799999999999</v>
      </c>
      <c r="AO200" s="199">
        <v>-2.98</v>
      </c>
      <c r="AW200" s="198" t="s">
        <v>826</v>
      </c>
      <c r="AX200" s="199">
        <v>176072.9</v>
      </c>
      <c r="AY200" s="199">
        <v>0</v>
      </c>
      <c r="AZ200" s="199">
        <v>5296.1</v>
      </c>
      <c r="BA200" s="199">
        <v>45116.4</v>
      </c>
      <c r="BB200" s="199">
        <v>0</v>
      </c>
      <c r="BC200" s="199">
        <v>24601.200000000001</v>
      </c>
      <c r="BD200" s="199">
        <v>251086.7</v>
      </c>
      <c r="BE200" s="199">
        <v>336820</v>
      </c>
      <c r="BF200" s="199">
        <v>85733.3</v>
      </c>
      <c r="BG200" s="199">
        <v>25.45</v>
      </c>
    </row>
    <row r="201" spans="31:59" ht="15" thickBot="1" x14ac:dyDescent="0.35">
      <c r="AE201" s="198" t="s">
        <v>827</v>
      </c>
      <c r="AF201" s="199">
        <v>296380</v>
      </c>
      <c r="AG201" s="199">
        <v>13394</v>
      </c>
      <c r="AH201" s="199">
        <v>8040.2</v>
      </c>
      <c r="AI201" s="199">
        <v>0</v>
      </c>
      <c r="AJ201" s="199">
        <v>0</v>
      </c>
      <c r="AK201" s="199">
        <v>29056.5</v>
      </c>
      <c r="AL201" s="199">
        <v>346870.8</v>
      </c>
      <c r="AM201" s="199">
        <v>356945</v>
      </c>
      <c r="AN201" s="199">
        <v>10074.200000000001</v>
      </c>
      <c r="AO201" s="199">
        <v>2.82</v>
      </c>
      <c r="AW201" s="198" t="s">
        <v>827</v>
      </c>
      <c r="AX201" s="199">
        <v>176072.9</v>
      </c>
      <c r="AY201" s="199">
        <v>0</v>
      </c>
      <c r="AZ201" s="199">
        <v>5296.1</v>
      </c>
      <c r="BA201" s="199">
        <v>45116.4</v>
      </c>
      <c r="BB201" s="199">
        <v>0</v>
      </c>
      <c r="BC201" s="199">
        <v>24601.200000000001</v>
      </c>
      <c r="BD201" s="199">
        <v>251086.7</v>
      </c>
      <c r="BE201" s="199">
        <v>356945</v>
      </c>
      <c r="BF201" s="199">
        <v>105858.3</v>
      </c>
      <c r="BG201" s="199">
        <v>29.66</v>
      </c>
    </row>
    <row r="202" spans="31:59" ht="15" thickBot="1" x14ac:dyDescent="0.35">
      <c r="AE202" s="198" t="s">
        <v>828</v>
      </c>
      <c r="AF202" s="199">
        <v>290340.2</v>
      </c>
      <c r="AG202" s="199">
        <v>6294.3</v>
      </c>
      <c r="AH202" s="199">
        <v>13571</v>
      </c>
      <c r="AI202" s="199">
        <v>2921.9</v>
      </c>
      <c r="AJ202" s="199">
        <v>0</v>
      </c>
      <c r="AK202" s="199">
        <v>29056.5</v>
      </c>
      <c r="AL202" s="199">
        <v>342184</v>
      </c>
      <c r="AM202" s="199">
        <v>342195</v>
      </c>
      <c r="AN202" s="199">
        <v>11</v>
      </c>
      <c r="AO202" s="199">
        <v>0</v>
      </c>
      <c r="AW202" s="198" t="s">
        <v>828</v>
      </c>
      <c r="AX202" s="199">
        <v>176072.9</v>
      </c>
      <c r="AY202" s="199">
        <v>0</v>
      </c>
      <c r="AZ202" s="199">
        <v>0</v>
      </c>
      <c r="BA202" s="199">
        <v>0</v>
      </c>
      <c r="BB202" s="199">
        <v>0</v>
      </c>
      <c r="BC202" s="199">
        <v>24601.200000000001</v>
      </c>
      <c r="BD202" s="199">
        <v>200674.1</v>
      </c>
      <c r="BE202" s="199">
        <v>342195</v>
      </c>
      <c r="BF202" s="199">
        <v>141520.9</v>
      </c>
      <c r="BG202" s="199">
        <v>41.36</v>
      </c>
    </row>
    <row r="203" spans="31:59" ht="15" thickBot="1" x14ac:dyDescent="0.35">
      <c r="AE203" s="198" t="s">
        <v>829</v>
      </c>
      <c r="AF203" s="199">
        <v>353039.6</v>
      </c>
      <c r="AG203" s="199">
        <v>27046.6</v>
      </c>
      <c r="AH203" s="199">
        <v>13571</v>
      </c>
      <c r="AI203" s="199">
        <v>2921.9</v>
      </c>
      <c r="AJ203" s="199">
        <v>0</v>
      </c>
      <c r="AK203" s="199">
        <v>29056.5</v>
      </c>
      <c r="AL203" s="199">
        <v>425635.6</v>
      </c>
      <c r="AM203" s="199">
        <v>424880</v>
      </c>
      <c r="AN203" s="199">
        <v>-755.6</v>
      </c>
      <c r="AO203" s="199">
        <v>-0.18</v>
      </c>
      <c r="AW203" s="198" t="s">
        <v>829</v>
      </c>
      <c r="AX203" s="199">
        <v>176072.9</v>
      </c>
      <c r="AY203" s="199">
        <v>0</v>
      </c>
      <c r="AZ203" s="199">
        <v>0</v>
      </c>
      <c r="BA203" s="199">
        <v>0</v>
      </c>
      <c r="BB203" s="199">
        <v>0</v>
      </c>
      <c r="BC203" s="199">
        <v>24601.200000000001</v>
      </c>
      <c r="BD203" s="199">
        <v>200674.1</v>
      </c>
      <c r="BE203" s="199">
        <v>424880</v>
      </c>
      <c r="BF203" s="199">
        <v>224205.9</v>
      </c>
      <c r="BG203" s="199">
        <v>52.77</v>
      </c>
    </row>
    <row r="204" spans="31:59" ht="15" thickBot="1" x14ac:dyDescent="0.35">
      <c r="AE204" s="198" t="s">
        <v>830</v>
      </c>
      <c r="AF204" s="199">
        <v>214170.3</v>
      </c>
      <c r="AG204" s="199">
        <v>4219.3999999999996</v>
      </c>
      <c r="AH204" s="199">
        <v>8040.2</v>
      </c>
      <c r="AI204" s="199">
        <v>0</v>
      </c>
      <c r="AJ204" s="199">
        <v>0</v>
      </c>
      <c r="AK204" s="199">
        <v>29056.5</v>
      </c>
      <c r="AL204" s="199">
        <v>255486.4</v>
      </c>
      <c r="AM204" s="199">
        <v>262000</v>
      </c>
      <c r="AN204" s="199">
        <v>6513.6</v>
      </c>
      <c r="AO204" s="199">
        <v>2.4900000000000002</v>
      </c>
      <c r="AW204" s="198" t="s">
        <v>830</v>
      </c>
      <c r="AX204" s="199">
        <v>176072.9</v>
      </c>
      <c r="AY204" s="199">
        <v>0</v>
      </c>
      <c r="AZ204" s="199">
        <v>5296.1</v>
      </c>
      <c r="BA204" s="199">
        <v>45116.4</v>
      </c>
      <c r="BB204" s="199">
        <v>0</v>
      </c>
      <c r="BC204" s="199">
        <v>24601.200000000001</v>
      </c>
      <c r="BD204" s="199">
        <v>251086.7</v>
      </c>
      <c r="BE204" s="199">
        <v>262000</v>
      </c>
      <c r="BF204" s="199">
        <v>10913.3</v>
      </c>
      <c r="BG204" s="199">
        <v>4.17</v>
      </c>
    </row>
    <row r="205" spans="31:59" ht="15" thickBot="1" x14ac:dyDescent="0.35">
      <c r="AE205" s="198" t="s">
        <v>831</v>
      </c>
      <c r="AF205" s="199">
        <v>262373.7</v>
      </c>
      <c r="AG205" s="199">
        <v>4219.3999999999996</v>
      </c>
      <c r="AH205" s="199">
        <v>8040.2</v>
      </c>
      <c r="AI205" s="199">
        <v>0</v>
      </c>
      <c r="AJ205" s="199">
        <v>0</v>
      </c>
      <c r="AK205" s="199">
        <v>29056.5</v>
      </c>
      <c r="AL205" s="199">
        <v>303689.8</v>
      </c>
      <c r="AM205" s="199">
        <v>304900</v>
      </c>
      <c r="AN205" s="199">
        <v>1210.2</v>
      </c>
      <c r="AO205" s="199">
        <v>0.4</v>
      </c>
      <c r="AW205" s="198" t="s">
        <v>831</v>
      </c>
      <c r="AX205" s="199">
        <v>176072.9</v>
      </c>
      <c r="AY205" s="199">
        <v>0</v>
      </c>
      <c r="AZ205" s="199">
        <v>5296.1</v>
      </c>
      <c r="BA205" s="199">
        <v>45116.4</v>
      </c>
      <c r="BB205" s="199">
        <v>0</v>
      </c>
      <c r="BC205" s="199">
        <v>24601.200000000001</v>
      </c>
      <c r="BD205" s="199">
        <v>251086.7</v>
      </c>
      <c r="BE205" s="199">
        <v>304900</v>
      </c>
      <c r="BF205" s="199">
        <v>53813.3</v>
      </c>
      <c r="BG205" s="199">
        <v>17.649999999999999</v>
      </c>
    </row>
    <row r="206" spans="31:59" ht="15" thickBot="1" x14ac:dyDescent="0.35">
      <c r="AE206" s="198" t="s">
        <v>832</v>
      </c>
      <c r="AF206" s="199">
        <v>353039.6</v>
      </c>
      <c r="AG206" s="199">
        <v>27046.6</v>
      </c>
      <c r="AH206" s="199">
        <v>13571</v>
      </c>
      <c r="AI206" s="199">
        <v>2921.9</v>
      </c>
      <c r="AJ206" s="199">
        <v>0</v>
      </c>
      <c r="AK206" s="199">
        <v>29056.5</v>
      </c>
      <c r="AL206" s="199">
        <v>425635.6</v>
      </c>
      <c r="AM206" s="199">
        <v>426420</v>
      </c>
      <c r="AN206" s="199">
        <v>784.4</v>
      </c>
      <c r="AO206" s="199">
        <v>0.18</v>
      </c>
      <c r="AW206" s="198" t="s">
        <v>832</v>
      </c>
      <c r="AX206" s="199">
        <v>176072.9</v>
      </c>
      <c r="AY206" s="199">
        <v>0</v>
      </c>
      <c r="AZ206" s="199">
        <v>0</v>
      </c>
      <c r="BA206" s="199">
        <v>638.20000000000005</v>
      </c>
      <c r="BB206" s="199">
        <v>0</v>
      </c>
      <c r="BC206" s="199">
        <v>24601.200000000001</v>
      </c>
      <c r="BD206" s="199">
        <v>201312.3</v>
      </c>
      <c r="BE206" s="199">
        <v>426420</v>
      </c>
      <c r="BF206" s="199">
        <v>225107.7</v>
      </c>
      <c r="BG206" s="199">
        <v>52.79</v>
      </c>
    </row>
    <row r="207" spans="31:59" ht="15" thickBot="1" x14ac:dyDescent="0.35">
      <c r="AE207" s="198" t="s">
        <v>833</v>
      </c>
      <c r="AF207" s="199">
        <v>335307.2</v>
      </c>
      <c r="AG207" s="199">
        <v>16976.900000000001</v>
      </c>
      <c r="AH207" s="199">
        <v>8040.2</v>
      </c>
      <c r="AI207" s="199">
        <v>0</v>
      </c>
      <c r="AJ207" s="199">
        <v>0</v>
      </c>
      <c r="AK207" s="199">
        <v>29056.5</v>
      </c>
      <c r="AL207" s="199">
        <v>389380.9</v>
      </c>
      <c r="AM207" s="199">
        <v>389394</v>
      </c>
      <c r="AN207" s="199">
        <v>13.1</v>
      </c>
      <c r="AO207" s="199">
        <v>0</v>
      </c>
      <c r="AW207" s="198" t="s">
        <v>833</v>
      </c>
      <c r="AX207" s="199">
        <v>176072.9</v>
      </c>
      <c r="AY207" s="199">
        <v>0</v>
      </c>
      <c r="AZ207" s="199">
        <v>5296.1</v>
      </c>
      <c r="BA207" s="199">
        <v>638.20000000000005</v>
      </c>
      <c r="BB207" s="199">
        <v>0</v>
      </c>
      <c r="BC207" s="199">
        <v>24601.200000000001</v>
      </c>
      <c r="BD207" s="199">
        <v>206608.4</v>
      </c>
      <c r="BE207" s="199">
        <v>389394</v>
      </c>
      <c r="BF207" s="199">
        <v>182785.6</v>
      </c>
      <c r="BG207" s="199">
        <v>46.94</v>
      </c>
    </row>
    <row r="208" spans="31:59" ht="15" thickBot="1" x14ac:dyDescent="0.35">
      <c r="AE208" s="198" t="s">
        <v>834</v>
      </c>
      <c r="AF208" s="199">
        <v>388694.4</v>
      </c>
      <c r="AG208" s="199">
        <v>13394</v>
      </c>
      <c r="AH208" s="199">
        <v>8040.2</v>
      </c>
      <c r="AI208" s="199">
        <v>0</v>
      </c>
      <c r="AJ208" s="199">
        <v>0</v>
      </c>
      <c r="AK208" s="199">
        <v>29056.5</v>
      </c>
      <c r="AL208" s="199">
        <v>439185.2</v>
      </c>
      <c r="AM208" s="199">
        <v>439200</v>
      </c>
      <c r="AN208" s="199">
        <v>14.8</v>
      </c>
      <c r="AO208" s="199">
        <v>0</v>
      </c>
      <c r="AW208" s="198" t="s">
        <v>834</v>
      </c>
      <c r="AX208" s="199">
        <v>176072.9</v>
      </c>
      <c r="AY208" s="199">
        <v>0</v>
      </c>
      <c r="AZ208" s="199">
        <v>5296.1</v>
      </c>
      <c r="BA208" s="199">
        <v>638.20000000000005</v>
      </c>
      <c r="BB208" s="199">
        <v>0</v>
      </c>
      <c r="BC208" s="199">
        <v>24601.200000000001</v>
      </c>
      <c r="BD208" s="199">
        <v>206608.4</v>
      </c>
      <c r="BE208" s="199">
        <v>439200</v>
      </c>
      <c r="BF208" s="199">
        <v>232591.6</v>
      </c>
      <c r="BG208" s="199">
        <v>52.96</v>
      </c>
    </row>
    <row r="209" spans="31:59" ht="15" thickBot="1" x14ac:dyDescent="0.35">
      <c r="AE209" s="198" t="s">
        <v>835</v>
      </c>
      <c r="AF209" s="199">
        <v>353039.6</v>
      </c>
      <c r="AG209" s="199">
        <v>6294.3</v>
      </c>
      <c r="AH209" s="199">
        <v>8040.2</v>
      </c>
      <c r="AI209" s="199">
        <v>0</v>
      </c>
      <c r="AJ209" s="199">
        <v>0</v>
      </c>
      <c r="AK209" s="199">
        <v>29056.5</v>
      </c>
      <c r="AL209" s="199">
        <v>396430.6</v>
      </c>
      <c r="AM209" s="199">
        <v>396444</v>
      </c>
      <c r="AN209" s="199">
        <v>13.4</v>
      </c>
      <c r="AO209" s="199">
        <v>0</v>
      </c>
      <c r="AW209" s="198" t="s">
        <v>835</v>
      </c>
      <c r="AX209" s="199">
        <v>176072.9</v>
      </c>
      <c r="AY209" s="199">
        <v>0</v>
      </c>
      <c r="AZ209" s="199">
        <v>5296.1</v>
      </c>
      <c r="BA209" s="199">
        <v>638.20000000000005</v>
      </c>
      <c r="BB209" s="199">
        <v>0</v>
      </c>
      <c r="BC209" s="199">
        <v>24601.200000000001</v>
      </c>
      <c r="BD209" s="199">
        <v>206608.4</v>
      </c>
      <c r="BE209" s="199">
        <v>396444</v>
      </c>
      <c r="BF209" s="199">
        <v>189835.6</v>
      </c>
      <c r="BG209" s="199">
        <v>47.88</v>
      </c>
    </row>
    <row r="210" spans="31:59" ht="15" thickBot="1" x14ac:dyDescent="0.35">
      <c r="AE210" s="198" t="s">
        <v>836</v>
      </c>
      <c r="AF210" s="199">
        <v>496020.8</v>
      </c>
      <c r="AG210" s="199">
        <v>13394</v>
      </c>
      <c r="AH210" s="199">
        <v>8040.2</v>
      </c>
      <c r="AI210" s="199">
        <v>0</v>
      </c>
      <c r="AJ210" s="199">
        <v>0</v>
      </c>
      <c r="AK210" s="199">
        <v>29056.5</v>
      </c>
      <c r="AL210" s="199">
        <v>546511.6</v>
      </c>
      <c r="AM210" s="199">
        <v>546530</v>
      </c>
      <c r="AN210" s="199">
        <v>18.399999999999999</v>
      </c>
      <c r="AO210" s="199">
        <v>0</v>
      </c>
      <c r="AW210" s="198" t="s">
        <v>836</v>
      </c>
      <c r="AX210" s="199">
        <v>176072.9</v>
      </c>
      <c r="AY210" s="199">
        <v>0</v>
      </c>
      <c r="AZ210" s="199">
        <v>5296.1</v>
      </c>
      <c r="BA210" s="199">
        <v>45116.4</v>
      </c>
      <c r="BB210" s="199">
        <v>0</v>
      </c>
      <c r="BC210" s="199">
        <v>24601.200000000001</v>
      </c>
      <c r="BD210" s="199">
        <v>251086.7</v>
      </c>
      <c r="BE210" s="199">
        <v>546530</v>
      </c>
      <c r="BF210" s="199">
        <v>295443.3</v>
      </c>
      <c r="BG210" s="199">
        <v>54.06</v>
      </c>
    </row>
    <row r="211" spans="31:59" ht="15" thickBot="1" x14ac:dyDescent="0.35"/>
    <row r="212" spans="31:59" ht="15" thickBot="1" x14ac:dyDescent="0.35">
      <c r="AE212" s="200" t="s">
        <v>715</v>
      </c>
      <c r="AF212" s="201">
        <v>568616.80000000005</v>
      </c>
      <c r="AW212" s="200" t="s">
        <v>715</v>
      </c>
      <c r="AX212" s="201">
        <v>251308.3</v>
      </c>
    </row>
    <row r="213" spans="31:59" ht="15" thickBot="1" x14ac:dyDescent="0.35">
      <c r="AE213" s="200" t="s">
        <v>883</v>
      </c>
      <c r="AF213" s="201">
        <v>29681.5</v>
      </c>
      <c r="AW213" s="200" t="s">
        <v>883</v>
      </c>
      <c r="AX213" s="201">
        <v>200674.1</v>
      </c>
    </row>
    <row r="214" spans="31:59" ht="15" thickBot="1" x14ac:dyDescent="0.35">
      <c r="AE214" s="200" t="s">
        <v>717</v>
      </c>
      <c r="AF214" s="201">
        <v>10480937.9</v>
      </c>
      <c r="AW214" s="200" t="s">
        <v>717</v>
      </c>
      <c r="AX214" s="201">
        <v>10947990.4</v>
      </c>
    </row>
    <row r="215" spans="31:59" ht="15" thickBot="1" x14ac:dyDescent="0.35">
      <c r="AE215" s="200" t="s">
        <v>718</v>
      </c>
      <c r="AF215" s="201">
        <v>10480938</v>
      </c>
      <c r="AW215" s="200" t="s">
        <v>718</v>
      </c>
      <c r="AX215" s="201">
        <v>10480938</v>
      </c>
    </row>
    <row r="216" spans="31:59" ht="15" thickBot="1" x14ac:dyDescent="0.35">
      <c r="AE216" s="200" t="s">
        <v>719</v>
      </c>
      <c r="AF216" s="201">
        <v>-0.1</v>
      </c>
      <c r="AW216" s="200" t="s">
        <v>719</v>
      </c>
      <c r="AX216" s="201">
        <v>467052.4</v>
      </c>
    </row>
    <row r="217" spans="31:59" ht="15" thickBot="1" x14ac:dyDescent="0.35">
      <c r="AE217" s="200" t="s">
        <v>720</v>
      </c>
      <c r="AF217" s="201"/>
      <c r="AW217" s="200" t="s">
        <v>720</v>
      </c>
      <c r="AX217" s="201"/>
    </row>
    <row r="218" spans="31:59" ht="15" thickBot="1" x14ac:dyDescent="0.35">
      <c r="AE218" s="200" t="s">
        <v>721</v>
      </c>
      <c r="AF218" s="201"/>
      <c r="AW218" s="200" t="s">
        <v>721</v>
      </c>
      <c r="AX218" s="201"/>
    </row>
    <row r="219" spans="31:59" ht="15" thickBot="1" x14ac:dyDescent="0.35">
      <c r="AE219" s="200" t="s">
        <v>722</v>
      </c>
      <c r="AF219" s="201">
        <v>0</v>
      </c>
      <c r="AW219" s="200" t="s">
        <v>722</v>
      </c>
      <c r="AX219" s="201">
        <v>0</v>
      </c>
    </row>
    <row r="221" spans="31:59" x14ac:dyDescent="0.3">
      <c r="AE221" s="101" t="s">
        <v>621</v>
      </c>
      <c r="AW221" s="101" t="s">
        <v>621</v>
      </c>
    </row>
    <row r="223" spans="31:59" x14ac:dyDescent="0.3">
      <c r="AE223" s="202" t="s">
        <v>1079</v>
      </c>
      <c r="AW223" s="202" t="s">
        <v>1089</v>
      </c>
    </row>
    <row r="224" spans="31:59" x14ac:dyDescent="0.3">
      <c r="AE224" s="202" t="s">
        <v>1080</v>
      </c>
      <c r="AW224" s="202" t="s">
        <v>1090</v>
      </c>
    </row>
  </sheetData>
  <phoneticPr fontId="24" type="noConversion"/>
  <conditionalFormatting sqref="Y1:AC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:AB5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E221" r:id="rId1" display="https://miau.my-x.hu/myx-free/coco/test/580823820210622155417.html" xr:uid="{7F149DB4-82E0-47F0-A812-B89693C2DD9F}"/>
    <hyperlink ref="AW221" r:id="rId2" display="https://miau.my-x.hu/myx-free/coco/test/141603320210622155511.html" xr:uid="{073C88C7-0F3A-4C6F-B62C-1D944A2AC7F9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Q332"/>
  <sheetViews>
    <sheetView topLeftCell="L267" zoomScale="66" workbookViewId="0">
      <selection activeCell="AG268" sqref="AG268"/>
    </sheetView>
  </sheetViews>
  <sheetFormatPr defaultRowHeight="14.4" x14ac:dyDescent="0.3"/>
  <cols>
    <col min="1" max="1" width="57" bestFit="1" customWidth="1"/>
    <col min="2" max="2" width="13.44140625" style="136" bestFit="1" customWidth="1"/>
    <col min="3" max="5" width="9.21875" style="136" bestFit="1" customWidth="1"/>
    <col min="6" max="10" width="9.21875" style="116" bestFit="1" customWidth="1"/>
    <col min="11" max="12" width="9.21875" style="136" bestFit="1" customWidth="1"/>
    <col min="13" max="15" width="9.21875" style="116" bestFit="1" customWidth="1"/>
    <col min="16" max="16" width="9.21875" style="136" bestFit="1" customWidth="1"/>
    <col min="17" max="17" width="9.21875" style="116" bestFit="1" customWidth="1"/>
    <col min="18" max="18" width="9.21875" style="136" bestFit="1" customWidth="1"/>
    <col min="19" max="19" width="9.21875" style="116" bestFit="1" customWidth="1"/>
    <col min="20" max="20" width="9.21875" style="136" bestFit="1" customWidth="1"/>
    <col min="21" max="21" width="9.21875" style="116" bestFit="1" customWidth="1"/>
    <col min="22" max="22" width="9.21875" style="136" bestFit="1" customWidth="1"/>
    <col min="23" max="23" width="9.21875" style="116" bestFit="1" customWidth="1"/>
    <col min="24" max="24" width="9.21875" style="136" bestFit="1" customWidth="1"/>
    <col min="25" max="27" width="9.21875" style="116" bestFit="1" customWidth="1"/>
    <col min="28" max="31" width="9" bestFit="1" customWidth="1"/>
    <col min="32" max="32" width="12.33203125" bestFit="1" customWidth="1"/>
    <col min="33" max="34" width="12.33203125" customWidth="1"/>
    <col min="36" max="36" width="13.44140625" bestFit="1" customWidth="1"/>
    <col min="37" max="65" width="9" bestFit="1" customWidth="1"/>
    <col min="67" max="67" width="9" bestFit="1" customWidth="1"/>
    <col min="69" max="69" width="9" bestFit="1" customWidth="1"/>
  </cols>
  <sheetData>
    <row r="1" spans="1:36" x14ac:dyDescent="0.3">
      <c r="B1" s="136">
        <v>0</v>
      </c>
      <c r="C1" s="136">
        <v>0</v>
      </c>
      <c r="D1" s="136">
        <v>0</v>
      </c>
      <c r="E1" s="136">
        <v>0</v>
      </c>
      <c r="F1" s="116">
        <v>0</v>
      </c>
      <c r="G1" s="116">
        <v>0</v>
      </c>
      <c r="H1" s="116">
        <v>0</v>
      </c>
      <c r="I1" s="116">
        <v>0</v>
      </c>
      <c r="J1" s="116">
        <v>0</v>
      </c>
      <c r="K1" s="136">
        <v>0</v>
      </c>
      <c r="L1" s="136">
        <v>0</v>
      </c>
      <c r="M1" s="116">
        <v>0</v>
      </c>
      <c r="N1" s="116">
        <v>0</v>
      </c>
      <c r="O1" s="116">
        <v>0</v>
      </c>
      <c r="P1" s="136">
        <v>0</v>
      </c>
      <c r="Q1" s="116">
        <v>0</v>
      </c>
      <c r="R1" s="136">
        <v>0</v>
      </c>
      <c r="S1" s="116">
        <v>0</v>
      </c>
      <c r="T1" s="136">
        <v>0</v>
      </c>
      <c r="U1" s="116">
        <v>0</v>
      </c>
      <c r="V1" s="136">
        <v>0</v>
      </c>
      <c r="W1" s="116">
        <v>1</v>
      </c>
      <c r="X1" s="136">
        <v>0</v>
      </c>
      <c r="Y1" s="116">
        <v>0</v>
      </c>
      <c r="Z1" s="116">
        <v>0</v>
      </c>
      <c r="AA1" s="116">
        <v>0</v>
      </c>
    </row>
    <row r="2" spans="1:36" x14ac:dyDescent="0.3">
      <c r="A2" t="s">
        <v>0</v>
      </c>
      <c r="B2" s="136" t="s">
        <v>503</v>
      </c>
      <c r="C2" s="136" t="s">
        <v>504</v>
      </c>
      <c r="D2" s="136" t="s">
        <v>505</v>
      </c>
      <c r="E2" s="136" t="s">
        <v>506</v>
      </c>
      <c r="F2" s="116" t="s">
        <v>507</v>
      </c>
      <c r="G2" s="116" t="s">
        <v>508</v>
      </c>
      <c r="H2" s="116" t="s">
        <v>509</v>
      </c>
      <c r="I2" s="116" t="s">
        <v>76</v>
      </c>
      <c r="J2" s="116" t="s">
        <v>510</v>
      </c>
      <c r="K2" s="136" t="s">
        <v>93</v>
      </c>
      <c r="L2" s="136" t="s">
        <v>95</v>
      </c>
      <c r="M2" s="116" t="s">
        <v>96</v>
      </c>
      <c r="N2" s="116" t="s">
        <v>84</v>
      </c>
      <c r="O2" s="116" t="s">
        <v>87</v>
      </c>
      <c r="P2" s="136" t="s">
        <v>511</v>
      </c>
      <c r="Q2" s="116" t="s">
        <v>512</v>
      </c>
      <c r="R2" s="136" t="s">
        <v>118</v>
      </c>
      <c r="S2" s="116" t="s">
        <v>128</v>
      </c>
      <c r="T2" s="136" t="s">
        <v>514</v>
      </c>
      <c r="U2" s="116" t="s">
        <v>151</v>
      </c>
      <c r="V2" s="136" t="s">
        <v>152</v>
      </c>
      <c r="W2" s="116" t="s">
        <v>515</v>
      </c>
      <c r="X2" s="136" t="s">
        <v>192</v>
      </c>
      <c r="Y2" s="116" t="s">
        <v>193</v>
      </c>
      <c r="Z2" s="116" t="s">
        <v>194</v>
      </c>
      <c r="AA2" s="116" t="s">
        <v>195</v>
      </c>
      <c r="AB2" t="s">
        <v>500</v>
      </c>
      <c r="AC2" t="s">
        <v>501</v>
      </c>
      <c r="AD2" t="s">
        <v>502</v>
      </c>
      <c r="AI2" t="s">
        <v>543</v>
      </c>
      <c r="AJ2" t="s">
        <v>544</v>
      </c>
    </row>
    <row r="3" spans="1:36" x14ac:dyDescent="0.3">
      <c r="A3" t="s">
        <v>206</v>
      </c>
      <c r="B3" s="136">
        <v>1.6</v>
      </c>
      <c r="C3" s="136">
        <v>3</v>
      </c>
      <c r="D3" s="136">
        <v>32</v>
      </c>
      <c r="E3" s="136">
        <v>5.8</v>
      </c>
      <c r="F3" s="116">
        <v>1123200</v>
      </c>
      <c r="G3" s="116">
        <v>60</v>
      </c>
      <c r="H3" s="116">
        <v>8</v>
      </c>
      <c r="I3" s="116">
        <v>2</v>
      </c>
      <c r="J3" s="116">
        <v>13</v>
      </c>
      <c r="K3" s="136">
        <v>5</v>
      </c>
      <c r="L3" s="136">
        <v>0</v>
      </c>
      <c r="M3" s="116">
        <v>0</v>
      </c>
      <c r="N3" s="116">
        <v>0</v>
      </c>
      <c r="O3" s="116">
        <v>0</v>
      </c>
      <c r="P3" s="136">
        <v>2073600</v>
      </c>
      <c r="Q3" s="116">
        <v>30</v>
      </c>
      <c r="R3" s="136">
        <v>1</v>
      </c>
      <c r="S3" s="116">
        <v>0</v>
      </c>
      <c r="T3" s="136">
        <v>3000</v>
      </c>
      <c r="U3" s="116">
        <v>0</v>
      </c>
      <c r="V3" s="136">
        <v>0</v>
      </c>
      <c r="W3" s="116">
        <v>141</v>
      </c>
      <c r="X3" s="136">
        <v>0</v>
      </c>
      <c r="Y3" s="116">
        <v>0</v>
      </c>
      <c r="Z3" s="116">
        <v>0</v>
      </c>
      <c r="AA3" s="116">
        <v>0</v>
      </c>
      <c r="AB3">
        <v>45000</v>
      </c>
      <c r="AC3">
        <v>73731</v>
      </c>
      <c r="AD3">
        <v>59365.5</v>
      </c>
      <c r="AJ3" t="s">
        <v>545</v>
      </c>
    </row>
    <row r="4" spans="1:36" x14ac:dyDescent="0.3">
      <c r="A4" t="s">
        <v>213</v>
      </c>
      <c r="B4" s="136">
        <v>1.8</v>
      </c>
      <c r="C4" s="136">
        <v>3</v>
      </c>
      <c r="D4" s="136">
        <v>32</v>
      </c>
      <c r="E4" s="136">
        <v>6.5</v>
      </c>
      <c r="F4" s="116">
        <v>1123200</v>
      </c>
      <c r="G4" s="116">
        <v>60</v>
      </c>
      <c r="H4" s="116">
        <v>8</v>
      </c>
      <c r="I4" s="116">
        <v>3</v>
      </c>
      <c r="J4" s="116">
        <v>13</v>
      </c>
      <c r="K4" s="136">
        <v>8</v>
      </c>
      <c r="L4" s="136">
        <v>5</v>
      </c>
      <c r="M4" s="116">
        <v>0</v>
      </c>
      <c r="N4" s="116">
        <v>0</v>
      </c>
      <c r="O4" s="116">
        <v>0</v>
      </c>
      <c r="P4" s="136">
        <v>2073600</v>
      </c>
      <c r="Q4" s="116">
        <v>30</v>
      </c>
      <c r="R4" s="136">
        <v>1</v>
      </c>
      <c r="S4" s="116">
        <v>0</v>
      </c>
      <c r="T4" s="136">
        <v>4000</v>
      </c>
      <c r="U4" s="116">
        <v>0</v>
      </c>
      <c r="V4" s="136">
        <v>0</v>
      </c>
      <c r="W4" s="116">
        <v>183</v>
      </c>
      <c r="X4" s="136">
        <v>0</v>
      </c>
      <c r="Y4" s="116">
        <v>0</v>
      </c>
      <c r="Z4" s="116">
        <v>0</v>
      </c>
      <c r="AA4" s="116">
        <v>0</v>
      </c>
      <c r="AB4">
        <v>51880</v>
      </c>
      <c r="AC4">
        <v>88796</v>
      </c>
      <c r="AD4">
        <v>70338</v>
      </c>
    </row>
    <row r="5" spans="1:36" x14ac:dyDescent="0.3">
      <c r="A5" t="s">
        <v>215</v>
      </c>
      <c r="B5" s="136">
        <v>2.2999999999999998</v>
      </c>
      <c r="C5" s="136">
        <v>4</v>
      </c>
      <c r="D5" s="136">
        <v>64</v>
      </c>
      <c r="E5" s="136">
        <v>6.5</v>
      </c>
      <c r="F5" s="116">
        <v>1123200</v>
      </c>
      <c r="G5" s="116">
        <v>60</v>
      </c>
      <c r="H5" s="116">
        <v>8</v>
      </c>
      <c r="I5" s="116">
        <v>4</v>
      </c>
      <c r="J5" s="116">
        <v>48</v>
      </c>
      <c r="K5" s="136">
        <v>5</v>
      </c>
      <c r="L5" s="136">
        <v>2</v>
      </c>
      <c r="M5" s="116">
        <v>2</v>
      </c>
      <c r="N5" s="116">
        <v>0</v>
      </c>
      <c r="O5" s="116">
        <v>0</v>
      </c>
      <c r="P5" s="136">
        <v>2073600</v>
      </c>
      <c r="Q5" s="116">
        <v>30</v>
      </c>
      <c r="R5" s="136">
        <v>1</v>
      </c>
      <c r="S5" s="116">
        <v>0</v>
      </c>
      <c r="T5" s="136">
        <v>5000</v>
      </c>
      <c r="U5" s="116">
        <v>0</v>
      </c>
      <c r="V5" s="136">
        <v>0</v>
      </c>
      <c r="W5" s="116">
        <v>205</v>
      </c>
      <c r="X5" s="136">
        <v>0</v>
      </c>
      <c r="Y5" s="116">
        <v>0</v>
      </c>
      <c r="Z5" s="116">
        <v>0</v>
      </c>
      <c r="AA5" s="116">
        <v>0</v>
      </c>
      <c r="AB5">
        <v>54000</v>
      </c>
      <c r="AC5">
        <v>83200</v>
      </c>
      <c r="AD5">
        <v>68600</v>
      </c>
    </row>
    <row r="6" spans="1:36" x14ac:dyDescent="0.3">
      <c r="A6" t="s">
        <v>217</v>
      </c>
      <c r="B6" s="136">
        <v>2</v>
      </c>
      <c r="C6" s="136">
        <v>3</v>
      </c>
      <c r="D6" s="136">
        <v>32</v>
      </c>
      <c r="E6" s="136">
        <v>6.5</v>
      </c>
      <c r="F6" s="116">
        <v>1152000</v>
      </c>
      <c r="G6" s="116">
        <v>60</v>
      </c>
      <c r="H6" s="116">
        <v>13</v>
      </c>
      <c r="I6" s="116">
        <v>4</v>
      </c>
      <c r="J6" s="116">
        <v>48</v>
      </c>
      <c r="K6" s="136">
        <v>8</v>
      </c>
      <c r="L6" s="136">
        <v>2</v>
      </c>
      <c r="M6" s="116">
        <v>2</v>
      </c>
      <c r="N6" s="116">
        <v>0</v>
      </c>
      <c r="O6" s="116">
        <v>0</v>
      </c>
      <c r="P6" s="136">
        <v>2073600</v>
      </c>
      <c r="Q6" s="116">
        <v>30</v>
      </c>
      <c r="R6" s="136">
        <v>1</v>
      </c>
      <c r="S6" s="116">
        <v>0</v>
      </c>
      <c r="T6" s="136">
        <v>5000</v>
      </c>
      <c r="U6" s="116">
        <v>0</v>
      </c>
      <c r="V6" s="136">
        <v>0</v>
      </c>
      <c r="W6" s="116">
        <v>192</v>
      </c>
      <c r="X6" s="136">
        <v>0</v>
      </c>
      <c r="Y6" s="116">
        <v>0</v>
      </c>
      <c r="Z6" s="116">
        <v>0</v>
      </c>
      <c r="AA6" s="116">
        <v>0</v>
      </c>
      <c r="AB6">
        <v>55500</v>
      </c>
      <c r="AC6">
        <v>86400</v>
      </c>
      <c r="AD6">
        <v>70950</v>
      </c>
    </row>
    <row r="7" spans="1:36" x14ac:dyDescent="0.3">
      <c r="A7" t="s">
        <v>218</v>
      </c>
      <c r="B7" s="136">
        <v>2</v>
      </c>
      <c r="C7" s="136">
        <v>3</v>
      </c>
      <c r="D7" s="136">
        <v>32</v>
      </c>
      <c r="E7" s="136">
        <v>6.5</v>
      </c>
      <c r="F7" s="116">
        <v>1152000</v>
      </c>
      <c r="G7" s="116">
        <v>60</v>
      </c>
      <c r="H7" s="116">
        <v>13</v>
      </c>
      <c r="I7" s="116">
        <v>4</v>
      </c>
      <c r="J7" s="116">
        <v>48</v>
      </c>
      <c r="K7" s="136">
        <v>8</v>
      </c>
      <c r="L7" s="136">
        <v>2</v>
      </c>
      <c r="M7" s="116">
        <v>2</v>
      </c>
      <c r="N7" s="116">
        <v>0</v>
      </c>
      <c r="O7" s="116">
        <v>0</v>
      </c>
      <c r="P7" s="136">
        <v>2073600</v>
      </c>
      <c r="Q7" s="116">
        <v>30</v>
      </c>
      <c r="R7" s="136">
        <v>1</v>
      </c>
      <c r="S7" s="116">
        <v>0</v>
      </c>
      <c r="T7" s="136">
        <v>5000</v>
      </c>
      <c r="U7" s="116">
        <v>0</v>
      </c>
      <c r="V7" s="136">
        <v>0</v>
      </c>
      <c r="W7" s="116">
        <v>192</v>
      </c>
      <c r="X7" s="136">
        <v>0</v>
      </c>
      <c r="Y7" s="116">
        <v>0</v>
      </c>
      <c r="Z7" s="116">
        <v>0</v>
      </c>
      <c r="AA7" s="116">
        <v>0</v>
      </c>
      <c r="AB7">
        <v>59900</v>
      </c>
      <c r="AC7">
        <v>59900</v>
      </c>
      <c r="AD7">
        <v>59900</v>
      </c>
    </row>
    <row r="8" spans="1:36" x14ac:dyDescent="0.3">
      <c r="A8" t="s">
        <v>220</v>
      </c>
      <c r="B8" s="136">
        <v>2.2999999999999998</v>
      </c>
      <c r="C8" s="136">
        <v>4</v>
      </c>
      <c r="D8" s="136">
        <v>64</v>
      </c>
      <c r="E8" s="136">
        <v>6.4</v>
      </c>
      <c r="F8" s="116">
        <v>2527200</v>
      </c>
      <c r="G8" s="116">
        <v>60</v>
      </c>
      <c r="H8" s="116">
        <v>20</v>
      </c>
      <c r="I8" s="116">
        <v>3</v>
      </c>
      <c r="J8" s="116">
        <v>48</v>
      </c>
      <c r="K8" s="136">
        <v>8</v>
      </c>
      <c r="L8" s="136">
        <v>5</v>
      </c>
      <c r="M8" s="116">
        <v>0</v>
      </c>
      <c r="N8" s="116">
        <v>0</v>
      </c>
      <c r="O8" s="116">
        <v>0</v>
      </c>
      <c r="P8" s="136">
        <v>8294400</v>
      </c>
      <c r="Q8" s="116">
        <v>30</v>
      </c>
      <c r="R8" s="136">
        <v>1</v>
      </c>
      <c r="S8" s="116">
        <v>0</v>
      </c>
      <c r="T8" s="136">
        <v>6000</v>
      </c>
      <c r="U8" s="116">
        <v>0</v>
      </c>
      <c r="V8" s="136">
        <v>0</v>
      </c>
      <c r="W8" s="116">
        <v>188</v>
      </c>
      <c r="X8" s="136">
        <v>0</v>
      </c>
      <c r="Y8" s="116">
        <v>0</v>
      </c>
      <c r="Z8" s="116">
        <v>0</v>
      </c>
      <c r="AA8" s="116">
        <v>0</v>
      </c>
      <c r="AB8">
        <v>70000</v>
      </c>
      <c r="AC8">
        <v>103600</v>
      </c>
      <c r="AD8">
        <v>86800</v>
      </c>
    </row>
    <row r="9" spans="1:36" x14ac:dyDescent="0.3">
      <c r="A9" t="s">
        <v>221</v>
      </c>
      <c r="B9" s="136">
        <v>2</v>
      </c>
      <c r="C9" s="136">
        <v>4</v>
      </c>
      <c r="D9" s="136">
        <v>128</v>
      </c>
      <c r="E9" s="136">
        <v>6.5</v>
      </c>
      <c r="F9" s="116">
        <v>1152000</v>
      </c>
      <c r="G9" s="116">
        <v>60</v>
      </c>
      <c r="H9" s="116">
        <v>13</v>
      </c>
      <c r="I9" s="116">
        <v>4</v>
      </c>
      <c r="J9" s="116">
        <v>48</v>
      </c>
      <c r="K9" s="136">
        <v>8</v>
      </c>
      <c r="L9" s="136">
        <v>2</v>
      </c>
      <c r="M9" s="116">
        <v>2</v>
      </c>
      <c r="N9" s="116">
        <v>0</v>
      </c>
      <c r="O9" s="116">
        <v>0</v>
      </c>
      <c r="P9" s="136">
        <v>2073600</v>
      </c>
      <c r="Q9" s="116">
        <v>30</v>
      </c>
      <c r="R9" s="136">
        <v>1</v>
      </c>
      <c r="S9" s="116">
        <v>0</v>
      </c>
      <c r="T9" s="136">
        <v>5000</v>
      </c>
      <c r="U9" s="116">
        <v>0</v>
      </c>
      <c r="V9" s="136">
        <v>0</v>
      </c>
      <c r="W9" s="116">
        <v>192</v>
      </c>
      <c r="X9" s="136">
        <v>0</v>
      </c>
      <c r="Y9" s="116">
        <v>0</v>
      </c>
      <c r="Z9" s="116">
        <v>0</v>
      </c>
      <c r="AA9" s="116">
        <v>0</v>
      </c>
      <c r="AB9">
        <v>69880</v>
      </c>
      <c r="AC9">
        <v>119229</v>
      </c>
      <c r="AD9">
        <v>94554.5</v>
      </c>
    </row>
    <row r="10" spans="1:36" x14ac:dyDescent="0.3">
      <c r="A10" t="s">
        <v>222</v>
      </c>
      <c r="B10" s="136">
        <v>2</v>
      </c>
      <c r="C10" s="136">
        <v>3</v>
      </c>
      <c r="D10" s="136">
        <v>128</v>
      </c>
      <c r="E10" s="136">
        <v>6.5</v>
      </c>
      <c r="F10" s="116">
        <v>1152000</v>
      </c>
      <c r="G10" s="116">
        <v>60</v>
      </c>
      <c r="H10" s="116">
        <v>13</v>
      </c>
      <c r="I10" s="116">
        <v>4</v>
      </c>
      <c r="J10" s="116">
        <v>48</v>
      </c>
      <c r="K10" s="136">
        <v>8</v>
      </c>
      <c r="L10" s="136">
        <v>2</v>
      </c>
      <c r="M10" s="116">
        <v>2</v>
      </c>
      <c r="N10" s="116">
        <v>0</v>
      </c>
      <c r="O10" s="116">
        <v>0</v>
      </c>
      <c r="P10" s="136">
        <v>2073600</v>
      </c>
      <c r="Q10" s="116">
        <v>30</v>
      </c>
      <c r="R10" s="136">
        <v>1</v>
      </c>
      <c r="S10" s="116">
        <v>0</v>
      </c>
      <c r="T10" s="136">
        <v>5000</v>
      </c>
      <c r="U10" s="116">
        <v>0</v>
      </c>
      <c r="V10" s="136">
        <v>0</v>
      </c>
      <c r="W10" s="116">
        <v>192</v>
      </c>
      <c r="X10" s="136">
        <v>0</v>
      </c>
      <c r="Y10" s="116">
        <v>0</v>
      </c>
      <c r="Z10" s="116">
        <v>0</v>
      </c>
      <c r="AA10" s="116">
        <v>0</v>
      </c>
      <c r="AB10">
        <v>69990</v>
      </c>
      <c r="AC10">
        <v>88999</v>
      </c>
      <c r="AD10">
        <v>79494.5</v>
      </c>
    </row>
    <row r="11" spans="1:36" x14ac:dyDescent="0.3">
      <c r="A11" t="s">
        <v>223</v>
      </c>
      <c r="B11" s="136">
        <v>2</v>
      </c>
      <c r="C11" s="136">
        <v>4</v>
      </c>
      <c r="D11" s="136">
        <v>64</v>
      </c>
      <c r="E11" s="136">
        <v>6.4</v>
      </c>
      <c r="F11" s="116">
        <v>2592000</v>
      </c>
      <c r="G11" s="116">
        <v>60</v>
      </c>
      <c r="H11" s="116">
        <v>20</v>
      </c>
      <c r="I11" s="116">
        <v>4</v>
      </c>
      <c r="J11" s="116">
        <v>48</v>
      </c>
      <c r="K11" s="136">
        <v>8</v>
      </c>
      <c r="L11" s="136">
        <v>5</v>
      </c>
      <c r="M11" s="116">
        <v>5</v>
      </c>
      <c r="N11" s="116">
        <v>0</v>
      </c>
      <c r="O11" s="116">
        <v>0</v>
      </c>
      <c r="P11" s="136">
        <v>2073600</v>
      </c>
      <c r="Q11" s="116">
        <v>30</v>
      </c>
      <c r="R11" s="136">
        <v>1</v>
      </c>
      <c r="S11" s="116">
        <v>0</v>
      </c>
      <c r="T11" s="136">
        <v>5000</v>
      </c>
      <c r="U11" s="116">
        <v>0</v>
      </c>
      <c r="V11" s="136">
        <v>0</v>
      </c>
      <c r="W11" s="116">
        <v>185</v>
      </c>
      <c r="X11" s="136">
        <v>0</v>
      </c>
      <c r="Y11" s="116">
        <v>0</v>
      </c>
      <c r="Z11" s="116">
        <v>0</v>
      </c>
      <c r="AA11" s="116">
        <v>0</v>
      </c>
      <c r="AB11">
        <v>66800</v>
      </c>
      <c r="AC11">
        <v>106800</v>
      </c>
      <c r="AD11">
        <v>86800</v>
      </c>
    </row>
    <row r="12" spans="1:36" x14ac:dyDescent="0.3">
      <c r="A12" t="s">
        <v>224</v>
      </c>
      <c r="B12" s="136">
        <v>2</v>
      </c>
      <c r="C12" s="136">
        <v>4</v>
      </c>
      <c r="D12" s="136">
        <v>64</v>
      </c>
      <c r="E12" s="136">
        <v>6.1</v>
      </c>
      <c r="F12" s="116">
        <v>2592000</v>
      </c>
      <c r="G12" s="116">
        <v>60</v>
      </c>
      <c r="H12" s="116">
        <v>25</v>
      </c>
      <c r="I12" s="116">
        <v>3</v>
      </c>
      <c r="J12" s="116">
        <v>48</v>
      </c>
      <c r="K12" s="136">
        <v>8</v>
      </c>
      <c r="L12" s="136">
        <v>5</v>
      </c>
      <c r="M12" s="116">
        <v>0</v>
      </c>
      <c r="N12" s="116">
        <v>0</v>
      </c>
      <c r="O12" s="116">
        <v>0</v>
      </c>
      <c r="P12" s="136">
        <v>2073600</v>
      </c>
      <c r="Q12" s="116">
        <v>30</v>
      </c>
      <c r="R12" s="136">
        <v>1</v>
      </c>
      <c r="S12" s="116">
        <v>0</v>
      </c>
      <c r="T12" s="136">
        <v>3500</v>
      </c>
      <c r="U12" s="116">
        <v>0</v>
      </c>
      <c r="V12" s="136">
        <v>0</v>
      </c>
      <c r="W12" s="116">
        <v>152</v>
      </c>
      <c r="X12" s="136">
        <v>0</v>
      </c>
      <c r="Y12" s="116">
        <v>0</v>
      </c>
      <c r="Z12" s="116">
        <v>0</v>
      </c>
      <c r="AA12" s="116">
        <v>0</v>
      </c>
      <c r="AB12">
        <v>68000</v>
      </c>
      <c r="AC12">
        <v>104999</v>
      </c>
      <c r="AD12">
        <v>86499.5</v>
      </c>
    </row>
    <row r="13" spans="1:36" x14ac:dyDescent="0.3">
      <c r="A13" t="s">
        <v>226</v>
      </c>
      <c r="B13" s="136">
        <v>2</v>
      </c>
      <c r="C13" s="136">
        <v>4</v>
      </c>
      <c r="D13" s="136">
        <v>128</v>
      </c>
      <c r="E13" s="136">
        <v>6.4</v>
      </c>
      <c r="F13" s="116">
        <v>2592000</v>
      </c>
      <c r="G13" s="116">
        <v>60</v>
      </c>
      <c r="H13" s="116">
        <v>20</v>
      </c>
      <c r="I13" s="116">
        <v>4</v>
      </c>
      <c r="J13" s="116">
        <v>48</v>
      </c>
      <c r="K13" s="136">
        <v>8</v>
      </c>
      <c r="L13" s="136">
        <v>5</v>
      </c>
      <c r="M13" s="116">
        <v>0</v>
      </c>
      <c r="N13" s="116">
        <v>0</v>
      </c>
      <c r="O13" s="116">
        <v>0</v>
      </c>
      <c r="P13" s="136">
        <v>2073600</v>
      </c>
      <c r="Q13" s="116">
        <v>30</v>
      </c>
      <c r="R13" s="136">
        <v>1</v>
      </c>
      <c r="S13" s="116">
        <v>0</v>
      </c>
      <c r="T13" s="136">
        <v>5000</v>
      </c>
      <c r="U13" s="116">
        <v>0</v>
      </c>
      <c r="V13" s="136">
        <v>0</v>
      </c>
      <c r="W13" s="116">
        <v>185</v>
      </c>
      <c r="X13" s="136">
        <v>0</v>
      </c>
      <c r="Y13" s="116">
        <v>0</v>
      </c>
      <c r="Z13" s="116">
        <v>0</v>
      </c>
      <c r="AA13" s="116">
        <v>0</v>
      </c>
      <c r="AB13">
        <v>67800</v>
      </c>
      <c r="AC13">
        <v>108300</v>
      </c>
      <c r="AD13">
        <v>88050</v>
      </c>
    </row>
    <row r="14" spans="1:36" x14ac:dyDescent="0.3">
      <c r="A14" t="s">
        <v>228</v>
      </c>
      <c r="B14" s="136">
        <v>2.2999999999999998</v>
      </c>
      <c r="C14" s="136">
        <v>4</v>
      </c>
      <c r="D14" s="136">
        <v>128</v>
      </c>
      <c r="E14" s="136">
        <v>6.5</v>
      </c>
      <c r="F14" s="116">
        <v>2592000</v>
      </c>
      <c r="G14" s="116">
        <v>60</v>
      </c>
      <c r="H14" s="116">
        <v>32</v>
      </c>
      <c r="I14" s="116">
        <v>4</v>
      </c>
      <c r="J14" s="116">
        <v>48</v>
      </c>
      <c r="K14" s="136">
        <v>12</v>
      </c>
      <c r="L14" s="136">
        <v>5</v>
      </c>
      <c r="M14" s="116">
        <v>5</v>
      </c>
      <c r="N14" s="116">
        <v>0</v>
      </c>
      <c r="O14" s="116">
        <v>0</v>
      </c>
      <c r="P14" s="136">
        <v>8294400</v>
      </c>
      <c r="Q14" s="116">
        <v>30</v>
      </c>
      <c r="R14" s="136">
        <v>1</v>
      </c>
      <c r="S14" s="116">
        <v>0</v>
      </c>
      <c r="T14" s="136">
        <v>4000</v>
      </c>
      <c r="U14" s="116">
        <v>0</v>
      </c>
      <c r="V14" s="136">
        <v>0</v>
      </c>
      <c r="W14" s="116">
        <v>172</v>
      </c>
      <c r="X14" s="136">
        <v>0</v>
      </c>
      <c r="Y14" s="116">
        <v>0</v>
      </c>
      <c r="Z14" s="116">
        <v>0</v>
      </c>
      <c r="AA14" s="116">
        <v>0</v>
      </c>
      <c r="AB14">
        <v>82000</v>
      </c>
      <c r="AC14">
        <v>150590</v>
      </c>
      <c r="AD14">
        <v>116295</v>
      </c>
    </row>
    <row r="15" spans="1:36" x14ac:dyDescent="0.3">
      <c r="A15" t="s">
        <v>229</v>
      </c>
      <c r="B15" s="136">
        <v>2.2999999999999998</v>
      </c>
      <c r="C15" s="136">
        <v>4</v>
      </c>
      <c r="D15" s="136">
        <v>128</v>
      </c>
      <c r="E15" s="136">
        <v>6.4</v>
      </c>
      <c r="F15" s="116">
        <v>2527200</v>
      </c>
      <c r="G15" s="116">
        <v>60</v>
      </c>
      <c r="H15" s="116">
        <v>25</v>
      </c>
      <c r="I15" s="116">
        <v>3</v>
      </c>
      <c r="J15" s="116">
        <v>25</v>
      </c>
      <c r="K15" s="136">
        <v>8</v>
      </c>
      <c r="L15" s="136">
        <v>5</v>
      </c>
      <c r="M15" s="116">
        <v>0</v>
      </c>
      <c r="N15" s="116">
        <v>0</v>
      </c>
      <c r="O15" s="116">
        <v>0</v>
      </c>
      <c r="P15" s="136">
        <v>2073600</v>
      </c>
      <c r="Q15" s="116">
        <v>30</v>
      </c>
      <c r="R15" s="136">
        <v>1</v>
      </c>
      <c r="S15" s="116">
        <v>0</v>
      </c>
      <c r="T15" s="136">
        <v>4000</v>
      </c>
      <c r="U15" s="116">
        <v>0</v>
      </c>
      <c r="V15" s="136">
        <v>0</v>
      </c>
      <c r="W15" s="116">
        <v>166</v>
      </c>
      <c r="X15" s="136">
        <v>0</v>
      </c>
      <c r="Y15" s="116">
        <v>0</v>
      </c>
      <c r="Z15" s="116">
        <v>0</v>
      </c>
      <c r="AA15" s="116">
        <v>0</v>
      </c>
      <c r="AB15">
        <v>88900</v>
      </c>
      <c r="AC15">
        <v>137630</v>
      </c>
      <c r="AD15">
        <v>113265</v>
      </c>
    </row>
    <row r="16" spans="1:36" x14ac:dyDescent="0.3">
      <c r="A16" t="s">
        <v>230</v>
      </c>
      <c r="B16" s="136">
        <v>2.2000000000000002</v>
      </c>
      <c r="C16" s="136">
        <v>4</v>
      </c>
      <c r="D16" s="136">
        <v>128</v>
      </c>
      <c r="E16" s="136">
        <v>6.6</v>
      </c>
      <c r="F16" s="116">
        <v>1152000</v>
      </c>
      <c r="G16" s="116">
        <v>60</v>
      </c>
      <c r="H16" s="116">
        <v>20</v>
      </c>
      <c r="I16" s="116">
        <v>4</v>
      </c>
      <c r="J16" s="116">
        <v>48</v>
      </c>
      <c r="K16" s="136">
        <v>8</v>
      </c>
      <c r="L16" s="136">
        <v>5</v>
      </c>
      <c r="M16" s="116">
        <v>5</v>
      </c>
      <c r="N16" s="116">
        <v>0</v>
      </c>
      <c r="O16" s="116">
        <v>0</v>
      </c>
      <c r="P16" s="136">
        <v>8294400</v>
      </c>
      <c r="Q16" s="116">
        <v>30</v>
      </c>
      <c r="R16" s="136">
        <v>1</v>
      </c>
      <c r="S16" s="116">
        <v>1</v>
      </c>
      <c r="T16" s="136">
        <v>5000</v>
      </c>
      <c r="U16" s="116">
        <v>0</v>
      </c>
      <c r="V16" s="136">
        <v>0</v>
      </c>
      <c r="W16" s="116">
        <v>193</v>
      </c>
      <c r="X16" s="136">
        <v>0</v>
      </c>
      <c r="Y16" s="116">
        <v>0</v>
      </c>
      <c r="Z16" s="116">
        <v>0</v>
      </c>
      <c r="AA16" s="116">
        <v>0</v>
      </c>
      <c r="AB16">
        <v>94000</v>
      </c>
      <c r="AC16">
        <v>128790</v>
      </c>
      <c r="AD16">
        <v>111395</v>
      </c>
    </row>
    <row r="17" spans="1:30" x14ac:dyDescent="0.3">
      <c r="A17" t="s">
        <v>231</v>
      </c>
      <c r="B17" s="136">
        <v>2.2999999999999998</v>
      </c>
      <c r="C17" s="136">
        <v>6</v>
      </c>
      <c r="D17" s="136">
        <v>128</v>
      </c>
      <c r="E17" s="136">
        <v>6.5</v>
      </c>
      <c r="F17" s="116">
        <v>2592000</v>
      </c>
      <c r="G17" s="116">
        <v>60</v>
      </c>
      <c r="H17" s="116">
        <v>32</v>
      </c>
      <c r="I17" s="116">
        <v>4</v>
      </c>
      <c r="J17" s="116">
        <v>48</v>
      </c>
      <c r="K17" s="136">
        <v>12</v>
      </c>
      <c r="L17" s="136">
        <v>5</v>
      </c>
      <c r="M17" s="116">
        <v>5</v>
      </c>
      <c r="N17" s="116">
        <v>0</v>
      </c>
      <c r="O17" s="116">
        <v>0</v>
      </c>
      <c r="P17" s="136">
        <v>8294400</v>
      </c>
      <c r="Q17" s="116">
        <v>30</v>
      </c>
      <c r="R17" s="136">
        <v>1</v>
      </c>
      <c r="S17" s="116">
        <v>0</v>
      </c>
      <c r="T17" s="136">
        <v>4000</v>
      </c>
      <c r="U17" s="116">
        <v>0</v>
      </c>
      <c r="V17" s="136">
        <v>0</v>
      </c>
      <c r="W17" s="116">
        <v>172</v>
      </c>
      <c r="X17" s="136">
        <v>0</v>
      </c>
      <c r="Y17" s="116">
        <v>0</v>
      </c>
      <c r="Z17" s="116">
        <v>0</v>
      </c>
      <c r="AA17" s="116">
        <v>0</v>
      </c>
      <c r="AB17">
        <v>97000</v>
      </c>
      <c r="AC17">
        <v>136600</v>
      </c>
      <c r="AD17">
        <v>116800</v>
      </c>
    </row>
    <row r="18" spans="1:30" x14ac:dyDescent="0.3">
      <c r="A18" t="s">
        <v>232</v>
      </c>
      <c r="B18" s="136">
        <v>2.2999999999999998</v>
      </c>
      <c r="C18" s="136">
        <v>6</v>
      </c>
      <c r="D18" s="136">
        <v>64</v>
      </c>
      <c r="E18" s="136">
        <v>6.4</v>
      </c>
      <c r="F18" s="116">
        <v>2527200</v>
      </c>
      <c r="G18" s="116">
        <v>60</v>
      </c>
      <c r="H18" s="116">
        <v>32</v>
      </c>
      <c r="I18" s="116">
        <v>4</v>
      </c>
      <c r="J18" s="116">
        <v>64</v>
      </c>
      <c r="K18" s="136">
        <v>8</v>
      </c>
      <c r="L18" s="136">
        <v>5</v>
      </c>
      <c r="M18" s="116">
        <v>5</v>
      </c>
      <c r="N18" s="116">
        <v>0</v>
      </c>
      <c r="O18" s="116">
        <v>0</v>
      </c>
      <c r="P18" s="136">
        <v>8294400</v>
      </c>
      <c r="Q18" s="116">
        <v>30</v>
      </c>
      <c r="R18" s="136">
        <v>1</v>
      </c>
      <c r="S18" s="116">
        <v>0</v>
      </c>
      <c r="T18" s="136">
        <v>6000</v>
      </c>
      <c r="U18" s="116">
        <v>0</v>
      </c>
      <c r="V18" s="136">
        <v>0</v>
      </c>
      <c r="W18" s="116">
        <v>191</v>
      </c>
      <c r="X18" s="136">
        <v>0</v>
      </c>
      <c r="Y18" s="116">
        <v>0</v>
      </c>
      <c r="Z18" s="116">
        <v>0</v>
      </c>
      <c r="AA18" s="116">
        <v>0</v>
      </c>
      <c r="AB18">
        <v>93300</v>
      </c>
      <c r="AC18">
        <v>138200</v>
      </c>
      <c r="AD18">
        <v>115750</v>
      </c>
    </row>
    <row r="19" spans="1:30" x14ac:dyDescent="0.3">
      <c r="A19" t="s">
        <v>233</v>
      </c>
      <c r="B19" s="136">
        <v>2</v>
      </c>
      <c r="C19" s="136">
        <v>4</v>
      </c>
      <c r="D19" s="136">
        <v>64</v>
      </c>
      <c r="E19" s="136">
        <v>6.5</v>
      </c>
      <c r="F19" s="116">
        <v>1152000</v>
      </c>
      <c r="G19" s="116">
        <v>60</v>
      </c>
      <c r="H19" s="116">
        <v>13</v>
      </c>
      <c r="I19" s="116">
        <v>4</v>
      </c>
      <c r="J19" s="116">
        <v>48</v>
      </c>
      <c r="K19" s="136">
        <v>8</v>
      </c>
      <c r="L19" s="136">
        <v>5</v>
      </c>
      <c r="M19" s="116">
        <v>2</v>
      </c>
      <c r="N19" s="116">
        <v>0</v>
      </c>
      <c r="O19" s="116">
        <v>0</v>
      </c>
      <c r="P19" s="136">
        <v>8294400</v>
      </c>
      <c r="Q19" s="116">
        <v>30</v>
      </c>
      <c r="R19" s="136">
        <v>1</v>
      </c>
      <c r="S19" s="116">
        <v>1</v>
      </c>
      <c r="T19" s="136">
        <v>5000</v>
      </c>
      <c r="U19" s="116">
        <v>0</v>
      </c>
      <c r="V19" s="136">
        <v>0</v>
      </c>
      <c r="W19" s="116">
        <v>205</v>
      </c>
      <c r="X19" s="136">
        <v>0</v>
      </c>
      <c r="Y19" s="116">
        <v>0</v>
      </c>
      <c r="Z19" s="116">
        <v>0</v>
      </c>
      <c r="AA19" s="116">
        <v>0</v>
      </c>
      <c r="AB19">
        <v>101240</v>
      </c>
      <c r="AC19">
        <v>119980</v>
      </c>
      <c r="AD19">
        <v>110610</v>
      </c>
    </row>
    <row r="20" spans="1:30" x14ac:dyDescent="0.3">
      <c r="A20" t="s">
        <v>234</v>
      </c>
      <c r="B20" s="136">
        <v>2.2000000000000002</v>
      </c>
      <c r="C20" s="136">
        <v>6</v>
      </c>
      <c r="D20" s="136">
        <v>128</v>
      </c>
      <c r="E20" s="136">
        <v>6.7</v>
      </c>
      <c r="F20" s="116">
        <v>2592000</v>
      </c>
      <c r="G20" s="116">
        <v>60</v>
      </c>
      <c r="H20" s="116">
        <v>32</v>
      </c>
      <c r="I20" s="116">
        <v>4</v>
      </c>
      <c r="J20" s="116">
        <v>64</v>
      </c>
      <c r="K20" s="136">
        <v>12</v>
      </c>
      <c r="L20" s="136">
        <v>5</v>
      </c>
      <c r="M20" s="116">
        <v>5</v>
      </c>
      <c r="N20" s="116">
        <v>0</v>
      </c>
      <c r="O20" s="116">
        <v>0</v>
      </c>
      <c r="P20" s="136">
        <v>8294400</v>
      </c>
      <c r="Q20" s="116">
        <v>30</v>
      </c>
      <c r="R20" s="136">
        <v>1</v>
      </c>
      <c r="S20" s="116">
        <v>0</v>
      </c>
      <c r="T20" s="136">
        <v>4500</v>
      </c>
      <c r="U20" s="116">
        <v>0</v>
      </c>
      <c r="V20" s="136">
        <v>0</v>
      </c>
      <c r="W20" s="116">
        <v>179</v>
      </c>
      <c r="X20" s="136">
        <v>0</v>
      </c>
      <c r="Y20" s="116">
        <v>0</v>
      </c>
      <c r="Z20" s="116">
        <v>0</v>
      </c>
      <c r="AA20" s="116">
        <v>0</v>
      </c>
      <c r="AB20">
        <v>106990</v>
      </c>
      <c r="AC20">
        <v>187733</v>
      </c>
      <c r="AD20">
        <v>147361.5</v>
      </c>
    </row>
    <row r="21" spans="1:30" x14ac:dyDescent="0.3">
      <c r="A21" t="s">
        <v>235</v>
      </c>
      <c r="B21" s="136">
        <v>2</v>
      </c>
      <c r="C21" s="136">
        <v>4</v>
      </c>
      <c r="D21" s="136">
        <v>128</v>
      </c>
      <c r="E21" s="136">
        <v>6.5</v>
      </c>
      <c r="F21" s="116">
        <v>1152000</v>
      </c>
      <c r="G21" s="116">
        <v>60</v>
      </c>
      <c r="H21" s="116">
        <v>13</v>
      </c>
      <c r="I21" s="116">
        <v>4</v>
      </c>
      <c r="J21" s="116">
        <v>48</v>
      </c>
      <c r="K21" s="136">
        <v>8</v>
      </c>
      <c r="L21" s="136">
        <v>5</v>
      </c>
      <c r="M21" s="116">
        <v>2</v>
      </c>
      <c r="N21" s="116">
        <v>0</v>
      </c>
      <c r="O21" s="116">
        <v>0</v>
      </c>
      <c r="P21" s="136">
        <v>8294400</v>
      </c>
      <c r="Q21" s="116">
        <v>30</v>
      </c>
      <c r="R21" s="136">
        <v>1</v>
      </c>
      <c r="S21" s="116">
        <v>1</v>
      </c>
      <c r="T21" s="136">
        <v>5000</v>
      </c>
      <c r="U21" s="116">
        <v>0</v>
      </c>
      <c r="V21" s="136">
        <v>0</v>
      </c>
      <c r="W21" s="116">
        <v>205</v>
      </c>
      <c r="X21" s="136">
        <v>0</v>
      </c>
      <c r="Y21" s="116">
        <v>0</v>
      </c>
      <c r="Z21" s="116">
        <v>0</v>
      </c>
      <c r="AA21" s="116">
        <v>0</v>
      </c>
      <c r="AB21">
        <v>92200</v>
      </c>
      <c r="AC21">
        <v>209900</v>
      </c>
      <c r="AD21">
        <v>151050</v>
      </c>
    </row>
    <row r="22" spans="1:30" x14ac:dyDescent="0.3">
      <c r="A22" t="s">
        <v>236</v>
      </c>
      <c r="B22" s="136">
        <v>2.2999999999999998</v>
      </c>
      <c r="C22" s="136">
        <v>6</v>
      </c>
      <c r="D22" s="136">
        <v>128</v>
      </c>
      <c r="E22" s="136">
        <v>6.5</v>
      </c>
      <c r="F22" s="116">
        <v>2592000</v>
      </c>
      <c r="G22" s="116">
        <v>60</v>
      </c>
      <c r="H22" s="116">
        <v>32</v>
      </c>
      <c r="I22" s="116">
        <v>4</v>
      </c>
      <c r="J22" s="116">
        <v>64</v>
      </c>
      <c r="K22" s="136">
        <v>12</v>
      </c>
      <c r="L22" s="136">
        <v>5</v>
      </c>
      <c r="M22" s="116">
        <v>5</v>
      </c>
      <c r="N22" s="116">
        <v>0</v>
      </c>
      <c r="O22" s="116">
        <v>0</v>
      </c>
      <c r="P22" s="136">
        <v>8294400</v>
      </c>
      <c r="Q22" s="116">
        <v>30</v>
      </c>
      <c r="R22" s="136">
        <v>1</v>
      </c>
      <c r="S22" s="116">
        <v>0</v>
      </c>
      <c r="T22" s="136">
        <v>6000</v>
      </c>
      <c r="U22" s="116">
        <v>0</v>
      </c>
      <c r="V22" s="136">
        <v>0</v>
      </c>
      <c r="W22" s="116">
        <v>203</v>
      </c>
      <c r="X22" s="136">
        <v>0</v>
      </c>
      <c r="Y22" s="116">
        <v>0</v>
      </c>
      <c r="Z22" s="116">
        <v>0</v>
      </c>
      <c r="AA22" s="116">
        <v>0</v>
      </c>
      <c r="AB22">
        <v>108900</v>
      </c>
      <c r="AC22">
        <v>127039</v>
      </c>
      <c r="AD22">
        <v>117969.5</v>
      </c>
    </row>
    <row r="23" spans="1:30" x14ac:dyDescent="0.3">
      <c r="A23" t="s">
        <v>237</v>
      </c>
      <c r="B23" s="136">
        <v>2.2000000000000002</v>
      </c>
      <c r="C23" s="136">
        <v>6</v>
      </c>
      <c r="D23" s="136">
        <v>128</v>
      </c>
      <c r="E23" s="136">
        <v>6.7</v>
      </c>
      <c r="F23" s="116">
        <v>2527200</v>
      </c>
      <c r="G23" s="116">
        <v>60</v>
      </c>
      <c r="H23" s="116">
        <v>32</v>
      </c>
      <c r="I23" s="116">
        <v>4</v>
      </c>
      <c r="J23" s="116">
        <v>64</v>
      </c>
      <c r="K23" s="136">
        <v>12</v>
      </c>
      <c r="L23" s="136">
        <v>5</v>
      </c>
      <c r="M23" s="116">
        <v>5</v>
      </c>
      <c r="N23" s="116">
        <v>0</v>
      </c>
      <c r="O23" s="116">
        <v>0</v>
      </c>
      <c r="P23" s="136">
        <v>8294400</v>
      </c>
      <c r="Q23" s="116">
        <v>30</v>
      </c>
      <c r="R23" s="136">
        <v>1</v>
      </c>
      <c r="S23" s="116">
        <v>0</v>
      </c>
      <c r="T23" s="136">
        <v>7000</v>
      </c>
      <c r="U23" s="116">
        <v>0</v>
      </c>
      <c r="V23" s="136">
        <v>0</v>
      </c>
      <c r="W23" s="116">
        <v>213</v>
      </c>
      <c r="X23" s="136">
        <v>0</v>
      </c>
      <c r="Y23" s="116">
        <v>0</v>
      </c>
      <c r="Z23" s="116">
        <v>0</v>
      </c>
      <c r="AA23" s="116">
        <v>0</v>
      </c>
      <c r="AB23">
        <v>109000</v>
      </c>
      <c r="AC23">
        <v>197800</v>
      </c>
      <c r="AD23">
        <v>153400</v>
      </c>
    </row>
    <row r="24" spans="1:30" x14ac:dyDescent="0.3">
      <c r="A24" t="s">
        <v>239</v>
      </c>
      <c r="B24" s="136">
        <v>2.2999999999999998</v>
      </c>
      <c r="C24" s="136">
        <v>4</v>
      </c>
      <c r="D24" s="136">
        <v>64</v>
      </c>
      <c r="E24" s="136">
        <v>6.3</v>
      </c>
      <c r="F24" s="116">
        <v>2527200</v>
      </c>
      <c r="G24" s="116">
        <v>60</v>
      </c>
      <c r="H24" s="116">
        <v>13</v>
      </c>
      <c r="I24" s="116">
        <v>2</v>
      </c>
      <c r="J24" s="116">
        <v>25</v>
      </c>
      <c r="K24" s="136">
        <v>8</v>
      </c>
      <c r="L24" s="136">
        <v>0</v>
      </c>
      <c r="M24" s="116">
        <v>0</v>
      </c>
      <c r="N24" s="116">
        <v>0</v>
      </c>
      <c r="O24" s="116">
        <v>0</v>
      </c>
      <c r="P24" s="136">
        <v>2073600</v>
      </c>
      <c r="Q24" s="116">
        <v>30</v>
      </c>
      <c r="R24" s="136">
        <v>1</v>
      </c>
      <c r="S24" s="116">
        <v>0</v>
      </c>
      <c r="T24" s="136">
        <v>4050</v>
      </c>
      <c r="U24" s="116">
        <v>0</v>
      </c>
      <c r="V24" s="136">
        <v>0</v>
      </c>
      <c r="W24" s="116">
        <v>218</v>
      </c>
      <c r="X24" s="136">
        <v>1</v>
      </c>
      <c r="Y24" s="116">
        <v>1</v>
      </c>
      <c r="Z24" s="116">
        <v>1</v>
      </c>
      <c r="AA24" s="116">
        <v>1</v>
      </c>
      <c r="AB24">
        <v>138000</v>
      </c>
      <c r="AC24">
        <v>201987</v>
      </c>
      <c r="AD24">
        <v>169993.5</v>
      </c>
    </row>
    <row r="25" spans="1:30" x14ac:dyDescent="0.3">
      <c r="A25" t="s">
        <v>240</v>
      </c>
      <c r="B25" s="136">
        <v>2.2999999999999998</v>
      </c>
      <c r="C25" s="136">
        <v>4</v>
      </c>
      <c r="D25" s="136">
        <v>128</v>
      </c>
      <c r="E25" s="136">
        <v>6.4</v>
      </c>
      <c r="F25" s="116">
        <v>2527200</v>
      </c>
      <c r="G25" s="116">
        <v>60</v>
      </c>
      <c r="H25" s="116">
        <v>25</v>
      </c>
      <c r="I25" s="116">
        <v>3</v>
      </c>
      <c r="J25" s="116">
        <v>25</v>
      </c>
      <c r="K25" s="136">
        <v>8</v>
      </c>
      <c r="L25" s="136">
        <v>5</v>
      </c>
      <c r="M25" s="116">
        <v>0</v>
      </c>
      <c r="N25" s="116">
        <v>0</v>
      </c>
      <c r="O25" s="116">
        <v>0</v>
      </c>
      <c r="P25" s="136">
        <v>2073600</v>
      </c>
      <c r="Q25" s="116">
        <v>30</v>
      </c>
      <c r="R25" s="136">
        <v>1</v>
      </c>
      <c r="S25" s="116">
        <v>0</v>
      </c>
      <c r="T25" s="136">
        <v>4000</v>
      </c>
      <c r="U25" s="116">
        <v>0</v>
      </c>
      <c r="V25" s="136">
        <v>0</v>
      </c>
      <c r="W25" s="116">
        <v>166</v>
      </c>
      <c r="X25" s="136">
        <v>0</v>
      </c>
      <c r="Y25" s="116">
        <v>0</v>
      </c>
      <c r="Z25" s="116">
        <v>0</v>
      </c>
      <c r="AA25" s="116">
        <v>0</v>
      </c>
      <c r="AB25">
        <v>146790</v>
      </c>
      <c r="AC25">
        <v>146790</v>
      </c>
      <c r="AD25">
        <v>146790</v>
      </c>
    </row>
    <row r="26" spans="1:30" x14ac:dyDescent="0.3">
      <c r="A26" t="s">
        <v>241</v>
      </c>
      <c r="B26" s="136">
        <v>2.7</v>
      </c>
      <c r="C26" s="136">
        <v>6</v>
      </c>
      <c r="D26" s="136">
        <v>128</v>
      </c>
      <c r="E26" s="136">
        <v>6.7</v>
      </c>
      <c r="F26" s="116">
        <v>2592000</v>
      </c>
      <c r="G26" s="116">
        <v>60</v>
      </c>
      <c r="H26" s="116">
        <v>32</v>
      </c>
      <c r="I26" s="116">
        <v>3</v>
      </c>
      <c r="J26" s="116">
        <v>12</v>
      </c>
      <c r="K26" s="136">
        <v>12</v>
      </c>
      <c r="L26" s="136">
        <v>12</v>
      </c>
      <c r="M26" s="116">
        <v>0</v>
      </c>
      <c r="N26" s="116">
        <v>0</v>
      </c>
      <c r="O26" s="116">
        <v>0</v>
      </c>
      <c r="P26" s="136">
        <v>8294400</v>
      </c>
      <c r="Q26" s="116">
        <v>30</v>
      </c>
      <c r="R26" s="136">
        <v>1</v>
      </c>
      <c r="S26" s="116">
        <v>0</v>
      </c>
      <c r="T26" s="136">
        <v>4500</v>
      </c>
      <c r="U26" s="116">
        <v>0</v>
      </c>
      <c r="V26" s="136">
        <v>0</v>
      </c>
      <c r="W26" s="116">
        <v>199</v>
      </c>
      <c r="X26" s="136">
        <v>0</v>
      </c>
      <c r="Y26" s="116">
        <v>0</v>
      </c>
      <c r="Z26" s="116">
        <v>0</v>
      </c>
      <c r="AA26" s="116">
        <v>0</v>
      </c>
      <c r="AB26">
        <v>148890</v>
      </c>
      <c r="AC26">
        <v>229990</v>
      </c>
      <c r="AD26">
        <v>189440</v>
      </c>
    </row>
    <row r="27" spans="1:30" x14ac:dyDescent="0.3">
      <c r="A27" t="s">
        <v>242</v>
      </c>
      <c r="B27" s="136">
        <v>2.73</v>
      </c>
      <c r="C27" s="136">
        <v>6</v>
      </c>
      <c r="D27" s="136">
        <v>128</v>
      </c>
      <c r="E27" s="136">
        <v>6.5</v>
      </c>
      <c r="F27" s="116">
        <v>2592000</v>
      </c>
      <c r="G27" s="116">
        <v>120</v>
      </c>
      <c r="H27" s="116">
        <v>32</v>
      </c>
      <c r="I27" s="116">
        <v>3</v>
      </c>
      <c r="J27" s="116">
        <v>12</v>
      </c>
      <c r="K27" s="136">
        <v>8</v>
      </c>
      <c r="L27" s="136">
        <v>12</v>
      </c>
      <c r="M27" s="116">
        <v>0</v>
      </c>
      <c r="N27" s="116">
        <v>0</v>
      </c>
      <c r="O27" s="116">
        <v>0</v>
      </c>
      <c r="P27" s="136">
        <v>8294400</v>
      </c>
      <c r="Q27" s="116">
        <v>60</v>
      </c>
      <c r="R27" s="136">
        <v>0</v>
      </c>
      <c r="S27" s="116">
        <v>0</v>
      </c>
      <c r="T27" s="136">
        <v>4500</v>
      </c>
      <c r="U27" s="116">
        <v>1</v>
      </c>
      <c r="V27" s="136">
        <v>15</v>
      </c>
      <c r="W27" s="116">
        <v>190</v>
      </c>
      <c r="X27" s="136">
        <v>1</v>
      </c>
      <c r="Y27" s="116">
        <v>1</v>
      </c>
      <c r="Z27" s="116">
        <v>1</v>
      </c>
      <c r="AA27" s="116">
        <v>0</v>
      </c>
      <c r="AB27">
        <v>157500</v>
      </c>
      <c r="AC27">
        <v>280350</v>
      </c>
      <c r="AD27">
        <v>218925</v>
      </c>
    </row>
    <row r="28" spans="1:30" x14ac:dyDescent="0.3">
      <c r="A28" t="s">
        <v>243</v>
      </c>
      <c r="B28" s="136">
        <v>2.84</v>
      </c>
      <c r="C28" s="136">
        <v>6</v>
      </c>
      <c r="D28" s="136">
        <v>128</v>
      </c>
      <c r="E28" s="136">
        <v>6.7</v>
      </c>
      <c r="F28" s="116">
        <v>2592000</v>
      </c>
      <c r="G28" s="116">
        <v>60</v>
      </c>
      <c r="H28" s="116">
        <v>32</v>
      </c>
      <c r="I28" s="116">
        <v>3</v>
      </c>
      <c r="J28" s="116">
        <v>48</v>
      </c>
      <c r="K28" s="136">
        <v>12</v>
      </c>
      <c r="L28" s="136">
        <v>5</v>
      </c>
      <c r="M28" s="116">
        <v>0</v>
      </c>
      <c r="N28" s="116">
        <v>0</v>
      </c>
      <c r="O28" s="116">
        <v>0</v>
      </c>
      <c r="P28" s="136">
        <v>8294400</v>
      </c>
      <c r="Q28" s="116">
        <v>60</v>
      </c>
      <c r="R28" s="136">
        <v>0</v>
      </c>
      <c r="S28" s="116">
        <v>0</v>
      </c>
      <c r="T28" s="136">
        <v>4500</v>
      </c>
      <c r="U28" s="116">
        <v>0</v>
      </c>
      <c r="V28" s="136">
        <v>0</v>
      </c>
      <c r="W28" s="116">
        <v>186</v>
      </c>
      <c r="X28" s="136">
        <v>0</v>
      </c>
      <c r="Y28" s="116">
        <v>0</v>
      </c>
      <c r="Z28" s="116">
        <v>0</v>
      </c>
      <c r="AA28" s="116">
        <v>0</v>
      </c>
      <c r="AB28">
        <v>163900</v>
      </c>
      <c r="AC28">
        <v>252800</v>
      </c>
      <c r="AD28">
        <v>208350</v>
      </c>
    </row>
    <row r="29" spans="1:30" x14ac:dyDescent="0.3">
      <c r="A29" t="s">
        <v>244</v>
      </c>
      <c r="B29" s="136">
        <v>2.7</v>
      </c>
      <c r="C29" s="136">
        <v>6</v>
      </c>
      <c r="D29" s="136">
        <v>128</v>
      </c>
      <c r="E29" s="136">
        <v>5.8</v>
      </c>
      <c r="F29" s="116">
        <v>2462400</v>
      </c>
      <c r="G29" s="116">
        <v>60</v>
      </c>
      <c r="H29" s="116">
        <v>10</v>
      </c>
      <c r="I29" s="116">
        <v>2</v>
      </c>
      <c r="J29" s="116">
        <v>12</v>
      </c>
      <c r="K29" s="136">
        <v>16</v>
      </c>
      <c r="L29" s="136">
        <v>0</v>
      </c>
      <c r="M29" s="116">
        <v>0</v>
      </c>
      <c r="N29" s="116">
        <v>0</v>
      </c>
      <c r="O29" s="116">
        <v>0</v>
      </c>
      <c r="P29" s="136">
        <v>8294400</v>
      </c>
      <c r="Q29" s="116">
        <v>60</v>
      </c>
      <c r="R29" s="136">
        <v>1</v>
      </c>
      <c r="S29" s="116">
        <v>0</v>
      </c>
      <c r="T29" s="136">
        <v>3100</v>
      </c>
      <c r="U29" s="116">
        <v>1</v>
      </c>
      <c r="V29" s="136">
        <v>15</v>
      </c>
      <c r="W29" s="116">
        <v>150</v>
      </c>
      <c r="X29" s="136">
        <v>1</v>
      </c>
      <c r="Y29" s="116">
        <v>1</v>
      </c>
      <c r="Z29" s="116">
        <v>1</v>
      </c>
      <c r="AA29" s="116">
        <v>0</v>
      </c>
      <c r="AB29">
        <v>169090</v>
      </c>
      <c r="AC29">
        <v>274800</v>
      </c>
      <c r="AD29">
        <v>221945</v>
      </c>
    </row>
    <row r="30" spans="1:30" x14ac:dyDescent="0.3">
      <c r="A30" t="s">
        <v>245</v>
      </c>
      <c r="B30" s="136">
        <v>2.84</v>
      </c>
      <c r="C30" s="136">
        <v>8</v>
      </c>
      <c r="D30" s="136">
        <v>128</v>
      </c>
      <c r="E30" s="136">
        <v>6.7</v>
      </c>
      <c r="F30" s="116">
        <v>2592000</v>
      </c>
      <c r="G30" s="116">
        <v>60</v>
      </c>
      <c r="H30" s="116">
        <v>32</v>
      </c>
      <c r="I30" s="116">
        <v>3</v>
      </c>
      <c r="J30" s="116">
        <v>48</v>
      </c>
      <c r="K30" s="136">
        <v>12</v>
      </c>
      <c r="L30" s="136">
        <v>5</v>
      </c>
      <c r="M30" s="116">
        <v>0</v>
      </c>
      <c r="N30" s="116">
        <v>0</v>
      </c>
      <c r="O30" s="116">
        <v>0</v>
      </c>
      <c r="P30" s="136">
        <v>8294400</v>
      </c>
      <c r="Q30" s="116">
        <v>60</v>
      </c>
      <c r="R30" s="136">
        <v>0</v>
      </c>
      <c r="S30" s="116">
        <v>0</v>
      </c>
      <c r="T30" s="136">
        <v>4500</v>
      </c>
      <c r="U30" s="116">
        <v>0</v>
      </c>
      <c r="V30" s="136">
        <v>0</v>
      </c>
      <c r="W30" s="116">
        <v>186</v>
      </c>
      <c r="X30" s="136">
        <v>0</v>
      </c>
      <c r="Y30" s="116">
        <v>0</v>
      </c>
      <c r="Z30" s="116">
        <v>0</v>
      </c>
      <c r="AA30" s="116">
        <v>0</v>
      </c>
      <c r="AB30">
        <v>179990</v>
      </c>
      <c r="AC30">
        <v>318989</v>
      </c>
      <c r="AD30">
        <v>249489.5</v>
      </c>
    </row>
    <row r="31" spans="1:30" x14ac:dyDescent="0.3">
      <c r="A31" t="s">
        <v>247</v>
      </c>
      <c r="B31" s="136">
        <v>2.73</v>
      </c>
      <c r="C31" s="136">
        <v>8</v>
      </c>
      <c r="D31" s="136">
        <v>256</v>
      </c>
      <c r="E31" s="136">
        <v>6.5</v>
      </c>
      <c r="F31" s="116">
        <v>2592000</v>
      </c>
      <c r="G31" s="116">
        <v>120</v>
      </c>
      <c r="H31" s="116">
        <v>32</v>
      </c>
      <c r="I31" s="116">
        <v>3</v>
      </c>
      <c r="J31" s="116">
        <v>12</v>
      </c>
      <c r="K31" s="136">
        <v>8</v>
      </c>
      <c r="L31" s="136">
        <v>12</v>
      </c>
      <c r="M31" s="116">
        <v>0</v>
      </c>
      <c r="N31" s="116">
        <v>0</v>
      </c>
      <c r="O31" s="116">
        <v>0</v>
      </c>
      <c r="P31" s="136">
        <v>8294400</v>
      </c>
      <c r="Q31" s="116">
        <v>60</v>
      </c>
      <c r="R31" s="136">
        <v>0</v>
      </c>
      <c r="S31" s="116">
        <v>0</v>
      </c>
      <c r="T31" s="136">
        <v>4500</v>
      </c>
      <c r="U31" s="116">
        <v>1</v>
      </c>
      <c r="V31" s="136">
        <v>15</v>
      </c>
      <c r="W31" s="116">
        <v>190</v>
      </c>
      <c r="X31" s="136">
        <v>1</v>
      </c>
      <c r="Y31" s="116">
        <v>1</v>
      </c>
      <c r="Z31" s="116">
        <v>1</v>
      </c>
      <c r="AA31" s="116">
        <v>0</v>
      </c>
      <c r="AB31">
        <v>181700</v>
      </c>
      <c r="AC31">
        <v>310590</v>
      </c>
      <c r="AD31">
        <v>246145</v>
      </c>
    </row>
    <row r="32" spans="1:30" x14ac:dyDescent="0.3">
      <c r="A32" t="s">
        <v>248</v>
      </c>
      <c r="B32" s="136">
        <v>2.7</v>
      </c>
      <c r="C32" s="136">
        <v>8</v>
      </c>
      <c r="D32" s="136">
        <v>128</v>
      </c>
      <c r="E32" s="136">
        <v>6.4</v>
      </c>
      <c r="F32" s="116">
        <v>4377600</v>
      </c>
      <c r="G32" s="116">
        <v>60</v>
      </c>
      <c r="H32" s="116">
        <v>10</v>
      </c>
      <c r="I32" s="116">
        <v>3</v>
      </c>
      <c r="J32" s="116">
        <v>12</v>
      </c>
      <c r="K32" s="136">
        <v>12</v>
      </c>
      <c r="L32" s="136">
        <v>16</v>
      </c>
      <c r="M32" s="116">
        <v>0</v>
      </c>
      <c r="N32" s="116">
        <v>0</v>
      </c>
      <c r="O32" s="116">
        <v>0</v>
      </c>
      <c r="P32" s="136">
        <v>8294400</v>
      </c>
      <c r="Q32" s="116">
        <v>60</v>
      </c>
      <c r="R32" s="136">
        <v>1</v>
      </c>
      <c r="S32" s="116">
        <v>0</v>
      </c>
      <c r="T32" s="136">
        <v>4100</v>
      </c>
      <c r="U32" s="116">
        <v>1</v>
      </c>
      <c r="V32" s="136">
        <v>15</v>
      </c>
      <c r="W32" s="116">
        <v>175</v>
      </c>
      <c r="X32" s="136">
        <v>1</v>
      </c>
      <c r="Y32" s="116">
        <v>1</v>
      </c>
      <c r="Z32" s="116">
        <v>1</v>
      </c>
      <c r="AA32" s="116">
        <v>0</v>
      </c>
      <c r="AB32">
        <v>192000</v>
      </c>
      <c r="AC32">
        <v>324614</v>
      </c>
      <c r="AD32">
        <v>258307</v>
      </c>
    </row>
    <row r="33" spans="1:30" x14ac:dyDescent="0.3">
      <c r="A33" t="s">
        <v>249</v>
      </c>
      <c r="B33" s="136">
        <v>2.73</v>
      </c>
      <c r="C33" s="136">
        <v>6</v>
      </c>
      <c r="D33" s="136">
        <v>128</v>
      </c>
      <c r="E33" s="136">
        <v>6.5</v>
      </c>
      <c r="F33" s="116">
        <v>2592000</v>
      </c>
      <c r="G33" s="116">
        <v>120</v>
      </c>
      <c r="H33" s="116">
        <v>32</v>
      </c>
      <c r="I33" s="116">
        <v>3</v>
      </c>
      <c r="J33" s="116">
        <v>12</v>
      </c>
      <c r="K33" s="136">
        <v>8</v>
      </c>
      <c r="L33" s="136">
        <v>12</v>
      </c>
      <c r="M33" s="116">
        <v>0</v>
      </c>
      <c r="N33" s="116">
        <v>0</v>
      </c>
      <c r="O33" s="116">
        <v>0</v>
      </c>
      <c r="P33" s="136">
        <v>8294400</v>
      </c>
      <c r="Q33" s="116">
        <v>60</v>
      </c>
      <c r="R33" s="136">
        <v>0</v>
      </c>
      <c r="S33" s="116">
        <v>0</v>
      </c>
      <c r="T33" s="136">
        <v>4500</v>
      </c>
      <c r="U33" s="116">
        <v>1</v>
      </c>
      <c r="V33" s="136">
        <v>15</v>
      </c>
      <c r="W33" s="116">
        <v>190</v>
      </c>
      <c r="X33" s="136">
        <v>1</v>
      </c>
      <c r="Y33" s="116">
        <v>1</v>
      </c>
      <c r="Z33" s="116">
        <v>1</v>
      </c>
      <c r="AA33" s="116">
        <v>0</v>
      </c>
      <c r="AB33">
        <v>234990</v>
      </c>
      <c r="AC33">
        <v>234990</v>
      </c>
      <c r="AD33">
        <v>234990</v>
      </c>
    </row>
    <row r="34" spans="1:30" x14ac:dyDescent="0.3">
      <c r="A34" t="s">
        <v>250</v>
      </c>
      <c r="B34" s="136">
        <v>2.7</v>
      </c>
      <c r="C34" s="136">
        <v>8</v>
      </c>
      <c r="D34" s="136">
        <v>128</v>
      </c>
      <c r="E34" s="136">
        <v>6.1</v>
      </c>
      <c r="F34" s="116">
        <v>4377600</v>
      </c>
      <c r="G34" s="116">
        <v>60</v>
      </c>
      <c r="H34" s="116">
        <v>10</v>
      </c>
      <c r="I34" s="116">
        <v>3</v>
      </c>
      <c r="J34" s="116">
        <v>12</v>
      </c>
      <c r="K34" s="136">
        <v>12</v>
      </c>
      <c r="L34" s="136">
        <v>16</v>
      </c>
      <c r="M34" s="116">
        <v>0</v>
      </c>
      <c r="N34" s="116">
        <v>0</v>
      </c>
      <c r="O34" s="116">
        <v>0</v>
      </c>
      <c r="P34" s="136">
        <v>8294400</v>
      </c>
      <c r="Q34" s="116">
        <v>60</v>
      </c>
      <c r="R34" s="136">
        <v>1</v>
      </c>
      <c r="S34" s="116">
        <v>0</v>
      </c>
      <c r="T34" s="136">
        <v>3400</v>
      </c>
      <c r="U34" s="116">
        <v>1</v>
      </c>
      <c r="V34" s="136">
        <v>15</v>
      </c>
      <c r="W34" s="116">
        <v>157</v>
      </c>
      <c r="X34" s="136">
        <v>1</v>
      </c>
      <c r="Y34" s="116">
        <v>1</v>
      </c>
      <c r="Z34" s="116">
        <v>1</v>
      </c>
      <c r="AA34" s="116">
        <v>0</v>
      </c>
      <c r="AB34">
        <v>237340</v>
      </c>
      <c r="AC34">
        <v>292000</v>
      </c>
      <c r="AD34">
        <v>264670</v>
      </c>
    </row>
    <row r="35" spans="1:30" x14ac:dyDescent="0.3">
      <c r="A35" t="s">
        <v>251</v>
      </c>
      <c r="B35" s="136">
        <v>2.84</v>
      </c>
      <c r="C35" s="136">
        <v>6</v>
      </c>
      <c r="D35" s="136">
        <v>128</v>
      </c>
      <c r="E35" s="136">
        <v>6.5</v>
      </c>
      <c r="F35" s="116">
        <v>2592000</v>
      </c>
      <c r="G35" s="116">
        <v>120</v>
      </c>
      <c r="H35" s="116">
        <v>32</v>
      </c>
      <c r="I35" s="116">
        <v>3</v>
      </c>
      <c r="J35" s="116">
        <v>12</v>
      </c>
      <c r="K35" s="136">
        <v>8</v>
      </c>
      <c r="L35" s="136">
        <v>12</v>
      </c>
      <c r="M35" s="116">
        <v>0</v>
      </c>
      <c r="N35" s="116">
        <v>0</v>
      </c>
      <c r="O35" s="116">
        <v>0</v>
      </c>
      <c r="P35" s="136">
        <v>8294400</v>
      </c>
      <c r="Q35" s="116">
        <v>60</v>
      </c>
      <c r="R35" s="136">
        <v>0</v>
      </c>
      <c r="S35" s="116">
        <v>1</v>
      </c>
      <c r="T35" s="136">
        <v>4500</v>
      </c>
      <c r="U35" s="116">
        <v>1</v>
      </c>
      <c r="V35" s="136">
        <v>15</v>
      </c>
      <c r="W35" s="116">
        <v>190</v>
      </c>
      <c r="X35" s="136">
        <v>1</v>
      </c>
      <c r="Y35" s="116">
        <v>1</v>
      </c>
      <c r="Z35" s="116">
        <v>1</v>
      </c>
      <c r="AA35" s="116">
        <v>0</v>
      </c>
      <c r="AB35">
        <v>192200</v>
      </c>
      <c r="AC35">
        <v>299974</v>
      </c>
      <c r="AD35">
        <v>246087</v>
      </c>
    </row>
    <row r="36" spans="1:30" x14ac:dyDescent="0.3">
      <c r="A36" t="s">
        <v>253</v>
      </c>
      <c r="B36" s="136">
        <v>2.73</v>
      </c>
      <c r="C36" s="136">
        <v>8</v>
      </c>
      <c r="D36" s="136">
        <v>128</v>
      </c>
      <c r="E36" s="136">
        <v>6.2</v>
      </c>
      <c r="F36" s="116">
        <v>4608000</v>
      </c>
      <c r="G36" s="116">
        <v>120</v>
      </c>
      <c r="H36" s="116">
        <v>10</v>
      </c>
      <c r="I36" s="116">
        <v>3</v>
      </c>
      <c r="J36" s="116">
        <v>12</v>
      </c>
      <c r="K36" s="136">
        <v>64</v>
      </c>
      <c r="L36" s="136">
        <v>12</v>
      </c>
      <c r="M36" s="116">
        <v>0</v>
      </c>
      <c r="N36" s="116">
        <v>0</v>
      </c>
      <c r="O36" s="116">
        <v>0</v>
      </c>
      <c r="P36" s="136">
        <v>33177600</v>
      </c>
      <c r="Q36" s="116">
        <v>24</v>
      </c>
      <c r="R36" s="136">
        <v>0</v>
      </c>
      <c r="S36" s="116">
        <v>0</v>
      </c>
      <c r="T36" s="136">
        <v>4000</v>
      </c>
      <c r="U36" s="116">
        <v>1</v>
      </c>
      <c r="V36" s="136">
        <v>15</v>
      </c>
      <c r="W36" s="116">
        <v>163</v>
      </c>
      <c r="X36" s="136">
        <v>1</v>
      </c>
      <c r="Y36" s="116">
        <v>1</v>
      </c>
      <c r="Z36" s="116">
        <v>1</v>
      </c>
      <c r="AA36" s="116">
        <v>0</v>
      </c>
      <c r="AB36">
        <v>227500</v>
      </c>
      <c r="AC36">
        <v>362700</v>
      </c>
      <c r="AD36">
        <v>295100</v>
      </c>
    </row>
    <row r="37" spans="1:30" x14ac:dyDescent="0.3">
      <c r="A37" t="s">
        <v>254</v>
      </c>
      <c r="B37" s="136">
        <v>2.73</v>
      </c>
      <c r="C37" s="136">
        <v>8</v>
      </c>
      <c r="D37" s="136">
        <v>128</v>
      </c>
      <c r="E37" s="136">
        <v>6.7</v>
      </c>
      <c r="F37" s="116">
        <v>4608000</v>
      </c>
      <c r="G37" s="116">
        <v>120</v>
      </c>
      <c r="H37" s="116">
        <v>10</v>
      </c>
      <c r="I37" s="116">
        <v>4</v>
      </c>
      <c r="J37" s="116">
        <v>12</v>
      </c>
      <c r="K37" s="136">
        <v>64</v>
      </c>
      <c r="L37" s="136">
        <v>12</v>
      </c>
      <c r="M37" s="116">
        <v>0.3</v>
      </c>
      <c r="N37" s="116">
        <v>0</v>
      </c>
      <c r="O37" s="116">
        <v>1</v>
      </c>
      <c r="P37" s="136">
        <v>33177600</v>
      </c>
      <c r="Q37" s="116">
        <v>24</v>
      </c>
      <c r="R37" s="136">
        <v>0</v>
      </c>
      <c r="S37" s="116">
        <v>0</v>
      </c>
      <c r="T37" s="136">
        <v>4500</v>
      </c>
      <c r="U37" s="116">
        <v>1</v>
      </c>
      <c r="V37" s="136">
        <v>15</v>
      </c>
      <c r="W37" s="116">
        <v>186</v>
      </c>
      <c r="X37" s="136">
        <v>1</v>
      </c>
      <c r="Y37" s="116">
        <v>1</v>
      </c>
      <c r="Z37" s="116">
        <v>1</v>
      </c>
      <c r="AA37" s="116">
        <v>0</v>
      </c>
      <c r="AB37">
        <v>238000</v>
      </c>
      <c r="AC37">
        <v>400408</v>
      </c>
      <c r="AD37">
        <v>319204</v>
      </c>
    </row>
    <row r="38" spans="1:30" x14ac:dyDescent="0.3">
      <c r="A38" t="s">
        <v>255</v>
      </c>
      <c r="B38" s="136">
        <v>2.73</v>
      </c>
      <c r="C38" s="136">
        <v>12</v>
      </c>
      <c r="D38" s="136">
        <v>128</v>
      </c>
      <c r="E38" s="136">
        <v>6.2</v>
      </c>
      <c r="F38" s="116">
        <v>4608000</v>
      </c>
      <c r="G38" s="116">
        <v>120</v>
      </c>
      <c r="H38" s="116">
        <v>10</v>
      </c>
      <c r="I38" s="116">
        <v>3</v>
      </c>
      <c r="J38" s="116">
        <v>12</v>
      </c>
      <c r="K38" s="136">
        <v>64</v>
      </c>
      <c r="L38" s="136">
        <v>12</v>
      </c>
      <c r="M38" s="116">
        <v>0</v>
      </c>
      <c r="N38" s="116">
        <v>0</v>
      </c>
      <c r="O38" s="116">
        <v>0</v>
      </c>
      <c r="P38" s="136">
        <v>33177600</v>
      </c>
      <c r="Q38" s="116">
        <v>24</v>
      </c>
      <c r="R38" s="136">
        <v>0</v>
      </c>
      <c r="S38" s="116">
        <v>1</v>
      </c>
      <c r="T38" s="136">
        <v>4000</v>
      </c>
      <c r="U38" s="116">
        <v>1</v>
      </c>
      <c r="V38" s="136">
        <v>15</v>
      </c>
      <c r="W38" s="116">
        <v>163</v>
      </c>
      <c r="X38" s="136">
        <v>1</v>
      </c>
      <c r="Y38" s="116">
        <v>1</v>
      </c>
      <c r="Z38" s="116">
        <v>1</v>
      </c>
      <c r="AA38" s="116">
        <v>0</v>
      </c>
      <c r="AB38">
        <v>236000</v>
      </c>
      <c r="AC38">
        <v>369000</v>
      </c>
      <c r="AD38">
        <v>302500</v>
      </c>
    </row>
    <row r="39" spans="1:30" x14ac:dyDescent="0.3">
      <c r="A39" t="s">
        <v>256</v>
      </c>
      <c r="B39" s="136">
        <v>2.73</v>
      </c>
      <c r="C39" s="136">
        <v>8</v>
      </c>
      <c r="D39" s="136">
        <v>128</v>
      </c>
      <c r="E39" s="136">
        <v>6.2</v>
      </c>
      <c r="F39" s="116">
        <v>4608000</v>
      </c>
      <c r="G39" s="116">
        <v>120</v>
      </c>
      <c r="H39" s="116">
        <v>10</v>
      </c>
      <c r="I39" s="116">
        <v>3</v>
      </c>
      <c r="J39" s="116">
        <v>12</v>
      </c>
      <c r="K39" s="136">
        <v>64</v>
      </c>
      <c r="L39" s="136">
        <v>12</v>
      </c>
      <c r="M39" s="116">
        <v>0</v>
      </c>
      <c r="N39" s="116">
        <v>0</v>
      </c>
      <c r="O39" s="116">
        <v>0</v>
      </c>
      <c r="P39" s="136">
        <v>33177600</v>
      </c>
      <c r="Q39" s="116">
        <v>24</v>
      </c>
      <c r="R39" s="136">
        <v>0</v>
      </c>
      <c r="S39" s="116">
        <v>1</v>
      </c>
      <c r="T39" s="136">
        <v>4000</v>
      </c>
      <c r="U39" s="116">
        <v>1</v>
      </c>
      <c r="V39" s="136">
        <v>15</v>
      </c>
      <c r="W39" s="116">
        <v>163</v>
      </c>
      <c r="X39" s="136">
        <v>1</v>
      </c>
      <c r="Y39" s="116">
        <v>1</v>
      </c>
      <c r="Z39" s="116">
        <v>1</v>
      </c>
      <c r="AA39" s="116">
        <v>0</v>
      </c>
      <c r="AB39">
        <v>237990</v>
      </c>
      <c r="AC39">
        <v>259990</v>
      </c>
      <c r="AD39">
        <v>248990</v>
      </c>
    </row>
    <row r="40" spans="1:30" x14ac:dyDescent="0.3">
      <c r="A40" t="s">
        <v>258</v>
      </c>
      <c r="B40" s="136">
        <v>2.73</v>
      </c>
      <c r="C40" s="136">
        <v>12</v>
      </c>
      <c r="D40" s="136">
        <v>256</v>
      </c>
      <c r="E40" s="136">
        <v>6.8</v>
      </c>
      <c r="F40" s="116">
        <v>4377600</v>
      </c>
      <c r="G40" s="116">
        <v>60</v>
      </c>
      <c r="H40" s="116">
        <v>10</v>
      </c>
      <c r="I40" s="116">
        <v>4</v>
      </c>
      <c r="J40" s="116">
        <v>12</v>
      </c>
      <c r="K40" s="136">
        <v>12</v>
      </c>
      <c r="L40" s="136">
        <v>16</v>
      </c>
      <c r="M40" s="116">
        <v>0.3</v>
      </c>
      <c r="N40" s="116">
        <v>0</v>
      </c>
      <c r="O40" s="116">
        <v>1</v>
      </c>
      <c r="P40" s="136">
        <v>8294400</v>
      </c>
      <c r="Q40" s="116">
        <v>60</v>
      </c>
      <c r="R40" s="136">
        <v>0</v>
      </c>
      <c r="S40" s="116">
        <v>0</v>
      </c>
      <c r="T40" s="136">
        <v>4300</v>
      </c>
      <c r="U40" s="116">
        <v>1</v>
      </c>
      <c r="V40" s="136">
        <v>20</v>
      </c>
      <c r="W40" s="116">
        <v>196</v>
      </c>
      <c r="X40" s="136">
        <v>1</v>
      </c>
      <c r="Y40" s="116">
        <v>1</v>
      </c>
      <c r="Z40" s="116">
        <v>1</v>
      </c>
      <c r="AA40" s="116">
        <v>0</v>
      </c>
      <c r="AB40">
        <v>249890</v>
      </c>
      <c r="AC40">
        <v>408190</v>
      </c>
      <c r="AD40">
        <v>329040</v>
      </c>
    </row>
    <row r="41" spans="1:30" x14ac:dyDescent="0.3">
      <c r="A41" t="s">
        <v>259</v>
      </c>
      <c r="B41" s="136">
        <v>2.7</v>
      </c>
      <c r="C41" s="136">
        <v>8</v>
      </c>
      <c r="D41" s="136">
        <v>512</v>
      </c>
      <c r="E41" s="136">
        <v>6.1</v>
      </c>
      <c r="F41" s="116">
        <v>4377600</v>
      </c>
      <c r="G41" s="116">
        <v>60</v>
      </c>
      <c r="H41" s="116">
        <v>10</v>
      </c>
      <c r="I41" s="116">
        <v>3</v>
      </c>
      <c r="J41" s="116">
        <v>12</v>
      </c>
      <c r="K41" s="136">
        <v>12</v>
      </c>
      <c r="L41" s="136">
        <v>16</v>
      </c>
      <c r="M41" s="116">
        <v>0</v>
      </c>
      <c r="N41" s="116">
        <v>0</v>
      </c>
      <c r="O41" s="116">
        <v>0</v>
      </c>
      <c r="P41" s="136">
        <v>8294400</v>
      </c>
      <c r="Q41" s="116">
        <v>60</v>
      </c>
      <c r="R41" s="136">
        <v>1</v>
      </c>
      <c r="S41" s="116">
        <v>0</v>
      </c>
      <c r="T41" s="136">
        <v>3400</v>
      </c>
      <c r="U41" s="116">
        <v>1</v>
      </c>
      <c r="V41" s="136">
        <v>15</v>
      </c>
      <c r="W41" s="116">
        <v>157</v>
      </c>
      <c r="X41" s="136">
        <v>1</v>
      </c>
      <c r="Y41" s="116">
        <v>1</v>
      </c>
      <c r="Z41" s="116">
        <v>1</v>
      </c>
      <c r="AA41" s="116">
        <v>0</v>
      </c>
      <c r="AB41">
        <v>247800</v>
      </c>
      <c r="AC41">
        <v>425840</v>
      </c>
      <c r="AD41">
        <v>336820</v>
      </c>
    </row>
    <row r="42" spans="1:30" x14ac:dyDescent="0.3">
      <c r="A42" t="s">
        <v>260</v>
      </c>
      <c r="B42" s="136">
        <v>2.7</v>
      </c>
      <c r="C42" s="136">
        <v>8</v>
      </c>
      <c r="D42" s="136">
        <v>512</v>
      </c>
      <c r="E42" s="136">
        <v>6.4</v>
      </c>
      <c r="F42" s="116">
        <v>4377600</v>
      </c>
      <c r="G42" s="116">
        <v>60</v>
      </c>
      <c r="H42" s="116">
        <v>10</v>
      </c>
      <c r="I42" s="116">
        <v>3</v>
      </c>
      <c r="J42" s="116">
        <v>12</v>
      </c>
      <c r="K42" s="136">
        <v>12</v>
      </c>
      <c r="L42" s="136">
        <v>16</v>
      </c>
      <c r="M42" s="116">
        <v>0</v>
      </c>
      <c r="N42" s="116">
        <v>0</v>
      </c>
      <c r="O42" s="116">
        <v>0</v>
      </c>
      <c r="P42" s="136">
        <v>8294400</v>
      </c>
      <c r="Q42" s="116">
        <v>60</v>
      </c>
      <c r="R42" s="136">
        <v>1</v>
      </c>
      <c r="S42" s="116">
        <v>0</v>
      </c>
      <c r="T42" s="136">
        <v>4100</v>
      </c>
      <c r="U42" s="116">
        <v>1</v>
      </c>
      <c r="V42" s="136">
        <v>15</v>
      </c>
      <c r="W42" s="116">
        <v>175</v>
      </c>
      <c r="X42" s="136">
        <v>1</v>
      </c>
      <c r="Y42" s="116">
        <v>1</v>
      </c>
      <c r="Z42" s="116">
        <v>1</v>
      </c>
      <c r="AA42" s="116">
        <v>0</v>
      </c>
      <c r="AB42">
        <v>249990</v>
      </c>
      <c r="AC42">
        <v>463900</v>
      </c>
      <c r="AD42">
        <v>356945</v>
      </c>
    </row>
    <row r="43" spans="1:30" x14ac:dyDescent="0.3">
      <c r="A43" t="s">
        <v>261</v>
      </c>
      <c r="B43" s="136">
        <v>2.73</v>
      </c>
      <c r="C43" s="136">
        <v>12</v>
      </c>
      <c r="D43" s="136">
        <v>128</v>
      </c>
      <c r="E43" s="136">
        <v>6.7</v>
      </c>
      <c r="F43" s="116">
        <v>4608000</v>
      </c>
      <c r="G43" s="116">
        <v>120</v>
      </c>
      <c r="H43" s="116">
        <v>10</v>
      </c>
      <c r="I43" s="116">
        <v>4</v>
      </c>
      <c r="J43" s="116">
        <v>12</v>
      </c>
      <c r="K43" s="136">
        <v>64</v>
      </c>
      <c r="L43" s="136">
        <v>12</v>
      </c>
      <c r="M43" s="116">
        <v>0.3</v>
      </c>
      <c r="N43" s="116">
        <v>0</v>
      </c>
      <c r="O43" s="116">
        <v>1</v>
      </c>
      <c r="P43" s="136">
        <v>33177600</v>
      </c>
      <c r="Q43" s="116">
        <v>24</v>
      </c>
      <c r="R43" s="136">
        <v>0</v>
      </c>
      <c r="S43" s="116">
        <v>1</v>
      </c>
      <c r="T43" s="136">
        <v>4500</v>
      </c>
      <c r="U43" s="116">
        <v>1</v>
      </c>
      <c r="V43" s="136">
        <v>15</v>
      </c>
      <c r="W43" s="116">
        <v>188</v>
      </c>
      <c r="X43" s="136">
        <v>1</v>
      </c>
      <c r="Y43" s="116">
        <v>1</v>
      </c>
      <c r="Z43" s="116">
        <v>1</v>
      </c>
      <c r="AA43" s="116">
        <v>0</v>
      </c>
      <c r="AB43">
        <v>244400</v>
      </c>
      <c r="AC43">
        <v>439990</v>
      </c>
      <c r="AD43">
        <v>342195</v>
      </c>
    </row>
    <row r="44" spans="1:30" x14ac:dyDescent="0.3">
      <c r="A44" t="s">
        <v>264</v>
      </c>
      <c r="B44" s="136">
        <v>2.73</v>
      </c>
      <c r="C44" s="136">
        <v>12</v>
      </c>
      <c r="D44" s="136">
        <v>128</v>
      </c>
      <c r="E44" s="136">
        <v>6.9</v>
      </c>
      <c r="F44" s="116">
        <v>4608000</v>
      </c>
      <c r="G44" s="116">
        <v>120</v>
      </c>
      <c r="H44" s="116">
        <v>40</v>
      </c>
      <c r="I44" s="116">
        <v>4</v>
      </c>
      <c r="J44" s="116">
        <v>108</v>
      </c>
      <c r="K44" s="136">
        <v>48</v>
      </c>
      <c r="L44" s="136">
        <v>12</v>
      </c>
      <c r="M44" s="116">
        <v>0.3</v>
      </c>
      <c r="N44" s="116">
        <v>0</v>
      </c>
      <c r="O44" s="116">
        <v>1</v>
      </c>
      <c r="P44" s="136">
        <v>33177600</v>
      </c>
      <c r="Q44" s="116">
        <v>24</v>
      </c>
      <c r="R44" s="136">
        <v>0</v>
      </c>
      <c r="S44" s="116">
        <v>1</v>
      </c>
      <c r="T44" s="136">
        <v>5000</v>
      </c>
      <c r="U44" s="116">
        <v>1</v>
      </c>
      <c r="V44" s="136">
        <v>15</v>
      </c>
      <c r="W44" s="116">
        <v>222</v>
      </c>
      <c r="X44" s="136">
        <v>1</v>
      </c>
      <c r="Y44" s="116">
        <v>1</v>
      </c>
      <c r="Z44" s="116">
        <v>1</v>
      </c>
      <c r="AA44" s="116">
        <v>0</v>
      </c>
      <c r="AB44">
        <v>274490</v>
      </c>
      <c r="AC44">
        <v>575270</v>
      </c>
      <c r="AD44">
        <v>424880</v>
      </c>
    </row>
    <row r="45" spans="1:30" x14ac:dyDescent="0.3">
      <c r="A45" t="s">
        <v>267</v>
      </c>
      <c r="B45" s="136">
        <v>2.7</v>
      </c>
      <c r="C45" s="136">
        <v>6</v>
      </c>
      <c r="D45" s="136">
        <v>128</v>
      </c>
      <c r="E45" s="136">
        <v>6.4</v>
      </c>
      <c r="F45" s="116">
        <v>4262400</v>
      </c>
      <c r="G45" s="116">
        <v>60</v>
      </c>
      <c r="H45" s="116">
        <v>8</v>
      </c>
      <c r="I45" s="116">
        <v>2</v>
      </c>
      <c r="J45" s="116">
        <v>12</v>
      </c>
      <c r="K45" s="136">
        <v>12</v>
      </c>
      <c r="L45" s="136">
        <v>0</v>
      </c>
      <c r="M45" s="116">
        <v>0</v>
      </c>
      <c r="N45" s="116">
        <v>1</v>
      </c>
      <c r="O45" s="116">
        <v>0</v>
      </c>
      <c r="P45" s="136">
        <v>8294400</v>
      </c>
      <c r="Q45" s="116">
        <v>60</v>
      </c>
      <c r="R45" s="136">
        <v>1</v>
      </c>
      <c r="S45" s="116">
        <v>0</v>
      </c>
      <c r="T45" s="136">
        <v>4000</v>
      </c>
      <c r="U45" s="116">
        <v>1</v>
      </c>
      <c r="V45" s="136">
        <v>10</v>
      </c>
      <c r="W45" s="116">
        <v>201</v>
      </c>
      <c r="X45" s="136">
        <v>1</v>
      </c>
      <c r="Y45" s="116">
        <v>1</v>
      </c>
      <c r="Z45" s="116">
        <v>1</v>
      </c>
      <c r="AA45" s="116">
        <v>0</v>
      </c>
      <c r="AB45">
        <v>210000</v>
      </c>
      <c r="AC45">
        <v>314000</v>
      </c>
      <c r="AD45">
        <v>262000</v>
      </c>
    </row>
    <row r="46" spans="1:30" x14ac:dyDescent="0.3">
      <c r="A46" t="s">
        <v>268</v>
      </c>
      <c r="B46" s="136">
        <v>2.8</v>
      </c>
      <c r="C46" s="136">
        <v>4</v>
      </c>
      <c r="D46" s="136">
        <v>64</v>
      </c>
      <c r="E46" s="136">
        <v>5.8</v>
      </c>
      <c r="F46" s="116">
        <v>4262400</v>
      </c>
      <c r="G46" s="116">
        <v>60</v>
      </c>
      <c r="H46" s="116">
        <v>8</v>
      </c>
      <c r="I46" s="116">
        <v>1</v>
      </c>
      <c r="J46" s="116">
        <v>12</v>
      </c>
      <c r="K46" s="136">
        <v>0</v>
      </c>
      <c r="L46" s="136">
        <v>0</v>
      </c>
      <c r="M46" s="116">
        <v>0</v>
      </c>
      <c r="N46" s="116">
        <v>1</v>
      </c>
      <c r="O46" s="116">
        <v>0</v>
      </c>
      <c r="P46" s="136">
        <v>8294400</v>
      </c>
      <c r="Q46" s="116">
        <v>60</v>
      </c>
      <c r="R46" s="136">
        <v>1</v>
      </c>
      <c r="S46" s="116">
        <v>0</v>
      </c>
      <c r="T46" s="136">
        <v>3000</v>
      </c>
      <c r="U46" s="116">
        <v>1</v>
      </c>
      <c r="V46" s="136">
        <v>15</v>
      </c>
      <c r="W46" s="116">
        <v>163</v>
      </c>
      <c r="X46" s="136">
        <v>1</v>
      </c>
      <c r="Y46" s="116">
        <v>1</v>
      </c>
      <c r="Z46" s="116">
        <v>1</v>
      </c>
      <c r="AA46" s="116">
        <v>0</v>
      </c>
      <c r="AB46">
        <v>304900</v>
      </c>
      <c r="AC46">
        <v>304900</v>
      </c>
      <c r="AD46">
        <v>304900</v>
      </c>
    </row>
    <row r="47" spans="1:30" x14ac:dyDescent="0.3">
      <c r="A47" t="s">
        <v>269</v>
      </c>
      <c r="B47" s="136">
        <v>2.73</v>
      </c>
      <c r="C47" s="136">
        <v>12</v>
      </c>
      <c r="D47" s="136">
        <v>128</v>
      </c>
      <c r="E47" s="136">
        <v>6.9</v>
      </c>
      <c r="F47" s="116">
        <v>4608000</v>
      </c>
      <c r="G47" s="116">
        <v>120</v>
      </c>
      <c r="H47" s="116">
        <v>40</v>
      </c>
      <c r="I47" s="116">
        <v>4</v>
      </c>
      <c r="J47" s="116">
        <v>108</v>
      </c>
      <c r="K47" s="136">
        <v>48</v>
      </c>
      <c r="L47" s="136">
        <v>12</v>
      </c>
      <c r="M47" s="116">
        <v>0.3</v>
      </c>
      <c r="N47" s="116">
        <v>0</v>
      </c>
      <c r="O47" s="116">
        <v>1</v>
      </c>
      <c r="P47" s="136">
        <v>33177600</v>
      </c>
      <c r="Q47" s="116">
        <v>24</v>
      </c>
      <c r="R47" s="136">
        <v>0</v>
      </c>
      <c r="S47" s="116">
        <v>0</v>
      </c>
      <c r="T47" s="136">
        <v>5000</v>
      </c>
      <c r="U47" s="116">
        <v>1</v>
      </c>
      <c r="V47" s="136">
        <v>15</v>
      </c>
      <c r="W47" s="116">
        <v>222</v>
      </c>
      <c r="X47" s="136">
        <v>1</v>
      </c>
      <c r="Y47" s="116">
        <v>1</v>
      </c>
      <c r="Z47" s="116">
        <v>1</v>
      </c>
      <c r="AA47" s="116">
        <v>0</v>
      </c>
      <c r="AB47">
        <v>330990</v>
      </c>
      <c r="AC47">
        <v>521850</v>
      </c>
      <c r="AD47">
        <v>426420</v>
      </c>
    </row>
    <row r="48" spans="1:30" x14ac:dyDescent="0.3">
      <c r="A48" t="s">
        <v>270</v>
      </c>
      <c r="B48" s="136">
        <v>2.73</v>
      </c>
      <c r="C48" s="136">
        <v>12</v>
      </c>
      <c r="D48" s="136">
        <v>512</v>
      </c>
      <c r="E48" s="136">
        <v>6.8</v>
      </c>
      <c r="F48" s="116">
        <v>4377600</v>
      </c>
      <c r="G48" s="116">
        <v>60</v>
      </c>
      <c r="H48" s="116">
        <v>10</v>
      </c>
      <c r="I48" s="116">
        <v>4</v>
      </c>
      <c r="J48" s="116">
        <v>12</v>
      </c>
      <c r="K48" s="136">
        <v>12</v>
      </c>
      <c r="L48" s="136">
        <v>16</v>
      </c>
      <c r="M48" s="116">
        <v>0.3</v>
      </c>
      <c r="N48" s="116">
        <v>0</v>
      </c>
      <c r="O48" s="116">
        <v>1</v>
      </c>
      <c r="P48" s="136">
        <v>8294400</v>
      </c>
      <c r="Q48" s="116">
        <v>60</v>
      </c>
      <c r="R48" s="136">
        <v>0</v>
      </c>
      <c r="S48" s="116">
        <v>0</v>
      </c>
      <c r="T48" s="136">
        <v>4300</v>
      </c>
      <c r="U48" s="116">
        <v>1</v>
      </c>
      <c r="V48" s="136">
        <v>15</v>
      </c>
      <c r="W48" s="116">
        <v>196</v>
      </c>
      <c r="X48" s="136">
        <v>1</v>
      </c>
      <c r="Y48" s="116">
        <v>1</v>
      </c>
      <c r="Z48" s="116">
        <v>1</v>
      </c>
      <c r="AA48" s="116">
        <v>0</v>
      </c>
      <c r="AB48">
        <v>328799</v>
      </c>
      <c r="AC48">
        <v>449990</v>
      </c>
      <c r="AD48">
        <v>389394.5</v>
      </c>
    </row>
    <row r="49" spans="1:59" x14ac:dyDescent="0.3">
      <c r="A49" t="s">
        <v>271</v>
      </c>
      <c r="B49" s="136">
        <v>2.73</v>
      </c>
      <c r="C49" s="136">
        <v>12</v>
      </c>
      <c r="D49" s="136">
        <v>256</v>
      </c>
      <c r="E49" s="136">
        <v>6.9</v>
      </c>
      <c r="F49" s="116">
        <v>4446720</v>
      </c>
      <c r="G49" s="116">
        <v>120</v>
      </c>
      <c r="H49" s="116">
        <v>10</v>
      </c>
      <c r="I49" s="116">
        <v>3</v>
      </c>
      <c r="J49" s="116">
        <v>108</v>
      </c>
      <c r="K49" s="136">
        <v>12</v>
      </c>
      <c r="L49" s="136">
        <v>12</v>
      </c>
      <c r="M49" s="116">
        <v>0</v>
      </c>
      <c r="N49" s="116">
        <v>0</v>
      </c>
      <c r="O49" s="116">
        <v>0</v>
      </c>
      <c r="P49" s="136">
        <v>33177600</v>
      </c>
      <c r="Q49" s="116">
        <v>24</v>
      </c>
      <c r="R49" s="136">
        <v>0</v>
      </c>
      <c r="S49" s="116">
        <v>1</v>
      </c>
      <c r="T49" s="136">
        <v>4500</v>
      </c>
      <c r="U49" s="116">
        <v>1</v>
      </c>
      <c r="V49" s="136">
        <v>15</v>
      </c>
      <c r="W49" s="116">
        <v>208</v>
      </c>
      <c r="X49" s="136">
        <v>1</v>
      </c>
      <c r="Y49" s="116">
        <v>1</v>
      </c>
      <c r="Z49" s="116">
        <v>1</v>
      </c>
      <c r="AA49" s="116">
        <v>0</v>
      </c>
      <c r="AB49">
        <v>327500</v>
      </c>
      <c r="AC49">
        <v>550900</v>
      </c>
      <c r="AD49">
        <v>439200</v>
      </c>
    </row>
    <row r="50" spans="1:59" x14ac:dyDescent="0.3">
      <c r="A50" t="s">
        <v>273</v>
      </c>
      <c r="B50" s="136">
        <v>2.73</v>
      </c>
      <c r="C50" s="136">
        <v>8</v>
      </c>
      <c r="D50" s="136">
        <v>256</v>
      </c>
      <c r="E50" s="136">
        <v>6.9</v>
      </c>
      <c r="F50" s="116">
        <v>4446720</v>
      </c>
      <c r="G50" s="116">
        <v>120</v>
      </c>
      <c r="H50" s="116">
        <v>10</v>
      </c>
      <c r="I50" s="116">
        <v>3</v>
      </c>
      <c r="J50" s="116">
        <v>108</v>
      </c>
      <c r="K50" s="136">
        <v>12</v>
      </c>
      <c r="L50" s="136">
        <v>12</v>
      </c>
      <c r="M50" s="116">
        <v>0</v>
      </c>
      <c r="N50" s="116">
        <v>0</v>
      </c>
      <c r="O50" s="116">
        <v>0</v>
      </c>
      <c r="P50" s="136">
        <v>33177600</v>
      </c>
      <c r="Q50" s="116">
        <v>24</v>
      </c>
      <c r="R50" s="136">
        <v>0</v>
      </c>
      <c r="S50" s="116">
        <v>0</v>
      </c>
      <c r="T50" s="136">
        <v>4500</v>
      </c>
      <c r="U50" s="116">
        <v>1</v>
      </c>
      <c r="V50" s="136">
        <v>15</v>
      </c>
      <c r="W50" s="116">
        <v>208</v>
      </c>
      <c r="X50" s="136">
        <v>1</v>
      </c>
      <c r="Y50" s="116">
        <v>1</v>
      </c>
      <c r="Z50" s="116">
        <v>1</v>
      </c>
      <c r="AA50" s="116">
        <v>0</v>
      </c>
      <c r="AB50">
        <v>379989</v>
      </c>
      <c r="AC50">
        <v>412900</v>
      </c>
      <c r="AD50">
        <v>396444.5</v>
      </c>
    </row>
    <row r="51" spans="1:59" x14ac:dyDescent="0.3">
      <c r="A51" t="s">
        <v>277</v>
      </c>
      <c r="B51" s="136">
        <v>2.7</v>
      </c>
      <c r="C51" s="136">
        <v>12</v>
      </c>
      <c r="D51" s="136">
        <v>1000</v>
      </c>
      <c r="E51" s="136">
        <v>6.4</v>
      </c>
      <c r="F51" s="116">
        <v>4377600</v>
      </c>
      <c r="G51" s="116">
        <v>60</v>
      </c>
      <c r="H51" s="116">
        <v>10</v>
      </c>
      <c r="I51" s="116">
        <v>3</v>
      </c>
      <c r="J51" s="116">
        <v>12</v>
      </c>
      <c r="K51" s="136">
        <v>12</v>
      </c>
      <c r="L51" s="136">
        <v>16</v>
      </c>
      <c r="M51" s="116">
        <v>0</v>
      </c>
      <c r="N51" s="116">
        <v>0</v>
      </c>
      <c r="O51" s="116">
        <v>0</v>
      </c>
      <c r="P51" s="136">
        <v>8294400</v>
      </c>
      <c r="Q51" s="116">
        <v>60</v>
      </c>
      <c r="R51" s="136">
        <v>1</v>
      </c>
      <c r="S51" s="116">
        <v>0</v>
      </c>
      <c r="T51" s="136">
        <v>4100</v>
      </c>
      <c r="U51" s="116">
        <v>1</v>
      </c>
      <c r="V51" s="136">
        <v>15</v>
      </c>
      <c r="W51" s="116">
        <v>175</v>
      </c>
      <c r="X51" s="136">
        <v>1</v>
      </c>
      <c r="Y51" s="116">
        <v>1</v>
      </c>
      <c r="Z51" s="116">
        <v>1</v>
      </c>
      <c r="AA51" s="116">
        <v>0</v>
      </c>
      <c r="AB51">
        <v>499990</v>
      </c>
      <c r="AC51">
        <v>593070</v>
      </c>
      <c r="AD51">
        <v>546530</v>
      </c>
    </row>
    <row r="53" spans="1:59" x14ac:dyDescent="0.3">
      <c r="AC53" t="s">
        <v>546</v>
      </c>
    </row>
    <row r="54" spans="1:59" x14ac:dyDescent="0.3">
      <c r="B54" s="136" t="s">
        <v>503</v>
      </c>
      <c r="C54" s="136" t="s">
        <v>504</v>
      </c>
      <c r="D54" s="136" t="s">
        <v>505</v>
      </c>
      <c r="E54" s="136" t="s">
        <v>506</v>
      </c>
      <c r="F54" s="116" t="s">
        <v>507</v>
      </c>
      <c r="G54" s="116" t="s">
        <v>508</v>
      </c>
      <c r="H54" s="116" t="s">
        <v>509</v>
      </c>
      <c r="I54" s="116" t="s">
        <v>76</v>
      </c>
      <c r="J54" s="116" t="s">
        <v>510</v>
      </c>
      <c r="K54" s="136" t="s">
        <v>93</v>
      </c>
      <c r="L54" s="136" t="s">
        <v>95</v>
      </c>
      <c r="M54" s="116" t="s">
        <v>96</v>
      </c>
      <c r="N54" s="116" t="s">
        <v>84</v>
      </c>
      <c r="O54" s="116" t="s">
        <v>87</v>
      </c>
      <c r="P54" s="136" t="s">
        <v>511</v>
      </c>
      <c r="Q54" s="116" t="s">
        <v>512</v>
      </c>
      <c r="R54" s="136" t="s">
        <v>118</v>
      </c>
      <c r="S54" s="116" t="s">
        <v>128</v>
      </c>
      <c r="T54" s="136" t="s">
        <v>514</v>
      </c>
      <c r="U54" s="116" t="s">
        <v>151</v>
      </c>
      <c r="V54" s="136" t="s">
        <v>152</v>
      </c>
      <c r="W54" s="116" t="s">
        <v>515</v>
      </c>
      <c r="X54" s="136" t="s">
        <v>192</v>
      </c>
      <c r="Y54" s="116" t="s">
        <v>193</v>
      </c>
      <c r="Z54" s="116" t="s">
        <v>194</v>
      </c>
      <c r="AA54" s="116" t="s">
        <v>195</v>
      </c>
      <c r="AC54" t="s">
        <v>502</v>
      </c>
    </row>
    <row r="55" spans="1:59" x14ac:dyDescent="0.3">
      <c r="A55" t="s">
        <v>206</v>
      </c>
      <c r="B55" s="136">
        <f t="shared" ref="B55:AA55" si="0">RANK(B3,B$3:B$51,B$1)</f>
        <v>49</v>
      </c>
      <c r="C55" s="136">
        <f t="shared" si="0"/>
        <v>45</v>
      </c>
      <c r="D55" s="136">
        <f t="shared" si="0"/>
        <v>46</v>
      </c>
      <c r="E55" s="136">
        <f t="shared" si="0"/>
        <v>47</v>
      </c>
      <c r="F55" s="116">
        <f t="shared" si="0"/>
        <v>47</v>
      </c>
      <c r="G55" s="116">
        <f t="shared" si="0"/>
        <v>14</v>
      </c>
      <c r="H55" s="116">
        <f t="shared" si="0"/>
        <v>45</v>
      </c>
      <c r="I55" s="116">
        <f t="shared" si="0"/>
        <v>45</v>
      </c>
      <c r="J55" s="116">
        <f t="shared" si="0"/>
        <v>28</v>
      </c>
      <c r="K55" s="136">
        <f t="shared" si="0"/>
        <v>47</v>
      </c>
      <c r="L55" s="136">
        <f t="shared" si="0"/>
        <v>45</v>
      </c>
      <c r="M55" s="116">
        <f t="shared" si="0"/>
        <v>22</v>
      </c>
      <c r="N55" s="116">
        <f t="shared" si="0"/>
        <v>3</v>
      </c>
      <c r="O55" s="116">
        <f t="shared" si="0"/>
        <v>7</v>
      </c>
      <c r="P55" s="136">
        <f t="shared" si="0"/>
        <v>37</v>
      </c>
      <c r="Q55" s="116">
        <f t="shared" si="0"/>
        <v>17</v>
      </c>
      <c r="R55" s="136">
        <f t="shared" si="0"/>
        <v>1</v>
      </c>
      <c r="S55" s="116">
        <f t="shared" si="0"/>
        <v>10</v>
      </c>
      <c r="T55" s="136">
        <f t="shared" si="0"/>
        <v>48</v>
      </c>
      <c r="U55" s="116">
        <f t="shared" si="0"/>
        <v>24</v>
      </c>
      <c r="V55" s="136">
        <f t="shared" si="0"/>
        <v>24</v>
      </c>
      <c r="W55" s="116">
        <f t="shared" si="0"/>
        <v>1</v>
      </c>
      <c r="X55" s="136">
        <f t="shared" si="0"/>
        <v>25</v>
      </c>
      <c r="Y55" s="116">
        <f t="shared" si="0"/>
        <v>25</v>
      </c>
      <c r="Z55" s="116">
        <f t="shared" si="0"/>
        <v>25</v>
      </c>
      <c r="AA55" s="116">
        <f t="shared" si="0"/>
        <v>2</v>
      </c>
      <c r="AB55" s="116">
        <f>INT(AC55)</f>
        <v>59365</v>
      </c>
      <c r="AC55">
        <v>59365.5</v>
      </c>
      <c r="AE55">
        <f>50-B55</f>
        <v>1</v>
      </c>
      <c r="AF55">
        <f>50-C55</f>
        <v>5</v>
      </c>
      <c r="AI55">
        <f>50-D55</f>
        <v>4</v>
      </c>
      <c r="AJ55">
        <f>50-E55</f>
        <v>3</v>
      </c>
      <c r="AK55">
        <f>50-F55</f>
        <v>3</v>
      </c>
      <c r="AL55">
        <f>50-G55</f>
        <v>36</v>
      </c>
      <c r="AM55">
        <f>50-H55</f>
        <v>5</v>
      </c>
      <c r="AN55">
        <f>50-I55</f>
        <v>5</v>
      </c>
      <c r="AO55">
        <f>50-J55</f>
        <v>22</v>
      </c>
      <c r="AP55">
        <f>50-K55</f>
        <v>3</v>
      </c>
      <c r="AQ55">
        <f>50-L55</f>
        <v>5</v>
      </c>
      <c r="AR55">
        <f>50-M55</f>
        <v>28</v>
      </c>
      <c r="AS55">
        <f>50-N55</f>
        <v>47</v>
      </c>
      <c r="AT55">
        <f>50-O55</f>
        <v>43</v>
      </c>
      <c r="AU55">
        <f>50-P55</f>
        <v>13</v>
      </c>
      <c r="AV55">
        <f>50-Q55</f>
        <v>33</v>
      </c>
      <c r="AW55">
        <f>50-R55</f>
        <v>49</v>
      </c>
      <c r="AX55">
        <f>50-S55</f>
        <v>40</v>
      </c>
      <c r="AY55">
        <f>50-T55</f>
        <v>2</v>
      </c>
      <c r="AZ55">
        <f>50-U55</f>
        <v>26</v>
      </c>
      <c r="BA55">
        <f>50-V55</f>
        <v>26</v>
      </c>
      <c r="BB55">
        <f>50-W55</f>
        <v>49</v>
      </c>
      <c r="BC55">
        <f>50-X55</f>
        <v>25</v>
      </c>
      <c r="BD55">
        <f>50-Y55</f>
        <v>25</v>
      </c>
      <c r="BE55">
        <f>50-Z55</f>
        <v>25</v>
      </c>
      <c r="BF55">
        <f>50-AA55</f>
        <v>48</v>
      </c>
      <c r="BG55">
        <f>AB55</f>
        <v>59365</v>
      </c>
    </row>
    <row r="56" spans="1:59" x14ac:dyDescent="0.3">
      <c r="A56" t="s">
        <v>213</v>
      </c>
      <c r="B56" s="136">
        <f t="shared" ref="B56:AA56" si="1">RANK(B4,B$3:B$51,B$1)</f>
        <v>48</v>
      </c>
      <c r="C56" s="136">
        <f t="shared" si="1"/>
        <v>45</v>
      </c>
      <c r="D56" s="136">
        <f t="shared" si="1"/>
        <v>46</v>
      </c>
      <c r="E56" s="136">
        <f t="shared" si="1"/>
        <v>15</v>
      </c>
      <c r="F56" s="116">
        <f t="shared" si="1"/>
        <v>47</v>
      </c>
      <c r="G56" s="116">
        <f t="shared" si="1"/>
        <v>14</v>
      </c>
      <c r="H56" s="116">
        <f t="shared" si="1"/>
        <v>45</v>
      </c>
      <c r="I56" s="116">
        <f t="shared" si="1"/>
        <v>23</v>
      </c>
      <c r="J56" s="116">
        <f t="shared" si="1"/>
        <v>28</v>
      </c>
      <c r="K56" s="136">
        <f t="shared" si="1"/>
        <v>27</v>
      </c>
      <c r="L56" s="136">
        <f t="shared" si="1"/>
        <v>22</v>
      </c>
      <c r="M56" s="116">
        <f t="shared" si="1"/>
        <v>22</v>
      </c>
      <c r="N56" s="116">
        <f t="shared" si="1"/>
        <v>3</v>
      </c>
      <c r="O56" s="116">
        <f t="shared" si="1"/>
        <v>7</v>
      </c>
      <c r="P56" s="136">
        <f t="shared" si="1"/>
        <v>37</v>
      </c>
      <c r="Q56" s="116">
        <f t="shared" si="1"/>
        <v>17</v>
      </c>
      <c r="R56" s="136">
        <f t="shared" si="1"/>
        <v>1</v>
      </c>
      <c r="S56" s="116">
        <f t="shared" si="1"/>
        <v>10</v>
      </c>
      <c r="T56" s="136">
        <f t="shared" si="1"/>
        <v>35</v>
      </c>
      <c r="U56" s="116">
        <f t="shared" si="1"/>
        <v>24</v>
      </c>
      <c r="V56" s="136">
        <f t="shared" si="1"/>
        <v>24</v>
      </c>
      <c r="W56" s="116">
        <f t="shared" si="1"/>
        <v>18</v>
      </c>
      <c r="X56" s="136">
        <f t="shared" si="1"/>
        <v>25</v>
      </c>
      <c r="Y56" s="116">
        <f t="shared" si="1"/>
        <v>25</v>
      </c>
      <c r="Z56" s="116">
        <f t="shared" si="1"/>
        <v>25</v>
      </c>
      <c r="AA56" s="116">
        <f t="shared" si="1"/>
        <v>2</v>
      </c>
      <c r="AB56" s="116">
        <f t="shared" ref="AB56:AB103" si="2">INT(AC56)</f>
        <v>70338</v>
      </c>
      <c r="AC56">
        <v>70338</v>
      </c>
      <c r="AE56">
        <f t="shared" ref="AE56:AE103" si="3">50-B56</f>
        <v>2</v>
      </c>
      <c r="AF56">
        <f>50-C56</f>
        <v>5</v>
      </c>
      <c r="AI56">
        <f>50-D56</f>
        <v>4</v>
      </c>
      <c r="AJ56">
        <f>50-E56</f>
        <v>35</v>
      </c>
      <c r="AK56">
        <f>50-F56</f>
        <v>3</v>
      </c>
      <c r="AL56">
        <f>50-G56</f>
        <v>36</v>
      </c>
      <c r="AM56">
        <f>50-H56</f>
        <v>5</v>
      </c>
      <c r="AN56">
        <f>50-I56</f>
        <v>27</v>
      </c>
      <c r="AO56">
        <f>50-J56</f>
        <v>22</v>
      </c>
      <c r="AP56">
        <f>50-K56</f>
        <v>23</v>
      </c>
      <c r="AQ56">
        <f>50-L56</f>
        <v>28</v>
      </c>
      <c r="AR56">
        <f>50-M56</f>
        <v>28</v>
      </c>
      <c r="AS56">
        <f>50-N56</f>
        <v>47</v>
      </c>
      <c r="AT56">
        <f>50-O56</f>
        <v>43</v>
      </c>
      <c r="AU56">
        <f>50-P56</f>
        <v>13</v>
      </c>
      <c r="AV56">
        <f>50-Q56</f>
        <v>33</v>
      </c>
      <c r="AW56">
        <f>50-R56</f>
        <v>49</v>
      </c>
      <c r="AX56">
        <f>50-S56</f>
        <v>40</v>
      </c>
      <c r="AY56">
        <f>50-T56</f>
        <v>15</v>
      </c>
      <c r="AZ56">
        <f>50-U56</f>
        <v>26</v>
      </c>
      <c r="BA56">
        <f>50-V56</f>
        <v>26</v>
      </c>
      <c r="BB56">
        <f>50-W56</f>
        <v>32</v>
      </c>
      <c r="BC56">
        <f>50-X56</f>
        <v>25</v>
      </c>
      <c r="BD56">
        <f>50-Y56</f>
        <v>25</v>
      </c>
      <c r="BE56">
        <f>50-Z56</f>
        <v>25</v>
      </c>
      <c r="BF56">
        <f>50-AA56</f>
        <v>48</v>
      </c>
      <c r="BG56">
        <f>AB56</f>
        <v>70338</v>
      </c>
    </row>
    <row r="57" spans="1:59" x14ac:dyDescent="0.3">
      <c r="A57" t="s">
        <v>215</v>
      </c>
      <c r="B57" s="136">
        <f t="shared" ref="B57:AA57" si="4">RANK(B5,B$3:B$51,B$1)</f>
        <v>27</v>
      </c>
      <c r="C57" s="136">
        <f t="shared" si="4"/>
        <v>31</v>
      </c>
      <c r="D57" s="136">
        <f t="shared" si="4"/>
        <v>38</v>
      </c>
      <c r="E57" s="136">
        <f t="shared" si="4"/>
        <v>15</v>
      </c>
      <c r="F57" s="116">
        <f t="shared" si="4"/>
        <v>47</v>
      </c>
      <c r="G57" s="116">
        <f t="shared" si="4"/>
        <v>14</v>
      </c>
      <c r="H57" s="116">
        <f t="shared" si="4"/>
        <v>45</v>
      </c>
      <c r="I57" s="116">
        <f t="shared" si="4"/>
        <v>1</v>
      </c>
      <c r="J57" s="116">
        <f t="shared" si="4"/>
        <v>9</v>
      </c>
      <c r="K57" s="136">
        <f t="shared" si="4"/>
        <v>47</v>
      </c>
      <c r="L57" s="136">
        <f t="shared" si="4"/>
        <v>40</v>
      </c>
      <c r="M57" s="116">
        <f t="shared" si="4"/>
        <v>9</v>
      </c>
      <c r="N57" s="116">
        <f t="shared" si="4"/>
        <v>3</v>
      </c>
      <c r="O57" s="116">
        <f t="shared" si="4"/>
        <v>7</v>
      </c>
      <c r="P57" s="136">
        <f t="shared" si="4"/>
        <v>37</v>
      </c>
      <c r="Q57" s="116">
        <f t="shared" si="4"/>
        <v>17</v>
      </c>
      <c r="R57" s="136">
        <f t="shared" si="4"/>
        <v>1</v>
      </c>
      <c r="S57" s="116">
        <f t="shared" si="4"/>
        <v>10</v>
      </c>
      <c r="T57" s="136">
        <f t="shared" si="4"/>
        <v>5</v>
      </c>
      <c r="U57" s="116">
        <f t="shared" si="4"/>
        <v>24</v>
      </c>
      <c r="V57" s="136">
        <f t="shared" si="4"/>
        <v>24</v>
      </c>
      <c r="W57" s="116">
        <f t="shared" si="4"/>
        <v>41</v>
      </c>
      <c r="X57" s="136">
        <f t="shared" si="4"/>
        <v>25</v>
      </c>
      <c r="Y57" s="116">
        <f t="shared" si="4"/>
        <v>25</v>
      </c>
      <c r="Z57" s="116">
        <f t="shared" si="4"/>
        <v>25</v>
      </c>
      <c r="AA57" s="116">
        <f t="shared" si="4"/>
        <v>2</v>
      </c>
      <c r="AB57" s="116">
        <f t="shared" si="2"/>
        <v>68600</v>
      </c>
      <c r="AC57">
        <v>68600</v>
      </c>
      <c r="AE57">
        <f t="shared" si="3"/>
        <v>23</v>
      </c>
      <c r="AF57">
        <f>50-C57</f>
        <v>19</v>
      </c>
      <c r="AI57">
        <f>50-D57</f>
        <v>12</v>
      </c>
      <c r="AJ57">
        <f>50-E57</f>
        <v>35</v>
      </c>
      <c r="AK57">
        <f>50-F57</f>
        <v>3</v>
      </c>
      <c r="AL57">
        <f>50-G57</f>
        <v>36</v>
      </c>
      <c r="AM57">
        <f>50-H57</f>
        <v>5</v>
      </c>
      <c r="AN57">
        <f>50-I57</f>
        <v>49</v>
      </c>
      <c r="AO57">
        <f>50-J57</f>
        <v>41</v>
      </c>
      <c r="AP57">
        <f>50-K57</f>
        <v>3</v>
      </c>
      <c r="AQ57">
        <f>50-L57</f>
        <v>10</v>
      </c>
      <c r="AR57">
        <f>50-M57</f>
        <v>41</v>
      </c>
      <c r="AS57">
        <f>50-N57</f>
        <v>47</v>
      </c>
      <c r="AT57">
        <f>50-O57</f>
        <v>43</v>
      </c>
      <c r="AU57">
        <f>50-P57</f>
        <v>13</v>
      </c>
      <c r="AV57">
        <f>50-Q57</f>
        <v>33</v>
      </c>
      <c r="AW57">
        <f>50-R57</f>
        <v>49</v>
      </c>
      <c r="AX57">
        <f>50-S57</f>
        <v>40</v>
      </c>
      <c r="AY57">
        <f>50-T57</f>
        <v>45</v>
      </c>
      <c r="AZ57">
        <f>50-U57</f>
        <v>26</v>
      </c>
      <c r="BA57">
        <f>50-V57</f>
        <v>26</v>
      </c>
      <c r="BB57">
        <f>50-W57</f>
        <v>9</v>
      </c>
      <c r="BC57">
        <f>50-X57</f>
        <v>25</v>
      </c>
      <c r="BD57">
        <f>50-Y57</f>
        <v>25</v>
      </c>
      <c r="BE57">
        <f>50-Z57</f>
        <v>25</v>
      </c>
      <c r="BF57">
        <f>50-AA57</f>
        <v>48</v>
      </c>
      <c r="BG57">
        <f>AB57</f>
        <v>68600</v>
      </c>
    </row>
    <row r="58" spans="1:59" x14ac:dyDescent="0.3">
      <c r="A58" t="s">
        <v>217</v>
      </c>
      <c r="B58" s="136">
        <f t="shared" ref="B58:AA58" si="5">RANK(B6,B$3:B$51,B$1)</f>
        <v>39</v>
      </c>
      <c r="C58" s="136">
        <f t="shared" si="5"/>
        <v>45</v>
      </c>
      <c r="D58" s="136">
        <f t="shared" si="5"/>
        <v>46</v>
      </c>
      <c r="E58" s="136">
        <f t="shared" si="5"/>
        <v>15</v>
      </c>
      <c r="F58" s="116">
        <f t="shared" si="5"/>
        <v>40</v>
      </c>
      <c r="G58" s="116">
        <f t="shared" si="5"/>
        <v>14</v>
      </c>
      <c r="H58" s="116">
        <f t="shared" si="5"/>
        <v>23</v>
      </c>
      <c r="I58" s="116">
        <f t="shared" si="5"/>
        <v>1</v>
      </c>
      <c r="J58" s="116">
        <f t="shared" si="5"/>
        <v>9</v>
      </c>
      <c r="K58" s="136">
        <f t="shared" si="5"/>
        <v>27</v>
      </c>
      <c r="L58" s="136">
        <f t="shared" si="5"/>
        <v>40</v>
      </c>
      <c r="M58" s="116">
        <f t="shared" si="5"/>
        <v>9</v>
      </c>
      <c r="N58" s="116">
        <f t="shared" si="5"/>
        <v>3</v>
      </c>
      <c r="O58" s="116">
        <f t="shared" si="5"/>
        <v>7</v>
      </c>
      <c r="P58" s="136">
        <f t="shared" si="5"/>
        <v>37</v>
      </c>
      <c r="Q58" s="116">
        <f t="shared" si="5"/>
        <v>17</v>
      </c>
      <c r="R58" s="136">
        <f t="shared" si="5"/>
        <v>1</v>
      </c>
      <c r="S58" s="116">
        <f t="shared" si="5"/>
        <v>10</v>
      </c>
      <c r="T58" s="136">
        <f t="shared" si="5"/>
        <v>5</v>
      </c>
      <c r="U58" s="116">
        <f t="shared" si="5"/>
        <v>24</v>
      </c>
      <c r="V58" s="136">
        <f t="shared" si="5"/>
        <v>24</v>
      </c>
      <c r="W58" s="116">
        <f t="shared" si="5"/>
        <v>31</v>
      </c>
      <c r="X58" s="136">
        <f t="shared" si="5"/>
        <v>25</v>
      </c>
      <c r="Y58" s="116">
        <f t="shared" si="5"/>
        <v>25</v>
      </c>
      <c r="Z58" s="116">
        <f t="shared" si="5"/>
        <v>25</v>
      </c>
      <c r="AA58" s="116">
        <f t="shared" si="5"/>
        <v>2</v>
      </c>
      <c r="AB58" s="116">
        <f t="shared" si="2"/>
        <v>70950</v>
      </c>
      <c r="AC58">
        <v>70950</v>
      </c>
      <c r="AE58">
        <f t="shared" si="3"/>
        <v>11</v>
      </c>
      <c r="AF58">
        <f>50-C58</f>
        <v>5</v>
      </c>
      <c r="AI58">
        <f>50-D58</f>
        <v>4</v>
      </c>
      <c r="AJ58">
        <f>50-E58</f>
        <v>35</v>
      </c>
      <c r="AK58">
        <f>50-F58</f>
        <v>10</v>
      </c>
      <c r="AL58">
        <f>50-G58</f>
        <v>36</v>
      </c>
      <c r="AM58">
        <f>50-H58</f>
        <v>27</v>
      </c>
      <c r="AN58">
        <f>50-I58</f>
        <v>49</v>
      </c>
      <c r="AO58">
        <f>50-J58</f>
        <v>41</v>
      </c>
      <c r="AP58">
        <f>50-K58</f>
        <v>23</v>
      </c>
      <c r="AQ58">
        <f>50-L58</f>
        <v>10</v>
      </c>
      <c r="AR58">
        <f>50-M58</f>
        <v>41</v>
      </c>
      <c r="AS58">
        <f>50-N58</f>
        <v>47</v>
      </c>
      <c r="AT58">
        <f>50-O58</f>
        <v>43</v>
      </c>
      <c r="AU58">
        <f>50-P58</f>
        <v>13</v>
      </c>
      <c r="AV58">
        <f>50-Q58</f>
        <v>33</v>
      </c>
      <c r="AW58">
        <f>50-R58</f>
        <v>49</v>
      </c>
      <c r="AX58">
        <f>50-S58</f>
        <v>40</v>
      </c>
      <c r="AY58">
        <f>50-T58</f>
        <v>45</v>
      </c>
      <c r="AZ58">
        <f>50-U58</f>
        <v>26</v>
      </c>
      <c r="BA58">
        <f>50-V58</f>
        <v>26</v>
      </c>
      <c r="BB58">
        <f>50-W58</f>
        <v>19</v>
      </c>
      <c r="BC58">
        <f>50-X58</f>
        <v>25</v>
      </c>
      <c r="BD58">
        <f>50-Y58</f>
        <v>25</v>
      </c>
      <c r="BE58">
        <f>50-Z58</f>
        <v>25</v>
      </c>
      <c r="BF58">
        <f>50-AA58</f>
        <v>48</v>
      </c>
      <c r="BG58">
        <f>AB58</f>
        <v>70950</v>
      </c>
    </row>
    <row r="59" spans="1:59" x14ac:dyDescent="0.3">
      <c r="A59" t="s">
        <v>218</v>
      </c>
      <c r="B59" s="136">
        <f t="shared" ref="B59:AA59" si="6">RANK(B7,B$3:B$51,B$1)</f>
        <v>39</v>
      </c>
      <c r="C59" s="136">
        <f t="shared" si="6"/>
        <v>45</v>
      </c>
      <c r="D59" s="136">
        <f t="shared" si="6"/>
        <v>46</v>
      </c>
      <c r="E59" s="136">
        <f t="shared" si="6"/>
        <v>15</v>
      </c>
      <c r="F59" s="116">
        <f t="shared" si="6"/>
        <v>40</v>
      </c>
      <c r="G59" s="116">
        <f t="shared" si="6"/>
        <v>14</v>
      </c>
      <c r="H59" s="116">
        <f t="shared" si="6"/>
        <v>23</v>
      </c>
      <c r="I59" s="116">
        <f t="shared" si="6"/>
        <v>1</v>
      </c>
      <c r="J59" s="116">
        <f t="shared" si="6"/>
        <v>9</v>
      </c>
      <c r="K59" s="136">
        <f t="shared" si="6"/>
        <v>27</v>
      </c>
      <c r="L59" s="136">
        <f t="shared" si="6"/>
        <v>40</v>
      </c>
      <c r="M59" s="116">
        <f t="shared" si="6"/>
        <v>9</v>
      </c>
      <c r="N59" s="116">
        <f t="shared" si="6"/>
        <v>3</v>
      </c>
      <c r="O59" s="116">
        <f t="shared" si="6"/>
        <v>7</v>
      </c>
      <c r="P59" s="136">
        <f t="shared" si="6"/>
        <v>37</v>
      </c>
      <c r="Q59" s="116">
        <f t="shared" si="6"/>
        <v>17</v>
      </c>
      <c r="R59" s="136">
        <f t="shared" si="6"/>
        <v>1</v>
      </c>
      <c r="S59" s="116">
        <f t="shared" si="6"/>
        <v>10</v>
      </c>
      <c r="T59" s="136">
        <f t="shared" si="6"/>
        <v>5</v>
      </c>
      <c r="U59" s="116">
        <f t="shared" si="6"/>
        <v>24</v>
      </c>
      <c r="V59" s="136">
        <f t="shared" si="6"/>
        <v>24</v>
      </c>
      <c r="W59" s="116">
        <f t="shared" si="6"/>
        <v>31</v>
      </c>
      <c r="X59" s="136">
        <f t="shared" si="6"/>
        <v>25</v>
      </c>
      <c r="Y59" s="116">
        <f t="shared" si="6"/>
        <v>25</v>
      </c>
      <c r="Z59" s="116">
        <f t="shared" si="6"/>
        <v>25</v>
      </c>
      <c r="AA59" s="116">
        <f t="shared" si="6"/>
        <v>2</v>
      </c>
      <c r="AB59" s="116">
        <f t="shared" si="2"/>
        <v>59900</v>
      </c>
      <c r="AC59">
        <v>59900</v>
      </c>
      <c r="AE59">
        <f t="shared" si="3"/>
        <v>11</v>
      </c>
      <c r="AF59">
        <f>50-C59</f>
        <v>5</v>
      </c>
      <c r="AI59">
        <f>50-D59</f>
        <v>4</v>
      </c>
      <c r="AJ59">
        <f>50-E59</f>
        <v>35</v>
      </c>
      <c r="AK59">
        <f>50-F59</f>
        <v>10</v>
      </c>
      <c r="AL59">
        <f>50-G59</f>
        <v>36</v>
      </c>
      <c r="AM59">
        <f>50-H59</f>
        <v>27</v>
      </c>
      <c r="AN59">
        <f>50-I59</f>
        <v>49</v>
      </c>
      <c r="AO59">
        <f>50-J59</f>
        <v>41</v>
      </c>
      <c r="AP59">
        <f>50-K59</f>
        <v>23</v>
      </c>
      <c r="AQ59">
        <f>50-L59</f>
        <v>10</v>
      </c>
      <c r="AR59">
        <f>50-M59</f>
        <v>41</v>
      </c>
      <c r="AS59">
        <f>50-N59</f>
        <v>47</v>
      </c>
      <c r="AT59">
        <f>50-O59</f>
        <v>43</v>
      </c>
      <c r="AU59">
        <f>50-P59</f>
        <v>13</v>
      </c>
      <c r="AV59">
        <f>50-Q59</f>
        <v>33</v>
      </c>
      <c r="AW59">
        <f>50-R59</f>
        <v>49</v>
      </c>
      <c r="AX59">
        <f>50-S59</f>
        <v>40</v>
      </c>
      <c r="AY59">
        <f>50-T59</f>
        <v>45</v>
      </c>
      <c r="AZ59">
        <f>50-U59</f>
        <v>26</v>
      </c>
      <c r="BA59">
        <f>50-V59</f>
        <v>26</v>
      </c>
      <c r="BB59">
        <f>50-W59</f>
        <v>19</v>
      </c>
      <c r="BC59">
        <f>50-X59</f>
        <v>25</v>
      </c>
      <c r="BD59">
        <f>50-Y59</f>
        <v>25</v>
      </c>
      <c r="BE59">
        <f>50-Z59</f>
        <v>25</v>
      </c>
      <c r="BF59">
        <f>50-AA59</f>
        <v>48</v>
      </c>
      <c r="BG59">
        <f>AB59</f>
        <v>59900</v>
      </c>
    </row>
    <row r="60" spans="1:59" x14ac:dyDescent="0.3">
      <c r="A60" t="s">
        <v>220</v>
      </c>
      <c r="B60" s="136">
        <f t="shared" ref="B60:AA60" si="7">RANK(B8,B$3:B$51,B$1)</f>
        <v>27</v>
      </c>
      <c r="C60" s="136">
        <f t="shared" si="7"/>
        <v>31</v>
      </c>
      <c r="D60" s="136">
        <f t="shared" si="7"/>
        <v>38</v>
      </c>
      <c r="E60" s="136">
        <f t="shared" si="7"/>
        <v>30</v>
      </c>
      <c r="F60" s="116">
        <f t="shared" si="7"/>
        <v>33</v>
      </c>
      <c r="G60" s="116">
        <f t="shared" si="7"/>
        <v>14</v>
      </c>
      <c r="H60" s="116">
        <f t="shared" si="7"/>
        <v>19</v>
      </c>
      <c r="I60" s="116">
        <f t="shared" si="7"/>
        <v>23</v>
      </c>
      <c r="J60" s="116">
        <f t="shared" si="7"/>
        <v>9</v>
      </c>
      <c r="K60" s="136">
        <f t="shared" si="7"/>
        <v>27</v>
      </c>
      <c r="L60" s="136">
        <f t="shared" si="7"/>
        <v>22</v>
      </c>
      <c r="M60" s="116">
        <f t="shared" si="7"/>
        <v>22</v>
      </c>
      <c r="N60" s="116">
        <f t="shared" si="7"/>
        <v>3</v>
      </c>
      <c r="O60" s="116">
        <f t="shared" si="7"/>
        <v>7</v>
      </c>
      <c r="P60" s="136">
        <f t="shared" si="7"/>
        <v>10</v>
      </c>
      <c r="Q60" s="116">
        <f t="shared" si="7"/>
        <v>17</v>
      </c>
      <c r="R60" s="136">
        <f t="shared" si="7"/>
        <v>1</v>
      </c>
      <c r="S60" s="116">
        <f t="shared" si="7"/>
        <v>10</v>
      </c>
      <c r="T60" s="136">
        <f t="shared" si="7"/>
        <v>2</v>
      </c>
      <c r="U60" s="116">
        <f t="shared" si="7"/>
        <v>24</v>
      </c>
      <c r="V60" s="136">
        <f t="shared" si="7"/>
        <v>24</v>
      </c>
      <c r="W60" s="116">
        <f t="shared" si="7"/>
        <v>24</v>
      </c>
      <c r="X60" s="136">
        <f t="shared" si="7"/>
        <v>25</v>
      </c>
      <c r="Y60" s="116">
        <f t="shared" si="7"/>
        <v>25</v>
      </c>
      <c r="Z60" s="116">
        <f t="shared" si="7"/>
        <v>25</v>
      </c>
      <c r="AA60" s="116">
        <f t="shared" si="7"/>
        <v>2</v>
      </c>
      <c r="AB60" s="116">
        <f t="shared" si="2"/>
        <v>86800</v>
      </c>
      <c r="AC60">
        <v>86800</v>
      </c>
      <c r="AE60">
        <f t="shared" si="3"/>
        <v>23</v>
      </c>
      <c r="AF60">
        <f>50-C60</f>
        <v>19</v>
      </c>
      <c r="AI60">
        <f>50-D60</f>
        <v>12</v>
      </c>
      <c r="AJ60">
        <f>50-E60</f>
        <v>20</v>
      </c>
      <c r="AK60">
        <f>50-F60</f>
        <v>17</v>
      </c>
      <c r="AL60">
        <f>50-G60</f>
        <v>36</v>
      </c>
      <c r="AM60">
        <f>50-H60</f>
        <v>31</v>
      </c>
      <c r="AN60">
        <f>50-I60</f>
        <v>27</v>
      </c>
      <c r="AO60">
        <f>50-J60</f>
        <v>41</v>
      </c>
      <c r="AP60">
        <f>50-K60</f>
        <v>23</v>
      </c>
      <c r="AQ60">
        <f>50-L60</f>
        <v>28</v>
      </c>
      <c r="AR60">
        <f>50-M60</f>
        <v>28</v>
      </c>
      <c r="AS60">
        <f>50-N60</f>
        <v>47</v>
      </c>
      <c r="AT60">
        <f>50-O60</f>
        <v>43</v>
      </c>
      <c r="AU60">
        <f>50-P60</f>
        <v>40</v>
      </c>
      <c r="AV60">
        <f>50-Q60</f>
        <v>33</v>
      </c>
      <c r="AW60">
        <f>50-R60</f>
        <v>49</v>
      </c>
      <c r="AX60">
        <f>50-S60</f>
        <v>40</v>
      </c>
      <c r="AY60">
        <f>50-T60</f>
        <v>48</v>
      </c>
      <c r="AZ60">
        <f>50-U60</f>
        <v>26</v>
      </c>
      <c r="BA60">
        <f>50-V60</f>
        <v>26</v>
      </c>
      <c r="BB60">
        <f>50-W60</f>
        <v>26</v>
      </c>
      <c r="BC60">
        <f>50-X60</f>
        <v>25</v>
      </c>
      <c r="BD60">
        <f>50-Y60</f>
        <v>25</v>
      </c>
      <c r="BE60">
        <f>50-Z60</f>
        <v>25</v>
      </c>
      <c r="BF60">
        <f>50-AA60</f>
        <v>48</v>
      </c>
      <c r="BG60">
        <f>AB60</f>
        <v>86800</v>
      </c>
    </row>
    <row r="61" spans="1:59" x14ac:dyDescent="0.3">
      <c r="A61" t="s">
        <v>221</v>
      </c>
      <c r="B61" s="136">
        <f t="shared" ref="B61:AA61" si="8">RANK(B9,B$3:B$51,B$1)</f>
        <v>39</v>
      </c>
      <c r="C61" s="136">
        <f t="shared" si="8"/>
        <v>31</v>
      </c>
      <c r="D61" s="136">
        <f t="shared" si="8"/>
        <v>9</v>
      </c>
      <c r="E61" s="136">
        <f t="shared" si="8"/>
        <v>15</v>
      </c>
      <c r="F61" s="116">
        <f t="shared" si="8"/>
        <v>40</v>
      </c>
      <c r="G61" s="116">
        <f t="shared" si="8"/>
        <v>14</v>
      </c>
      <c r="H61" s="116">
        <f t="shared" si="8"/>
        <v>23</v>
      </c>
      <c r="I61" s="116">
        <f t="shared" si="8"/>
        <v>1</v>
      </c>
      <c r="J61" s="116">
        <f t="shared" si="8"/>
        <v>9</v>
      </c>
      <c r="K61" s="136">
        <f t="shared" si="8"/>
        <v>27</v>
      </c>
      <c r="L61" s="136">
        <f t="shared" si="8"/>
        <v>40</v>
      </c>
      <c r="M61" s="116">
        <f t="shared" si="8"/>
        <v>9</v>
      </c>
      <c r="N61" s="116">
        <f t="shared" si="8"/>
        <v>3</v>
      </c>
      <c r="O61" s="116">
        <f t="shared" si="8"/>
        <v>7</v>
      </c>
      <c r="P61" s="136">
        <f t="shared" si="8"/>
        <v>37</v>
      </c>
      <c r="Q61" s="116">
        <f t="shared" si="8"/>
        <v>17</v>
      </c>
      <c r="R61" s="136">
        <f t="shared" si="8"/>
        <v>1</v>
      </c>
      <c r="S61" s="116">
        <f t="shared" si="8"/>
        <v>10</v>
      </c>
      <c r="T61" s="136">
        <f t="shared" si="8"/>
        <v>5</v>
      </c>
      <c r="U61" s="116">
        <f t="shared" si="8"/>
        <v>24</v>
      </c>
      <c r="V61" s="136">
        <f t="shared" si="8"/>
        <v>24</v>
      </c>
      <c r="W61" s="116">
        <f t="shared" si="8"/>
        <v>31</v>
      </c>
      <c r="X61" s="136">
        <f t="shared" si="8"/>
        <v>25</v>
      </c>
      <c r="Y61" s="116">
        <f t="shared" si="8"/>
        <v>25</v>
      </c>
      <c r="Z61" s="116">
        <f t="shared" si="8"/>
        <v>25</v>
      </c>
      <c r="AA61" s="116">
        <f t="shared" si="8"/>
        <v>2</v>
      </c>
      <c r="AB61" s="116">
        <f t="shared" si="2"/>
        <v>94554</v>
      </c>
      <c r="AC61">
        <v>94554.5</v>
      </c>
      <c r="AE61">
        <f t="shared" si="3"/>
        <v>11</v>
      </c>
      <c r="AF61">
        <f>50-C61</f>
        <v>19</v>
      </c>
      <c r="AI61">
        <f>50-D61</f>
        <v>41</v>
      </c>
      <c r="AJ61">
        <f>50-E61</f>
        <v>35</v>
      </c>
      <c r="AK61">
        <f>50-F61</f>
        <v>10</v>
      </c>
      <c r="AL61">
        <f>50-G61</f>
        <v>36</v>
      </c>
      <c r="AM61">
        <f>50-H61</f>
        <v>27</v>
      </c>
      <c r="AN61">
        <f>50-I61</f>
        <v>49</v>
      </c>
      <c r="AO61">
        <f>50-J61</f>
        <v>41</v>
      </c>
      <c r="AP61">
        <f>50-K61</f>
        <v>23</v>
      </c>
      <c r="AQ61">
        <f>50-L61</f>
        <v>10</v>
      </c>
      <c r="AR61">
        <f>50-M61</f>
        <v>41</v>
      </c>
      <c r="AS61">
        <f>50-N61</f>
        <v>47</v>
      </c>
      <c r="AT61">
        <f>50-O61</f>
        <v>43</v>
      </c>
      <c r="AU61">
        <f>50-P61</f>
        <v>13</v>
      </c>
      <c r="AV61">
        <f>50-Q61</f>
        <v>33</v>
      </c>
      <c r="AW61">
        <f>50-R61</f>
        <v>49</v>
      </c>
      <c r="AX61">
        <f>50-S61</f>
        <v>40</v>
      </c>
      <c r="AY61">
        <f>50-T61</f>
        <v>45</v>
      </c>
      <c r="AZ61">
        <f>50-U61</f>
        <v>26</v>
      </c>
      <c r="BA61">
        <f>50-V61</f>
        <v>26</v>
      </c>
      <c r="BB61">
        <f>50-W61</f>
        <v>19</v>
      </c>
      <c r="BC61">
        <f>50-X61</f>
        <v>25</v>
      </c>
      <c r="BD61">
        <f>50-Y61</f>
        <v>25</v>
      </c>
      <c r="BE61">
        <f>50-Z61</f>
        <v>25</v>
      </c>
      <c r="BF61">
        <f>50-AA61</f>
        <v>48</v>
      </c>
      <c r="BG61">
        <f>AB61</f>
        <v>94554</v>
      </c>
    </row>
    <row r="62" spans="1:59" x14ac:dyDescent="0.3">
      <c r="A62" t="s">
        <v>222</v>
      </c>
      <c r="B62" s="136">
        <f t="shared" ref="B62:AA62" si="9">RANK(B10,B$3:B$51,B$1)</f>
        <v>39</v>
      </c>
      <c r="C62" s="136">
        <f t="shared" si="9"/>
        <v>45</v>
      </c>
      <c r="D62" s="136">
        <f t="shared" si="9"/>
        <v>9</v>
      </c>
      <c r="E62" s="136">
        <f t="shared" si="9"/>
        <v>15</v>
      </c>
      <c r="F62" s="116">
        <f t="shared" si="9"/>
        <v>40</v>
      </c>
      <c r="G62" s="116">
        <f t="shared" si="9"/>
        <v>14</v>
      </c>
      <c r="H62" s="116">
        <f t="shared" si="9"/>
        <v>23</v>
      </c>
      <c r="I62" s="116">
        <f t="shared" si="9"/>
        <v>1</v>
      </c>
      <c r="J62" s="116">
        <f t="shared" si="9"/>
        <v>9</v>
      </c>
      <c r="K62" s="136">
        <f t="shared" si="9"/>
        <v>27</v>
      </c>
      <c r="L62" s="136">
        <f t="shared" si="9"/>
        <v>40</v>
      </c>
      <c r="M62" s="116">
        <f t="shared" si="9"/>
        <v>9</v>
      </c>
      <c r="N62" s="116">
        <f t="shared" si="9"/>
        <v>3</v>
      </c>
      <c r="O62" s="116">
        <f t="shared" si="9"/>
        <v>7</v>
      </c>
      <c r="P62" s="136">
        <f t="shared" si="9"/>
        <v>37</v>
      </c>
      <c r="Q62" s="116">
        <f t="shared" si="9"/>
        <v>17</v>
      </c>
      <c r="R62" s="136">
        <f t="shared" si="9"/>
        <v>1</v>
      </c>
      <c r="S62" s="116">
        <f t="shared" si="9"/>
        <v>10</v>
      </c>
      <c r="T62" s="136">
        <f t="shared" si="9"/>
        <v>5</v>
      </c>
      <c r="U62" s="116">
        <f t="shared" si="9"/>
        <v>24</v>
      </c>
      <c r="V62" s="136">
        <f t="shared" si="9"/>
        <v>24</v>
      </c>
      <c r="W62" s="116">
        <f t="shared" si="9"/>
        <v>31</v>
      </c>
      <c r="X62" s="136">
        <f t="shared" si="9"/>
        <v>25</v>
      </c>
      <c r="Y62" s="116">
        <f t="shared" si="9"/>
        <v>25</v>
      </c>
      <c r="Z62" s="116">
        <f t="shared" si="9"/>
        <v>25</v>
      </c>
      <c r="AA62" s="116">
        <f t="shared" si="9"/>
        <v>2</v>
      </c>
      <c r="AB62" s="116">
        <f t="shared" si="2"/>
        <v>79494</v>
      </c>
      <c r="AC62">
        <v>79494.5</v>
      </c>
      <c r="AE62">
        <f t="shared" si="3"/>
        <v>11</v>
      </c>
      <c r="AF62">
        <f>50-C62</f>
        <v>5</v>
      </c>
      <c r="AI62">
        <f>50-D62</f>
        <v>41</v>
      </c>
      <c r="AJ62">
        <f>50-E62</f>
        <v>35</v>
      </c>
      <c r="AK62">
        <f>50-F62</f>
        <v>10</v>
      </c>
      <c r="AL62">
        <f>50-G62</f>
        <v>36</v>
      </c>
      <c r="AM62">
        <f>50-H62</f>
        <v>27</v>
      </c>
      <c r="AN62">
        <f>50-I62</f>
        <v>49</v>
      </c>
      <c r="AO62">
        <f>50-J62</f>
        <v>41</v>
      </c>
      <c r="AP62">
        <f>50-K62</f>
        <v>23</v>
      </c>
      <c r="AQ62">
        <f>50-L62</f>
        <v>10</v>
      </c>
      <c r="AR62">
        <f>50-M62</f>
        <v>41</v>
      </c>
      <c r="AS62">
        <f>50-N62</f>
        <v>47</v>
      </c>
      <c r="AT62">
        <f>50-O62</f>
        <v>43</v>
      </c>
      <c r="AU62">
        <f>50-P62</f>
        <v>13</v>
      </c>
      <c r="AV62">
        <f>50-Q62</f>
        <v>33</v>
      </c>
      <c r="AW62">
        <f>50-R62</f>
        <v>49</v>
      </c>
      <c r="AX62">
        <f>50-S62</f>
        <v>40</v>
      </c>
      <c r="AY62">
        <f>50-T62</f>
        <v>45</v>
      </c>
      <c r="AZ62">
        <f>50-U62</f>
        <v>26</v>
      </c>
      <c r="BA62">
        <f>50-V62</f>
        <v>26</v>
      </c>
      <c r="BB62">
        <f>50-W62</f>
        <v>19</v>
      </c>
      <c r="BC62">
        <f>50-X62</f>
        <v>25</v>
      </c>
      <c r="BD62">
        <f>50-Y62</f>
        <v>25</v>
      </c>
      <c r="BE62">
        <f>50-Z62</f>
        <v>25</v>
      </c>
      <c r="BF62">
        <f>50-AA62</f>
        <v>48</v>
      </c>
      <c r="BG62">
        <f>AB62</f>
        <v>79494</v>
      </c>
    </row>
    <row r="63" spans="1:59" x14ac:dyDescent="0.3">
      <c r="A63" t="s">
        <v>223</v>
      </c>
      <c r="B63" s="136">
        <f t="shared" ref="B63:AA63" si="10">RANK(B11,B$3:B$51,B$1)</f>
        <v>39</v>
      </c>
      <c r="C63" s="136">
        <f t="shared" si="10"/>
        <v>31</v>
      </c>
      <c r="D63" s="136">
        <f t="shared" si="10"/>
        <v>38</v>
      </c>
      <c r="E63" s="136">
        <f t="shared" si="10"/>
        <v>30</v>
      </c>
      <c r="F63" s="116">
        <f t="shared" si="10"/>
        <v>19</v>
      </c>
      <c r="G63" s="116">
        <f t="shared" si="10"/>
        <v>14</v>
      </c>
      <c r="H63" s="116">
        <f t="shared" si="10"/>
        <v>19</v>
      </c>
      <c r="I63" s="116">
        <f t="shared" si="10"/>
        <v>1</v>
      </c>
      <c r="J63" s="116">
        <f t="shared" si="10"/>
        <v>9</v>
      </c>
      <c r="K63" s="136">
        <f t="shared" si="10"/>
        <v>27</v>
      </c>
      <c r="L63" s="136">
        <f t="shared" si="10"/>
        <v>22</v>
      </c>
      <c r="M63" s="116">
        <f t="shared" si="10"/>
        <v>1</v>
      </c>
      <c r="N63" s="116">
        <f t="shared" si="10"/>
        <v>3</v>
      </c>
      <c r="O63" s="116">
        <f t="shared" si="10"/>
        <v>7</v>
      </c>
      <c r="P63" s="136">
        <f t="shared" si="10"/>
        <v>37</v>
      </c>
      <c r="Q63" s="116">
        <f t="shared" si="10"/>
        <v>17</v>
      </c>
      <c r="R63" s="136">
        <f t="shared" si="10"/>
        <v>1</v>
      </c>
      <c r="S63" s="116">
        <f t="shared" si="10"/>
        <v>10</v>
      </c>
      <c r="T63" s="136">
        <f t="shared" si="10"/>
        <v>5</v>
      </c>
      <c r="U63" s="116">
        <f t="shared" si="10"/>
        <v>24</v>
      </c>
      <c r="V63" s="136">
        <f t="shared" si="10"/>
        <v>24</v>
      </c>
      <c r="W63" s="116">
        <f t="shared" si="10"/>
        <v>19</v>
      </c>
      <c r="X63" s="136">
        <f t="shared" si="10"/>
        <v>25</v>
      </c>
      <c r="Y63" s="116">
        <f t="shared" si="10"/>
        <v>25</v>
      </c>
      <c r="Z63" s="116">
        <f t="shared" si="10"/>
        <v>25</v>
      </c>
      <c r="AA63" s="116">
        <f t="shared" si="10"/>
        <v>2</v>
      </c>
      <c r="AB63" s="116">
        <f t="shared" si="2"/>
        <v>86800</v>
      </c>
      <c r="AC63">
        <v>86800</v>
      </c>
      <c r="AE63">
        <f t="shared" si="3"/>
        <v>11</v>
      </c>
      <c r="AF63">
        <f>50-C63</f>
        <v>19</v>
      </c>
      <c r="AI63">
        <f>50-D63</f>
        <v>12</v>
      </c>
      <c r="AJ63">
        <f>50-E63</f>
        <v>20</v>
      </c>
      <c r="AK63">
        <f>50-F63</f>
        <v>31</v>
      </c>
      <c r="AL63">
        <f>50-G63</f>
        <v>36</v>
      </c>
      <c r="AM63">
        <f>50-H63</f>
        <v>31</v>
      </c>
      <c r="AN63">
        <f>50-I63</f>
        <v>49</v>
      </c>
      <c r="AO63">
        <f>50-J63</f>
        <v>41</v>
      </c>
      <c r="AP63">
        <f>50-K63</f>
        <v>23</v>
      </c>
      <c r="AQ63">
        <f>50-L63</f>
        <v>28</v>
      </c>
      <c r="AR63">
        <f>50-M63</f>
        <v>49</v>
      </c>
      <c r="AS63">
        <f>50-N63</f>
        <v>47</v>
      </c>
      <c r="AT63">
        <f>50-O63</f>
        <v>43</v>
      </c>
      <c r="AU63">
        <f>50-P63</f>
        <v>13</v>
      </c>
      <c r="AV63">
        <f>50-Q63</f>
        <v>33</v>
      </c>
      <c r="AW63">
        <f>50-R63</f>
        <v>49</v>
      </c>
      <c r="AX63">
        <f>50-S63</f>
        <v>40</v>
      </c>
      <c r="AY63">
        <f>50-T63</f>
        <v>45</v>
      </c>
      <c r="AZ63">
        <f>50-U63</f>
        <v>26</v>
      </c>
      <c r="BA63">
        <f>50-V63</f>
        <v>26</v>
      </c>
      <c r="BB63">
        <f>50-W63</f>
        <v>31</v>
      </c>
      <c r="BC63">
        <f>50-X63</f>
        <v>25</v>
      </c>
      <c r="BD63">
        <f>50-Y63</f>
        <v>25</v>
      </c>
      <c r="BE63">
        <f>50-Z63</f>
        <v>25</v>
      </c>
      <c r="BF63">
        <f>50-AA63</f>
        <v>48</v>
      </c>
      <c r="BG63">
        <f>AB63</f>
        <v>86800</v>
      </c>
    </row>
    <row r="64" spans="1:59" x14ac:dyDescent="0.3">
      <c r="A64" t="s">
        <v>224</v>
      </c>
      <c r="B64" s="136">
        <f t="shared" ref="B64:AA64" si="11">RANK(B12,B$3:B$51,B$1)</f>
        <v>39</v>
      </c>
      <c r="C64" s="136">
        <f t="shared" si="11"/>
        <v>31</v>
      </c>
      <c r="D64" s="136">
        <f t="shared" si="11"/>
        <v>38</v>
      </c>
      <c r="E64" s="136">
        <f t="shared" si="11"/>
        <v>44</v>
      </c>
      <c r="F64" s="116">
        <f t="shared" si="11"/>
        <v>19</v>
      </c>
      <c r="G64" s="116">
        <f t="shared" si="11"/>
        <v>14</v>
      </c>
      <c r="H64" s="116">
        <f t="shared" si="11"/>
        <v>16</v>
      </c>
      <c r="I64" s="116">
        <f t="shared" si="11"/>
        <v>23</v>
      </c>
      <c r="J64" s="116">
        <f t="shared" si="11"/>
        <v>9</v>
      </c>
      <c r="K64" s="136">
        <f t="shared" si="11"/>
        <v>27</v>
      </c>
      <c r="L64" s="136">
        <f t="shared" si="11"/>
        <v>22</v>
      </c>
      <c r="M64" s="116">
        <f t="shared" si="11"/>
        <v>22</v>
      </c>
      <c r="N64" s="116">
        <f t="shared" si="11"/>
        <v>3</v>
      </c>
      <c r="O64" s="116">
        <f t="shared" si="11"/>
        <v>7</v>
      </c>
      <c r="P64" s="136">
        <f t="shared" si="11"/>
        <v>37</v>
      </c>
      <c r="Q64" s="116">
        <f t="shared" si="11"/>
        <v>17</v>
      </c>
      <c r="R64" s="136">
        <f t="shared" si="11"/>
        <v>1</v>
      </c>
      <c r="S64" s="116">
        <f t="shared" si="11"/>
        <v>10</v>
      </c>
      <c r="T64" s="136">
        <f t="shared" si="11"/>
        <v>44</v>
      </c>
      <c r="U64" s="116">
        <f t="shared" si="11"/>
        <v>24</v>
      </c>
      <c r="V64" s="136">
        <f t="shared" si="11"/>
        <v>24</v>
      </c>
      <c r="W64" s="116">
        <f t="shared" si="11"/>
        <v>3</v>
      </c>
      <c r="X64" s="136">
        <f t="shared" si="11"/>
        <v>25</v>
      </c>
      <c r="Y64" s="116">
        <f t="shared" si="11"/>
        <v>25</v>
      </c>
      <c r="Z64" s="116">
        <f t="shared" si="11"/>
        <v>25</v>
      </c>
      <c r="AA64" s="116">
        <f t="shared" si="11"/>
        <v>2</v>
      </c>
      <c r="AB64" s="116">
        <f t="shared" si="2"/>
        <v>86499</v>
      </c>
      <c r="AC64">
        <v>86499.5</v>
      </c>
      <c r="AE64">
        <f t="shared" si="3"/>
        <v>11</v>
      </c>
      <c r="AF64">
        <f>50-C64</f>
        <v>19</v>
      </c>
      <c r="AI64">
        <f>50-D64</f>
        <v>12</v>
      </c>
      <c r="AJ64">
        <f>50-E64</f>
        <v>6</v>
      </c>
      <c r="AK64">
        <f>50-F64</f>
        <v>31</v>
      </c>
      <c r="AL64">
        <f>50-G64</f>
        <v>36</v>
      </c>
      <c r="AM64">
        <f>50-H64</f>
        <v>34</v>
      </c>
      <c r="AN64">
        <f>50-I64</f>
        <v>27</v>
      </c>
      <c r="AO64">
        <f>50-J64</f>
        <v>41</v>
      </c>
      <c r="AP64">
        <f>50-K64</f>
        <v>23</v>
      </c>
      <c r="AQ64">
        <f>50-L64</f>
        <v>28</v>
      </c>
      <c r="AR64">
        <f>50-M64</f>
        <v>28</v>
      </c>
      <c r="AS64">
        <f>50-N64</f>
        <v>47</v>
      </c>
      <c r="AT64">
        <f>50-O64</f>
        <v>43</v>
      </c>
      <c r="AU64">
        <f>50-P64</f>
        <v>13</v>
      </c>
      <c r="AV64">
        <f>50-Q64</f>
        <v>33</v>
      </c>
      <c r="AW64">
        <f>50-R64</f>
        <v>49</v>
      </c>
      <c r="AX64">
        <f>50-S64</f>
        <v>40</v>
      </c>
      <c r="AY64">
        <f>50-T64</f>
        <v>6</v>
      </c>
      <c r="AZ64">
        <f>50-U64</f>
        <v>26</v>
      </c>
      <c r="BA64">
        <f>50-V64</f>
        <v>26</v>
      </c>
      <c r="BB64">
        <f>50-W64</f>
        <v>47</v>
      </c>
      <c r="BC64">
        <f>50-X64</f>
        <v>25</v>
      </c>
      <c r="BD64">
        <f>50-Y64</f>
        <v>25</v>
      </c>
      <c r="BE64">
        <f>50-Z64</f>
        <v>25</v>
      </c>
      <c r="BF64">
        <f>50-AA64</f>
        <v>48</v>
      </c>
      <c r="BG64">
        <f>AB64</f>
        <v>86499</v>
      </c>
    </row>
    <row r="65" spans="1:59" x14ac:dyDescent="0.3">
      <c r="A65" t="s">
        <v>226</v>
      </c>
      <c r="B65" s="136">
        <f t="shared" ref="B65:AA65" si="12">RANK(B13,B$3:B$51,B$1)</f>
        <v>39</v>
      </c>
      <c r="C65" s="136">
        <f t="shared" si="12"/>
        <v>31</v>
      </c>
      <c r="D65" s="136">
        <f t="shared" si="12"/>
        <v>9</v>
      </c>
      <c r="E65" s="136">
        <f t="shared" si="12"/>
        <v>30</v>
      </c>
      <c r="F65" s="116">
        <f t="shared" si="12"/>
        <v>19</v>
      </c>
      <c r="G65" s="116">
        <f t="shared" si="12"/>
        <v>14</v>
      </c>
      <c r="H65" s="116">
        <f t="shared" si="12"/>
        <v>19</v>
      </c>
      <c r="I65" s="116">
        <f t="shared" si="12"/>
        <v>1</v>
      </c>
      <c r="J65" s="116">
        <f t="shared" si="12"/>
        <v>9</v>
      </c>
      <c r="K65" s="136">
        <f t="shared" si="12"/>
        <v>27</v>
      </c>
      <c r="L65" s="136">
        <f t="shared" si="12"/>
        <v>22</v>
      </c>
      <c r="M65" s="116">
        <f t="shared" si="12"/>
        <v>22</v>
      </c>
      <c r="N65" s="116">
        <f t="shared" si="12"/>
        <v>3</v>
      </c>
      <c r="O65" s="116">
        <f t="shared" si="12"/>
        <v>7</v>
      </c>
      <c r="P65" s="136">
        <f t="shared" si="12"/>
        <v>37</v>
      </c>
      <c r="Q65" s="116">
        <f t="shared" si="12"/>
        <v>17</v>
      </c>
      <c r="R65" s="136">
        <f t="shared" si="12"/>
        <v>1</v>
      </c>
      <c r="S65" s="116">
        <f t="shared" si="12"/>
        <v>10</v>
      </c>
      <c r="T65" s="136">
        <f t="shared" si="12"/>
        <v>5</v>
      </c>
      <c r="U65" s="116">
        <f t="shared" si="12"/>
        <v>24</v>
      </c>
      <c r="V65" s="136">
        <f t="shared" si="12"/>
        <v>24</v>
      </c>
      <c r="W65" s="116">
        <f t="shared" si="12"/>
        <v>19</v>
      </c>
      <c r="X65" s="136">
        <f t="shared" si="12"/>
        <v>25</v>
      </c>
      <c r="Y65" s="116">
        <f t="shared" si="12"/>
        <v>25</v>
      </c>
      <c r="Z65" s="116">
        <f t="shared" si="12"/>
        <v>25</v>
      </c>
      <c r="AA65" s="116">
        <f t="shared" si="12"/>
        <v>2</v>
      </c>
      <c r="AB65" s="116">
        <f t="shared" si="2"/>
        <v>88050</v>
      </c>
      <c r="AC65">
        <v>88050</v>
      </c>
      <c r="AE65">
        <f t="shared" si="3"/>
        <v>11</v>
      </c>
      <c r="AF65">
        <f>50-C65</f>
        <v>19</v>
      </c>
      <c r="AI65">
        <f>50-D65</f>
        <v>41</v>
      </c>
      <c r="AJ65">
        <f>50-E65</f>
        <v>20</v>
      </c>
      <c r="AK65">
        <f>50-F65</f>
        <v>31</v>
      </c>
      <c r="AL65">
        <f>50-G65</f>
        <v>36</v>
      </c>
      <c r="AM65">
        <f>50-H65</f>
        <v>31</v>
      </c>
      <c r="AN65">
        <f>50-I65</f>
        <v>49</v>
      </c>
      <c r="AO65">
        <f>50-J65</f>
        <v>41</v>
      </c>
      <c r="AP65">
        <f>50-K65</f>
        <v>23</v>
      </c>
      <c r="AQ65">
        <f>50-L65</f>
        <v>28</v>
      </c>
      <c r="AR65">
        <f>50-M65</f>
        <v>28</v>
      </c>
      <c r="AS65">
        <f>50-N65</f>
        <v>47</v>
      </c>
      <c r="AT65">
        <f>50-O65</f>
        <v>43</v>
      </c>
      <c r="AU65">
        <f>50-P65</f>
        <v>13</v>
      </c>
      <c r="AV65">
        <f>50-Q65</f>
        <v>33</v>
      </c>
      <c r="AW65">
        <f>50-R65</f>
        <v>49</v>
      </c>
      <c r="AX65">
        <f>50-S65</f>
        <v>40</v>
      </c>
      <c r="AY65">
        <f>50-T65</f>
        <v>45</v>
      </c>
      <c r="AZ65">
        <f>50-U65</f>
        <v>26</v>
      </c>
      <c r="BA65">
        <f>50-V65</f>
        <v>26</v>
      </c>
      <c r="BB65">
        <f>50-W65</f>
        <v>31</v>
      </c>
      <c r="BC65">
        <f>50-X65</f>
        <v>25</v>
      </c>
      <c r="BD65">
        <f>50-Y65</f>
        <v>25</v>
      </c>
      <c r="BE65">
        <f>50-Z65</f>
        <v>25</v>
      </c>
      <c r="BF65">
        <f>50-AA65</f>
        <v>48</v>
      </c>
      <c r="BG65">
        <f>AB65</f>
        <v>88050</v>
      </c>
    </row>
    <row r="66" spans="1:59" x14ac:dyDescent="0.3">
      <c r="A66" t="s">
        <v>228</v>
      </c>
      <c r="B66" s="136">
        <f t="shared" ref="B66:AA66" si="13">RANK(B14,B$3:B$51,B$1)</f>
        <v>27</v>
      </c>
      <c r="C66" s="136">
        <f t="shared" si="13"/>
        <v>31</v>
      </c>
      <c r="D66" s="136">
        <f t="shared" si="13"/>
        <v>9</v>
      </c>
      <c r="E66" s="136">
        <f t="shared" si="13"/>
        <v>15</v>
      </c>
      <c r="F66" s="116">
        <f t="shared" si="13"/>
        <v>19</v>
      </c>
      <c r="G66" s="116">
        <f t="shared" si="13"/>
        <v>14</v>
      </c>
      <c r="H66" s="116">
        <f t="shared" si="13"/>
        <v>3</v>
      </c>
      <c r="I66" s="116">
        <f t="shared" si="13"/>
        <v>1</v>
      </c>
      <c r="J66" s="116">
        <f t="shared" si="13"/>
        <v>9</v>
      </c>
      <c r="K66" s="136">
        <f t="shared" si="13"/>
        <v>9</v>
      </c>
      <c r="L66" s="136">
        <f t="shared" si="13"/>
        <v>22</v>
      </c>
      <c r="M66" s="116">
        <f t="shared" si="13"/>
        <v>1</v>
      </c>
      <c r="N66" s="116">
        <f t="shared" si="13"/>
        <v>3</v>
      </c>
      <c r="O66" s="116">
        <f t="shared" si="13"/>
        <v>7</v>
      </c>
      <c r="P66" s="136">
        <f t="shared" si="13"/>
        <v>10</v>
      </c>
      <c r="Q66" s="116">
        <f t="shared" si="13"/>
        <v>17</v>
      </c>
      <c r="R66" s="136">
        <f t="shared" si="13"/>
        <v>1</v>
      </c>
      <c r="S66" s="116">
        <f t="shared" si="13"/>
        <v>10</v>
      </c>
      <c r="T66" s="136">
        <f t="shared" si="13"/>
        <v>35</v>
      </c>
      <c r="U66" s="116">
        <f t="shared" si="13"/>
        <v>24</v>
      </c>
      <c r="V66" s="136">
        <f t="shared" si="13"/>
        <v>24</v>
      </c>
      <c r="W66" s="116">
        <f t="shared" si="13"/>
        <v>12</v>
      </c>
      <c r="X66" s="136">
        <f t="shared" si="13"/>
        <v>25</v>
      </c>
      <c r="Y66" s="116">
        <f t="shared" si="13"/>
        <v>25</v>
      </c>
      <c r="Z66" s="116">
        <f t="shared" si="13"/>
        <v>25</v>
      </c>
      <c r="AA66" s="116">
        <f t="shared" si="13"/>
        <v>2</v>
      </c>
      <c r="AB66" s="116">
        <f t="shared" si="2"/>
        <v>116295</v>
      </c>
      <c r="AC66">
        <v>116295</v>
      </c>
      <c r="AE66">
        <f t="shared" si="3"/>
        <v>23</v>
      </c>
      <c r="AF66">
        <f>50-C66</f>
        <v>19</v>
      </c>
      <c r="AI66">
        <f>50-D66</f>
        <v>41</v>
      </c>
      <c r="AJ66">
        <f>50-E66</f>
        <v>35</v>
      </c>
      <c r="AK66">
        <f>50-F66</f>
        <v>31</v>
      </c>
      <c r="AL66">
        <f>50-G66</f>
        <v>36</v>
      </c>
      <c r="AM66">
        <f>50-H66</f>
        <v>47</v>
      </c>
      <c r="AN66">
        <f>50-I66</f>
        <v>49</v>
      </c>
      <c r="AO66">
        <f>50-J66</f>
        <v>41</v>
      </c>
      <c r="AP66">
        <f>50-K66</f>
        <v>41</v>
      </c>
      <c r="AQ66">
        <f>50-L66</f>
        <v>28</v>
      </c>
      <c r="AR66">
        <f>50-M66</f>
        <v>49</v>
      </c>
      <c r="AS66">
        <f>50-N66</f>
        <v>47</v>
      </c>
      <c r="AT66">
        <f>50-O66</f>
        <v>43</v>
      </c>
      <c r="AU66">
        <f>50-P66</f>
        <v>40</v>
      </c>
      <c r="AV66">
        <f>50-Q66</f>
        <v>33</v>
      </c>
      <c r="AW66">
        <f>50-R66</f>
        <v>49</v>
      </c>
      <c r="AX66">
        <f>50-S66</f>
        <v>40</v>
      </c>
      <c r="AY66">
        <f>50-T66</f>
        <v>15</v>
      </c>
      <c r="AZ66">
        <f>50-U66</f>
        <v>26</v>
      </c>
      <c r="BA66">
        <f>50-V66</f>
        <v>26</v>
      </c>
      <c r="BB66">
        <f>50-W66</f>
        <v>38</v>
      </c>
      <c r="BC66">
        <f>50-X66</f>
        <v>25</v>
      </c>
      <c r="BD66">
        <f>50-Y66</f>
        <v>25</v>
      </c>
      <c r="BE66">
        <f>50-Z66</f>
        <v>25</v>
      </c>
      <c r="BF66">
        <f>50-AA66</f>
        <v>48</v>
      </c>
      <c r="BG66">
        <f>AB66</f>
        <v>116295</v>
      </c>
    </row>
    <row r="67" spans="1:59" x14ac:dyDescent="0.3">
      <c r="A67" t="s">
        <v>229</v>
      </c>
      <c r="B67" s="136">
        <f t="shared" ref="B67:AA67" si="14">RANK(B15,B$3:B$51,B$1)</f>
        <v>27</v>
      </c>
      <c r="C67" s="136">
        <f t="shared" si="14"/>
        <v>31</v>
      </c>
      <c r="D67" s="136">
        <f t="shared" si="14"/>
        <v>9</v>
      </c>
      <c r="E67" s="136">
        <f t="shared" si="14"/>
        <v>30</v>
      </c>
      <c r="F67" s="116">
        <f t="shared" si="14"/>
        <v>33</v>
      </c>
      <c r="G67" s="116">
        <f t="shared" si="14"/>
        <v>14</v>
      </c>
      <c r="H67" s="116">
        <f t="shared" si="14"/>
        <v>16</v>
      </c>
      <c r="I67" s="116">
        <f t="shared" si="14"/>
        <v>23</v>
      </c>
      <c r="J67" s="116">
        <f t="shared" si="14"/>
        <v>25</v>
      </c>
      <c r="K67" s="136">
        <f t="shared" si="14"/>
        <v>27</v>
      </c>
      <c r="L67" s="136">
        <f t="shared" si="14"/>
        <v>22</v>
      </c>
      <c r="M67" s="116">
        <f t="shared" si="14"/>
        <v>22</v>
      </c>
      <c r="N67" s="116">
        <f t="shared" si="14"/>
        <v>3</v>
      </c>
      <c r="O67" s="116">
        <f t="shared" si="14"/>
        <v>7</v>
      </c>
      <c r="P67" s="136">
        <f t="shared" si="14"/>
        <v>37</v>
      </c>
      <c r="Q67" s="116">
        <f t="shared" si="14"/>
        <v>17</v>
      </c>
      <c r="R67" s="136">
        <f t="shared" si="14"/>
        <v>1</v>
      </c>
      <c r="S67" s="116">
        <f t="shared" si="14"/>
        <v>10</v>
      </c>
      <c r="T67" s="136">
        <f t="shared" si="14"/>
        <v>35</v>
      </c>
      <c r="U67" s="116">
        <f t="shared" si="14"/>
        <v>24</v>
      </c>
      <c r="V67" s="136">
        <f t="shared" si="14"/>
        <v>24</v>
      </c>
      <c r="W67" s="116">
        <f t="shared" si="14"/>
        <v>10</v>
      </c>
      <c r="X67" s="136">
        <f t="shared" si="14"/>
        <v>25</v>
      </c>
      <c r="Y67" s="116">
        <f t="shared" si="14"/>
        <v>25</v>
      </c>
      <c r="Z67" s="116">
        <f t="shared" si="14"/>
        <v>25</v>
      </c>
      <c r="AA67" s="116">
        <f t="shared" si="14"/>
        <v>2</v>
      </c>
      <c r="AB67" s="116">
        <f t="shared" si="2"/>
        <v>113265</v>
      </c>
      <c r="AC67">
        <v>113265</v>
      </c>
      <c r="AE67">
        <f t="shared" si="3"/>
        <v>23</v>
      </c>
      <c r="AF67">
        <f>50-C67</f>
        <v>19</v>
      </c>
      <c r="AI67">
        <f>50-D67</f>
        <v>41</v>
      </c>
      <c r="AJ67">
        <f>50-E67</f>
        <v>20</v>
      </c>
      <c r="AK67">
        <f>50-F67</f>
        <v>17</v>
      </c>
      <c r="AL67">
        <f>50-G67</f>
        <v>36</v>
      </c>
      <c r="AM67">
        <f>50-H67</f>
        <v>34</v>
      </c>
      <c r="AN67">
        <f>50-I67</f>
        <v>27</v>
      </c>
      <c r="AO67">
        <f>50-J67</f>
        <v>25</v>
      </c>
      <c r="AP67">
        <f>50-K67</f>
        <v>23</v>
      </c>
      <c r="AQ67">
        <f>50-L67</f>
        <v>28</v>
      </c>
      <c r="AR67">
        <f>50-M67</f>
        <v>28</v>
      </c>
      <c r="AS67">
        <f>50-N67</f>
        <v>47</v>
      </c>
      <c r="AT67">
        <f>50-O67</f>
        <v>43</v>
      </c>
      <c r="AU67">
        <f>50-P67</f>
        <v>13</v>
      </c>
      <c r="AV67">
        <f>50-Q67</f>
        <v>33</v>
      </c>
      <c r="AW67">
        <f>50-R67</f>
        <v>49</v>
      </c>
      <c r="AX67">
        <f>50-S67</f>
        <v>40</v>
      </c>
      <c r="AY67">
        <f>50-T67</f>
        <v>15</v>
      </c>
      <c r="AZ67">
        <f>50-U67</f>
        <v>26</v>
      </c>
      <c r="BA67">
        <f>50-V67</f>
        <v>26</v>
      </c>
      <c r="BB67">
        <f>50-W67</f>
        <v>40</v>
      </c>
      <c r="BC67">
        <f>50-X67</f>
        <v>25</v>
      </c>
      <c r="BD67">
        <f>50-Y67</f>
        <v>25</v>
      </c>
      <c r="BE67">
        <f>50-Z67</f>
        <v>25</v>
      </c>
      <c r="BF67">
        <f>50-AA67</f>
        <v>48</v>
      </c>
      <c r="BG67">
        <f>AB67</f>
        <v>113265</v>
      </c>
    </row>
    <row r="68" spans="1:59" x14ac:dyDescent="0.3">
      <c r="A68" t="s">
        <v>230</v>
      </c>
      <c r="B68" s="136">
        <f t="shared" ref="B68:AA68" si="15">RANK(B16,B$3:B$51,B$1)</f>
        <v>36</v>
      </c>
      <c r="C68" s="136">
        <f t="shared" si="15"/>
        <v>31</v>
      </c>
      <c r="D68" s="136">
        <f t="shared" si="15"/>
        <v>9</v>
      </c>
      <c r="E68" s="136">
        <f t="shared" si="15"/>
        <v>14</v>
      </c>
      <c r="F68" s="116">
        <f t="shared" si="15"/>
        <v>40</v>
      </c>
      <c r="G68" s="116">
        <f t="shared" si="15"/>
        <v>14</v>
      </c>
      <c r="H68" s="116">
        <f t="shared" si="15"/>
        <v>19</v>
      </c>
      <c r="I68" s="116">
        <f t="shared" si="15"/>
        <v>1</v>
      </c>
      <c r="J68" s="116">
        <f t="shared" si="15"/>
        <v>9</v>
      </c>
      <c r="K68" s="136">
        <f t="shared" si="15"/>
        <v>27</v>
      </c>
      <c r="L68" s="136">
        <f t="shared" si="15"/>
        <v>22</v>
      </c>
      <c r="M68" s="116">
        <f t="shared" si="15"/>
        <v>1</v>
      </c>
      <c r="N68" s="116">
        <f t="shared" si="15"/>
        <v>3</v>
      </c>
      <c r="O68" s="116">
        <f t="shared" si="15"/>
        <v>7</v>
      </c>
      <c r="P68" s="136">
        <f t="shared" si="15"/>
        <v>10</v>
      </c>
      <c r="Q68" s="116">
        <f t="shared" si="15"/>
        <v>17</v>
      </c>
      <c r="R68" s="136">
        <f t="shared" si="15"/>
        <v>1</v>
      </c>
      <c r="S68" s="116">
        <f t="shared" si="15"/>
        <v>1</v>
      </c>
      <c r="T68" s="136">
        <f t="shared" si="15"/>
        <v>5</v>
      </c>
      <c r="U68" s="116">
        <f t="shared" si="15"/>
        <v>24</v>
      </c>
      <c r="V68" s="136">
        <f t="shared" si="15"/>
        <v>24</v>
      </c>
      <c r="W68" s="116">
        <f t="shared" si="15"/>
        <v>35</v>
      </c>
      <c r="X68" s="136">
        <f t="shared" si="15"/>
        <v>25</v>
      </c>
      <c r="Y68" s="116">
        <f t="shared" si="15"/>
        <v>25</v>
      </c>
      <c r="Z68" s="116">
        <f t="shared" si="15"/>
        <v>25</v>
      </c>
      <c r="AA68" s="116">
        <f t="shared" si="15"/>
        <v>2</v>
      </c>
      <c r="AB68" s="116">
        <f t="shared" si="2"/>
        <v>111395</v>
      </c>
      <c r="AC68">
        <v>111395</v>
      </c>
      <c r="AE68">
        <f t="shared" si="3"/>
        <v>14</v>
      </c>
      <c r="AF68">
        <f>50-C68</f>
        <v>19</v>
      </c>
      <c r="AI68">
        <f>50-D68</f>
        <v>41</v>
      </c>
      <c r="AJ68">
        <f>50-E68</f>
        <v>36</v>
      </c>
      <c r="AK68">
        <f>50-F68</f>
        <v>10</v>
      </c>
      <c r="AL68">
        <f>50-G68</f>
        <v>36</v>
      </c>
      <c r="AM68">
        <f>50-H68</f>
        <v>31</v>
      </c>
      <c r="AN68">
        <f>50-I68</f>
        <v>49</v>
      </c>
      <c r="AO68">
        <f>50-J68</f>
        <v>41</v>
      </c>
      <c r="AP68">
        <f>50-K68</f>
        <v>23</v>
      </c>
      <c r="AQ68">
        <f>50-L68</f>
        <v>28</v>
      </c>
      <c r="AR68">
        <f>50-M68</f>
        <v>49</v>
      </c>
      <c r="AS68">
        <f>50-N68</f>
        <v>47</v>
      </c>
      <c r="AT68">
        <f>50-O68</f>
        <v>43</v>
      </c>
      <c r="AU68">
        <f>50-P68</f>
        <v>40</v>
      </c>
      <c r="AV68">
        <f>50-Q68</f>
        <v>33</v>
      </c>
      <c r="AW68">
        <f>50-R68</f>
        <v>49</v>
      </c>
      <c r="AX68">
        <f>50-S68</f>
        <v>49</v>
      </c>
      <c r="AY68">
        <f>50-T68</f>
        <v>45</v>
      </c>
      <c r="AZ68">
        <f>50-U68</f>
        <v>26</v>
      </c>
      <c r="BA68">
        <f>50-V68</f>
        <v>26</v>
      </c>
      <c r="BB68">
        <f>50-W68</f>
        <v>15</v>
      </c>
      <c r="BC68">
        <f>50-X68</f>
        <v>25</v>
      </c>
      <c r="BD68">
        <f>50-Y68</f>
        <v>25</v>
      </c>
      <c r="BE68">
        <f>50-Z68</f>
        <v>25</v>
      </c>
      <c r="BF68">
        <f>50-AA68</f>
        <v>48</v>
      </c>
      <c r="BG68">
        <f>AB68</f>
        <v>111395</v>
      </c>
    </row>
    <row r="69" spans="1:59" x14ac:dyDescent="0.3">
      <c r="A69" t="s">
        <v>231</v>
      </c>
      <c r="B69" s="136">
        <f t="shared" ref="B69:AA69" si="16">RANK(B17,B$3:B$51,B$1)</f>
        <v>27</v>
      </c>
      <c r="C69" s="136">
        <f t="shared" si="16"/>
        <v>19</v>
      </c>
      <c r="D69" s="136">
        <f t="shared" si="16"/>
        <v>9</v>
      </c>
      <c r="E69" s="136">
        <f t="shared" si="16"/>
        <v>15</v>
      </c>
      <c r="F69" s="116">
        <f t="shared" si="16"/>
        <v>19</v>
      </c>
      <c r="G69" s="116">
        <f t="shared" si="16"/>
        <v>14</v>
      </c>
      <c r="H69" s="116">
        <f t="shared" si="16"/>
        <v>3</v>
      </c>
      <c r="I69" s="116">
        <f t="shared" si="16"/>
        <v>1</v>
      </c>
      <c r="J69" s="116">
        <f t="shared" si="16"/>
        <v>9</v>
      </c>
      <c r="K69" s="136">
        <f t="shared" si="16"/>
        <v>9</v>
      </c>
      <c r="L69" s="136">
        <f t="shared" si="16"/>
        <v>22</v>
      </c>
      <c r="M69" s="116">
        <f t="shared" si="16"/>
        <v>1</v>
      </c>
      <c r="N69" s="116">
        <f t="shared" si="16"/>
        <v>3</v>
      </c>
      <c r="O69" s="116">
        <f t="shared" si="16"/>
        <v>7</v>
      </c>
      <c r="P69" s="136">
        <f t="shared" si="16"/>
        <v>10</v>
      </c>
      <c r="Q69" s="116">
        <f t="shared" si="16"/>
        <v>17</v>
      </c>
      <c r="R69" s="136">
        <f t="shared" si="16"/>
        <v>1</v>
      </c>
      <c r="S69" s="116">
        <f t="shared" si="16"/>
        <v>10</v>
      </c>
      <c r="T69" s="136">
        <f t="shared" si="16"/>
        <v>35</v>
      </c>
      <c r="U69" s="116">
        <f t="shared" si="16"/>
        <v>24</v>
      </c>
      <c r="V69" s="136">
        <f t="shared" si="16"/>
        <v>24</v>
      </c>
      <c r="W69" s="116">
        <f t="shared" si="16"/>
        <v>12</v>
      </c>
      <c r="X69" s="136">
        <f t="shared" si="16"/>
        <v>25</v>
      </c>
      <c r="Y69" s="116">
        <f t="shared" si="16"/>
        <v>25</v>
      </c>
      <c r="Z69" s="116">
        <f t="shared" si="16"/>
        <v>25</v>
      </c>
      <c r="AA69" s="116">
        <f t="shared" si="16"/>
        <v>2</v>
      </c>
      <c r="AB69" s="116">
        <f t="shared" si="2"/>
        <v>116800</v>
      </c>
      <c r="AC69">
        <v>116800</v>
      </c>
      <c r="AE69">
        <f t="shared" si="3"/>
        <v>23</v>
      </c>
      <c r="AF69">
        <f>50-C69</f>
        <v>31</v>
      </c>
      <c r="AI69">
        <f>50-D69</f>
        <v>41</v>
      </c>
      <c r="AJ69">
        <f>50-E69</f>
        <v>35</v>
      </c>
      <c r="AK69">
        <f>50-F69</f>
        <v>31</v>
      </c>
      <c r="AL69">
        <f>50-G69</f>
        <v>36</v>
      </c>
      <c r="AM69">
        <f>50-H69</f>
        <v>47</v>
      </c>
      <c r="AN69">
        <f>50-I69</f>
        <v>49</v>
      </c>
      <c r="AO69">
        <f>50-J69</f>
        <v>41</v>
      </c>
      <c r="AP69">
        <f>50-K69</f>
        <v>41</v>
      </c>
      <c r="AQ69">
        <f>50-L69</f>
        <v>28</v>
      </c>
      <c r="AR69">
        <f>50-M69</f>
        <v>49</v>
      </c>
      <c r="AS69">
        <f>50-N69</f>
        <v>47</v>
      </c>
      <c r="AT69">
        <f>50-O69</f>
        <v>43</v>
      </c>
      <c r="AU69">
        <f>50-P69</f>
        <v>40</v>
      </c>
      <c r="AV69">
        <f>50-Q69</f>
        <v>33</v>
      </c>
      <c r="AW69">
        <f>50-R69</f>
        <v>49</v>
      </c>
      <c r="AX69">
        <f>50-S69</f>
        <v>40</v>
      </c>
      <c r="AY69">
        <f>50-T69</f>
        <v>15</v>
      </c>
      <c r="AZ69">
        <f>50-U69</f>
        <v>26</v>
      </c>
      <c r="BA69">
        <f>50-V69</f>
        <v>26</v>
      </c>
      <c r="BB69">
        <f>50-W69</f>
        <v>38</v>
      </c>
      <c r="BC69">
        <f>50-X69</f>
        <v>25</v>
      </c>
      <c r="BD69">
        <f>50-Y69</f>
        <v>25</v>
      </c>
      <c r="BE69">
        <f>50-Z69</f>
        <v>25</v>
      </c>
      <c r="BF69">
        <f>50-AA69</f>
        <v>48</v>
      </c>
      <c r="BG69">
        <f>AB69</f>
        <v>116800</v>
      </c>
    </row>
    <row r="70" spans="1:59" x14ac:dyDescent="0.3">
      <c r="A70" t="s">
        <v>232</v>
      </c>
      <c r="B70" s="136">
        <f t="shared" ref="B70:AA70" si="17">RANK(B18,B$3:B$51,B$1)</f>
        <v>27</v>
      </c>
      <c r="C70" s="136">
        <f t="shared" si="17"/>
        <v>19</v>
      </c>
      <c r="D70" s="136">
        <f t="shared" si="17"/>
        <v>38</v>
      </c>
      <c r="E70" s="136">
        <f t="shared" si="17"/>
        <v>30</v>
      </c>
      <c r="F70" s="116">
        <f t="shared" si="17"/>
        <v>33</v>
      </c>
      <c r="G70" s="116">
        <f t="shared" si="17"/>
        <v>14</v>
      </c>
      <c r="H70" s="116">
        <f t="shared" si="17"/>
        <v>3</v>
      </c>
      <c r="I70" s="116">
        <f t="shared" si="17"/>
        <v>1</v>
      </c>
      <c r="J70" s="116">
        <f t="shared" si="17"/>
        <v>5</v>
      </c>
      <c r="K70" s="136">
        <f t="shared" si="17"/>
        <v>27</v>
      </c>
      <c r="L70" s="136">
        <f t="shared" si="17"/>
        <v>22</v>
      </c>
      <c r="M70" s="116">
        <f t="shared" si="17"/>
        <v>1</v>
      </c>
      <c r="N70" s="116">
        <f t="shared" si="17"/>
        <v>3</v>
      </c>
      <c r="O70" s="116">
        <f t="shared" si="17"/>
        <v>7</v>
      </c>
      <c r="P70" s="136">
        <f t="shared" si="17"/>
        <v>10</v>
      </c>
      <c r="Q70" s="116">
        <f t="shared" si="17"/>
        <v>17</v>
      </c>
      <c r="R70" s="136">
        <f t="shared" si="17"/>
        <v>1</v>
      </c>
      <c r="S70" s="116">
        <f t="shared" si="17"/>
        <v>10</v>
      </c>
      <c r="T70" s="136">
        <f t="shared" si="17"/>
        <v>2</v>
      </c>
      <c r="U70" s="116">
        <f t="shared" si="17"/>
        <v>24</v>
      </c>
      <c r="V70" s="136">
        <f t="shared" si="17"/>
        <v>24</v>
      </c>
      <c r="W70" s="116">
        <f t="shared" si="17"/>
        <v>30</v>
      </c>
      <c r="X70" s="136">
        <f t="shared" si="17"/>
        <v>25</v>
      </c>
      <c r="Y70" s="116">
        <f t="shared" si="17"/>
        <v>25</v>
      </c>
      <c r="Z70" s="116">
        <f t="shared" si="17"/>
        <v>25</v>
      </c>
      <c r="AA70" s="116">
        <f t="shared" si="17"/>
        <v>2</v>
      </c>
      <c r="AB70" s="116">
        <f t="shared" si="2"/>
        <v>115750</v>
      </c>
      <c r="AC70">
        <v>115750</v>
      </c>
      <c r="AE70">
        <f t="shared" si="3"/>
        <v>23</v>
      </c>
      <c r="AF70">
        <f>50-C70</f>
        <v>31</v>
      </c>
      <c r="AI70">
        <f>50-D70</f>
        <v>12</v>
      </c>
      <c r="AJ70">
        <f>50-E70</f>
        <v>20</v>
      </c>
      <c r="AK70">
        <f>50-F70</f>
        <v>17</v>
      </c>
      <c r="AL70">
        <f>50-G70</f>
        <v>36</v>
      </c>
      <c r="AM70">
        <f>50-H70</f>
        <v>47</v>
      </c>
      <c r="AN70">
        <f>50-I70</f>
        <v>49</v>
      </c>
      <c r="AO70">
        <f>50-J70</f>
        <v>45</v>
      </c>
      <c r="AP70">
        <f>50-K70</f>
        <v>23</v>
      </c>
      <c r="AQ70">
        <f>50-L70</f>
        <v>28</v>
      </c>
      <c r="AR70">
        <f>50-M70</f>
        <v>49</v>
      </c>
      <c r="AS70">
        <f>50-N70</f>
        <v>47</v>
      </c>
      <c r="AT70">
        <f>50-O70</f>
        <v>43</v>
      </c>
      <c r="AU70">
        <f>50-P70</f>
        <v>40</v>
      </c>
      <c r="AV70">
        <f>50-Q70</f>
        <v>33</v>
      </c>
      <c r="AW70">
        <f>50-R70</f>
        <v>49</v>
      </c>
      <c r="AX70">
        <f>50-S70</f>
        <v>40</v>
      </c>
      <c r="AY70">
        <f>50-T70</f>
        <v>48</v>
      </c>
      <c r="AZ70">
        <f>50-U70</f>
        <v>26</v>
      </c>
      <c r="BA70">
        <f>50-V70</f>
        <v>26</v>
      </c>
      <c r="BB70">
        <f>50-W70</f>
        <v>20</v>
      </c>
      <c r="BC70">
        <f>50-X70</f>
        <v>25</v>
      </c>
      <c r="BD70">
        <f>50-Y70</f>
        <v>25</v>
      </c>
      <c r="BE70">
        <f>50-Z70</f>
        <v>25</v>
      </c>
      <c r="BF70">
        <f>50-AA70</f>
        <v>48</v>
      </c>
      <c r="BG70">
        <f>AB70</f>
        <v>115750</v>
      </c>
    </row>
    <row r="71" spans="1:59" x14ac:dyDescent="0.3">
      <c r="A71" t="s">
        <v>233</v>
      </c>
      <c r="B71" s="136">
        <f t="shared" ref="B71:AA71" si="18">RANK(B19,B$3:B$51,B$1)</f>
        <v>39</v>
      </c>
      <c r="C71" s="136">
        <f t="shared" si="18"/>
        <v>31</v>
      </c>
      <c r="D71" s="136">
        <f t="shared" si="18"/>
        <v>38</v>
      </c>
      <c r="E71" s="136">
        <f t="shared" si="18"/>
        <v>15</v>
      </c>
      <c r="F71" s="116">
        <f t="shared" si="18"/>
        <v>40</v>
      </c>
      <c r="G71" s="116">
        <f t="shared" si="18"/>
        <v>14</v>
      </c>
      <c r="H71" s="116">
        <f t="shared" si="18"/>
        <v>23</v>
      </c>
      <c r="I71" s="116">
        <f t="shared" si="18"/>
        <v>1</v>
      </c>
      <c r="J71" s="116">
        <f t="shared" si="18"/>
        <v>9</v>
      </c>
      <c r="K71" s="136">
        <f t="shared" si="18"/>
        <v>27</v>
      </c>
      <c r="L71" s="136">
        <f t="shared" si="18"/>
        <v>22</v>
      </c>
      <c r="M71" s="116">
        <f t="shared" si="18"/>
        <v>9</v>
      </c>
      <c r="N71" s="116">
        <f t="shared" si="18"/>
        <v>3</v>
      </c>
      <c r="O71" s="116">
        <f t="shared" si="18"/>
        <v>7</v>
      </c>
      <c r="P71" s="136">
        <f t="shared" si="18"/>
        <v>10</v>
      </c>
      <c r="Q71" s="116">
        <f t="shared" si="18"/>
        <v>17</v>
      </c>
      <c r="R71" s="136">
        <f t="shared" si="18"/>
        <v>1</v>
      </c>
      <c r="S71" s="116">
        <f t="shared" si="18"/>
        <v>1</v>
      </c>
      <c r="T71" s="136">
        <f t="shared" si="18"/>
        <v>5</v>
      </c>
      <c r="U71" s="116">
        <f t="shared" si="18"/>
        <v>24</v>
      </c>
      <c r="V71" s="136">
        <f t="shared" si="18"/>
        <v>24</v>
      </c>
      <c r="W71" s="116">
        <f t="shared" si="18"/>
        <v>41</v>
      </c>
      <c r="X71" s="136">
        <f t="shared" si="18"/>
        <v>25</v>
      </c>
      <c r="Y71" s="116">
        <f t="shared" si="18"/>
        <v>25</v>
      </c>
      <c r="Z71" s="116">
        <f t="shared" si="18"/>
        <v>25</v>
      </c>
      <c r="AA71" s="116">
        <f t="shared" si="18"/>
        <v>2</v>
      </c>
      <c r="AB71" s="116">
        <f t="shared" si="2"/>
        <v>110610</v>
      </c>
      <c r="AC71">
        <v>110610</v>
      </c>
      <c r="AE71">
        <f t="shared" si="3"/>
        <v>11</v>
      </c>
      <c r="AF71">
        <f>50-C71</f>
        <v>19</v>
      </c>
      <c r="AI71">
        <f>50-D71</f>
        <v>12</v>
      </c>
      <c r="AJ71">
        <f>50-E71</f>
        <v>35</v>
      </c>
      <c r="AK71">
        <f>50-F71</f>
        <v>10</v>
      </c>
      <c r="AL71">
        <f>50-G71</f>
        <v>36</v>
      </c>
      <c r="AM71">
        <f>50-H71</f>
        <v>27</v>
      </c>
      <c r="AN71">
        <f>50-I71</f>
        <v>49</v>
      </c>
      <c r="AO71">
        <f>50-J71</f>
        <v>41</v>
      </c>
      <c r="AP71">
        <f>50-K71</f>
        <v>23</v>
      </c>
      <c r="AQ71">
        <f>50-L71</f>
        <v>28</v>
      </c>
      <c r="AR71">
        <f>50-M71</f>
        <v>41</v>
      </c>
      <c r="AS71">
        <f>50-N71</f>
        <v>47</v>
      </c>
      <c r="AT71">
        <f>50-O71</f>
        <v>43</v>
      </c>
      <c r="AU71">
        <f>50-P71</f>
        <v>40</v>
      </c>
      <c r="AV71">
        <f>50-Q71</f>
        <v>33</v>
      </c>
      <c r="AW71">
        <f>50-R71</f>
        <v>49</v>
      </c>
      <c r="AX71">
        <f>50-S71</f>
        <v>49</v>
      </c>
      <c r="AY71">
        <f>50-T71</f>
        <v>45</v>
      </c>
      <c r="AZ71">
        <f>50-U71</f>
        <v>26</v>
      </c>
      <c r="BA71">
        <f>50-V71</f>
        <v>26</v>
      </c>
      <c r="BB71">
        <f>50-W71</f>
        <v>9</v>
      </c>
      <c r="BC71">
        <f>50-X71</f>
        <v>25</v>
      </c>
      <c r="BD71">
        <f>50-Y71</f>
        <v>25</v>
      </c>
      <c r="BE71">
        <f>50-Z71</f>
        <v>25</v>
      </c>
      <c r="BF71">
        <f>50-AA71</f>
        <v>48</v>
      </c>
      <c r="BG71">
        <f>AB71</f>
        <v>110610</v>
      </c>
    </row>
    <row r="72" spans="1:59" x14ac:dyDescent="0.3">
      <c r="A72" t="s">
        <v>234</v>
      </c>
      <c r="B72" s="136">
        <f t="shared" ref="B72:AA72" si="19">RANK(B20,B$3:B$51,B$1)</f>
        <v>36</v>
      </c>
      <c r="C72" s="136">
        <f t="shared" si="19"/>
        <v>19</v>
      </c>
      <c r="D72" s="136">
        <f t="shared" si="19"/>
        <v>9</v>
      </c>
      <c r="E72" s="136">
        <f t="shared" si="19"/>
        <v>7</v>
      </c>
      <c r="F72" s="116">
        <f t="shared" si="19"/>
        <v>19</v>
      </c>
      <c r="G72" s="116">
        <f t="shared" si="19"/>
        <v>14</v>
      </c>
      <c r="H72" s="116">
        <f t="shared" si="19"/>
        <v>3</v>
      </c>
      <c r="I72" s="116">
        <f t="shared" si="19"/>
        <v>1</v>
      </c>
      <c r="J72" s="116">
        <f t="shared" si="19"/>
        <v>5</v>
      </c>
      <c r="K72" s="136">
        <f t="shared" si="19"/>
        <v>9</v>
      </c>
      <c r="L72" s="136">
        <f t="shared" si="19"/>
        <v>22</v>
      </c>
      <c r="M72" s="116">
        <f t="shared" si="19"/>
        <v>1</v>
      </c>
      <c r="N72" s="116">
        <f t="shared" si="19"/>
        <v>3</v>
      </c>
      <c r="O72" s="116">
        <f t="shared" si="19"/>
        <v>7</v>
      </c>
      <c r="P72" s="136">
        <f t="shared" si="19"/>
        <v>10</v>
      </c>
      <c r="Q72" s="116">
        <f t="shared" si="19"/>
        <v>17</v>
      </c>
      <c r="R72" s="136">
        <f t="shared" si="19"/>
        <v>1</v>
      </c>
      <c r="S72" s="116">
        <f t="shared" si="19"/>
        <v>10</v>
      </c>
      <c r="T72" s="136">
        <f t="shared" si="19"/>
        <v>17</v>
      </c>
      <c r="U72" s="116">
        <f t="shared" si="19"/>
        <v>24</v>
      </c>
      <c r="V72" s="136">
        <f t="shared" si="19"/>
        <v>24</v>
      </c>
      <c r="W72" s="116">
        <f t="shared" si="19"/>
        <v>17</v>
      </c>
      <c r="X72" s="136">
        <f t="shared" si="19"/>
        <v>25</v>
      </c>
      <c r="Y72" s="116">
        <f t="shared" si="19"/>
        <v>25</v>
      </c>
      <c r="Z72" s="116">
        <f t="shared" si="19"/>
        <v>25</v>
      </c>
      <c r="AA72" s="116">
        <f t="shared" si="19"/>
        <v>2</v>
      </c>
      <c r="AB72" s="116">
        <f t="shared" si="2"/>
        <v>147361</v>
      </c>
      <c r="AC72">
        <v>147361.5</v>
      </c>
      <c r="AE72">
        <f t="shared" si="3"/>
        <v>14</v>
      </c>
      <c r="AF72">
        <f>50-C72</f>
        <v>31</v>
      </c>
      <c r="AI72">
        <f>50-D72</f>
        <v>41</v>
      </c>
      <c r="AJ72">
        <f>50-E72</f>
        <v>43</v>
      </c>
      <c r="AK72">
        <f>50-F72</f>
        <v>31</v>
      </c>
      <c r="AL72">
        <f>50-G72</f>
        <v>36</v>
      </c>
      <c r="AM72">
        <f>50-H72</f>
        <v>47</v>
      </c>
      <c r="AN72">
        <f>50-I72</f>
        <v>49</v>
      </c>
      <c r="AO72">
        <f>50-J72</f>
        <v>45</v>
      </c>
      <c r="AP72">
        <f>50-K72</f>
        <v>41</v>
      </c>
      <c r="AQ72">
        <f>50-L72</f>
        <v>28</v>
      </c>
      <c r="AR72">
        <f>50-M72</f>
        <v>49</v>
      </c>
      <c r="AS72">
        <f>50-N72</f>
        <v>47</v>
      </c>
      <c r="AT72">
        <f>50-O72</f>
        <v>43</v>
      </c>
      <c r="AU72">
        <f>50-P72</f>
        <v>40</v>
      </c>
      <c r="AV72">
        <f>50-Q72</f>
        <v>33</v>
      </c>
      <c r="AW72">
        <f>50-R72</f>
        <v>49</v>
      </c>
      <c r="AX72">
        <f>50-S72</f>
        <v>40</v>
      </c>
      <c r="AY72">
        <f>50-T72</f>
        <v>33</v>
      </c>
      <c r="AZ72">
        <f>50-U72</f>
        <v>26</v>
      </c>
      <c r="BA72">
        <f>50-V72</f>
        <v>26</v>
      </c>
      <c r="BB72">
        <f>50-W72</f>
        <v>33</v>
      </c>
      <c r="BC72">
        <f>50-X72</f>
        <v>25</v>
      </c>
      <c r="BD72">
        <f>50-Y72</f>
        <v>25</v>
      </c>
      <c r="BE72">
        <f>50-Z72</f>
        <v>25</v>
      </c>
      <c r="BF72">
        <f>50-AA72</f>
        <v>48</v>
      </c>
      <c r="BG72">
        <f>AB72</f>
        <v>147361</v>
      </c>
    </row>
    <row r="73" spans="1:59" x14ac:dyDescent="0.3">
      <c r="A73" t="s">
        <v>235</v>
      </c>
      <c r="B73" s="136">
        <f t="shared" ref="B73:AA73" si="20">RANK(B21,B$3:B$51,B$1)</f>
        <v>39</v>
      </c>
      <c r="C73" s="136">
        <f t="shared" si="20"/>
        <v>31</v>
      </c>
      <c r="D73" s="136">
        <f t="shared" si="20"/>
        <v>9</v>
      </c>
      <c r="E73" s="136">
        <f t="shared" si="20"/>
        <v>15</v>
      </c>
      <c r="F73" s="116">
        <f t="shared" si="20"/>
        <v>40</v>
      </c>
      <c r="G73" s="116">
        <f t="shared" si="20"/>
        <v>14</v>
      </c>
      <c r="H73" s="116">
        <f t="shared" si="20"/>
        <v>23</v>
      </c>
      <c r="I73" s="116">
        <f t="shared" si="20"/>
        <v>1</v>
      </c>
      <c r="J73" s="116">
        <f t="shared" si="20"/>
        <v>9</v>
      </c>
      <c r="K73" s="136">
        <f t="shared" si="20"/>
        <v>27</v>
      </c>
      <c r="L73" s="136">
        <f t="shared" si="20"/>
        <v>22</v>
      </c>
      <c r="M73" s="116">
        <f t="shared" si="20"/>
        <v>9</v>
      </c>
      <c r="N73" s="116">
        <f t="shared" si="20"/>
        <v>3</v>
      </c>
      <c r="O73" s="116">
        <f t="shared" si="20"/>
        <v>7</v>
      </c>
      <c r="P73" s="136">
        <f t="shared" si="20"/>
        <v>10</v>
      </c>
      <c r="Q73" s="116">
        <f t="shared" si="20"/>
        <v>17</v>
      </c>
      <c r="R73" s="136">
        <f t="shared" si="20"/>
        <v>1</v>
      </c>
      <c r="S73" s="116">
        <f t="shared" si="20"/>
        <v>1</v>
      </c>
      <c r="T73" s="136">
        <f t="shared" si="20"/>
        <v>5</v>
      </c>
      <c r="U73" s="116">
        <f t="shared" si="20"/>
        <v>24</v>
      </c>
      <c r="V73" s="136">
        <f t="shared" si="20"/>
        <v>24</v>
      </c>
      <c r="W73" s="116">
        <f t="shared" si="20"/>
        <v>41</v>
      </c>
      <c r="X73" s="136">
        <f t="shared" si="20"/>
        <v>25</v>
      </c>
      <c r="Y73" s="116">
        <f t="shared" si="20"/>
        <v>25</v>
      </c>
      <c r="Z73" s="116">
        <f t="shared" si="20"/>
        <v>25</v>
      </c>
      <c r="AA73" s="116">
        <f t="shared" si="20"/>
        <v>2</v>
      </c>
      <c r="AB73" s="116">
        <f t="shared" si="2"/>
        <v>151050</v>
      </c>
      <c r="AC73">
        <v>151050</v>
      </c>
      <c r="AE73">
        <f t="shared" si="3"/>
        <v>11</v>
      </c>
      <c r="AF73">
        <f>50-C73</f>
        <v>19</v>
      </c>
      <c r="AI73">
        <f>50-D73</f>
        <v>41</v>
      </c>
      <c r="AJ73">
        <f>50-E73</f>
        <v>35</v>
      </c>
      <c r="AK73">
        <f>50-F73</f>
        <v>10</v>
      </c>
      <c r="AL73">
        <f>50-G73</f>
        <v>36</v>
      </c>
      <c r="AM73">
        <f>50-H73</f>
        <v>27</v>
      </c>
      <c r="AN73">
        <f>50-I73</f>
        <v>49</v>
      </c>
      <c r="AO73">
        <f>50-J73</f>
        <v>41</v>
      </c>
      <c r="AP73">
        <f>50-K73</f>
        <v>23</v>
      </c>
      <c r="AQ73">
        <f>50-L73</f>
        <v>28</v>
      </c>
      <c r="AR73">
        <f>50-M73</f>
        <v>41</v>
      </c>
      <c r="AS73">
        <f>50-N73</f>
        <v>47</v>
      </c>
      <c r="AT73">
        <f>50-O73</f>
        <v>43</v>
      </c>
      <c r="AU73">
        <f>50-P73</f>
        <v>40</v>
      </c>
      <c r="AV73">
        <f>50-Q73</f>
        <v>33</v>
      </c>
      <c r="AW73">
        <f>50-R73</f>
        <v>49</v>
      </c>
      <c r="AX73">
        <f>50-S73</f>
        <v>49</v>
      </c>
      <c r="AY73">
        <f>50-T73</f>
        <v>45</v>
      </c>
      <c r="AZ73">
        <f>50-U73</f>
        <v>26</v>
      </c>
      <c r="BA73">
        <f>50-V73</f>
        <v>26</v>
      </c>
      <c r="BB73">
        <f>50-W73</f>
        <v>9</v>
      </c>
      <c r="BC73">
        <f>50-X73</f>
        <v>25</v>
      </c>
      <c r="BD73">
        <f>50-Y73</f>
        <v>25</v>
      </c>
      <c r="BE73">
        <f>50-Z73</f>
        <v>25</v>
      </c>
      <c r="BF73">
        <f>50-AA73</f>
        <v>48</v>
      </c>
      <c r="BG73">
        <f>AB73</f>
        <v>151050</v>
      </c>
    </row>
    <row r="74" spans="1:59" x14ac:dyDescent="0.3">
      <c r="A74" t="s">
        <v>236</v>
      </c>
      <c r="B74" s="136">
        <f t="shared" ref="B74:AA74" si="21">RANK(B22,B$3:B$51,B$1)</f>
        <v>27</v>
      </c>
      <c r="C74" s="136">
        <f t="shared" si="21"/>
        <v>19</v>
      </c>
      <c r="D74" s="136">
        <f t="shared" si="21"/>
        <v>9</v>
      </c>
      <c r="E74" s="136">
        <f t="shared" si="21"/>
        <v>15</v>
      </c>
      <c r="F74" s="116">
        <f t="shared" si="21"/>
        <v>19</v>
      </c>
      <c r="G74" s="116">
        <f t="shared" si="21"/>
        <v>14</v>
      </c>
      <c r="H74" s="116">
        <f t="shared" si="21"/>
        <v>3</v>
      </c>
      <c r="I74" s="116">
        <f t="shared" si="21"/>
        <v>1</v>
      </c>
      <c r="J74" s="116">
        <f t="shared" si="21"/>
        <v>5</v>
      </c>
      <c r="K74" s="136">
        <f t="shared" si="21"/>
        <v>9</v>
      </c>
      <c r="L74" s="136">
        <f t="shared" si="21"/>
        <v>22</v>
      </c>
      <c r="M74" s="116">
        <f t="shared" si="21"/>
        <v>1</v>
      </c>
      <c r="N74" s="116">
        <f t="shared" si="21"/>
        <v>3</v>
      </c>
      <c r="O74" s="116">
        <f t="shared" si="21"/>
        <v>7</v>
      </c>
      <c r="P74" s="136">
        <f t="shared" si="21"/>
        <v>10</v>
      </c>
      <c r="Q74" s="116">
        <f t="shared" si="21"/>
        <v>17</v>
      </c>
      <c r="R74" s="136">
        <f t="shared" si="21"/>
        <v>1</v>
      </c>
      <c r="S74" s="116">
        <f t="shared" si="21"/>
        <v>10</v>
      </c>
      <c r="T74" s="136">
        <f t="shared" si="21"/>
        <v>2</v>
      </c>
      <c r="U74" s="116">
        <f t="shared" si="21"/>
        <v>24</v>
      </c>
      <c r="V74" s="136">
        <f t="shared" si="21"/>
        <v>24</v>
      </c>
      <c r="W74" s="116">
        <f t="shared" si="21"/>
        <v>40</v>
      </c>
      <c r="X74" s="136">
        <f t="shared" si="21"/>
        <v>25</v>
      </c>
      <c r="Y74" s="116">
        <f t="shared" si="21"/>
        <v>25</v>
      </c>
      <c r="Z74" s="116">
        <f t="shared" si="21"/>
        <v>25</v>
      </c>
      <c r="AA74" s="116">
        <f t="shared" si="21"/>
        <v>2</v>
      </c>
      <c r="AB74" s="116">
        <f t="shared" si="2"/>
        <v>117969</v>
      </c>
      <c r="AC74">
        <v>117969.5</v>
      </c>
      <c r="AE74">
        <f t="shared" si="3"/>
        <v>23</v>
      </c>
      <c r="AF74">
        <f>50-C74</f>
        <v>31</v>
      </c>
      <c r="AI74">
        <f>50-D74</f>
        <v>41</v>
      </c>
      <c r="AJ74">
        <f>50-E74</f>
        <v>35</v>
      </c>
      <c r="AK74">
        <f>50-F74</f>
        <v>31</v>
      </c>
      <c r="AL74">
        <f>50-G74</f>
        <v>36</v>
      </c>
      <c r="AM74">
        <f>50-H74</f>
        <v>47</v>
      </c>
      <c r="AN74">
        <f>50-I74</f>
        <v>49</v>
      </c>
      <c r="AO74">
        <f>50-J74</f>
        <v>45</v>
      </c>
      <c r="AP74">
        <f>50-K74</f>
        <v>41</v>
      </c>
      <c r="AQ74">
        <f>50-L74</f>
        <v>28</v>
      </c>
      <c r="AR74">
        <f>50-M74</f>
        <v>49</v>
      </c>
      <c r="AS74">
        <f>50-N74</f>
        <v>47</v>
      </c>
      <c r="AT74">
        <f>50-O74</f>
        <v>43</v>
      </c>
      <c r="AU74">
        <f>50-P74</f>
        <v>40</v>
      </c>
      <c r="AV74">
        <f>50-Q74</f>
        <v>33</v>
      </c>
      <c r="AW74">
        <f>50-R74</f>
        <v>49</v>
      </c>
      <c r="AX74">
        <f>50-S74</f>
        <v>40</v>
      </c>
      <c r="AY74">
        <f>50-T74</f>
        <v>48</v>
      </c>
      <c r="AZ74">
        <f>50-U74</f>
        <v>26</v>
      </c>
      <c r="BA74">
        <f>50-V74</f>
        <v>26</v>
      </c>
      <c r="BB74">
        <f>50-W74</f>
        <v>10</v>
      </c>
      <c r="BC74">
        <f>50-X74</f>
        <v>25</v>
      </c>
      <c r="BD74">
        <f>50-Y74</f>
        <v>25</v>
      </c>
      <c r="BE74">
        <f>50-Z74</f>
        <v>25</v>
      </c>
      <c r="BF74">
        <f>50-AA74</f>
        <v>48</v>
      </c>
      <c r="BG74">
        <f>AB74</f>
        <v>117969</v>
      </c>
    </row>
    <row r="75" spans="1:59" x14ac:dyDescent="0.3">
      <c r="A75" t="s">
        <v>237</v>
      </c>
      <c r="B75" s="136">
        <f t="shared" ref="B75:AA75" si="22">RANK(B23,B$3:B$51,B$1)</f>
        <v>36</v>
      </c>
      <c r="C75" s="136">
        <f t="shared" si="22"/>
        <v>19</v>
      </c>
      <c r="D75" s="136">
        <f t="shared" si="22"/>
        <v>9</v>
      </c>
      <c r="E75" s="136">
        <f t="shared" si="22"/>
        <v>7</v>
      </c>
      <c r="F75" s="116">
        <f t="shared" si="22"/>
        <v>33</v>
      </c>
      <c r="G75" s="116">
        <f t="shared" si="22"/>
        <v>14</v>
      </c>
      <c r="H75" s="116">
        <f t="shared" si="22"/>
        <v>3</v>
      </c>
      <c r="I75" s="116">
        <f t="shared" si="22"/>
        <v>1</v>
      </c>
      <c r="J75" s="116">
        <f t="shared" si="22"/>
        <v>5</v>
      </c>
      <c r="K75" s="136">
        <f t="shared" si="22"/>
        <v>9</v>
      </c>
      <c r="L75" s="136">
        <f t="shared" si="22"/>
        <v>22</v>
      </c>
      <c r="M75" s="116">
        <f t="shared" si="22"/>
        <v>1</v>
      </c>
      <c r="N75" s="116">
        <f t="shared" si="22"/>
        <v>3</v>
      </c>
      <c r="O75" s="116">
        <f t="shared" si="22"/>
        <v>7</v>
      </c>
      <c r="P75" s="136">
        <f t="shared" si="22"/>
        <v>10</v>
      </c>
      <c r="Q75" s="116">
        <f t="shared" si="22"/>
        <v>17</v>
      </c>
      <c r="R75" s="136">
        <f t="shared" si="22"/>
        <v>1</v>
      </c>
      <c r="S75" s="116">
        <f t="shared" si="22"/>
        <v>10</v>
      </c>
      <c r="T75" s="136">
        <f t="shared" si="22"/>
        <v>1</v>
      </c>
      <c r="U75" s="116">
        <f t="shared" si="22"/>
        <v>24</v>
      </c>
      <c r="V75" s="136">
        <f t="shared" si="22"/>
        <v>24</v>
      </c>
      <c r="W75" s="116">
        <f t="shared" si="22"/>
        <v>46</v>
      </c>
      <c r="X75" s="136">
        <f t="shared" si="22"/>
        <v>25</v>
      </c>
      <c r="Y75" s="116">
        <f t="shared" si="22"/>
        <v>25</v>
      </c>
      <c r="Z75" s="116">
        <f t="shared" si="22"/>
        <v>25</v>
      </c>
      <c r="AA75" s="116">
        <f t="shared" si="22"/>
        <v>2</v>
      </c>
      <c r="AB75" s="116">
        <f t="shared" si="2"/>
        <v>153400</v>
      </c>
      <c r="AC75">
        <v>153400</v>
      </c>
      <c r="AE75">
        <f t="shared" si="3"/>
        <v>14</v>
      </c>
      <c r="AF75">
        <f>50-C75</f>
        <v>31</v>
      </c>
      <c r="AI75">
        <f>50-D75</f>
        <v>41</v>
      </c>
      <c r="AJ75">
        <f>50-E75</f>
        <v>43</v>
      </c>
      <c r="AK75">
        <f>50-F75</f>
        <v>17</v>
      </c>
      <c r="AL75">
        <f>50-G75</f>
        <v>36</v>
      </c>
      <c r="AM75">
        <f>50-H75</f>
        <v>47</v>
      </c>
      <c r="AN75">
        <f>50-I75</f>
        <v>49</v>
      </c>
      <c r="AO75">
        <f>50-J75</f>
        <v>45</v>
      </c>
      <c r="AP75">
        <f>50-K75</f>
        <v>41</v>
      </c>
      <c r="AQ75">
        <f>50-L75</f>
        <v>28</v>
      </c>
      <c r="AR75">
        <f>50-M75</f>
        <v>49</v>
      </c>
      <c r="AS75">
        <f>50-N75</f>
        <v>47</v>
      </c>
      <c r="AT75">
        <f>50-O75</f>
        <v>43</v>
      </c>
      <c r="AU75">
        <f>50-P75</f>
        <v>40</v>
      </c>
      <c r="AV75">
        <f>50-Q75</f>
        <v>33</v>
      </c>
      <c r="AW75">
        <f>50-R75</f>
        <v>49</v>
      </c>
      <c r="AX75">
        <f>50-S75</f>
        <v>40</v>
      </c>
      <c r="AY75">
        <f>50-T75</f>
        <v>49</v>
      </c>
      <c r="AZ75">
        <f>50-U75</f>
        <v>26</v>
      </c>
      <c r="BA75">
        <f>50-V75</f>
        <v>26</v>
      </c>
      <c r="BB75">
        <f>50-W75</f>
        <v>4</v>
      </c>
      <c r="BC75">
        <f>50-X75</f>
        <v>25</v>
      </c>
      <c r="BD75">
        <f>50-Y75</f>
        <v>25</v>
      </c>
      <c r="BE75">
        <f>50-Z75</f>
        <v>25</v>
      </c>
      <c r="BF75">
        <f>50-AA75</f>
        <v>48</v>
      </c>
      <c r="BG75">
        <f>AB75</f>
        <v>153400</v>
      </c>
    </row>
    <row r="76" spans="1:59" x14ac:dyDescent="0.3">
      <c r="A76" t="s">
        <v>239</v>
      </c>
      <c r="B76" s="136">
        <f t="shared" ref="B76:AA76" si="23">RANK(B24,B$3:B$51,B$1)</f>
        <v>27</v>
      </c>
      <c r="C76" s="136">
        <f t="shared" si="23"/>
        <v>31</v>
      </c>
      <c r="D76" s="136">
        <f t="shared" si="23"/>
        <v>38</v>
      </c>
      <c r="E76" s="136">
        <f t="shared" si="23"/>
        <v>40</v>
      </c>
      <c r="F76" s="116">
        <f t="shared" si="23"/>
        <v>33</v>
      </c>
      <c r="G76" s="116">
        <f t="shared" si="23"/>
        <v>14</v>
      </c>
      <c r="H76" s="116">
        <f t="shared" si="23"/>
        <v>23</v>
      </c>
      <c r="I76" s="116">
        <f t="shared" si="23"/>
        <v>45</v>
      </c>
      <c r="J76" s="116">
        <f t="shared" si="23"/>
        <v>25</v>
      </c>
      <c r="K76" s="136">
        <f t="shared" si="23"/>
        <v>27</v>
      </c>
      <c r="L76" s="136">
        <f t="shared" si="23"/>
        <v>45</v>
      </c>
      <c r="M76" s="116">
        <f t="shared" si="23"/>
        <v>22</v>
      </c>
      <c r="N76" s="116">
        <f t="shared" si="23"/>
        <v>3</v>
      </c>
      <c r="O76" s="116">
        <f t="shared" si="23"/>
        <v>7</v>
      </c>
      <c r="P76" s="136">
        <f t="shared" si="23"/>
        <v>37</v>
      </c>
      <c r="Q76" s="116">
        <f t="shared" si="23"/>
        <v>17</v>
      </c>
      <c r="R76" s="136">
        <f t="shared" si="23"/>
        <v>1</v>
      </c>
      <c r="S76" s="116">
        <f t="shared" si="23"/>
        <v>10</v>
      </c>
      <c r="T76" s="136">
        <f t="shared" si="23"/>
        <v>34</v>
      </c>
      <c r="U76" s="116">
        <f t="shared" si="23"/>
        <v>24</v>
      </c>
      <c r="V76" s="136">
        <f t="shared" si="23"/>
        <v>24</v>
      </c>
      <c r="W76" s="116">
        <f t="shared" si="23"/>
        <v>47</v>
      </c>
      <c r="X76" s="136">
        <f t="shared" si="23"/>
        <v>1</v>
      </c>
      <c r="Y76" s="116">
        <f t="shared" si="23"/>
        <v>1</v>
      </c>
      <c r="Z76" s="116">
        <f t="shared" si="23"/>
        <v>1</v>
      </c>
      <c r="AA76" s="116">
        <f t="shared" si="23"/>
        <v>1</v>
      </c>
      <c r="AB76" s="116">
        <f t="shared" si="2"/>
        <v>169993</v>
      </c>
      <c r="AC76">
        <v>169993.5</v>
      </c>
      <c r="AE76">
        <f t="shared" si="3"/>
        <v>23</v>
      </c>
      <c r="AF76">
        <f>50-C76</f>
        <v>19</v>
      </c>
      <c r="AI76">
        <f>50-D76</f>
        <v>12</v>
      </c>
      <c r="AJ76">
        <f>50-E76</f>
        <v>10</v>
      </c>
      <c r="AK76">
        <f>50-F76</f>
        <v>17</v>
      </c>
      <c r="AL76">
        <f>50-G76</f>
        <v>36</v>
      </c>
      <c r="AM76">
        <f>50-H76</f>
        <v>27</v>
      </c>
      <c r="AN76">
        <f>50-I76</f>
        <v>5</v>
      </c>
      <c r="AO76">
        <f>50-J76</f>
        <v>25</v>
      </c>
      <c r="AP76">
        <f>50-K76</f>
        <v>23</v>
      </c>
      <c r="AQ76">
        <f>50-L76</f>
        <v>5</v>
      </c>
      <c r="AR76">
        <f>50-M76</f>
        <v>28</v>
      </c>
      <c r="AS76">
        <f>50-N76</f>
        <v>47</v>
      </c>
      <c r="AT76">
        <f>50-O76</f>
        <v>43</v>
      </c>
      <c r="AU76">
        <f>50-P76</f>
        <v>13</v>
      </c>
      <c r="AV76">
        <f>50-Q76</f>
        <v>33</v>
      </c>
      <c r="AW76">
        <f>50-R76</f>
        <v>49</v>
      </c>
      <c r="AX76">
        <f>50-S76</f>
        <v>40</v>
      </c>
      <c r="AY76">
        <f>50-T76</f>
        <v>16</v>
      </c>
      <c r="AZ76">
        <f>50-U76</f>
        <v>26</v>
      </c>
      <c r="BA76">
        <f>50-V76</f>
        <v>26</v>
      </c>
      <c r="BB76">
        <f>50-W76</f>
        <v>3</v>
      </c>
      <c r="BC76">
        <f>50-X76</f>
        <v>49</v>
      </c>
      <c r="BD76">
        <f>50-Y76</f>
        <v>49</v>
      </c>
      <c r="BE76">
        <f>50-Z76</f>
        <v>49</v>
      </c>
      <c r="BF76">
        <f>50-AA76</f>
        <v>49</v>
      </c>
      <c r="BG76">
        <f>AB76</f>
        <v>169993</v>
      </c>
    </row>
    <row r="77" spans="1:59" x14ac:dyDescent="0.3">
      <c r="A77" t="s">
        <v>240</v>
      </c>
      <c r="B77" s="136">
        <f t="shared" ref="B77:AA77" si="24">RANK(B25,B$3:B$51,B$1)</f>
        <v>27</v>
      </c>
      <c r="C77" s="136">
        <f t="shared" si="24"/>
        <v>31</v>
      </c>
      <c r="D77" s="136">
        <f t="shared" si="24"/>
        <v>9</v>
      </c>
      <c r="E77" s="136">
        <f t="shared" si="24"/>
        <v>30</v>
      </c>
      <c r="F77" s="116">
        <f t="shared" si="24"/>
        <v>33</v>
      </c>
      <c r="G77" s="116">
        <f t="shared" si="24"/>
        <v>14</v>
      </c>
      <c r="H77" s="116">
        <f t="shared" si="24"/>
        <v>16</v>
      </c>
      <c r="I77" s="116">
        <f t="shared" si="24"/>
        <v>23</v>
      </c>
      <c r="J77" s="116">
        <f t="shared" si="24"/>
        <v>25</v>
      </c>
      <c r="K77" s="136">
        <f t="shared" si="24"/>
        <v>27</v>
      </c>
      <c r="L77" s="136">
        <f t="shared" si="24"/>
        <v>22</v>
      </c>
      <c r="M77" s="116">
        <f t="shared" si="24"/>
        <v>22</v>
      </c>
      <c r="N77" s="116">
        <f t="shared" si="24"/>
        <v>3</v>
      </c>
      <c r="O77" s="116">
        <f t="shared" si="24"/>
        <v>7</v>
      </c>
      <c r="P77" s="136">
        <f t="shared" si="24"/>
        <v>37</v>
      </c>
      <c r="Q77" s="116">
        <f t="shared" si="24"/>
        <v>17</v>
      </c>
      <c r="R77" s="136">
        <f t="shared" si="24"/>
        <v>1</v>
      </c>
      <c r="S77" s="116">
        <f t="shared" si="24"/>
        <v>10</v>
      </c>
      <c r="T77" s="136">
        <f t="shared" si="24"/>
        <v>35</v>
      </c>
      <c r="U77" s="116">
        <f t="shared" si="24"/>
        <v>24</v>
      </c>
      <c r="V77" s="136">
        <f t="shared" si="24"/>
        <v>24</v>
      </c>
      <c r="W77" s="116">
        <f t="shared" si="24"/>
        <v>10</v>
      </c>
      <c r="X77" s="136">
        <f t="shared" si="24"/>
        <v>25</v>
      </c>
      <c r="Y77" s="116">
        <f t="shared" si="24"/>
        <v>25</v>
      </c>
      <c r="Z77" s="116">
        <f t="shared" si="24"/>
        <v>25</v>
      </c>
      <c r="AA77" s="116">
        <f t="shared" si="24"/>
        <v>2</v>
      </c>
      <c r="AB77" s="116">
        <f t="shared" si="2"/>
        <v>146790</v>
      </c>
      <c r="AC77">
        <v>146790</v>
      </c>
      <c r="AE77">
        <f t="shared" si="3"/>
        <v>23</v>
      </c>
      <c r="AF77">
        <f>50-C77</f>
        <v>19</v>
      </c>
      <c r="AI77">
        <f>50-D77</f>
        <v>41</v>
      </c>
      <c r="AJ77">
        <f>50-E77</f>
        <v>20</v>
      </c>
      <c r="AK77">
        <f>50-F77</f>
        <v>17</v>
      </c>
      <c r="AL77">
        <f>50-G77</f>
        <v>36</v>
      </c>
      <c r="AM77">
        <f>50-H77</f>
        <v>34</v>
      </c>
      <c r="AN77">
        <f>50-I77</f>
        <v>27</v>
      </c>
      <c r="AO77">
        <f>50-J77</f>
        <v>25</v>
      </c>
      <c r="AP77">
        <f>50-K77</f>
        <v>23</v>
      </c>
      <c r="AQ77">
        <f>50-L77</f>
        <v>28</v>
      </c>
      <c r="AR77">
        <f>50-M77</f>
        <v>28</v>
      </c>
      <c r="AS77">
        <f>50-N77</f>
        <v>47</v>
      </c>
      <c r="AT77">
        <f>50-O77</f>
        <v>43</v>
      </c>
      <c r="AU77">
        <f>50-P77</f>
        <v>13</v>
      </c>
      <c r="AV77">
        <f>50-Q77</f>
        <v>33</v>
      </c>
      <c r="AW77">
        <f>50-R77</f>
        <v>49</v>
      </c>
      <c r="AX77">
        <f>50-S77</f>
        <v>40</v>
      </c>
      <c r="AY77">
        <f>50-T77</f>
        <v>15</v>
      </c>
      <c r="AZ77">
        <f>50-U77</f>
        <v>26</v>
      </c>
      <c r="BA77">
        <f>50-V77</f>
        <v>26</v>
      </c>
      <c r="BB77">
        <f>50-W77</f>
        <v>40</v>
      </c>
      <c r="BC77">
        <f>50-X77</f>
        <v>25</v>
      </c>
      <c r="BD77">
        <f>50-Y77</f>
        <v>25</v>
      </c>
      <c r="BE77">
        <f>50-Z77</f>
        <v>25</v>
      </c>
      <c r="BF77">
        <f>50-AA77</f>
        <v>48</v>
      </c>
      <c r="BG77">
        <f>AB77</f>
        <v>146790</v>
      </c>
    </row>
    <row r="78" spans="1:59" x14ac:dyDescent="0.3">
      <c r="A78" t="s">
        <v>241</v>
      </c>
      <c r="B78" s="136">
        <f t="shared" ref="B78:AA78" si="25">RANK(B26,B$3:B$51,B$1)</f>
        <v>19</v>
      </c>
      <c r="C78" s="136">
        <f t="shared" si="25"/>
        <v>19</v>
      </c>
      <c r="D78" s="136">
        <f t="shared" si="25"/>
        <v>9</v>
      </c>
      <c r="E78" s="136">
        <f t="shared" si="25"/>
        <v>7</v>
      </c>
      <c r="F78" s="116">
        <f t="shared" si="25"/>
        <v>19</v>
      </c>
      <c r="G78" s="116">
        <f t="shared" si="25"/>
        <v>14</v>
      </c>
      <c r="H78" s="116">
        <f t="shared" si="25"/>
        <v>3</v>
      </c>
      <c r="I78" s="116">
        <f t="shared" si="25"/>
        <v>23</v>
      </c>
      <c r="J78" s="116">
        <f t="shared" si="25"/>
        <v>30</v>
      </c>
      <c r="K78" s="136">
        <f t="shared" si="25"/>
        <v>9</v>
      </c>
      <c r="L78" s="136">
        <f t="shared" si="25"/>
        <v>8</v>
      </c>
      <c r="M78" s="116">
        <f t="shared" si="25"/>
        <v>22</v>
      </c>
      <c r="N78" s="116">
        <f t="shared" si="25"/>
        <v>3</v>
      </c>
      <c r="O78" s="116">
        <f t="shared" si="25"/>
        <v>7</v>
      </c>
      <c r="P78" s="136">
        <f t="shared" si="25"/>
        <v>10</v>
      </c>
      <c r="Q78" s="116">
        <f t="shared" si="25"/>
        <v>17</v>
      </c>
      <c r="R78" s="136">
        <f t="shared" si="25"/>
        <v>1</v>
      </c>
      <c r="S78" s="116">
        <f t="shared" si="25"/>
        <v>10</v>
      </c>
      <c r="T78" s="136">
        <f t="shared" si="25"/>
        <v>17</v>
      </c>
      <c r="U78" s="116">
        <f t="shared" si="25"/>
        <v>24</v>
      </c>
      <c r="V78" s="136">
        <f t="shared" si="25"/>
        <v>24</v>
      </c>
      <c r="W78" s="116">
        <f t="shared" si="25"/>
        <v>38</v>
      </c>
      <c r="X78" s="136">
        <f t="shared" si="25"/>
        <v>25</v>
      </c>
      <c r="Y78" s="116">
        <f t="shared" si="25"/>
        <v>25</v>
      </c>
      <c r="Z78" s="116">
        <f t="shared" si="25"/>
        <v>25</v>
      </c>
      <c r="AA78" s="116">
        <f t="shared" si="25"/>
        <v>2</v>
      </c>
      <c r="AB78" s="116">
        <f t="shared" si="2"/>
        <v>189440</v>
      </c>
      <c r="AC78">
        <v>189440</v>
      </c>
      <c r="AE78">
        <f t="shared" si="3"/>
        <v>31</v>
      </c>
      <c r="AF78">
        <f>50-C78</f>
        <v>31</v>
      </c>
      <c r="AI78">
        <f>50-D78</f>
        <v>41</v>
      </c>
      <c r="AJ78">
        <f>50-E78</f>
        <v>43</v>
      </c>
      <c r="AK78">
        <f>50-F78</f>
        <v>31</v>
      </c>
      <c r="AL78">
        <f>50-G78</f>
        <v>36</v>
      </c>
      <c r="AM78">
        <f>50-H78</f>
        <v>47</v>
      </c>
      <c r="AN78">
        <f>50-I78</f>
        <v>27</v>
      </c>
      <c r="AO78">
        <f>50-J78</f>
        <v>20</v>
      </c>
      <c r="AP78">
        <f>50-K78</f>
        <v>41</v>
      </c>
      <c r="AQ78">
        <f>50-L78</f>
        <v>42</v>
      </c>
      <c r="AR78">
        <f>50-M78</f>
        <v>28</v>
      </c>
      <c r="AS78">
        <f>50-N78</f>
        <v>47</v>
      </c>
      <c r="AT78">
        <f>50-O78</f>
        <v>43</v>
      </c>
      <c r="AU78">
        <f>50-P78</f>
        <v>40</v>
      </c>
      <c r="AV78">
        <f>50-Q78</f>
        <v>33</v>
      </c>
      <c r="AW78">
        <f>50-R78</f>
        <v>49</v>
      </c>
      <c r="AX78">
        <f>50-S78</f>
        <v>40</v>
      </c>
      <c r="AY78">
        <f>50-T78</f>
        <v>33</v>
      </c>
      <c r="AZ78">
        <f>50-U78</f>
        <v>26</v>
      </c>
      <c r="BA78">
        <f>50-V78</f>
        <v>26</v>
      </c>
      <c r="BB78">
        <f>50-W78</f>
        <v>12</v>
      </c>
      <c r="BC78">
        <f>50-X78</f>
        <v>25</v>
      </c>
      <c r="BD78">
        <f>50-Y78</f>
        <v>25</v>
      </c>
      <c r="BE78">
        <f>50-Z78</f>
        <v>25</v>
      </c>
      <c r="BF78">
        <f>50-AA78</f>
        <v>48</v>
      </c>
      <c r="BG78">
        <f>AB78</f>
        <v>189440</v>
      </c>
    </row>
    <row r="79" spans="1:59" x14ac:dyDescent="0.3">
      <c r="A79" t="s">
        <v>242</v>
      </c>
      <c r="B79" s="136">
        <f t="shared" ref="B79:AA79" si="26">RANK(B27,B$3:B$51,B$1)</f>
        <v>5</v>
      </c>
      <c r="C79" s="136">
        <f t="shared" si="26"/>
        <v>19</v>
      </c>
      <c r="D79" s="136">
        <f t="shared" si="26"/>
        <v>9</v>
      </c>
      <c r="E79" s="136">
        <f t="shared" si="26"/>
        <v>15</v>
      </c>
      <c r="F79" s="116">
        <f t="shared" si="26"/>
        <v>19</v>
      </c>
      <c r="G79" s="116">
        <f t="shared" si="26"/>
        <v>1</v>
      </c>
      <c r="H79" s="116">
        <f t="shared" si="26"/>
        <v>3</v>
      </c>
      <c r="I79" s="116">
        <f t="shared" si="26"/>
        <v>23</v>
      </c>
      <c r="J79" s="116">
        <f t="shared" si="26"/>
        <v>30</v>
      </c>
      <c r="K79" s="136">
        <f t="shared" si="26"/>
        <v>27</v>
      </c>
      <c r="L79" s="136">
        <f t="shared" si="26"/>
        <v>8</v>
      </c>
      <c r="M79" s="116">
        <f t="shared" si="26"/>
        <v>22</v>
      </c>
      <c r="N79" s="116">
        <f t="shared" si="26"/>
        <v>3</v>
      </c>
      <c r="O79" s="116">
        <f t="shared" si="26"/>
        <v>7</v>
      </c>
      <c r="P79" s="136">
        <f t="shared" si="26"/>
        <v>10</v>
      </c>
      <c r="Q79" s="116">
        <f t="shared" si="26"/>
        <v>1</v>
      </c>
      <c r="R79" s="136">
        <f t="shared" si="26"/>
        <v>33</v>
      </c>
      <c r="S79" s="116">
        <f t="shared" si="26"/>
        <v>10</v>
      </c>
      <c r="T79" s="136">
        <f t="shared" si="26"/>
        <v>17</v>
      </c>
      <c r="U79" s="116">
        <f t="shared" si="26"/>
        <v>1</v>
      </c>
      <c r="V79" s="136">
        <f t="shared" si="26"/>
        <v>2</v>
      </c>
      <c r="W79" s="116">
        <f t="shared" si="26"/>
        <v>26</v>
      </c>
      <c r="X79" s="136">
        <f t="shared" si="26"/>
        <v>1</v>
      </c>
      <c r="Y79" s="116">
        <f t="shared" si="26"/>
        <v>1</v>
      </c>
      <c r="Z79" s="116">
        <f t="shared" si="26"/>
        <v>1</v>
      </c>
      <c r="AA79" s="116">
        <f t="shared" si="26"/>
        <v>2</v>
      </c>
      <c r="AB79" s="116">
        <f t="shared" si="2"/>
        <v>218925</v>
      </c>
      <c r="AC79">
        <v>218925</v>
      </c>
      <c r="AE79">
        <f t="shared" si="3"/>
        <v>45</v>
      </c>
      <c r="AF79">
        <f>50-C79</f>
        <v>31</v>
      </c>
      <c r="AI79">
        <f>50-D79</f>
        <v>41</v>
      </c>
      <c r="AJ79">
        <f>50-E79</f>
        <v>35</v>
      </c>
      <c r="AK79">
        <f>50-F79</f>
        <v>31</v>
      </c>
      <c r="AL79">
        <f>50-G79</f>
        <v>49</v>
      </c>
      <c r="AM79">
        <f>50-H79</f>
        <v>47</v>
      </c>
      <c r="AN79">
        <f>50-I79</f>
        <v>27</v>
      </c>
      <c r="AO79">
        <f>50-J79</f>
        <v>20</v>
      </c>
      <c r="AP79">
        <f>50-K79</f>
        <v>23</v>
      </c>
      <c r="AQ79">
        <f>50-L79</f>
        <v>42</v>
      </c>
      <c r="AR79">
        <f>50-M79</f>
        <v>28</v>
      </c>
      <c r="AS79">
        <f>50-N79</f>
        <v>47</v>
      </c>
      <c r="AT79">
        <f>50-O79</f>
        <v>43</v>
      </c>
      <c r="AU79">
        <f>50-P79</f>
        <v>40</v>
      </c>
      <c r="AV79">
        <f>50-Q79</f>
        <v>49</v>
      </c>
      <c r="AW79">
        <f>50-R79</f>
        <v>17</v>
      </c>
      <c r="AX79">
        <f>50-S79</f>
        <v>40</v>
      </c>
      <c r="AY79">
        <f>50-T79</f>
        <v>33</v>
      </c>
      <c r="AZ79">
        <f>50-U79</f>
        <v>49</v>
      </c>
      <c r="BA79">
        <f>50-V79</f>
        <v>48</v>
      </c>
      <c r="BB79">
        <f>50-W79</f>
        <v>24</v>
      </c>
      <c r="BC79">
        <f>50-X79</f>
        <v>49</v>
      </c>
      <c r="BD79">
        <f>50-Y79</f>
        <v>49</v>
      </c>
      <c r="BE79">
        <f>50-Z79</f>
        <v>49</v>
      </c>
      <c r="BF79">
        <f>50-AA79</f>
        <v>48</v>
      </c>
      <c r="BG79">
        <f>AB79</f>
        <v>218925</v>
      </c>
    </row>
    <row r="80" spans="1:59" x14ac:dyDescent="0.3">
      <c r="A80" t="s">
        <v>243</v>
      </c>
      <c r="B80" s="136">
        <f t="shared" ref="B80:AA80" si="27">RANK(B28,B$3:B$51,B$1)</f>
        <v>1</v>
      </c>
      <c r="C80" s="136">
        <f t="shared" si="27"/>
        <v>19</v>
      </c>
      <c r="D80" s="136">
        <f t="shared" si="27"/>
        <v>9</v>
      </c>
      <c r="E80" s="136">
        <f t="shared" si="27"/>
        <v>7</v>
      </c>
      <c r="F80" s="116">
        <f t="shared" si="27"/>
        <v>19</v>
      </c>
      <c r="G80" s="116">
        <f t="shared" si="27"/>
        <v>14</v>
      </c>
      <c r="H80" s="116">
        <f t="shared" si="27"/>
        <v>3</v>
      </c>
      <c r="I80" s="116">
        <f t="shared" si="27"/>
        <v>23</v>
      </c>
      <c r="J80" s="116">
        <f t="shared" si="27"/>
        <v>9</v>
      </c>
      <c r="K80" s="136">
        <f t="shared" si="27"/>
        <v>9</v>
      </c>
      <c r="L80" s="136">
        <f t="shared" si="27"/>
        <v>22</v>
      </c>
      <c r="M80" s="116">
        <f t="shared" si="27"/>
        <v>22</v>
      </c>
      <c r="N80" s="116">
        <f t="shared" si="27"/>
        <v>3</v>
      </c>
      <c r="O80" s="116">
        <f t="shared" si="27"/>
        <v>7</v>
      </c>
      <c r="P80" s="136">
        <f t="shared" si="27"/>
        <v>10</v>
      </c>
      <c r="Q80" s="116">
        <f t="shared" si="27"/>
        <v>1</v>
      </c>
      <c r="R80" s="136">
        <f t="shared" si="27"/>
        <v>33</v>
      </c>
      <c r="S80" s="116">
        <f t="shared" si="27"/>
        <v>10</v>
      </c>
      <c r="T80" s="136">
        <f t="shared" si="27"/>
        <v>17</v>
      </c>
      <c r="U80" s="116">
        <f t="shared" si="27"/>
        <v>24</v>
      </c>
      <c r="V80" s="136">
        <f t="shared" si="27"/>
        <v>24</v>
      </c>
      <c r="W80" s="116">
        <f t="shared" si="27"/>
        <v>21</v>
      </c>
      <c r="X80" s="136">
        <f t="shared" si="27"/>
        <v>25</v>
      </c>
      <c r="Y80" s="116">
        <f t="shared" si="27"/>
        <v>25</v>
      </c>
      <c r="Z80" s="116">
        <f t="shared" si="27"/>
        <v>25</v>
      </c>
      <c r="AA80" s="116">
        <f t="shared" si="27"/>
        <v>2</v>
      </c>
      <c r="AB80" s="116">
        <f t="shared" si="2"/>
        <v>208350</v>
      </c>
      <c r="AC80">
        <v>208350</v>
      </c>
      <c r="AE80">
        <f t="shared" si="3"/>
        <v>49</v>
      </c>
      <c r="AF80">
        <f>50-C80</f>
        <v>31</v>
      </c>
      <c r="AI80">
        <f>50-D80</f>
        <v>41</v>
      </c>
      <c r="AJ80">
        <f>50-E80</f>
        <v>43</v>
      </c>
      <c r="AK80">
        <f>50-F80</f>
        <v>31</v>
      </c>
      <c r="AL80">
        <f>50-G80</f>
        <v>36</v>
      </c>
      <c r="AM80">
        <f>50-H80</f>
        <v>47</v>
      </c>
      <c r="AN80">
        <f>50-I80</f>
        <v>27</v>
      </c>
      <c r="AO80">
        <f>50-J80</f>
        <v>41</v>
      </c>
      <c r="AP80">
        <f>50-K80</f>
        <v>41</v>
      </c>
      <c r="AQ80">
        <f>50-L80</f>
        <v>28</v>
      </c>
      <c r="AR80">
        <f>50-M80</f>
        <v>28</v>
      </c>
      <c r="AS80">
        <f>50-N80</f>
        <v>47</v>
      </c>
      <c r="AT80">
        <f>50-O80</f>
        <v>43</v>
      </c>
      <c r="AU80">
        <f>50-P80</f>
        <v>40</v>
      </c>
      <c r="AV80">
        <f>50-Q80</f>
        <v>49</v>
      </c>
      <c r="AW80">
        <f>50-R80</f>
        <v>17</v>
      </c>
      <c r="AX80">
        <f>50-S80</f>
        <v>40</v>
      </c>
      <c r="AY80">
        <f>50-T80</f>
        <v>33</v>
      </c>
      <c r="AZ80">
        <f>50-U80</f>
        <v>26</v>
      </c>
      <c r="BA80">
        <f>50-V80</f>
        <v>26</v>
      </c>
      <c r="BB80">
        <f>50-W80</f>
        <v>29</v>
      </c>
      <c r="BC80">
        <f>50-X80</f>
        <v>25</v>
      </c>
      <c r="BD80">
        <f>50-Y80</f>
        <v>25</v>
      </c>
      <c r="BE80">
        <f>50-Z80</f>
        <v>25</v>
      </c>
      <c r="BF80">
        <f>50-AA80</f>
        <v>48</v>
      </c>
      <c r="BG80">
        <f>AB80</f>
        <v>208350</v>
      </c>
    </row>
    <row r="81" spans="1:59" x14ac:dyDescent="0.3">
      <c r="A81" t="s">
        <v>244</v>
      </c>
      <c r="B81" s="136">
        <f t="shared" ref="B81:AA81" si="28">RANK(B29,B$3:B$51,B$1)</f>
        <v>19</v>
      </c>
      <c r="C81" s="136">
        <f t="shared" si="28"/>
        <v>19</v>
      </c>
      <c r="D81" s="136">
        <f t="shared" si="28"/>
        <v>9</v>
      </c>
      <c r="E81" s="136">
        <f t="shared" si="28"/>
        <v>47</v>
      </c>
      <c r="F81" s="116">
        <f t="shared" si="28"/>
        <v>39</v>
      </c>
      <c r="G81" s="116">
        <f t="shared" si="28"/>
        <v>14</v>
      </c>
      <c r="H81" s="116">
        <f t="shared" si="28"/>
        <v>30</v>
      </c>
      <c r="I81" s="116">
        <f t="shared" si="28"/>
        <v>45</v>
      </c>
      <c r="J81" s="116">
        <f t="shared" si="28"/>
        <v>30</v>
      </c>
      <c r="K81" s="136">
        <f t="shared" si="28"/>
        <v>8</v>
      </c>
      <c r="L81" s="136">
        <f t="shared" si="28"/>
        <v>45</v>
      </c>
      <c r="M81" s="116">
        <f t="shared" si="28"/>
        <v>22</v>
      </c>
      <c r="N81" s="116">
        <f t="shared" si="28"/>
        <v>3</v>
      </c>
      <c r="O81" s="116">
        <f t="shared" si="28"/>
        <v>7</v>
      </c>
      <c r="P81" s="136">
        <f t="shared" si="28"/>
        <v>10</v>
      </c>
      <c r="Q81" s="116">
        <f t="shared" si="28"/>
        <v>1</v>
      </c>
      <c r="R81" s="136">
        <f t="shared" si="28"/>
        <v>1</v>
      </c>
      <c r="S81" s="116">
        <f t="shared" si="28"/>
        <v>10</v>
      </c>
      <c r="T81" s="136">
        <f t="shared" si="28"/>
        <v>47</v>
      </c>
      <c r="U81" s="116">
        <f t="shared" si="28"/>
        <v>1</v>
      </c>
      <c r="V81" s="136">
        <f t="shared" si="28"/>
        <v>2</v>
      </c>
      <c r="W81" s="116">
        <f t="shared" si="28"/>
        <v>2</v>
      </c>
      <c r="X81" s="136">
        <f t="shared" si="28"/>
        <v>1</v>
      </c>
      <c r="Y81" s="116">
        <f t="shared" si="28"/>
        <v>1</v>
      </c>
      <c r="Z81" s="116">
        <f t="shared" si="28"/>
        <v>1</v>
      </c>
      <c r="AA81" s="116">
        <f t="shared" si="28"/>
        <v>2</v>
      </c>
      <c r="AB81" s="116">
        <f t="shared" si="2"/>
        <v>221945</v>
      </c>
      <c r="AC81">
        <v>221945</v>
      </c>
      <c r="AE81">
        <f t="shared" si="3"/>
        <v>31</v>
      </c>
      <c r="AF81">
        <f>50-C81</f>
        <v>31</v>
      </c>
      <c r="AI81">
        <f>50-D81</f>
        <v>41</v>
      </c>
      <c r="AJ81">
        <f>50-E81</f>
        <v>3</v>
      </c>
      <c r="AK81">
        <f>50-F81</f>
        <v>11</v>
      </c>
      <c r="AL81">
        <f>50-G81</f>
        <v>36</v>
      </c>
      <c r="AM81">
        <f>50-H81</f>
        <v>20</v>
      </c>
      <c r="AN81">
        <f>50-I81</f>
        <v>5</v>
      </c>
      <c r="AO81">
        <f>50-J81</f>
        <v>20</v>
      </c>
      <c r="AP81">
        <f>50-K81</f>
        <v>42</v>
      </c>
      <c r="AQ81">
        <f>50-L81</f>
        <v>5</v>
      </c>
      <c r="AR81">
        <f>50-M81</f>
        <v>28</v>
      </c>
      <c r="AS81">
        <f>50-N81</f>
        <v>47</v>
      </c>
      <c r="AT81">
        <f>50-O81</f>
        <v>43</v>
      </c>
      <c r="AU81">
        <f>50-P81</f>
        <v>40</v>
      </c>
      <c r="AV81">
        <f>50-Q81</f>
        <v>49</v>
      </c>
      <c r="AW81">
        <f>50-R81</f>
        <v>49</v>
      </c>
      <c r="AX81">
        <f>50-S81</f>
        <v>40</v>
      </c>
      <c r="AY81">
        <f>50-T81</f>
        <v>3</v>
      </c>
      <c r="AZ81">
        <f>50-U81</f>
        <v>49</v>
      </c>
      <c r="BA81">
        <f>50-V81</f>
        <v>48</v>
      </c>
      <c r="BB81">
        <f>50-W81</f>
        <v>48</v>
      </c>
      <c r="BC81">
        <f>50-X81</f>
        <v>49</v>
      </c>
      <c r="BD81">
        <f>50-Y81</f>
        <v>49</v>
      </c>
      <c r="BE81">
        <f>50-Z81</f>
        <v>49</v>
      </c>
      <c r="BF81">
        <f>50-AA81</f>
        <v>48</v>
      </c>
      <c r="BG81">
        <f>AB81</f>
        <v>221945</v>
      </c>
    </row>
    <row r="82" spans="1:59" x14ac:dyDescent="0.3">
      <c r="A82" t="s">
        <v>245</v>
      </c>
      <c r="B82" s="136">
        <f t="shared" ref="B82:AA82" si="29">RANK(B30,B$3:B$51,B$1)</f>
        <v>1</v>
      </c>
      <c r="C82" s="136">
        <f t="shared" si="29"/>
        <v>9</v>
      </c>
      <c r="D82" s="136">
        <f t="shared" si="29"/>
        <v>9</v>
      </c>
      <c r="E82" s="136">
        <f t="shared" si="29"/>
        <v>7</v>
      </c>
      <c r="F82" s="116">
        <f t="shared" si="29"/>
        <v>19</v>
      </c>
      <c r="G82" s="116">
        <f t="shared" si="29"/>
        <v>14</v>
      </c>
      <c r="H82" s="116">
        <f t="shared" si="29"/>
        <v>3</v>
      </c>
      <c r="I82" s="116">
        <f t="shared" si="29"/>
        <v>23</v>
      </c>
      <c r="J82" s="116">
        <f t="shared" si="29"/>
        <v>9</v>
      </c>
      <c r="K82" s="136">
        <f t="shared" si="29"/>
        <v>9</v>
      </c>
      <c r="L82" s="136">
        <f t="shared" si="29"/>
        <v>22</v>
      </c>
      <c r="M82" s="116">
        <f t="shared" si="29"/>
        <v>22</v>
      </c>
      <c r="N82" s="116">
        <f t="shared" si="29"/>
        <v>3</v>
      </c>
      <c r="O82" s="116">
        <f t="shared" si="29"/>
        <v>7</v>
      </c>
      <c r="P82" s="136">
        <f t="shared" si="29"/>
        <v>10</v>
      </c>
      <c r="Q82" s="116">
        <f t="shared" si="29"/>
        <v>1</v>
      </c>
      <c r="R82" s="136">
        <f t="shared" si="29"/>
        <v>33</v>
      </c>
      <c r="S82" s="116">
        <f t="shared" si="29"/>
        <v>10</v>
      </c>
      <c r="T82" s="136">
        <f t="shared" si="29"/>
        <v>17</v>
      </c>
      <c r="U82" s="116">
        <f t="shared" si="29"/>
        <v>24</v>
      </c>
      <c r="V82" s="136">
        <f t="shared" si="29"/>
        <v>24</v>
      </c>
      <c r="W82" s="116">
        <f t="shared" si="29"/>
        <v>21</v>
      </c>
      <c r="X82" s="136">
        <f t="shared" si="29"/>
        <v>25</v>
      </c>
      <c r="Y82" s="116">
        <f t="shared" si="29"/>
        <v>25</v>
      </c>
      <c r="Z82" s="116">
        <f t="shared" si="29"/>
        <v>25</v>
      </c>
      <c r="AA82" s="116">
        <f t="shared" si="29"/>
        <v>2</v>
      </c>
      <c r="AB82" s="116">
        <f t="shared" si="2"/>
        <v>249489</v>
      </c>
      <c r="AC82">
        <v>249489.5</v>
      </c>
      <c r="AE82">
        <f t="shared" si="3"/>
        <v>49</v>
      </c>
      <c r="AF82">
        <f>50-C82</f>
        <v>41</v>
      </c>
      <c r="AI82">
        <f>50-D82</f>
        <v>41</v>
      </c>
      <c r="AJ82">
        <f>50-E82</f>
        <v>43</v>
      </c>
      <c r="AK82">
        <f>50-F82</f>
        <v>31</v>
      </c>
      <c r="AL82">
        <f>50-G82</f>
        <v>36</v>
      </c>
      <c r="AM82">
        <f>50-H82</f>
        <v>47</v>
      </c>
      <c r="AN82">
        <f>50-I82</f>
        <v>27</v>
      </c>
      <c r="AO82">
        <f>50-J82</f>
        <v>41</v>
      </c>
      <c r="AP82">
        <f>50-K82</f>
        <v>41</v>
      </c>
      <c r="AQ82">
        <f>50-L82</f>
        <v>28</v>
      </c>
      <c r="AR82">
        <f>50-M82</f>
        <v>28</v>
      </c>
      <c r="AS82">
        <f>50-N82</f>
        <v>47</v>
      </c>
      <c r="AT82">
        <f>50-O82</f>
        <v>43</v>
      </c>
      <c r="AU82">
        <f>50-P82</f>
        <v>40</v>
      </c>
      <c r="AV82">
        <f>50-Q82</f>
        <v>49</v>
      </c>
      <c r="AW82">
        <f>50-R82</f>
        <v>17</v>
      </c>
      <c r="AX82">
        <f>50-S82</f>
        <v>40</v>
      </c>
      <c r="AY82">
        <f>50-T82</f>
        <v>33</v>
      </c>
      <c r="AZ82">
        <f>50-U82</f>
        <v>26</v>
      </c>
      <c r="BA82">
        <f>50-V82</f>
        <v>26</v>
      </c>
      <c r="BB82">
        <f>50-W82</f>
        <v>29</v>
      </c>
      <c r="BC82">
        <f>50-X82</f>
        <v>25</v>
      </c>
      <c r="BD82">
        <f>50-Y82</f>
        <v>25</v>
      </c>
      <c r="BE82">
        <f>50-Z82</f>
        <v>25</v>
      </c>
      <c r="BF82">
        <f>50-AA82</f>
        <v>48</v>
      </c>
      <c r="BG82">
        <f>AB82</f>
        <v>249489</v>
      </c>
    </row>
    <row r="83" spans="1:59" x14ac:dyDescent="0.3">
      <c r="A83" t="s">
        <v>247</v>
      </c>
      <c r="B83" s="136">
        <f t="shared" ref="B83:AA83" si="30">RANK(B31,B$3:B$51,B$1)</f>
        <v>5</v>
      </c>
      <c r="C83" s="136">
        <f t="shared" si="30"/>
        <v>9</v>
      </c>
      <c r="D83" s="136">
        <f t="shared" si="30"/>
        <v>5</v>
      </c>
      <c r="E83" s="136">
        <f t="shared" si="30"/>
        <v>15</v>
      </c>
      <c r="F83" s="116">
        <f t="shared" si="30"/>
        <v>19</v>
      </c>
      <c r="G83" s="116">
        <f t="shared" si="30"/>
        <v>1</v>
      </c>
      <c r="H83" s="116">
        <f t="shared" si="30"/>
        <v>3</v>
      </c>
      <c r="I83" s="116">
        <f t="shared" si="30"/>
        <v>23</v>
      </c>
      <c r="J83" s="116">
        <f t="shared" si="30"/>
        <v>30</v>
      </c>
      <c r="K83" s="136">
        <f t="shared" si="30"/>
        <v>27</v>
      </c>
      <c r="L83" s="136">
        <f t="shared" si="30"/>
        <v>8</v>
      </c>
      <c r="M83" s="116">
        <f t="shared" si="30"/>
        <v>22</v>
      </c>
      <c r="N83" s="116">
        <f t="shared" si="30"/>
        <v>3</v>
      </c>
      <c r="O83" s="116">
        <f t="shared" si="30"/>
        <v>7</v>
      </c>
      <c r="P83" s="136">
        <f t="shared" si="30"/>
        <v>10</v>
      </c>
      <c r="Q83" s="116">
        <f t="shared" si="30"/>
        <v>1</v>
      </c>
      <c r="R83" s="136">
        <f t="shared" si="30"/>
        <v>33</v>
      </c>
      <c r="S83" s="116">
        <f t="shared" si="30"/>
        <v>10</v>
      </c>
      <c r="T83" s="136">
        <f t="shared" si="30"/>
        <v>17</v>
      </c>
      <c r="U83" s="116">
        <f t="shared" si="30"/>
        <v>1</v>
      </c>
      <c r="V83" s="136">
        <f t="shared" si="30"/>
        <v>2</v>
      </c>
      <c r="W83" s="116">
        <f t="shared" si="30"/>
        <v>26</v>
      </c>
      <c r="X83" s="136">
        <f t="shared" si="30"/>
        <v>1</v>
      </c>
      <c r="Y83" s="116">
        <f t="shared" si="30"/>
        <v>1</v>
      </c>
      <c r="Z83" s="116">
        <f t="shared" si="30"/>
        <v>1</v>
      </c>
      <c r="AA83" s="116">
        <f t="shared" si="30"/>
        <v>2</v>
      </c>
      <c r="AB83" s="116">
        <f t="shared" si="2"/>
        <v>246145</v>
      </c>
      <c r="AC83">
        <v>246145</v>
      </c>
      <c r="AE83">
        <f t="shared" si="3"/>
        <v>45</v>
      </c>
      <c r="AF83">
        <f>50-C83</f>
        <v>41</v>
      </c>
      <c r="AI83">
        <f>50-D83</f>
        <v>45</v>
      </c>
      <c r="AJ83">
        <f>50-E83</f>
        <v>35</v>
      </c>
      <c r="AK83">
        <f>50-F83</f>
        <v>31</v>
      </c>
      <c r="AL83">
        <f>50-G83</f>
        <v>49</v>
      </c>
      <c r="AM83">
        <f>50-H83</f>
        <v>47</v>
      </c>
      <c r="AN83">
        <f>50-I83</f>
        <v>27</v>
      </c>
      <c r="AO83">
        <f>50-J83</f>
        <v>20</v>
      </c>
      <c r="AP83">
        <f>50-K83</f>
        <v>23</v>
      </c>
      <c r="AQ83">
        <f>50-L83</f>
        <v>42</v>
      </c>
      <c r="AR83">
        <f>50-M83</f>
        <v>28</v>
      </c>
      <c r="AS83">
        <f>50-N83</f>
        <v>47</v>
      </c>
      <c r="AT83">
        <f>50-O83</f>
        <v>43</v>
      </c>
      <c r="AU83">
        <f>50-P83</f>
        <v>40</v>
      </c>
      <c r="AV83">
        <f>50-Q83</f>
        <v>49</v>
      </c>
      <c r="AW83">
        <f>50-R83</f>
        <v>17</v>
      </c>
      <c r="AX83">
        <f>50-S83</f>
        <v>40</v>
      </c>
      <c r="AY83">
        <f>50-T83</f>
        <v>33</v>
      </c>
      <c r="AZ83">
        <f>50-U83</f>
        <v>49</v>
      </c>
      <c r="BA83">
        <f>50-V83</f>
        <v>48</v>
      </c>
      <c r="BB83">
        <f>50-W83</f>
        <v>24</v>
      </c>
      <c r="BC83">
        <f>50-X83</f>
        <v>49</v>
      </c>
      <c r="BD83">
        <f>50-Y83</f>
        <v>49</v>
      </c>
      <c r="BE83">
        <f>50-Z83</f>
        <v>49</v>
      </c>
      <c r="BF83">
        <f>50-AA83</f>
        <v>48</v>
      </c>
      <c r="BG83">
        <f>AB83</f>
        <v>246145</v>
      </c>
    </row>
    <row r="84" spans="1:59" x14ac:dyDescent="0.3">
      <c r="A84" t="s">
        <v>248</v>
      </c>
      <c r="B84" s="136">
        <f t="shared" ref="B84:AA84" si="31">RANK(B32,B$3:B$51,B$1)</f>
        <v>19</v>
      </c>
      <c r="C84" s="136">
        <f t="shared" si="31"/>
        <v>9</v>
      </c>
      <c r="D84" s="136">
        <f t="shared" si="31"/>
        <v>9</v>
      </c>
      <c r="E84" s="136">
        <f t="shared" si="31"/>
        <v>30</v>
      </c>
      <c r="F84" s="116">
        <f t="shared" si="31"/>
        <v>10</v>
      </c>
      <c r="G84" s="116">
        <f t="shared" si="31"/>
        <v>14</v>
      </c>
      <c r="H84" s="116">
        <f t="shared" si="31"/>
        <v>30</v>
      </c>
      <c r="I84" s="116">
        <f t="shared" si="31"/>
        <v>23</v>
      </c>
      <c r="J84" s="116">
        <f t="shared" si="31"/>
        <v>30</v>
      </c>
      <c r="K84" s="136">
        <f t="shared" si="31"/>
        <v>9</v>
      </c>
      <c r="L84" s="136">
        <f t="shared" si="31"/>
        <v>1</v>
      </c>
      <c r="M84" s="116">
        <f t="shared" si="31"/>
        <v>22</v>
      </c>
      <c r="N84" s="116">
        <f t="shared" si="31"/>
        <v>3</v>
      </c>
      <c r="O84" s="116">
        <f t="shared" si="31"/>
        <v>7</v>
      </c>
      <c r="P84" s="136">
        <f t="shared" si="31"/>
        <v>10</v>
      </c>
      <c r="Q84" s="116">
        <f t="shared" si="31"/>
        <v>1</v>
      </c>
      <c r="R84" s="136">
        <f t="shared" si="31"/>
        <v>1</v>
      </c>
      <c r="S84" s="116">
        <f t="shared" si="31"/>
        <v>10</v>
      </c>
      <c r="T84" s="136">
        <f t="shared" si="31"/>
        <v>31</v>
      </c>
      <c r="U84" s="116">
        <f t="shared" si="31"/>
        <v>1</v>
      </c>
      <c r="V84" s="136">
        <f t="shared" si="31"/>
        <v>2</v>
      </c>
      <c r="W84" s="116">
        <f t="shared" si="31"/>
        <v>14</v>
      </c>
      <c r="X84" s="136">
        <f t="shared" si="31"/>
        <v>1</v>
      </c>
      <c r="Y84" s="116">
        <f t="shared" si="31"/>
        <v>1</v>
      </c>
      <c r="Z84" s="116">
        <f t="shared" si="31"/>
        <v>1</v>
      </c>
      <c r="AA84" s="116">
        <f t="shared" si="31"/>
        <v>2</v>
      </c>
      <c r="AB84" s="116">
        <f t="shared" si="2"/>
        <v>258307</v>
      </c>
      <c r="AC84">
        <v>258307</v>
      </c>
      <c r="AE84">
        <f t="shared" si="3"/>
        <v>31</v>
      </c>
      <c r="AF84">
        <f>50-C84</f>
        <v>41</v>
      </c>
      <c r="AI84">
        <f>50-D84</f>
        <v>41</v>
      </c>
      <c r="AJ84">
        <f>50-E84</f>
        <v>20</v>
      </c>
      <c r="AK84">
        <f>50-F84</f>
        <v>40</v>
      </c>
      <c r="AL84">
        <f>50-G84</f>
        <v>36</v>
      </c>
      <c r="AM84">
        <f>50-H84</f>
        <v>20</v>
      </c>
      <c r="AN84">
        <f>50-I84</f>
        <v>27</v>
      </c>
      <c r="AO84">
        <f>50-J84</f>
        <v>20</v>
      </c>
      <c r="AP84">
        <f>50-K84</f>
        <v>41</v>
      </c>
      <c r="AQ84">
        <f>50-L84</f>
        <v>49</v>
      </c>
      <c r="AR84">
        <f>50-M84</f>
        <v>28</v>
      </c>
      <c r="AS84">
        <f>50-N84</f>
        <v>47</v>
      </c>
      <c r="AT84">
        <f>50-O84</f>
        <v>43</v>
      </c>
      <c r="AU84">
        <f>50-P84</f>
        <v>40</v>
      </c>
      <c r="AV84">
        <f>50-Q84</f>
        <v>49</v>
      </c>
      <c r="AW84">
        <f>50-R84</f>
        <v>49</v>
      </c>
      <c r="AX84">
        <f>50-S84</f>
        <v>40</v>
      </c>
      <c r="AY84">
        <f>50-T84</f>
        <v>19</v>
      </c>
      <c r="AZ84">
        <f>50-U84</f>
        <v>49</v>
      </c>
      <c r="BA84">
        <f>50-V84</f>
        <v>48</v>
      </c>
      <c r="BB84">
        <f>50-W84</f>
        <v>36</v>
      </c>
      <c r="BC84">
        <f>50-X84</f>
        <v>49</v>
      </c>
      <c r="BD84">
        <f>50-Y84</f>
        <v>49</v>
      </c>
      <c r="BE84">
        <f>50-Z84</f>
        <v>49</v>
      </c>
      <c r="BF84">
        <f>50-AA84</f>
        <v>48</v>
      </c>
      <c r="BG84">
        <f>AB84</f>
        <v>258307</v>
      </c>
    </row>
    <row r="85" spans="1:59" x14ac:dyDescent="0.3">
      <c r="A85" t="s">
        <v>249</v>
      </c>
      <c r="B85" s="136">
        <f t="shared" ref="B85:AA85" si="32">RANK(B33,B$3:B$51,B$1)</f>
        <v>5</v>
      </c>
      <c r="C85" s="136">
        <f t="shared" si="32"/>
        <v>19</v>
      </c>
      <c r="D85" s="136">
        <f t="shared" si="32"/>
        <v>9</v>
      </c>
      <c r="E85" s="136">
        <f t="shared" si="32"/>
        <v>15</v>
      </c>
      <c r="F85" s="116">
        <f t="shared" si="32"/>
        <v>19</v>
      </c>
      <c r="G85" s="116">
        <f t="shared" si="32"/>
        <v>1</v>
      </c>
      <c r="H85" s="116">
        <f t="shared" si="32"/>
        <v>3</v>
      </c>
      <c r="I85" s="116">
        <f t="shared" si="32"/>
        <v>23</v>
      </c>
      <c r="J85" s="116">
        <f t="shared" si="32"/>
        <v>30</v>
      </c>
      <c r="K85" s="136">
        <f t="shared" si="32"/>
        <v>27</v>
      </c>
      <c r="L85" s="136">
        <f t="shared" si="32"/>
        <v>8</v>
      </c>
      <c r="M85" s="116">
        <f t="shared" si="32"/>
        <v>22</v>
      </c>
      <c r="N85" s="116">
        <f t="shared" si="32"/>
        <v>3</v>
      </c>
      <c r="O85" s="116">
        <f t="shared" si="32"/>
        <v>7</v>
      </c>
      <c r="P85" s="136">
        <f t="shared" si="32"/>
        <v>10</v>
      </c>
      <c r="Q85" s="116">
        <f t="shared" si="32"/>
        <v>1</v>
      </c>
      <c r="R85" s="136">
        <f t="shared" si="32"/>
        <v>33</v>
      </c>
      <c r="S85" s="116">
        <f t="shared" si="32"/>
        <v>10</v>
      </c>
      <c r="T85" s="136">
        <f t="shared" si="32"/>
        <v>17</v>
      </c>
      <c r="U85" s="116">
        <f t="shared" si="32"/>
        <v>1</v>
      </c>
      <c r="V85" s="136">
        <f t="shared" si="32"/>
        <v>2</v>
      </c>
      <c r="W85" s="116">
        <f t="shared" si="32"/>
        <v>26</v>
      </c>
      <c r="X85" s="136">
        <f t="shared" si="32"/>
        <v>1</v>
      </c>
      <c r="Y85" s="116">
        <f t="shared" si="32"/>
        <v>1</v>
      </c>
      <c r="Z85" s="116">
        <f t="shared" si="32"/>
        <v>1</v>
      </c>
      <c r="AA85" s="116">
        <f t="shared" si="32"/>
        <v>2</v>
      </c>
      <c r="AB85" s="116">
        <f t="shared" si="2"/>
        <v>234990</v>
      </c>
      <c r="AC85">
        <v>234990</v>
      </c>
      <c r="AE85">
        <f t="shared" si="3"/>
        <v>45</v>
      </c>
      <c r="AF85">
        <f>50-C85</f>
        <v>31</v>
      </c>
      <c r="AI85">
        <f>50-D85</f>
        <v>41</v>
      </c>
      <c r="AJ85">
        <f>50-E85</f>
        <v>35</v>
      </c>
      <c r="AK85">
        <f>50-F85</f>
        <v>31</v>
      </c>
      <c r="AL85">
        <f>50-G85</f>
        <v>49</v>
      </c>
      <c r="AM85">
        <f>50-H85</f>
        <v>47</v>
      </c>
      <c r="AN85">
        <f>50-I85</f>
        <v>27</v>
      </c>
      <c r="AO85">
        <f>50-J85</f>
        <v>20</v>
      </c>
      <c r="AP85">
        <f>50-K85</f>
        <v>23</v>
      </c>
      <c r="AQ85">
        <f>50-L85</f>
        <v>42</v>
      </c>
      <c r="AR85">
        <f>50-M85</f>
        <v>28</v>
      </c>
      <c r="AS85">
        <f>50-N85</f>
        <v>47</v>
      </c>
      <c r="AT85">
        <f>50-O85</f>
        <v>43</v>
      </c>
      <c r="AU85">
        <f>50-P85</f>
        <v>40</v>
      </c>
      <c r="AV85">
        <f>50-Q85</f>
        <v>49</v>
      </c>
      <c r="AW85">
        <f>50-R85</f>
        <v>17</v>
      </c>
      <c r="AX85">
        <f>50-S85</f>
        <v>40</v>
      </c>
      <c r="AY85">
        <f>50-T85</f>
        <v>33</v>
      </c>
      <c r="AZ85">
        <f>50-U85</f>
        <v>49</v>
      </c>
      <c r="BA85">
        <f>50-V85</f>
        <v>48</v>
      </c>
      <c r="BB85">
        <f>50-W85</f>
        <v>24</v>
      </c>
      <c r="BC85">
        <f>50-X85</f>
        <v>49</v>
      </c>
      <c r="BD85">
        <f>50-Y85</f>
        <v>49</v>
      </c>
      <c r="BE85">
        <f>50-Z85</f>
        <v>49</v>
      </c>
      <c r="BF85">
        <f>50-AA85</f>
        <v>48</v>
      </c>
      <c r="BG85">
        <f>AB85</f>
        <v>234990</v>
      </c>
    </row>
    <row r="86" spans="1:59" x14ac:dyDescent="0.3">
      <c r="A86" t="s">
        <v>250</v>
      </c>
      <c r="B86" s="136">
        <f t="shared" ref="B86:AA86" si="33">RANK(B34,B$3:B$51,B$1)</f>
        <v>19</v>
      </c>
      <c r="C86" s="136">
        <f t="shared" si="33"/>
        <v>9</v>
      </c>
      <c r="D86" s="136">
        <f t="shared" si="33"/>
        <v>9</v>
      </c>
      <c r="E86" s="136">
        <f t="shared" si="33"/>
        <v>44</v>
      </c>
      <c r="F86" s="116">
        <f t="shared" si="33"/>
        <v>10</v>
      </c>
      <c r="G86" s="116">
        <f t="shared" si="33"/>
        <v>14</v>
      </c>
      <c r="H86" s="116">
        <f t="shared" si="33"/>
        <v>30</v>
      </c>
      <c r="I86" s="116">
        <f t="shared" si="33"/>
        <v>23</v>
      </c>
      <c r="J86" s="116">
        <f t="shared" si="33"/>
        <v>30</v>
      </c>
      <c r="K86" s="136">
        <f t="shared" si="33"/>
        <v>9</v>
      </c>
      <c r="L86" s="136">
        <f t="shared" si="33"/>
        <v>1</v>
      </c>
      <c r="M86" s="116">
        <f t="shared" si="33"/>
        <v>22</v>
      </c>
      <c r="N86" s="116">
        <f t="shared" si="33"/>
        <v>3</v>
      </c>
      <c r="O86" s="116">
        <f t="shared" si="33"/>
        <v>7</v>
      </c>
      <c r="P86" s="136">
        <f t="shared" si="33"/>
        <v>10</v>
      </c>
      <c r="Q86" s="116">
        <f t="shared" si="33"/>
        <v>1</v>
      </c>
      <c r="R86" s="136">
        <f t="shared" si="33"/>
        <v>1</v>
      </c>
      <c r="S86" s="116">
        <f t="shared" si="33"/>
        <v>10</v>
      </c>
      <c r="T86" s="136">
        <f t="shared" si="33"/>
        <v>45</v>
      </c>
      <c r="U86" s="116">
        <f t="shared" si="33"/>
        <v>1</v>
      </c>
      <c r="V86" s="136">
        <f t="shared" si="33"/>
        <v>2</v>
      </c>
      <c r="W86" s="116">
        <f t="shared" si="33"/>
        <v>4</v>
      </c>
      <c r="X86" s="136">
        <f t="shared" si="33"/>
        <v>1</v>
      </c>
      <c r="Y86" s="116">
        <f t="shared" si="33"/>
        <v>1</v>
      </c>
      <c r="Z86" s="116">
        <f t="shared" si="33"/>
        <v>1</v>
      </c>
      <c r="AA86" s="116">
        <f t="shared" si="33"/>
        <v>2</v>
      </c>
      <c r="AB86" s="116">
        <f t="shared" si="2"/>
        <v>264670</v>
      </c>
      <c r="AC86">
        <v>264670</v>
      </c>
      <c r="AE86">
        <f t="shared" si="3"/>
        <v>31</v>
      </c>
      <c r="AF86">
        <f>50-C86</f>
        <v>41</v>
      </c>
      <c r="AI86">
        <f>50-D86</f>
        <v>41</v>
      </c>
      <c r="AJ86">
        <f>50-E86</f>
        <v>6</v>
      </c>
      <c r="AK86">
        <f>50-F86</f>
        <v>40</v>
      </c>
      <c r="AL86">
        <f>50-G86</f>
        <v>36</v>
      </c>
      <c r="AM86">
        <f>50-H86</f>
        <v>20</v>
      </c>
      <c r="AN86">
        <f>50-I86</f>
        <v>27</v>
      </c>
      <c r="AO86">
        <f>50-J86</f>
        <v>20</v>
      </c>
      <c r="AP86">
        <f>50-K86</f>
        <v>41</v>
      </c>
      <c r="AQ86">
        <f>50-L86</f>
        <v>49</v>
      </c>
      <c r="AR86">
        <f>50-M86</f>
        <v>28</v>
      </c>
      <c r="AS86">
        <f>50-N86</f>
        <v>47</v>
      </c>
      <c r="AT86">
        <f>50-O86</f>
        <v>43</v>
      </c>
      <c r="AU86">
        <f>50-P86</f>
        <v>40</v>
      </c>
      <c r="AV86">
        <f>50-Q86</f>
        <v>49</v>
      </c>
      <c r="AW86">
        <f>50-R86</f>
        <v>49</v>
      </c>
      <c r="AX86">
        <f>50-S86</f>
        <v>40</v>
      </c>
      <c r="AY86">
        <f>50-T86</f>
        <v>5</v>
      </c>
      <c r="AZ86">
        <f>50-U86</f>
        <v>49</v>
      </c>
      <c r="BA86">
        <f>50-V86</f>
        <v>48</v>
      </c>
      <c r="BB86">
        <f>50-W86</f>
        <v>46</v>
      </c>
      <c r="BC86">
        <f>50-X86</f>
        <v>49</v>
      </c>
      <c r="BD86">
        <f>50-Y86</f>
        <v>49</v>
      </c>
      <c r="BE86">
        <f>50-Z86</f>
        <v>49</v>
      </c>
      <c r="BF86">
        <f>50-AA86</f>
        <v>48</v>
      </c>
      <c r="BG86">
        <f>AB86</f>
        <v>264670</v>
      </c>
    </row>
    <row r="87" spans="1:59" x14ac:dyDescent="0.3">
      <c r="A87" t="s">
        <v>251</v>
      </c>
      <c r="B87" s="136">
        <f t="shared" ref="B87:AA87" si="34">RANK(B35,B$3:B$51,B$1)</f>
        <v>1</v>
      </c>
      <c r="C87" s="136">
        <f t="shared" si="34"/>
        <v>19</v>
      </c>
      <c r="D87" s="136">
        <f t="shared" si="34"/>
        <v>9</v>
      </c>
      <c r="E87" s="136">
        <f t="shared" si="34"/>
        <v>15</v>
      </c>
      <c r="F87" s="116">
        <f t="shared" si="34"/>
        <v>19</v>
      </c>
      <c r="G87" s="116">
        <f t="shared" si="34"/>
        <v>1</v>
      </c>
      <c r="H87" s="116">
        <f t="shared" si="34"/>
        <v>3</v>
      </c>
      <c r="I87" s="116">
        <f t="shared" si="34"/>
        <v>23</v>
      </c>
      <c r="J87" s="116">
        <f t="shared" si="34"/>
        <v>30</v>
      </c>
      <c r="K87" s="136">
        <f t="shared" si="34"/>
        <v>27</v>
      </c>
      <c r="L87" s="136">
        <f t="shared" si="34"/>
        <v>8</v>
      </c>
      <c r="M87" s="116">
        <f t="shared" si="34"/>
        <v>22</v>
      </c>
      <c r="N87" s="116">
        <f t="shared" si="34"/>
        <v>3</v>
      </c>
      <c r="O87" s="116">
        <f t="shared" si="34"/>
        <v>7</v>
      </c>
      <c r="P87" s="136">
        <f t="shared" si="34"/>
        <v>10</v>
      </c>
      <c r="Q87" s="116">
        <f t="shared" si="34"/>
        <v>1</v>
      </c>
      <c r="R87" s="136">
        <f t="shared" si="34"/>
        <v>33</v>
      </c>
      <c r="S87" s="116">
        <f t="shared" si="34"/>
        <v>1</v>
      </c>
      <c r="T87" s="136">
        <f t="shared" si="34"/>
        <v>17</v>
      </c>
      <c r="U87" s="116">
        <f t="shared" si="34"/>
        <v>1</v>
      </c>
      <c r="V87" s="136">
        <f t="shared" si="34"/>
        <v>2</v>
      </c>
      <c r="W87" s="116">
        <f t="shared" si="34"/>
        <v>26</v>
      </c>
      <c r="X87" s="136">
        <f t="shared" si="34"/>
        <v>1</v>
      </c>
      <c r="Y87" s="116">
        <f t="shared" si="34"/>
        <v>1</v>
      </c>
      <c r="Z87" s="116">
        <f t="shared" si="34"/>
        <v>1</v>
      </c>
      <c r="AA87" s="116">
        <f t="shared" si="34"/>
        <v>2</v>
      </c>
      <c r="AB87" s="116">
        <f t="shared" si="2"/>
        <v>246087</v>
      </c>
      <c r="AC87">
        <v>246087</v>
      </c>
      <c r="AE87">
        <f t="shared" si="3"/>
        <v>49</v>
      </c>
      <c r="AF87">
        <f>50-C87</f>
        <v>31</v>
      </c>
      <c r="AI87">
        <f>50-D87</f>
        <v>41</v>
      </c>
      <c r="AJ87">
        <f>50-E87</f>
        <v>35</v>
      </c>
      <c r="AK87">
        <f>50-F87</f>
        <v>31</v>
      </c>
      <c r="AL87">
        <f>50-G87</f>
        <v>49</v>
      </c>
      <c r="AM87">
        <f>50-H87</f>
        <v>47</v>
      </c>
      <c r="AN87">
        <f>50-I87</f>
        <v>27</v>
      </c>
      <c r="AO87">
        <f>50-J87</f>
        <v>20</v>
      </c>
      <c r="AP87">
        <f>50-K87</f>
        <v>23</v>
      </c>
      <c r="AQ87">
        <f>50-L87</f>
        <v>42</v>
      </c>
      <c r="AR87">
        <f>50-M87</f>
        <v>28</v>
      </c>
      <c r="AS87">
        <f>50-N87</f>
        <v>47</v>
      </c>
      <c r="AT87">
        <f>50-O87</f>
        <v>43</v>
      </c>
      <c r="AU87">
        <f>50-P87</f>
        <v>40</v>
      </c>
      <c r="AV87">
        <f>50-Q87</f>
        <v>49</v>
      </c>
      <c r="AW87">
        <f>50-R87</f>
        <v>17</v>
      </c>
      <c r="AX87">
        <f>50-S87</f>
        <v>49</v>
      </c>
      <c r="AY87">
        <f>50-T87</f>
        <v>33</v>
      </c>
      <c r="AZ87">
        <f>50-U87</f>
        <v>49</v>
      </c>
      <c r="BA87">
        <f>50-V87</f>
        <v>48</v>
      </c>
      <c r="BB87">
        <f>50-W87</f>
        <v>24</v>
      </c>
      <c r="BC87">
        <f>50-X87</f>
        <v>49</v>
      </c>
      <c r="BD87">
        <f>50-Y87</f>
        <v>49</v>
      </c>
      <c r="BE87">
        <f>50-Z87</f>
        <v>49</v>
      </c>
      <c r="BF87">
        <f>50-AA87</f>
        <v>48</v>
      </c>
      <c r="BG87">
        <f>AB87</f>
        <v>246087</v>
      </c>
    </row>
    <row r="88" spans="1:59" x14ac:dyDescent="0.3">
      <c r="A88" t="s">
        <v>253</v>
      </c>
      <c r="B88" s="136">
        <f t="shared" ref="B88:AA88" si="35">RANK(B36,B$3:B$51,B$1)</f>
        <v>5</v>
      </c>
      <c r="C88" s="136">
        <f t="shared" si="35"/>
        <v>9</v>
      </c>
      <c r="D88" s="136">
        <f t="shared" si="35"/>
        <v>9</v>
      </c>
      <c r="E88" s="136">
        <f t="shared" si="35"/>
        <v>41</v>
      </c>
      <c r="F88" s="116">
        <f t="shared" si="35"/>
        <v>1</v>
      </c>
      <c r="G88" s="116">
        <f t="shared" si="35"/>
        <v>1</v>
      </c>
      <c r="H88" s="116">
        <f t="shared" si="35"/>
        <v>30</v>
      </c>
      <c r="I88" s="116">
        <f t="shared" si="35"/>
        <v>23</v>
      </c>
      <c r="J88" s="116">
        <f t="shared" si="35"/>
        <v>30</v>
      </c>
      <c r="K88" s="136">
        <f t="shared" si="35"/>
        <v>1</v>
      </c>
      <c r="L88" s="136">
        <f t="shared" si="35"/>
        <v>8</v>
      </c>
      <c r="M88" s="116">
        <f t="shared" si="35"/>
        <v>22</v>
      </c>
      <c r="N88" s="116">
        <f t="shared" si="35"/>
        <v>3</v>
      </c>
      <c r="O88" s="116">
        <f t="shared" si="35"/>
        <v>7</v>
      </c>
      <c r="P88" s="136">
        <f t="shared" si="35"/>
        <v>1</v>
      </c>
      <c r="Q88" s="116">
        <f t="shared" si="35"/>
        <v>41</v>
      </c>
      <c r="R88" s="136">
        <f t="shared" si="35"/>
        <v>33</v>
      </c>
      <c r="S88" s="116">
        <f t="shared" si="35"/>
        <v>10</v>
      </c>
      <c r="T88" s="136">
        <f t="shared" si="35"/>
        <v>35</v>
      </c>
      <c r="U88" s="116">
        <f t="shared" si="35"/>
        <v>1</v>
      </c>
      <c r="V88" s="136">
        <f t="shared" si="35"/>
        <v>2</v>
      </c>
      <c r="W88" s="116">
        <f t="shared" si="35"/>
        <v>6</v>
      </c>
      <c r="X88" s="136">
        <f t="shared" si="35"/>
        <v>1</v>
      </c>
      <c r="Y88" s="116">
        <f t="shared" si="35"/>
        <v>1</v>
      </c>
      <c r="Z88" s="116">
        <f t="shared" si="35"/>
        <v>1</v>
      </c>
      <c r="AA88" s="116">
        <f t="shared" si="35"/>
        <v>2</v>
      </c>
      <c r="AB88" s="116">
        <f t="shared" si="2"/>
        <v>295100</v>
      </c>
      <c r="AC88">
        <v>295100</v>
      </c>
      <c r="AE88">
        <f t="shared" si="3"/>
        <v>45</v>
      </c>
      <c r="AF88">
        <f>50-C88</f>
        <v>41</v>
      </c>
      <c r="AI88">
        <f>50-D88</f>
        <v>41</v>
      </c>
      <c r="AJ88">
        <f>50-E88</f>
        <v>9</v>
      </c>
      <c r="AK88">
        <f>50-F88</f>
        <v>49</v>
      </c>
      <c r="AL88">
        <f>50-G88</f>
        <v>49</v>
      </c>
      <c r="AM88">
        <f>50-H88</f>
        <v>20</v>
      </c>
      <c r="AN88">
        <f>50-I88</f>
        <v>27</v>
      </c>
      <c r="AO88">
        <f>50-J88</f>
        <v>20</v>
      </c>
      <c r="AP88">
        <f>50-K88</f>
        <v>49</v>
      </c>
      <c r="AQ88">
        <f>50-L88</f>
        <v>42</v>
      </c>
      <c r="AR88">
        <f>50-M88</f>
        <v>28</v>
      </c>
      <c r="AS88">
        <f>50-N88</f>
        <v>47</v>
      </c>
      <c r="AT88">
        <f>50-O88</f>
        <v>43</v>
      </c>
      <c r="AU88">
        <f>50-P88</f>
        <v>49</v>
      </c>
      <c r="AV88">
        <f>50-Q88</f>
        <v>9</v>
      </c>
      <c r="AW88">
        <f>50-R88</f>
        <v>17</v>
      </c>
      <c r="AX88">
        <f>50-S88</f>
        <v>40</v>
      </c>
      <c r="AY88">
        <f>50-T88</f>
        <v>15</v>
      </c>
      <c r="AZ88">
        <f>50-U88</f>
        <v>49</v>
      </c>
      <c r="BA88">
        <f>50-V88</f>
        <v>48</v>
      </c>
      <c r="BB88">
        <f>50-W88</f>
        <v>44</v>
      </c>
      <c r="BC88">
        <f>50-X88</f>
        <v>49</v>
      </c>
      <c r="BD88">
        <f>50-Y88</f>
        <v>49</v>
      </c>
      <c r="BE88">
        <f>50-Z88</f>
        <v>49</v>
      </c>
      <c r="BF88">
        <f>50-AA88</f>
        <v>48</v>
      </c>
      <c r="BG88">
        <f>AB88</f>
        <v>295100</v>
      </c>
    </row>
    <row r="89" spans="1:59" x14ac:dyDescent="0.3">
      <c r="A89" t="s">
        <v>254</v>
      </c>
      <c r="B89" s="136">
        <f t="shared" ref="B89:AA89" si="36">RANK(B37,B$3:B$51,B$1)</f>
        <v>5</v>
      </c>
      <c r="C89" s="136">
        <f t="shared" si="36"/>
        <v>9</v>
      </c>
      <c r="D89" s="136">
        <f t="shared" si="36"/>
        <v>9</v>
      </c>
      <c r="E89" s="136">
        <f t="shared" si="36"/>
        <v>7</v>
      </c>
      <c r="F89" s="116">
        <f t="shared" si="36"/>
        <v>1</v>
      </c>
      <c r="G89" s="116">
        <f t="shared" si="36"/>
        <v>1</v>
      </c>
      <c r="H89" s="116">
        <f t="shared" si="36"/>
        <v>30</v>
      </c>
      <c r="I89" s="116">
        <f t="shared" si="36"/>
        <v>1</v>
      </c>
      <c r="J89" s="116">
        <f t="shared" si="36"/>
        <v>30</v>
      </c>
      <c r="K89" s="136">
        <f t="shared" si="36"/>
        <v>1</v>
      </c>
      <c r="L89" s="136">
        <f t="shared" si="36"/>
        <v>8</v>
      </c>
      <c r="M89" s="116">
        <f t="shared" si="36"/>
        <v>16</v>
      </c>
      <c r="N89" s="116">
        <f t="shared" si="36"/>
        <v>3</v>
      </c>
      <c r="O89" s="116">
        <f t="shared" si="36"/>
        <v>1</v>
      </c>
      <c r="P89" s="136">
        <f t="shared" si="36"/>
        <v>1</v>
      </c>
      <c r="Q89" s="116">
        <f t="shared" si="36"/>
        <v>41</v>
      </c>
      <c r="R89" s="136">
        <f t="shared" si="36"/>
        <v>33</v>
      </c>
      <c r="S89" s="116">
        <f t="shared" si="36"/>
        <v>10</v>
      </c>
      <c r="T89" s="136">
        <f t="shared" si="36"/>
        <v>17</v>
      </c>
      <c r="U89" s="116">
        <f t="shared" si="36"/>
        <v>1</v>
      </c>
      <c r="V89" s="136">
        <f t="shared" si="36"/>
        <v>2</v>
      </c>
      <c r="W89" s="116">
        <f t="shared" si="36"/>
        <v>21</v>
      </c>
      <c r="X89" s="136">
        <f t="shared" si="36"/>
        <v>1</v>
      </c>
      <c r="Y89" s="116">
        <f t="shared" si="36"/>
        <v>1</v>
      </c>
      <c r="Z89" s="116">
        <f t="shared" si="36"/>
        <v>1</v>
      </c>
      <c r="AA89" s="116">
        <f t="shared" si="36"/>
        <v>2</v>
      </c>
      <c r="AB89" s="116">
        <f t="shared" si="2"/>
        <v>319204</v>
      </c>
      <c r="AC89">
        <v>319204</v>
      </c>
      <c r="AE89">
        <f t="shared" si="3"/>
        <v>45</v>
      </c>
      <c r="AF89">
        <f>50-C89</f>
        <v>41</v>
      </c>
      <c r="AI89">
        <f>50-D89</f>
        <v>41</v>
      </c>
      <c r="AJ89">
        <f>50-E89</f>
        <v>43</v>
      </c>
      <c r="AK89">
        <f>50-F89</f>
        <v>49</v>
      </c>
      <c r="AL89">
        <f>50-G89</f>
        <v>49</v>
      </c>
      <c r="AM89">
        <f>50-H89</f>
        <v>20</v>
      </c>
      <c r="AN89">
        <f>50-I89</f>
        <v>49</v>
      </c>
      <c r="AO89">
        <f>50-J89</f>
        <v>20</v>
      </c>
      <c r="AP89">
        <f>50-K89</f>
        <v>49</v>
      </c>
      <c r="AQ89">
        <f>50-L89</f>
        <v>42</v>
      </c>
      <c r="AR89">
        <f>50-M89</f>
        <v>34</v>
      </c>
      <c r="AS89">
        <f>50-N89</f>
        <v>47</v>
      </c>
      <c r="AT89">
        <f>50-O89</f>
        <v>49</v>
      </c>
      <c r="AU89">
        <f>50-P89</f>
        <v>49</v>
      </c>
      <c r="AV89">
        <f>50-Q89</f>
        <v>9</v>
      </c>
      <c r="AW89">
        <f>50-R89</f>
        <v>17</v>
      </c>
      <c r="AX89">
        <f>50-S89</f>
        <v>40</v>
      </c>
      <c r="AY89">
        <f>50-T89</f>
        <v>33</v>
      </c>
      <c r="AZ89">
        <f>50-U89</f>
        <v>49</v>
      </c>
      <c r="BA89">
        <f>50-V89</f>
        <v>48</v>
      </c>
      <c r="BB89">
        <f>50-W89</f>
        <v>29</v>
      </c>
      <c r="BC89">
        <f>50-X89</f>
        <v>49</v>
      </c>
      <c r="BD89">
        <f>50-Y89</f>
        <v>49</v>
      </c>
      <c r="BE89">
        <f>50-Z89</f>
        <v>49</v>
      </c>
      <c r="BF89">
        <f>50-AA89</f>
        <v>48</v>
      </c>
      <c r="BG89">
        <f>AB89</f>
        <v>319204</v>
      </c>
    </row>
    <row r="90" spans="1:59" x14ac:dyDescent="0.3">
      <c r="A90" t="s">
        <v>255</v>
      </c>
      <c r="B90" s="136">
        <f t="shared" ref="B90:AA90" si="37">RANK(B38,B$3:B$51,B$1)</f>
        <v>5</v>
      </c>
      <c r="C90" s="136">
        <f t="shared" si="37"/>
        <v>1</v>
      </c>
      <c r="D90" s="136">
        <f t="shared" si="37"/>
        <v>9</v>
      </c>
      <c r="E90" s="136">
        <f t="shared" si="37"/>
        <v>41</v>
      </c>
      <c r="F90" s="116">
        <f t="shared" si="37"/>
        <v>1</v>
      </c>
      <c r="G90" s="116">
        <f t="shared" si="37"/>
        <v>1</v>
      </c>
      <c r="H90" s="116">
        <f t="shared" si="37"/>
        <v>30</v>
      </c>
      <c r="I90" s="116">
        <f t="shared" si="37"/>
        <v>23</v>
      </c>
      <c r="J90" s="116">
        <f t="shared" si="37"/>
        <v>30</v>
      </c>
      <c r="K90" s="136">
        <f t="shared" si="37"/>
        <v>1</v>
      </c>
      <c r="L90" s="136">
        <f t="shared" si="37"/>
        <v>8</v>
      </c>
      <c r="M90" s="116">
        <f t="shared" si="37"/>
        <v>22</v>
      </c>
      <c r="N90" s="116">
        <f t="shared" si="37"/>
        <v>3</v>
      </c>
      <c r="O90" s="116">
        <f t="shared" si="37"/>
        <v>7</v>
      </c>
      <c r="P90" s="136">
        <f t="shared" si="37"/>
        <v>1</v>
      </c>
      <c r="Q90" s="116">
        <f t="shared" si="37"/>
        <v>41</v>
      </c>
      <c r="R90" s="136">
        <f t="shared" si="37"/>
        <v>33</v>
      </c>
      <c r="S90" s="116">
        <f t="shared" si="37"/>
        <v>1</v>
      </c>
      <c r="T90" s="136">
        <f t="shared" si="37"/>
        <v>35</v>
      </c>
      <c r="U90" s="116">
        <f t="shared" si="37"/>
        <v>1</v>
      </c>
      <c r="V90" s="136">
        <f t="shared" si="37"/>
        <v>2</v>
      </c>
      <c r="W90" s="116">
        <f t="shared" si="37"/>
        <v>6</v>
      </c>
      <c r="X90" s="136">
        <f t="shared" si="37"/>
        <v>1</v>
      </c>
      <c r="Y90" s="116">
        <f t="shared" si="37"/>
        <v>1</v>
      </c>
      <c r="Z90" s="116">
        <f t="shared" si="37"/>
        <v>1</v>
      </c>
      <c r="AA90" s="116">
        <f t="shared" si="37"/>
        <v>2</v>
      </c>
      <c r="AB90" s="116">
        <f t="shared" si="2"/>
        <v>302500</v>
      </c>
      <c r="AC90">
        <v>302500</v>
      </c>
      <c r="AE90">
        <f t="shared" si="3"/>
        <v>45</v>
      </c>
      <c r="AF90">
        <f>50-C90</f>
        <v>49</v>
      </c>
      <c r="AI90">
        <f>50-D90</f>
        <v>41</v>
      </c>
      <c r="AJ90">
        <f>50-E90</f>
        <v>9</v>
      </c>
      <c r="AK90">
        <f>50-F90</f>
        <v>49</v>
      </c>
      <c r="AL90">
        <f>50-G90</f>
        <v>49</v>
      </c>
      <c r="AM90">
        <f>50-H90</f>
        <v>20</v>
      </c>
      <c r="AN90">
        <f>50-I90</f>
        <v>27</v>
      </c>
      <c r="AO90">
        <f>50-J90</f>
        <v>20</v>
      </c>
      <c r="AP90">
        <f>50-K90</f>
        <v>49</v>
      </c>
      <c r="AQ90">
        <f>50-L90</f>
        <v>42</v>
      </c>
      <c r="AR90">
        <f>50-M90</f>
        <v>28</v>
      </c>
      <c r="AS90">
        <f>50-N90</f>
        <v>47</v>
      </c>
      <c r="AT90">
        <f>50-O90</f>
        <v>43</v>
      </c>
      <c r="AU90">
        <f>50-P90</f>
        <v>49</v>
      </c>
      <c r="AV90">
        <f>50-Q90</f>
        <v>9</v>
      </c>
      <c r="AW90">
        <f>50-R90</f>
        <v>17</v>
      </c>
      <c r="AX90">
        <f>50-S90</f>
        <v>49</v>
      </c>
      <c r="AY90">
        <f>50-T90</f>
        <v>15</v>
      </c>
      <c r="AZ90">
        <f>50-U90</f>
        <v>49</v>
      </c>
      <c r="BA90">
        <f>50-V90</f>
        <v>48</v>
      </c>
      <c r="BB90">
        <f>50-W90</f>
        <v>44</v>
      </c>
      <c r="BC90">
        <f>50-X90</f>
        <v>49</v>
      </c>
      <c r="BD90">
        <f>50-Y90</f>
        <v>49</v>
      </c>
      <c r="BE90">
        <f>50-Z90</f>
        <v>49</v>
      </c>
      <c r="BF90">
        <f>50-AA90</f>
        <v>48</v>
      </c>
      <c r="BG90">
        <f>AB90</f>
        <v>302500</v>
      </c>
    </row>
    <row r="91" spans="1:59" x14ac:dyDescent="0.3">
      <c r="A91" t="s">
        <v>256</v>
      </c>
      <c r="B91" s="136">
        <f t="shared" ref="B91:AA91" si="38">RANK(B39,B$3:B$51,B$1)</f>
        <v>5</v>
      </c>
      <c r="C91" s="136">
        <f t="shared" si="38"/>
        <v>9</v>
      </c>
      <c r="D91" s="136">
        <f t="shared" si="38"/>
        <v>9</v>
      </c>
      <c r="E91" s="136">
        <f t="shared" si="38"/>
        <v>41</v>
      </c>
      <c r="F91" s="116">
        <f t="shared" si="38"/>
        <v>1</v>
      </c>
      <c r="G91" s="116">
        <f t="shared" si="38"/>
        <v>1</v>
      </c>
      <c r="H91" s="116">
        <f t="shared" si="38"/>
        <v>30</v>
      </c>
      <c r="I91" s="116">
        <f t="shared" si="38"/>
        <v>23</v>
      </c>
      <c r="J91" s="116">
        <f t="shared" si="38"/>
        <v>30</v>
      </c>
      <c r="K91" s="136">
        <f t="shared" si="38"/>
        <v>1</v>
      </c>
      <c r="L91" s="136">
        <f t="shared" si="38"/>
        <v>8</v>
      </c>
      <c r="M91" s="116">
        <f t="shared" si="38"/>
        <v>22</v>
      </c>
      <c r="N91" s="116">
        <f t="shared" si="38"/>
        <v>3</v>
      </c>
      <c r="O91" s="116">
        <f t="shared" si="38"/>
        <v>7</v>
      </c>
      <c r="P91" s="136">
        <f t="shared" si="38"/>
        <v>1</v>
      </c>
      <c r="Q91" s="116">
        <f t="shared" si="38"/>
        <v>41</v>
      </c>
      <c r="R91" s="136">
        <f t="shared" si="38"/>
        <v>33</v>
      </c>
      <c r="S91" s="116">
        <f t="shared" si="38"/>
        <v>1</v>
      </c>
      <c r="T91" s="136">
        <f t="shared" si="38"/>
        <v>35</v>
      </c>
      <c r="U91" s="116">
        <f t="shared" si="38"/>
        <v>1</v>
      </c>
      <c r="V91" s="136">
        <f t="shared" si="38"/>
        <v>2</v>
      </c>
      <c r="W91" s="116">
        <f t="shared" si="38"/>
        <v>6</v>
      </c>
      <c r="X91" s="136">
        <f t="shared" si="38"/>
        <v>1</v>
      </c>
      <c r="Y91" s="116">
        <f t="shared" si="38"/>
        <v>1</v>
      </c>
      <c r="Z91" s="116">
        <f t="shared" si="38"/>
        <v>1</v>
      </c>
      <c r="AA91" s="116">
        <f t="shared" si="38"/>
        <v>2</v>
      </c>
      <c r="AB91" s="116">
        <f t="shared" si="2"/>
        <v>248990</v>
      </c>
      <c r="AC91">
        <v>248990</v>
      </c>
      <c r="AE91">
        <f t="shared" si="3"/>
        <v>45</v>
      </c>
      <c r="AF91">
        <f>50-C91</f>
        <v>41</v>
      </c>
      <c r="AI91">
        <f>50-D91</f>
        <v>41</v>
      </c>
      <c r="AJ91">
        <f>50-E91</f>
        <v>9</v>
      </c>
      <c r="AK91">
        <f>50-F91</f>
        <v>49</v>
      </c>
      <c r="AL91">
        <f>50-G91</f>
        <v>49</v>
      </c>
      <c r="AM91">
        <f>50-H91</f>
        <v>20</v>
      </c>
      <c r="AN91">
        <f>50-I91</f>
        <v>27</v>
      </c>
      <c r="AO91">
        <f>50-J91</f>
        <v>20</v>
      </c>
      <c r="AP91">
        <f>50-K91</f>
        <v>49</v>
      </c>
      <c r="AQ91">
        <f>50-L91</f>
        <v>42</v>
      </c>
      <c r="AR91">
        <f>50-M91</f>
        <v>28</v>
      </c>
      <c r="AS91">
        <f>50-N91</f>
        <v>47</v>
      </c>
      <c r="AT91">
        <f>50-O91</f>
        <v>43</v>
      </c>
      <c r="AU91">
        <f>50-P91</f>
        <v>49</v>
      </c>
      <c r="AV91">
        <f>50-Q91</f>
        <v>9</v>
      </c>
      <c r="AW91">
        <f>50-R91</f>
        <v>17</v>
      </c>
      <c r="AX91">
        <f>50-S91</f>
        <v>49</v>
      </c>
      <c r="AY91">
        <f>50-T91</f>
        <v>15</v>
      </c>
      <c r="AZ91">
        <f>50-U91</f>
        <v>49</v>
      </c>
      <c r="BA91">
        <f>50-V91</f>
        <v>48</v>
      </c>
      <c r="BB91">
        <f>50-W91</f>
        <v>44</v>
      </c>
      <c r="BC91">
        <f>50-X91</f>
        <v>49</v>
      </c>
      <c r="BD91">
        <f>50-Y91</f>
        <v>49</v>
      </c>
      <c r="BE91">
        <f>50-Z91</f>
        <v>49</v>
      </c>
      <c r="BF91">
        <f>50-AA91</f>
        <v>48</v>
      </c>
      <c r="BG91">
        <f>AB91</f>
        <v>248990</v>
      </c>
    </row>
    <row r="92" spans="1:59" x14ac:dyDescent="0.3">
      <c r="A92" t="s">
        <v>258</v>
      </c>
      <c r="B92" s="136">
        <f t="shared" ref="B92:AA92" si="39">RANK(B40,B$3:B$51,B$1)</f>
        <v>5</v>
      </c>
      <c r="C92" s="136">
        <f t="shared" si="39"/>
        <v>1</v>
      </c>
      <c r="D92" s="136">
        <f t="shared" si="39"/>
        <v>5</v>
      </c>
      <c r="E92" s="136">
        <f t="shared" si="39"/>
        <v>5</v>
      </c>
      <c r="F92" s="116">
        <f t="shared" si="39"/>
        <v>10</v>
      </c>
      <c r="G92" s="116">
        <f t="shared" si="39"/>
        <v>14</v>
      </c>
      <c r="H92" s="116">
        <f t="shared" si="39"/>
        <v>30</v>
      </c>
      <c r="I92" s="116">
        <f t="shared" si="39"/>
        <v>1</v>
      </c>
      <c r="J92" s="116">
        <f t="shared" si="39"/>
        <v>30</v>
      </c>
      <c r="K92" s="136">
        <f t="shared" si="39"/>
        <v>9</v>
      </c>
      <c r="L92" s="136">
        <f t="shared" si="39"/>
        <v>1</v>
      </c>
      <c r="M92" s="116">
        <f t="shared" si="39"/>
        <v>16</v>
      </c>
      <c r="N92" s="116">
        <f t="shared" si="39"/>
        <v>3</v>
      </c>
      <c r="O92" s="116">
        <f t="shared" si="39"/>
        <v>1</v>
      </c>
      <c r="P92" s="136">
        <f t="shared" si="39"/>
        <v>10</v>
      </c>
      <c r="Q92" s="116">
        <f t="shared" si="39"/>
        <v>1</v>
      </c>
      <c r="R92" s="136">
        <f t="shared" si="39"/>
        <v>33</v>
      </c>
      <c r="S92" s="116">
        <f t="shared" si="39"/>
        <v>10</v>
      </c>
      <c r="T92" s="136">
        <f t="shared" si="39"/>
        <v>29</v>
      </c>
      <c r="U92" s="116">
        <f t="shared" si="39"/>
        <v>1</v>
      </c>
      <c r="V92" s="136">
        <f t="shared" si="39"/>
        <v>1</v>
      </c>
      <c r="W92" s="116">
        <f t="shared" si="39"/>
        <v>36</v>
      </c>
      <c r="X92" s="136">
        <f t="shared" si="39"/>
        <v>1</v>
      </c>
      <c r="Y92" s="116">
        <f t="shared" si="39"/>
        <v>1</v>
      </c>
      <c r="Z92" s="116">
        <f t="shared" si="39"/>
        <v>1</v>
      </c>
      <c r="AA92" s="116">
        <f t="shared" si="39"/>
        <v>2</v>
      </c>
      <c r="AB92" s="116">
        <f t="shared" si="2"/>
        <v>329040</v>
      </c>
      <c r="AC92">
        <v>329040</v>
      </c>
      <c r="AE92">
        <f t="shared" si="3"/>
        <v>45</v>
      </c>
      <c r="AF92">
        <f>50-C92</f>
        <v>49</v>
      </c>
      <c r="AI92">
        <f>50-D92</f>
        <v>45</v>
      </c>
      <c r="AJ92">
        <f>50-E92</f>
        <v>45</v>
      </c>
      <c r="AK92">
        <f>50-F92</f>
        <v>40</v>
      </c>
      <c r="AL92">
        <f>50-G92</f>
        <v>36</v>
      </c>
      <c r="AM92">
        <f>50-H92</f>
        <v>20</v>
      </c>
      <c r="AN92">
        <f>50-I92</f>
        <v>49</v>
      </c>
      <c r="AO92">
        <f>50-J92</f>
        <v>20</v>
      </c>
      <c r="AP92">
        <f>50-K92</f>
        <v>41</v>
      </c>
      <c r="AQ92">
        <f>50-L92</f>
        <v>49</v>
      </c>
      <c r="AR92">
        <f>50-M92</f>
        <v>34</v>
      </c>
      <c r="AS92">
        <f>50-N92</f>
        <v>47</v>
      </c>
      <c r="AT92">
        <f>50-O92</f>
        <v>49</v>
      </c>
      <c r="AU92">
        <f>50-P92</f>
        <v>40</v>
      </c>
      <c r="AV92">
        <f>50-Q92</f>
        <v>49</v>
      </c>
      <c r="AW92">
        <f>50-R92</f>
        <v>17</v>
      </c>
      <c r="AX92">
        <f>50-S92</f>
        <v>40</v>
      </c>
      <c r="AY92">
        <f>50-T92</f>
        <v>21</v>
      </c>
      <c r="AZ92">
        <f>50-U92</f>
        <v>49</v>
      </c>
      <c r="BA92">
        <f>50-V92</f>
        <v>49</v>
      </c>
      <c r="BB92">
        <f>50-W92</f>
        <v>14</v>
      </c>
      <c r="BC92">
        <f>50-X92</f>
        <v>49</v>
      </c>
      <c r="BD92">
        <f>50-Y92</f>
        <v>49</v>
      </c>
      <c r="BE92">
        <f>50-Z92</f>
        <v>49</v>
      </c>
      <c r="BF92">
        <f>50-AA92</f>
        <v>48</v>
      </c>
      <c r="BG92">
        <f>AB92</f>
        <v>329040</v>
      </c>
    </row>
    <row r="93" spans="1:59" x14ac:dyDescent="0.3">
      <c r="A93" t="s">
        <v>259</v>
      </c>
      <c r="B93" s="136">
        <f t="shared" ref="B93:AA93" si="40">RANK(B41,B$3:B$51,B$1)</f>
        <v>19</v>
      </c>
      <c r="C93" s="136">
        <f t="shared" si="40"/>
        <v>9</v>
      </c>
      <c r="D93" s="136">
        <f t="shared" si="40"/>
        <v>2</v>
      </c>
      <c r="E93" s="136">
        <f t="shared" si="40"/>
        <v>44</v>
      </c>
      <c r="F93" s="116">
        <f t="shared" si="40"/>
        <v>10</v>
      </c>
      <c r="G93" s="116">
        <f t="shared" si="40"/>
        <v>14</v>
      </c>
      <c r="H93" s="116">
        <f t="shared" si="40"/>
        <v>30</v>
      </c>
      <c r="I93" s="116">
        <f t="shared" si="40"/>
        <v>23</v>
      </c>
      <c r="J93" s="116">
        <f t="shared" si="40"/>
        <v>30</v>
      </c>
      <c r="K93" s="136">
        <f t="shared" si="40"/>
        <v>9</v>
      </c>
      <c r="L93" s="136">
        <f t="shared" si="40"/>
        <v>1</v>
      </c>
      <c r="M93" s="116">
        <f t="shared" si="40"/>
        <v>22</v>
      </c>
      <c r="N93" s="116">
        <f t="shared" si="40"/>
        <v>3</v>
      </c>
      <c r="O93" s="116">
        <f t="shared" si="40"/>
        <v>7</v>
      </c>
      <c r="P93" s="136">
        <f t="shared" si="40"/>
        <v>10</v>
      </c>
      <c r="Q93" s="116">
        <f t="shared" si="40"/>
        <v>1</v>
      </c>
      <c r="R93" s="136">
        <f t="shared" si="40"/>
        <v>1</v>
      </c>
      <c r="S93" s="116">
        <f t="shared" si="40"/>
        <v>10</v>
      </c>
      <c r="T93" s="136">
        <f t="shared" si="40"/>
        <v>45</v>
      </c>
      <c r="U93" s="116">
        <f t="shared" si="40"/>
        <v>1</v>
      </c>
      <c r="V93" s="136">
        <f t="shared" si="40"/>
        <v>2</v>
      </c>
      <c r="W93" s="116">
        <f t="shared" si="40"/>
        <v>4</v>
      </c>
      <c r="X93" s="136">
        <f t="shared" si="40"/>
        <v>1</v>
      </c>
      <c r="Y93" s="116">
        <f t="shared" si="40"/>
        <v>1</v>
      </c>
      <c r="Z93" s="116">
        <f t="shared" si="40"/>
        <v>1</v>
      </c>
      <c r="AA93" s="116">
        <f t="shared" si="40"/>
        <v>2</v>
      </c>
      <c r="AB93" s="116">
        <f t="shared" si="2"/>
        <v>336820</v>
      </c>
      <c r="AC93">
        <v>336820</v>
      </c>
      <c r="AE93">
        <f t="shared" si="3"/>
        <v>31</v>
      </c>
      <c r="AF93">
        <f>50-C93</f>
        <v>41</v>
      </c>
      <c r="AI93">
        <f>50-D93</f>
        <v>48</v>
      </c>
      <c r="AJ93">
        <f>50-E93</f>
        <v>6</v>
      </c>
      <c r="AK93">
        <f>50-F93</f>
        <v>40</v>
      </c>
      <c r="AL93">
        <f>50-G93</f>
        <v>36</v>
      </c>
      <c r="AM93">
        <f>50-H93</f>
        <v>20</v>
      </c>
      <c r="AN93">
        <f>50-I93</f>
        <v>27</v>
      </c>
      <c r="AO93">
        <f>50-J93</f>
        <v>20</v>
      </c>
      <c r="AP93">
        <f>50-K93</f>
        <v>41</v>
      </c>
      <c r="AQ93">
        <f>50-L93</f>
        <v>49</v>
      </c>
      <c r="AR93">
        <f>50-M93</f>
        <v>28</v>
      </c>
      <c r="AS93">
        <f>50-N93</f>
        <v>47</v>
      </c>
      <c r="AT93">
        <f>50-O93</f>
        <v>43</v>
      </c>
      <c r="AU93">
        <f>50-P93</f>
        <v>40</v>
      </c>
      <c r="AV93">
        <f>50-Q93</f>
        <v>49</v>
      </c>
      <c r="AW93">
        <f>50-R93</f>
        <v>49</v>
      </c>
      <c r="AX93">
        <f>50-S93</f>
        <v>40</v>
      </c>
      <c r="AY93">
        <f>50-T93</f>
        <v>5</v>
      </c>
      <c r="AZ93">
        <f>50-U93</f>
        <v>49</v>
      </c>
      <c r="BA93">
        <f>50-V93</f>
        <v>48</v>
      </c>
      <c r="BB93">
        <f>50-W93</f>
        <v>46</v>
      </c>
      <c r="BC93">
        <f>50-X93</f>
        <v>49</v>
      </c>
      <c r="BD93">
        <f>50-Y93</f>
        <v>49</v>
      </c>
      <c r="BE93">
        <f>50-Z93</f>
        <v>49</v>
      </c>
      <c r="BF93">
        <f>50-AA93</f>
        <v>48</v>
      </c>
      <c r="BG93">
        <f>AB93</f>
        <v>336820</v>
      </c>
    </row>
    <row r="94" spans="1:59" x14ac:dyDescent="0.3">
      <c r="A94" t="s">
        <v>260</v>
      </c>
      <c r="B94" s="136">
        <f t="shared" ref="B94:AA94" si="41">RANK(B42,B$3:B$51,B$1)</f>
        <v>19</v>
      </c>
      <c r="C94" s="136">
        <f t="shared" si="41"/>
        <v>9</v>
      </c>
      <c r="D94" s="136">
        <f t="shared" si="41"/>
        <v>2</v>
      </c>
      <c r="E94" s="136">
        <f t="shared" si="41"/>
        <v>30</v>
      </c>
      <c r="F94" s="116">
        <f t="shared" si="41"/>
        <v>10</v>
      </c>
      <c r="G94" s="116">
        <f t="shared" si="41"/>
        <v>14</v>
      </c>
      <c r="H94" s="116">
        <f t="shared" si="41"/>
        <v>30</v>
      </c>
      <c r="I94" s="116">
        <f t="shared" si="41"/>
        <v>23</v>
      </c>
      <c r="J94" s="116">
        <f t="shared" si="41"/>
        <v>30</v>
      </c>
      <c r="K94" s="136">
        <f t="shared" si="41"/>
        <v>9</v>
      </c>
      <c r="L94" s="136">
        <f t="shared" si="41"/>
        <v>1</v>
      </c>
      <c r="M94" s="116">
        <f t="shared" si="41"/>
        <v>22</v>
      </c>
      <c r="N94" s="116">
        <f t="shared" si="41"/>
        <v>3</v>
      </c>
      <c r="O94" s="116">
        <f t="shared" si="41"/>
        <v>7</v>
      </c>
      <c r="P94" s="136">
        <f t="shared" si="41"/>
        <v>10</v>
      </c>
      <c r="Q94" s="116">
        <f t="shared" si="41"/>
        <v>1</v>
      </c>
      <c r="R94" s="136">
        <f t="shared" si="41"/>
        <v>1</v>
      </c>
      <c r="S94" s="116">
        <f t="shared" si="41"/>
        <v>10</v>
      </c>
      <c r="T94" s="136">
        <f t="shared" si="41"/>
        <v>31</v>
      </c>
      <c r="U94" s="116">
        <f t="shared" si="41"/>
        <v>1</v>
      </c>
      <c r="V94" s="136">
        <f t="shared" si="41"/>
        <v>2</v>
      </c>
      <c r="W94" s="116">
        <f t="shared" si="41"/>
        <v>14</v>
      </c>
      <c r="X94" s="136">
        <f t="shared" si="41"/>
        <v>1</v>
      </c>
      <c r="Y94" s="116">
        <f t="shared" si="41"/>
        <v>1</v>
      </c>
      <c r="Z94" s="116">
        <f t="shared" si="41"/>
        <v>1</v>
      </c>
      <c r="AA94" s="116">
        <f t="shared" si="41"/>
        <v>2</v>
      </c>
      <c r="AB94" s="116">
        <f t="shared" si="2"/>
        <v>356945</v>
      </c>
      <c r="AC94">
        <v>356945</v>
      </c>
      <c r="AE94">
        <f t="shared" si="3"/>
        <v>31</v>
      </c>
      <c r="AF94">
        <f>50-C94</f>
        <v>41</v>
      </c>
      <c r="AI94">
        <f>50-D94</f>
        <v>48</v>
      </c>
      <c r="AJ94">
        <f>50-E94</f>
        <v>20</v>
      </c>
      <c r="AK94">
        <f>50-F94</f>
        <v>40</v>
      </c>
      <c r="AL94">
        <f>50-G94</f>
        <v>36</v>
      </c>
      <c r="AM94">
        <f>50-H94</f>
        <v>20</v>
      </c>
      <c r="AN94">
        <f>50-I94</f>
        <v>27</v>
      </c>
      <c r="AO94">
        <f>50-J94</f>
        <v>20</v>
      </c>
      <c r="AP94">
        <f>50-K94</f>
        <v>41</v>
      </c>
      <c r="AQ94">
        <f>50-L94</f>
        <v>49</v>
      </c>
      <c r="AR94">
        <f>50-M94</f>
        <v>28</v>
      </c>
      <c r="AS94">
        <f>50-N94</f>
        <v>47</v>
      </c>
      <c r="AT94">
        <f>50-O94</f>
        <v>43</v>
      </c>
      <c r="AU94">
        <f>50-P94</f>
        <v>40</v>
      </c>
      <c r="AV94">
        <f>50-Q94</f>
        <v>49</v>
      </c>
      <c r="AW94">
        <f>50-R94</f>
        <v>49</v>
      </c>
      <c r="AX94">
        <f>50-S94</f>
        <v>40</v>
      </c>
      <c r="AY94">
        <f>50-T94</f>
        <v>19</v>
      </c>
      <c r="AZ94">
        <f>50-U94</f>
        <v>49</v>
      </c>
      <c r="BA94">
        <f>50-V94</f>
        <v>48</v>
      </c>
      <c r="BB94">
        <f>50-W94</f>
        <v>36</v>
      </c>
      <c r="BC94">
        <f>50-X94</f>
        <v>49</v>
      </c>
      <c r="BD94">
        <f>50-Y94</f>
        <v>49</v>
      </c>
      <c r="BE94">
        <f>50-Z94</f>
        <v>49</v>
      </c>
      <c r="BF94">
        <f>50-AA94</f>
        <v>48</v>
      </c>
      <c r="BG94">
        <f>AB94</f>
        <v>356945</v>
      </c>
    </row>
    <row r="95" spans="1:59" x14ac:dyDescent="0.3">
      <c r="A95" t="s">
        <v>261</v>
      </c>
      <c r="B95" s="136">
        <f t="shared" ref="B95:AA95" si="42">RANK(B43,B$3:B$51,B$1)</f>
        <v>5</v>
      </c>
      <c r="C95" s="136">
        <f t="shared" si="42"/>
        <v>1</v>
      </c>
      <c r="D95" s="136">
        <f t="shared" si="42"/>
        <v>9</v>
      </c>
      <c r="E95" s="136">
        <f t="shared" si="42"/>
        <v>7</v>
      </c>
      <c r="F95" s="116">
        <f t="shared" si="42"/>
        <v>1</v>
      </c>
      <c r="G95" s="116">
        <f t="shared" si="42"/>
        <v>1</v>
      </c>
      <c r="H95" s="116">
        <f t="shared" si="42"/>
        <v>30</v>
      </c>
      <c r="I95" s="116">
        <f t="shared" si="42"/>
        <v>1</v>
      </c>
      <c r="J95" s="116">
        <f t="shared" si="42"/>
        <v>30</v>
      </c>
      <c r="K95" s="136">
        <f t="shared" si="42"/>
        <v>1</v>
      </c>
      <c r="L95" s="136">
        <f t="shared" si="42"/>
        <v>8</v>
      </c>
      <c r="M95" s="116">
        <f t="shared" si="42"/>
        <v>16</v>
      </c>
      <c r="N95" s="116">
        <f t="shared" si="42"/>
        <v>3</v>
      </c>
      <c r="O95" s="116">
        <f t="shared" si="42"/>
        <v>1</v>
      </c>
      <c r="P95" s="136">
        <f t="shared" si="42"/>
        <v>1</v>
      </c>
      <c r="Q95" s="116">
        <f t="shared" si="42"/>
        <v>41</v>
      </c>
      <c r="R95" s="136">
        <f t="shared" si="42"/>
        <v>33</v>
      </c>
      <c r="S95" s="116">
        <f t="shared" si="42"/>
        <v>1</v>
      </c>
      <c r="T95" s="136">
        <f t="shared" si="42"/>
        <v>17</v>
      </c>
      <c r="U95" s="116">
        <f t="shared" si="42"/>
        <v>1</v>
      </c>
      <c r="V95" s="136">
        <f t="shared" si="42"/>
        <v>2</v>
      </c>
      <c r="W95" s="116">
        <f t="shared" si="42"/>
        <v>24</v>
      </c>
      <c r="X95" s="136">
        <f t="shared" si="42"/>
        <v>1</v>
      </c>
      <c r="Y95" s="116">
        <f t="shared" si="42"/>
        <v>1</v>
      </c>
      <c r="Z95" s="116">
        <f t="shared" si="42"/>
        <v>1</v>
      </c>
      <c r="AA95" s="116">
        <f t="shared" si="42"/>
        <v>2</v>
      </c>
      <c r="AB95" s="116">
        <f t="shared" si="2"/>
        <v>342195</v>
      </c>
      <c r="AC95">
        <v>342195</v>
      </c>
      <c r="AE95">
        <f t="shared" si="3"/>
        <v>45</v>
      </c>
      <c r="AF95">
        <f>50-C95</f>
        <v>49</v>
      </c>
      <c r="AI95">
        <f>50-D95</f>
        <v>41</v>
      </c>
      <c r="AJ95">
        <f>50-E95</f>
        <v>43</v>
      </c>
      <c r="AK95">
        <f>50-F95</f>
        <v>49</v>
      </c>
      <c r="AL95">
        <f>50-G95</f>
        <v>49</v>
      </c>
      <c r="AM95">
        <f>50-H95</f>
        <v>20</v>
      </c>
      <c r="AN95">
        <f>50-I95</f>
        <v>49</v>
      </c>
      <c r="AO95">
        <f>50-J95</f>
        <v>20</v>
      </c>
      <c r="AP95">
        <f>50-K95</f>
        <v>49</v>
      </c>
      <c r="AQ95">
        <f>50-L95</f>
        <v>42</v>
      </c>
      <c r="AR95">
        <f>50-M95</f>
        <v>34</v>
      </c>
      <c r="AS95">
        <f>50-N95</f>
        <v>47</v>
      </c>
      <c r="AT95">
        <f>50-O95</f>
        <v>49</v>
      </c>
      <c r="AU95">
        <f>50-P95</f>
        <v>49</v>
      </c>
      <c r="AV95">
        <f>50-Q95</f>
        <v>9</v>
      </c>
      <c r="AW95">
        <f>50-R95</f>
        <v>17</v>
      </c>
      <c r="AX95">
        <f>50-S95</f>
        <v>49</v>
      </c>
      <c r="AY95">
        <f>50-T95</f>
        <v>33</v>
      </c>
      <c r="AZ95">
        <f>50-U95</f>
        <v>49</v>
      </c>
      <c r="BA95">
        <f>50-V95</f>
        <v>48</v>
      </c>
      <c r="BB95">
        <f>50-W95</f>
        <v>26</v>
      </c>
      <c r="BC95">
        <f>50-X95</f>
        <v>49</v>
      </c>
      <c r="BD95">
        <f>50-Y95</f>
        <v>49</v>
      </c>
      <c r="BE95">
        <f>50-Z95</f>
        <v>49</v>
      </c>
      <c r="BF95">
        <f>50-AA95</f>
        <v>48</v>
      </c>
      <c r="BG95">
        <f>AB95</f>
        <v>342195</v>
      </c>
    </row>
    <row r="96" spans="1:59" x14ac:dyDescent="0.3">
      <c r="A96" t="s">
        <v>264</v>
      </c>
      <c r="B96" s="136">
        <f t="shared" ref="B96:AA96" si="43">RANK(B44,B$3:B$51,B$1)</f>
        <v>5</v>
      </c>
      <c r="C96" s="136">
        <f t="shared" si="43"/>
        <v>1</v>
      </c>
      <c r="D96" s="136">
        <f t="shared" si="43"/>
        <v>9</v>
      </c>
      <c r="E96" s="136">
        <f t="shared" si="43"/>
        <v>1</v>
      </c>
      <c r="F96" s="116">
        <f t="shared" si="43"/>
        <v>1</v>
      </c>
      <c r="G96" s="116">
        <f t="shared" si="43"/>
        <v>1</v>
      </c>
      <c r="H96" s="116">
        <f t="shared" si="43"/>
        <v>1</v>
      </c>
      <c r="I96" s="116">
        <f t="shared" si="43"/>
        <v>1</v>
      </c>
      <c r="J96" s="116">
        <f t="shared" si="43"/>
        <v>1</v>
      </c>
      <c r="K96" s="136">
        <f t="shared" si="43"/>
        <v>6</v>
      </c>
      <c r="L96" s="136">
        <f t="shared" si="43"/>
        <v>8</v>
      </c>
      <c r="M96" s="116">
        <f t="shared" si="43"/>
        <v>16</v>
      </c>
      <c r="N96" s="116">
        <f t="shared" si="43"/>
        <v>3</v>
      </c>
      <c r="O96" s="116">
        <f t="shared" si="43"/>
        <v>1</v>
      </c>
      <c r="P96" s="136">
        <f t="shared" si="43"/>
        <v>1</v>
      </c>
      <c r="Q96" s="116">
        <f t="shared" si="43"/>
        <v>41</v>
      </c>
      <c r="R96" s="136">
        <f t="shared" si="43"/>
        <v>33</v>
      </c>
      <c r="S96" s="116">
        <f t="shared" si="43"/>
        <v>1</v>
      </c>
      <c r="T96" s="136">
        <f t="shared" si="43"/>
        <v>5</v>
      </c>
      <c r="U96" s="116">
        <f t="shared" si="43"/>
        <v>1</v>
      </c>
      <c r="V96" s="136">
        <f t="shared" si="43"/>
        <v>2</v>
      </c>
      <c r="W96" s="116">
        <f t="shared" si="43"/>
        <v>48</v>
      </c>
      <c r="X96" s="136">
        <f t="shared" si="43"/>
        <v>1</v>
      </c>
      <c r="Y96" s="116">
        <f t="shared" si="43"/>
        <v>1</v>
      </c>
      <c r="Z96" s="116">
        <f t="shared" si="43"/>
        <v>1</v>
      </c>
      <c r="AA96" s="116">
        <f t="shared" si="43"/>
        <v>2</v>
      </c>
      <c r="AB96" s="116">
        <f t="shared" si="2"/>
        <v>424880</v>
      </c>
      <c r="AC96">
        <v>424880</v>
      </c>
      <c r="AE96">
        <f t="shared" si="3"/>
        <v>45</v>
      </c>
      <c r="AF96">
        <f>50-C96</f>
        <v>49</v>
      </c>
      <c r="AI96">
        <f>50-D96</f>
        <v>41</v>
      </c>
      <c r="AJ96">
        <f>50-E96</f>
        <v>49</v>
      </c>
      <c r="AK96">
        <f>50-F96</f>
        <v>49</v>
      </c>
      <c r="AL96">
        <f>50-G96</f>
        <v>49</v>
      </c>
      <c r="AM96">
        <f>50-H96</f>
        <v>49</v>
      </c>
      <c r="AN96">
        <f>50-I96</f>
        <v>49</v>
      </c>
      <c r="AO96">
        <f>50-J96</f>
        <v>49</v>
      </c>
      <c r="AP96">
        <f>50-K96</f>
        <v>44</v>
      </c>
      <c r="AQ96">
        <f>50-L96</f>
        <v>42</v>
      </c>
      <c r="AR96">
        <f>50-M96</f>
        <v>34</v>
      </c>
      <c r="AS96">
        <f>50-N96</f>
        <v>47</v>
      </c>
      <c r="AT96">
        <f>50-O96</f>
        <v>49</v>
      </c>
      <c r="AU96">
        <f>50-P96</f>
        <v>49</v>
      </c>
      <c r="AV96">
        <f>50-Q96</f>
        <v>9</v>
      </c>
      <c r="AW96">
        <f>50-R96</f>
        <v>17</v>
      </c>
      <c r="AX96">
        <f>50-S96</f>
        <v>49</v>
      </c>
      <c r="AY96">
        <f>50-T96</f>
        <v>45</v>
      </c>
      <c r="AZ96">
        <f>50-U96</f>
        <v>49</v>
      </c>
      <c r="BA96">
        <f>50-V96</f>
        <v>48</v>
      </c>
      <c r="BB96">
        <f>50-W96</f>
        <v>2</v>
      </c>
      <c r="BC96">
        <f>50-X96</f>
        <v>49</v>
      </c>
      <c r="BD96">
        <f>50-Y96</f>
        <v>49</v>
      </c>
      <c r="BE96">
        <f>50-Z96</f>
        <v>49</v>
      </c>
      <c r="BF96">
        <f>50-AA96</f>
        <v>48</v>
      </c>
      <c r="BG96">
        <f>AB96</f>
        <v>424880</v>
      </c>
    </row>
    <row r="97" spans="1:59" x14ac:dyDescent="0.3">
      <c r="A97" t="s">
        <v>267</v>
      </c>
      <c r="B97" s="136">
        <f t="shared" ref="B97:AA97" si="44">RANK(B45,B$3:B$51,B$1)</f>
        <v>19</v>
      </c>
      <c r="C97" s="136">
        <f t="shared" si="44"/>
        <v>19</v>
      </c>
      <c r="D97" s="136">
        <f t="shared" si="44"/>
        <v>9</v>
      </c>
      <c r="E97" s="136">
        <f t="shared" si="44"/>
        <v>30</v>
      </c>
      <c r="F97" s="116">
        <f t="shared" si="44"/>
        <v>17</v>
      </c>
      <c r="G97" s="116">
        <f t="shared" si="44"/>
        <v>14</v>
      </c>
      <c r="H97" s="116">
        <f t="shared" si="44"/>
        <v>45</v>
      </c>
      <c r="I97" s="116">
        <f t="shared" si="44"/>
        <v>45</v>
      </c>
      <c r="J97" s="116">
        <f t="shared" si="44"/>
        <v>30</v>
      </c>
      <c r="K97" s="136">
        <f t="shared" si="44"/>
        <v>9</v>
      </c>
      <c r="L97" s="136">
        <f t="shared" si="44"/>
        <v>45</v>
      </c>
      <c r="M97" s="116">
        <f t="shared" si="44"/>
        <v>22</v>
      </c>
      <c r="N97" s="116">
        <f t="shared" si="44"/>
        <v>1</v>
      </c>
      <c r="O97" s="116">
        <f t="shared" si="44"/>
        <v>7</v>
      </c>
      <c r="P97" s="136">
        <f t="shared" si="44"/>
        <v>10</v>
      </c>
      <c r="Q97" s="116">
        <f t="shared" si="44"/>
        <v>1</v>
      </c>
      <c r="R97" s="136">
        <f t="shared" si="44"/>
        <v>1</v>
      </c>
      <c r="S97" s="116">
        <f t="shared" si="44"/>
        <v>10</v>
      </c>
      <c r="T97" s="136">
        <f t="shared" si="44"/>
        <v>35</v>
      </c>
      <c r="U97" s="116">
        <f t="shared" si="44"/>
        <v>1</v>
      </c>
      <c r="V97" s="136">
        <f t="shared" si="44"/>
        <v>23</v>
      </c>
      <c r="W97" s="116">
        <f t="shared" si="44"/>
        <v>39</v>
      </c>
      <c r="X97" s="136">
        <f t="shared" si="44"/>
        <v>1</v>
      </c>
      <c r="Y97" s="116">
        <f t="shared" si="44"/>
        <v>1</v>
      </c>
      <c r="Z97" s="116">
        <f t="shared" si="44"/>
        <v>1</v>
      </c>
      <c r="AA97" s="116">
        <f t="shared" si="44"/>
        <v>2</v>
      </c>
      <c r="AB97" s="116">
        <f t="shared" si="2"/>
        <v>262000</v>
      </c>
      <c r="AC97">
        <v>262000</v>
      </c>
      <c r="AE97">
        <f t="shared" si="3"/>
        <v>31</v>
      </c>
      <c r="AF97">
        <f>50-C97</f>
        <v>31</v>
      </c>
      <c r="AI97">
        <f>50-D97</f>
        <v>41</v>
      </c>
      <c r="AJ97">
        <f>50-E97</f>
        <v>20</v>
      </c>
      <c r="AK97">
        <f>50-F97</f>
        <v>33</v>
      </c>
      <c r="AL97">
        <f>50-G97</f>
        <v>36</v>
      </c>
      <c r="AM97">
        <f>50-H97</f>
        <v>5</v>
      </c>
      <c r="AN97">
        <f>50-I97</f>
        <v>5</v>
      </c>
      <c r="AO97">
        <f>50-J97</f>
        <v>20</v>
      </c>
      <c r="AP97">
        <f>50-K97</f>
        <v>41</v>
      </c>
      <c r="AQ97">
        <f>50-L97</f>
        <v>5</v>
      </c>
      <c r="AR97">
        <f>50-M97</f>
        <v>28</v>
      </c>
      <c r="AS97">
        <f>50-N97</f>
        <v>49</v>
      </c>
      <c r="AT97">
        <f>50-O97</f>
        <v>43</v>
      </c>
      <c r="AU97">
        <f>50-P97</f>
        <v>40</v>
      </c>
      <c r="AV97">
        <f>50-Q97</f>
        <v>49</v>
      </c>
      <c r="AW97">
        <f>50-R97</f>
        <v>49</v>
      </c>
      <c r="AX97">
        <f>50-S97</f>
        <v>40</v>
      </c>
      <c r="AY97">
        <f>50-T97</f>
        <v>15</v>
      </c>
      <c r="AZ97">
        <f>50-U97</f>
        <v>49</v>
      </c>
      <c r="BA97">
        <f>50-V97</f>
        <v>27</v>
      </c>
      <c r="BB97">
        <f>50-W97</f>
        <v>11</v>
      </c>
      <c r="BC97">
        <f>50-X97</f>
        <v>49</v>
      </c>
      <c r="BD97">
        <f>50-Y97</f>
        <v>49</v>
      </c>
      <c r="BE97">
        <f>50-Z97</f>
        <v>49</v>
      </c>
      <c r="BF97">
        <f>50-AA97</f>
        <v>48</v>
      </c>
      <c r="BG97">
        <f>AB97</f>
        <v>262000</v>
      </c>
    </row>
    <row r="98" spans="1:59" x14ac:dyDescent="0.3">
      <c r="A98" t="s">
        <v>268</v>
      </c>
      <c r="B98" s="136">
        <f t="shared" ref="B98:AA98" si="45">RANK(B46,B$3:B$51,B$1)</f>
        <v>4</v>
      </c>
      <c r="C98" s="136">
        <f t="shared" si="45"/>
        <v>31</v>
      </c>
      <c r="D98" s="136">
        <f t="shared" si="45"/>
        <v>38</v>
      </c>
      <c r="E98" s="136">
        <f t="shared" si="45"/>
        <v>47</v>
      </c>
      <c r="F98" s="116">
        <f t="shared" si="45"/>
        <v>17</v>
      </c>
      <c r="G98" s="116">
        <f t="shared" si="45"/>
        <v>14</v>
      </c>
      <c r="H98" s="116">
        <f t="shared" si="45"/>
        <v>45</v>
      </c>
      <c r="I98" s="116">
        <f t="shared" si="45"/>
        <v>49</v>
      </c>
      <c r="J98" s="116">
        <f t="shared" si="45"/>
        <v>30</v>
      </c>
      <c r="K98" s="136">
        <f t="shared" si="45"/>
        <v>49</v>
      </c>
      <c r="L98" s="136">
        <f t="shared" si="45"/>
        <v>45</v>
      </c>
      <c r="M98" s="116">
        <f t="shared" si="45"/>
        <v>22</v>
      </c>
      <c r="N98" s="116">
        <f t="shared" si="45"/>
        <v>1</v>
      </c>
      <c r="O98" s="116">
        <f t="shared" si="45"/>
        <v>7</v>
      </c>
      <c r="P98" s="136">
        <f t="shared" si="45"/>
        <v>10</v>
      </c>
      <c r="Q98" s="116">
        <f t="shared" si="45"/>
        <v>1</v>
      </c>
      <c r="R98" s="136">
        <f t="shared" si="45"/>
        <v>1</v>
      </c>
      <c r="S98" s="116">
        <f t="shared" si="45"/>
        <v>10</v>
      </c>
      <c r="T98" s="136">
        <f t="shared" si="45"/>
        <v>48</v>
      </c>
      <c r="U98" s="116">
        <f t="shared" si="45"/>
        <v>1</v>
      </c>
      <c r="V98" s="136">
        <f t="shared" si="45"/>
        <v>2</v>
      </c>
      <c r="W98" s="116">
        <f t="shared" si="45"/>
        <v>6</v>
      </c>
      <c r="X98" s="136">
        <f t="shared" si="45"/>
        <v>1</v>
      </c>
      <c r="Y98" s="116">
        <f t="shared" si="45"/>
        <v>1</v>
      </c>
      <c r="Z98" s="116">
        <f t="shared" si="45"/>
        <v>1</v>
      </c>
      <c r="AA98" s="116">
        <f t="shared" si="45"/>
        <v>2</v>
      </c>
      <c r="AB98" s="116">
        <f t="shared" si="2"/>
        <v>304900</v>
      </c>
      <c r="AC98">
        <v>304900</v>
      </c>
      <c r="AE98">
        <f t="shared" si="3"/>
        <v>46</v>
      </c>
      <c r="AF98">
        <f>50-C98</f>
        <v>19</v>
      </c>
      <c r="AI98">
        <f>50-D98</f>
        <v>12</v>
      </c>
      <c r="AJ98">
        <f>50-E98</f>
        <v>3</v>
      </c>
      <c r="AK98">
        <f>50-F98</f>
        <v>33</v>
      </c>
      <c r="AL98">
        <f>50-G98</f>
        <v>36</v>
      </c>
      <c r="AM98">
        <f>50-H98</f>
        <v>5</v>
      </c>
      <c r="AN98">
        <f>50-I98</f>
        <v>1</v>
      </c>
      <c r="AO98">
        <f>50-J98</f>
        <v>20</v>
      </c>
      <c r="AP98">
        <f>50-K98</f>
        <v>1</v>
      </c>
      <c r="AQ98">
        <f>50-L98</f>
        <v>5</v>
      </c>
      <c r="AR98">
        <f>50-M98</f>
        <v>28</v>
      </c>
      <c r="AS98">
        <f>50-N98</f>
        <v>49</v>
      </c>
      <c r="AT98">
        <f>50-O98</f>
        <v>43</v>
      </c>
      <c r="AU98">
        <f>50-P98</f>
        <v>40</v>
      </c>
      <c r="AV98">
        <f>50-Q98</f>
        <v>49</v>
      </c>
      <c r="AW98">
        <f>50-R98</f>
        <v>49</v>
      </c>
      <c r="AX98">
        <f>50-S98</f>
        <v>40</v>
      </c>
      <c r="AY98">
        <f>50-T98</f>
        <v>2</v>
      </c>
      <c r="AZ98">
        <f>50-U98</f>
        <v>49</v>
      </c>
      <c r="BA98">
        <f>50-V98</f>
        <v>48</v>
      </c>
      <c r="BB98">
        <f>50-W98</f>
        <v>44</v>
      </c>
      <c r="BC98">
        <f>50-X98</f>
        <v>49</v>
      </c>
      <c r="BD98">
        <f>50-Y98</f>
        <v>49</v>
      </c>
      <c r="BE98">
        <f>50-Z98</f>
        <v>49</v>
      </c>
      <c r="BF98">
        <f>50-AA98</f>
        <v>48</v>
      </c>
      <c r="BG98">
        <f>AB98</f>
        <v>304900</v>
      </c>
    </row>
    <row r="99" spans="1:59" x14ac:dyDescent="0.3">
      <c r="A99" t="s">
        <v>269</v>
      </c>
      <c r="B99" s="136">
        <f t="shared" ref="B99:AA99" si="46">RANK(B47,B$3:B$51,B$1)</f>
        <v>5</v>
      </c>
      <c r="C99" s="136">
        <f t="shared" si="46"/>
        <v>1</v>
      </c>
      <c r="D99" s="136">
        <f t="shared" si="46"/>
        <v>9</v>
      </c>
      <c r="E99" s="136">
        <f t="shared" si="46"/>
        <v>1</v>
      </c>
      <c r="F99" s="116">
        <f t="shared" si="46"/>
        <v>1</v>
      </c>
      <c r="G99" s="116">
        <f t="shared" si="46"/>
        <v>1</v>
      </c>
      <c r="H99" s="116">
        <f t="shared" si="46"/>
        <v>1</v>
      </c>
      <c r="I99" s="116">
        <f t="shared" si="46"/>
        <v>1</v>
      </c>
      <c r="J99" s="116">
        <f t="shared" si="46"/>
        <v>1</v>
      </c>
      <c r="K99" s="136">
        <f t="shared" si="46"/>
        <v>6</v>
      </c>
      <c r="L99" s="136">
        <f t="shared" si="46"/>
        <v>8</v>
      </c>
      <c r="M99" s="116">
        <f t="shared" si="46"/>
        <v>16</v>
      </c>
      <c r="N99" s="116">
        <f t="shared" si="46"/>
        <v>3</v>
      </c>
      <c r="O99" s="116">
        <f t="shared" si="46"/>
        <v>1</v>
      </c>
      <c r="P99" s="136">
        <f t="shared" si="46"/>
        <v>1</v>
      </c>
      <c r="Q99" s="116">
        <f t="shared" si="46"/>
        <v>41</v>
      </c>
      <c r="R99" s="136">
        <f t="shared" si="46"/>
        <v>33</v>
      </c>
      <c r="S99" s="116">
        <f t="shared" si="46"/>
        <v>10</v>
      </c>
      <c r="T99" s="136">
        <f t="shared" si="46"/>
        <v>5</v>
      </c>
      <c r="U99" s="116">
        <f t="shared" si="46"/>
        <v>1</v>
      </c>
      <c r="V99" s="136">
        <f t="shared" si="46"/>
        <v>2</v>
      </c>
      <c r="W99" s="116">
        <f t="shared" si="46"/>
        <v>48</v>
      </c>
      <c r="X99" s="136">
        <f t="shared" si="46"/>
        <v>1</v>
      </c>
      <c r="Y99" s="116">
        <f t="shared" si="46"/>
        <v>1</v>
      </c>
      <c r="Z99" s="116">
        <f t="shared" si="46"/>
        <v>1</v>
      </c>
      <c r="AA99" s="116">
        <f t="shared" si="46"/>
        <v>2</v>
      </c>
      <c r="AB99" s="116">
        <f t="shared" si="2"/>
        <v>426420</v>
      </c>
      <c r="AC99">
        <v>426420</v>
      </c>
      <c r="AE99">
        <f t="shared" si="3"/>
        <v>45</v>
      </c>
      <c r="AF99">
        <f>50-C99</f>
        <v>49</v>
      </c>
      <c r="AI99">
        <f>50-D99</f>
        <v>41</v>
      </c>
      <c r="AJ99">
        <f>50-E99</f>
        <v>49</v>
      </c>
      <c r="AK99">
        <f>50-F99</f>
        <v>49</v>
      </c>
      <c r="AL99">
        <f>50-G99</f>
        <v>49</v>
      </c>
      <c r="AM99">
        <f>50-H99</f>
        <v>49</v>
      </c>
      <c r="AN99">
        <f>50-I99</f>
        <v>49</v>
      </c>
      <c r="AO99">
        <f>50-J99</f>
        <v>49</v>
      </c>
      <c r="AP99">
        <f>50-K99</f>
        <v>44</v>
      </c>
      <c r="AQ99">
        <f>50-L99</f>
        <v>42</v>
      </c>
      <c r="AR99">
        <f>50-M99</f>
        <v>34</v>
      </c>
      <c r="AS99">
        <f>50-N99</f>
        <v>47</v>
      </c>
      <c r="AT99">
        <f>50-O99</f>
        <v>49</v>
      </c>
      <c r="AU99">
        <f>50-P99</f>
        <v>49</v>
      </c>
      <c r="AV99">
        <f>50-Q99</f>
        <v>9</v>
      </c>
      <c r="AW99">
        <f>50-R99</f>
        <v>17</v>
      </c>
      <c r="AX99">
        <f>50-S99</f>
        <v>40</v>
      </c>
      <c r="AY99">
        <f>50-T99</f>
        <v>45</v>
      </c>
      <c r="AZ99">
        <f>50-U99</f>
        <v>49</v>
      </c>
      <c r="BA99">
        <f>50-V99</f>
        <v>48</v>
      </c>
      <c r="BB99">
        <f>50-W99</f>
        <v>2</v>
      </c>
      <c r="BC99">
        <f>50-X99</f>
        <v>49</v>
      </c>
      <c r="BD99">
        <f>50-Y99</f>
        <v>49</v>
      </c>
      <c r="BE99">
        <f>50-Z99</f>
        <v>49</v>
      </c>
      <c r="BF99">
        <f>50-AA99</f>
        <v>48</v>
      </c>
      <c r="BG99">
        <f>AB99</f>
        <v>426420</v>
      </c>
    </row>
    <row r="100" spans="1:59" x14ac:dyDescent="0.3">
      <c r="A100" t="s">
        <v>270</v>
      </c>
      <c r="B100" s="136">
        <f t="shared" ref="B100:AA100" si="47">RANK(B48,B$3:B$51,B$1)</f>
        <v>5</v>
      </c>
      <c r="C100" s="136">
        <f t="shared" si="47"/>
        <v>1</v>
      </c>
      <c r="D100" s="136">
        <f t="shared" si="47"/>
        <v>2</v>
      </c>
      <c r="E100" s="136">
        <f t="shared" si="47"/>
        <v>5</v>
      </c>
      <c r="F100" s="116">
        <f t="shared" si="47"/>
        <v>10</v>
      </c>
      <c r="G100" s="116">
        <f t="shared" si="47"/>
        <v>14</v>
      </c>
      <c r="H100" s="116">
        <f t="shared" si="47"/>
        <v>30</v>
      </c>
      <c r="I100" s="116">
        <f t="shared" si="47"/>
        <v>1</v>
      </c>
      <c r="J100" s="116">
        <f t="shared" si="47"/>
        <v>30</v>
      </c>
      <c r="K100" s="136">
        <f t="shared" si="47"/>
        <v>9</v>
      </c>
      <c r="L100" s="136">
        <f t="shared" si="47"/>
        <v>1</v>
      </c>
      <c r="M100" s="116">
        <f t="shared" si="47"/>
        <v>16</v>
      </c>
      <c r="N100" s="116">
        <f t="shared" si="47"/>
        <v>3</v>
      </c>
      <c r="O100" s="116">
        <f t="shared" si="47"/>
        <v>1</v>
      </c>
      <c r="P100" s="136">
        <f t="shared" si="47"/>
        <v>10</v>
      </c>
      <c r="Q100" s="116">
        <f t="shared" si="47"/>
        <v>1</v>
      </c>
      <c r="R100" s="136">
        <f t="shared" si="47"/>
        <v>33</v>
      </c>
      <c r="S100" s="116">
        <f t="shared" si="47"/>
        <v>10</v>
      </c>
      <c r="T100" s="136">
        <f t="shared" si="47"/>
        <v>29</v>
      </c>
      <c r="U100" s="116">
        <f t="shared" si="47"/>
        <v>1</v>
      </c>
      <c r="V100" s="136">
        <f t="shared" si="47"/>
        <v>2</v>
      </c>
      <c r="W100" s="116">
        <f t="shared" si="47"/>
        <v>36</v>
      </c>
      <c r="X100" s="136">
        <f t="shared" si="47"/>
        <v>1</v>
      </c>
      <c r="Y100" s="116">
        <f t="shared" si="47"/>
        <v>1</v>
      </c>
      <c r="Z100" s="116">
        <f t="shared" si="47"/>
        <v>1</v>
      </c>
      <c r="AA100" s="116">
        <f t="shared" si="47"/>
        <v>2</v>
      </c>
      <c r="AB100" s="116">
        <f t="shared" si="2"/>
        <v>389394</v>
      </c>
      <c r="AC100">
        <v>389394.5</v>
      </c>
      <c r="AE100">
        <f t="shared" si="3"/>
        <v>45</v>
      </c>
      <c r="AF100">
        <f>50-C100</f>
        <v>49</v>
      </c>
      <c r="AI100">
        <f>50-D100</f>
        <v>48</v>
      </c>
      <c r="AJ100">
        <f>50-E100</f>
        <v>45</v>
      </c>
      <c r="AK100">
        <f>50-F100</f>
        <v>40</v>
      </c>
      <c r="AL100">
        <f>50-G100</f>
        <v>36</v>
      </c>
      <c r="AM100">
        <f>50-H100</f>
        <v>20</v>
      </c>
      <c r="AN100">
        <f>50-I100</f>
        <v>49</v>
      </c>
      <c r="AO100">
        <f>50-J100</f>
        <v>20</v>
      </c>
      <c r="AP100">
        <f>50-K100</f>
        <v>41</v>
      </c>
      <c r="AQ100">
        <f>50-L100</f>
        <v>49</v>
      </c>
      <c r="AR100">
        <f>50-M100</f>
        <v>34</v>
      </c>
      <c r="AS100">
        <f>50-N100</f>
        <v>47</v>
      </c>
      <c r="AT100">
        <f>50-O100</f>
        <v>49</v>
      </c>
      <c r="AU100">
        <f>50-P100</f>
        <v>40</v>
      </c>
      <c r="AV100">
        <f>50-Q100</f>
        <v>49</v>
      </c>
      <c r="AW100">
        <f>50-R100</f>
        <v>17</v>
      </c>
      <c r="AX100">
        <f>50-S100</f>
        <v>40</v>
      </c>
      <c r="AY100">
        <f>50-T100</f>
        <v>21</v>
      </c>
      <c r="AZ100">
        <f>50-U100</f>
        <v>49</v>
      </c>
      <c r="BA100">
        <f>50-V100</f>
        <v>48</v>
      </c>
      <c r="BB100">
        <f>50-W100</f>
        <v>14</v>
      </c>
      <c r="BC100">
        <f>50-X100</f>
        <v>49</v>
      </c>
      <c r="BD100">
        <f>50-Y100</f>
        <v>49</v>
      </c>
      <c r="BE100">
        <f>50-Z100</f>
        <v>49</v>
      </c>
      <c r="BF100">
        <f>50-AA100</f>
        <v>48</v>
      </c>
      <c r="BG100">
        <f>AB100</f>
        <v>389394</v>
      </c>
    </row>
    <row r="101" spans="1:59" x14ac:dyDescent="0.3">
      <c r="A101" t="s">
        <v>271</v>
      </c>
      <c r="B101" s="136">
        <f t="shared" ref="B101:AA101" si="48">RANK(B49,B$3:B$51,B$1)</f>
        <v>5</v>
      </c>
      <c r="C101" s="136">
        <f t="shared" si="48"/>
        <v>1</v>
      </c>
      <c r="D101" s="136">
        <f t="shared" si="48"/>
        <v>5</v>
      </c>
      <c r="E101" s="136">
        <f t="shared" si="48"/>
        <v>1</v>
      </c>
      <c r="F101" s="116">
        <f t="shared" si="48"/>
        <v>8</v>
      </c>
      <c r="G101" s="116">
        <f t="shared" si="48"/>
        <v>1</v>
      </c>
      <c r="H101" s="116">
        <f t="shared" si="48"/>
        <v>30</v>
      </c>
      <c r="I101" s="116">
        <f t="shared" si="48"/>
        <v>23</v>
      </c>
      <c r="J101" s="116">
        <f t="shared" si="48"/>
        <v>1</v>
      </c>
      <c r="K101" s="136">
        <f t="shared" si="48"/>
        <v>9</v>
      </c>
      <c r="L101" s="136">
        <f t="shared" si="48"/>
        <v>8</v>
      </c>
      <c r="M101" s="116">
        <f t="shared" si="48"/>
        <v>22</v>
      </c>
      <c r="N101" s="116">
        <f t="shared" si="48"/>
        <v>3</v>
      </c>
      <c r="O101" s="116">
        <f t="shared" si="48"/>
        <v>7</v>
      </c>
      <c r="P101" s="136">
        <f t="shared" si="48"/>
        <v>1</v>
      </c>
      <c r="Q101" s="116">
        <f t="shared" si="48"/>
        <v>41</v>
      </c>
      <c r="R101" s="136">
        <f t="shared" si="48"/>
        <v>33</v>
      </c>
      <c r="S101" s="116">
        <f t="shared" si="48"/>
        <v>1</v>
      </c>
      <c r="T101" s="136">
        <f t="shared" si="48"/>
        <v>17</v>
      </c>
      <c r="U101" s="116">
        <f t="shared" si="48"/>
        <v>1</v>
      </c>
      <c r="V101" s="136">
        <f t="shared" si="48"/>
        <v>2</v>
      </c>
      <c r="W101" s="116">
        <f t="shared" si="48"/>
        <v>44</v>
      </c>
      <c r="X101" s="136">
        <f t="shared" si="48"/>
        <v>1</v>
      </c>
      <c r="Y101" s="116">
        <f t="shared" si="48"/>
        <v>1</v>
      </c>
      <c r="Z101" s="116">
        <f t="shared" si="48"/>
        <v>1</v>
      </c>
      <c r="AA101" s="116">
        <f t="shared" si="48"/>
        <v>2</v>
      </c>
      <c r="AB101" s="116">
        <f t="shared" si="2"/>
        <v>439200</v>
      </c>
      <c r="AC101">
        <v>439200</v>
      </c>
      <c r="AE101">
        <f t="shared" si="3"/>
        <v>45</v>
      </c>
      <c r="AF101">
        <f>50-C101</f>
        <v>49</v>
      </c>
      <c r="AI101">
        <f>50-D101</f>
        <v>45</v>
      </c>
      <c r="AJ101">
        <f>50-E101</f>
        <v>49</v>
      </c>
      <c r="AK101">
        <f>50-F101</f>
        <v>42</v>
      </c>
      <c r="AL101">
        <f>50-G101</f>
        <v>49</v>
      </c>
      <c r="AM101">
        <f>50-H101</f>
        <v>20</v>
      </c>
      <c r="AN101">
        <f>50-I101</f>
        <v>27</v>
      </c>
      <c r="AO101">
        <f>50-J101</f>
        <v>49</v>
      </c>
      <c r="AP101">
        <f>50-K101</f>
        <v>41</v>
      </c>
      <c r="AQ101">
        <f>50-L101</f>
        <v>42</v>
      </c>
      <c r="AR101">
        <f>50-M101</f>
        <v>28</v>
      </c>
      <c r="AS101">
        <f>50-N101</f>
        <v>47</v>
      </c>
      <c r="AT101">
        <f>50-O101</f>
        <v>43</v>
      </c>
      <c r="AU101">
        <f>50-P101</f>
        <v>49</v>
      </c>
      <c r="AV101">
        <f>50-Q101</f>
        <v>9</v>
      </c>
      <c r="AW101">
        <f>50-R101</f>
        <v>17</v>
      </c>
      <c r="AX101">
        <f>50-S101</f>
        <v>49</v>
      </c>
      <c r="AY101">
        <f>50-T101</f>
        <v>33</v>
      </c>
      <c r="AZ101">
        <f>50-U101</f>
        <v>49</v>
      </c>
      <c r="BA101">
        <f>50-V101</f>
        <v>48</v>
      </c>
      <c r="BB101">
        <f>50-W101</f>
        <v>6</v>
      </c>
      <c r="BC101">
        <f>50-X101</f>
        <v>49</v>
      </c>
      <c r="BD101">
        <f>50-Y101</f>
        <v>49</v>
      </c>
      <c r="BE101">
        <f>50-Z101</f>
        <v>49</v>
      </c>
      <c r="BF101">
        <f>50-AA101</f>
        <v>48</v>
      </c>
      <c r="BG101">
        <f>AB101</f>
        <v>439200</v>
      </c>
    </row>
    <row r="102" spans="1:59" x14ac:dyDescent="0.3">
      <c r="A102" t="s">
        <v>273</v>
      </c>
      <c r="B102" s="136">
        <f t="shared" ref="B102:AA102" si="49">RANK(B50,B$3:B$51,B$1)</f>
        <v>5</v>
      </c>
      <c r="C102" s="136">
        <f t="shared" si="49"/>
        <v>9</v>
      </c>
      <c r="D102" s="136">
        <f t="shared" si="49"/>
        <v>5</v>
      </c>
      <c r="E102" s="136">
        <f t="shared" si="49"/>
        <v>1</v>
      </c>
      <c r="F102" s="116">
        <f t="shared" si="49"/>
        <v>8</v>
      </c>
      <c r="G102" s="116">
        <f t="shared" si="49"/>
        <v>1</v>
      </c>
      <c r="H102" s="116">
        <f t="shared" si="49"/>
        <v>30</v>
      </c>
      <c r="I102" s="116">
        <f t="shared" si="49"/>
        <v>23</v>
      </c>
      <c r="J102" s="116">
        <f t="shared" si="49"/>
        <v>1</v>
      </c>
      <c r="K102" s="136">
        <f t="shared" si="49"/>
        <v>9</v>
      </c>
      <c r="L102" s="136">
        <f t="shared" si="49"/>
        <v>8</v>
      </c>
      <c r="M102" s="116">
        <f t="shared" si="49"/>
        <v>22</v>
      </c>
      <c r="N102" s="116">
        <f t="shared" si="49"/>
        <v>3</v>
      </c>
      <c r="O102" s="116">
        <f t="shared" si="49"/>
        <v>7</v>
      </c>
      <c r="P102" s="136">
        <f t="shared" si="49"/>
        <v>1</v>
      </c>
      <c r="Q102" s="116">
        <f t="shared" si="49"/>
        <v>41</v>
      </c>
      <c r="R102" s="136">
        <f t="shared" si="49"/>
        <v>33</v>
      </c>
      <c r="S102" s="116">
        <f t="shared" si="49"/>
        <v>10</v>
      </c>
      <c r="T102" s="136">
        <f t="shared" si="49"/>
        <v>17</v>
      </c>
      <c r="U102" s="116">
        <f t="shared" si="49"/>
        <v>1</v>
      </c>
      <c r="V102" s="136">
        <f t="shared" si="49"/>
        <v>2</v>
      </c>
      <c r="W102" s="116">
        <f t="shared" si="49"/>
        <v>44</v>
      </c>
      <c r="X102" s="136">
        <f t="shared" si="49"/>
        <v>1</v>
      </c>
      <c r="Y102" s="116">
        <f t="shared" si="49"/>
        <v>1</v>
      </c>
      <c r="Z102" s="116">
        <f t="shared" si="49"/>
        <v>1</v>
      </c>
      <c r="AA102" s="116">
        <f t="shared" si="49"/>
        <v>2</v>
      </c>
      <c r="AB102" s="116">
        <f t="shared" si="2"/>
        <v>396444</v>
      </c>
      <c r="AC102">
        <v>396444.5</v>
      </c>
      <c r="AE102">
        <f t="shared" si="3"/>
        <v>45</v>
      </c>
      <c r="AF102">
        <f>50-C102</f>
        <v>41</v>
      </c>
      <c r="AI102">
        <f>50-D102</f>
        <v>45</v>
      </c>
      <c r="AJ102">
        <f>50-E102</f>
        <v>49</v>
      </c>
      <c r="AK102">
        <f>50-F102</f>
        <v>42</v>
      </c>
      <c r="AL102">
        <f>50-G102</f>
        <v>49</v>
      </c>
      <c r="AM102">
        <f>50-H102</f>
        <v>20</v>
      </c>
      <c r="AN102">
        <f>50-I102</f>
        <v>27</v>
      </c>
      <c r="AO102">
        <f>50-J102</f>
        <v>49</v>
      </c>
      <c r="AP102">
        <f>50-K102</f>
        <v>41</v>
      </c>
      <c r="AQ102">
        <f>50-L102</f>
        <v>42</v>
      </c>
      <c r="AR102">
        <f>50-M102</f>
        <v>28</v>
      </c>
      <c r="AS102">
        <f>50-N102</f>
        <v>47</v>
      </c>
      <c r="AT102">
        <f>50-O102</f>
        <v>43</v>
      </c>
      <c r="AU102">
        <f>50-P102</f>
        <v>49</v>
      </c>
      <c r="AV102">
        <f>50-Q102</f>
        <v>9</v>
      </c>
      <c r="AW102">
        <f>50-R102</f>
        <v>17</v>
      </c>
      <c r="AX102">
        <f>50-S102</f>
        <v>40</v>
      </c>
      <c r="AY102">
        <f>50-T102</f>
        <v>33</v>
      </c>
      <c r="AZ102">
        <f>50-U102</f>
        <v>49</v>
      </c>
      <c r="BA102">
        <f>50-V102</f>
        <v>48</v>
      </c>
      <c r="BB102">
        <f>50-W102</f>
        <v>6</v>
      </c>
      <c r="BC102">
        <f>50-X102</f>
        <v>49</v>
      </c>
      <c r="BD102">
        <f>50-Y102</f>
        <v>49</v>
      </c>
      <c r="BE102">
        <f>50-Z102</f>
        <v>49</v>
      </c>
      <c r="BF102">
        <f>50-AA102</f>
        <v>48</v>
      </c>
      <c r="BG102">
        <f>AB102</f>
        <v>396444</v>
      </c>
    </row>
    <row r="103" spans="1:59" x14ac:dyDescent="0.3">
      <c r="A103" t="s">
        <v>277</v>
      </c>
      <c r="B103" s="136">
        <f t="shared" ref="B103:AA103" si="50">RANK(B51,B$3:B$51,B$1)</f>
        <v>19</v>
      </c>
      <c r="C103" s="136">
        <f t="shared" si="50"/>
        <v>1</v>
      </c>
      <c r="D103" s="136">
        <f t="shared" si="50"/>
        <v>1</v>
      </c>
      <c r="E103" s="136">
        <f t="shared" si="50"/>
        <v>30</v>
      </c>
      <c r="F103" s="116">
        <f t="shared" si="50"/>
        <v>10</v>
      </c>
      <c r="G103" s="116">
        <f t="shared" si="50"/>
        <v>14</v>
      </c>
      <c r="H103" s="116">
        <f t="shared" si="50"/>
        <v>30</v>
      </c>
      <c r="I103" s="116">
        <f t="shared" si="50"/>
        <v>23</v>
      </c>
      <c r="J103" s="116">
        <f t="shared" si="50"/>
        <v>30</v>
      </c>
      <c r="K103" s="136">
        <f t="shared" si="50"/>
        <v>9</v>
      </c>
      <c r="L103" s="136">
        <f t="shared" si="50"/>
        <v>1</v>
      </c>
      <c r="M103" s="116">
        <f t="shared" si="50"/>
        <v>22</v>
      </c>
      <c r="N103" s="116">
        <f t="shared" si="50"/>
        <v>3</v>
      </c>
      <c r="O103" s="116">
        <f t="shared" si="50"/>
        <v>7</v>
      </c>
      <c r="P103" s="136">
        <f t="shared" si="50"/>
        <v>10</v>
      </c>
      <c r="Q103" s="116">
        <f t="shared" si="50"/>
        <v>1</v>
      </c>
      <c r="R103" s="136">
        <f t="shared" si="50"/>
        <v>1</v>
      </c>
      <c r="S103" s="116">
        <f t="shared" si="50"/>
        <v>10</v>
      </c>
      <c r="T103" s="136">
        <f t="shared" si="50"/>
        <v>31</v>
      </c>
      <c r="U103" s="116">
        <f t="shared" si="50"/>
        <v>1</v>
      </c>
      <c r="V103" s="136">
        <f t="shared" si="50"/>
        <v>2</v>
      </c>
      <c r="W103" s="116">
        <f t="shared" si="50"/>
        <v>14</v>
      </c>
      <c r="X103" s="136">
        <f t="shared" si="50"/>
        <v>1</v>
      </c>
      <c r="Y103" s="116">
        <f t="shared" si="50"/>
        <v>1</v>
      </c>
      <c r="Z103" s="116">
        <f t="shared" si="50"/>
        <v>1</v>
      </c>
      <c r="AA103" s="116">
        <f t="shared" si="50"/>
        <v>2</v>
      </c>
      <c r="AB103" s="116">
        <f t="shared" si="2"/>
        <v>546530</v>
      </c>
      <c r="AC103">
        <v>546530</v>
      </c>
      <c r="AE103">
        <f t="shared" si="3"/>
        <v>31</v>
      </c>
      <c r="AF103">
        <f>50-C103</f>
        <v>49</v>
      </c>
      <c r="AI103">
        <f>50-D103</f>
        <v>49</v>
      </c>
      <c r="AJ103">
        <f>50-E103</f>
        <v>20</v>
      </c>
      <c r="AK103">
        <f>50-F103</f>
        <v>40</v>
      </c>
      <c r="AL103">
        <f>50-G103</f>
        <v>36</v>
      </c>
      <c r="AM103">
        <f>50-H103</f>
        <v>20</v>
      </c>
      <c r="AN103">
        <f>50-I103</f>
        <v>27</v>
      </c>
      <c r="AO103">
        <f>50-J103</f>
        <v>20</v>
      </c>
      <c r="AP103">
        <f>50-K103</f>
        <v>41</v>
      </c>
      <c r="AQ103">
        <f>50-L103</f>
        <v>49</v>
      </c>
      <c r="AR103">
        <f>50-M103</f>
        <v>28</v>
      </c>
      <c r="AS103">
        <f>50-N103</f>
        <v>47</v>
      </c>
      <c r="AT103">
        <f>50-O103</f>
        <v>43</v>
      </c>
      <c r="AU103">
        <f>50-P103</f>
        <v>40</v>
      </c>
      <c r="AV103">
        <f>50-Q103</f>
        <v>49</v>
      </c>
      <c r="AW103">
        <f>50-R103</f>
        <v>49</v>
      </c>
      <c r="AX103">
        <f>50-S103</f>
        <v>40</v>
      </c>
      <c r="AY103">
        <f>50-T103</f>
        <v>19</v>
      </c>
      <c r="AZ103">
        <f>50-U103</f>
        <v>49</v>
      </c>
      <c r="BA103">
        <f>50-V103</f>
        <v>48</v>
      </c>
      <c r="BB103">
        <f>50-W103</f>
        <v>36</v>
      </c>
      <c r="BC103">
        <f>50-X103</f>
        <v>49</v>
      </c>
      <c r="BD103">
        <f>50-Y103</f>
        <v>49</v>
      </c>
      <c r="BE103">
        <f>50-Z103</f>
        <v>49</v>
      </c>
      <c r="BF103">
        <f>50-AA103</f>
        <v>48</v>
      </c>
      <c r="BG103">
        <f>AB103</f>
        <v>546530</v>
      </c>
    </row>
    <row r="110" spans="1:59" ht="18" x14ac:dyDescent="0.3">
      <c r="A110" s="93"/>
      <c r="AI110" s="93"/>
    </row>
    <row r="111" spans="1:59" x14ac:dyDescent="0.3">
      <c r="A111" s="94"/>
      <c r="AI111" s="94"/>
    </row>
    <row r="114" spans="1:62" ht="30.6" x14ac:dyDescent="0.3">
      <c r="A114" s="95" t="s">
        <v>704</v>
      </c>
      <c r="B114" s="137">
        <v>5502576</v>
      </c>
      <c r="C114" s="138" t="s">
        <v>548</v>
      </c>
      <c r="D114" s="137">
        <v>49</v>
      </c>
      <c r="E114" s="138" t="s">
        <v>705</v>
      </c>
      <c r="F114" s="117">
        <v>26</v>
      </c>
      <c r="G114" s="122" t="s">
        <v>706</v>
      </c>
      <c r="H114" s="117">
        <v>49</v>
      </c>
      <c r="I114" s="122" t="s">
        <v>707</v>
      </c>
      <c r="J114" s="117">
        <v>0</v>
      </c>
      <c r="K114" s="138" t="s">
        <v>708</v>
      </c>
      <c r="L114" s="137" t="s">
        <v>760</v>
      </c>
      <c r="AI114" s="95" t="s">
        <v>704</v>
      </c>
      <c r="AJ114" s="96">
        <v>1673732</v>
      </c>
      <c r="AK114" s="95" t="s">
        <v>548</v>
      </c>
      <c r="AL114" s="96">
        <v>49</v>
      </c>
      <c r="AM114" s="95" t="s">
        <v>705</v>
      </c>
      <c r="AN114" s="96">
        <v>26</v>
      </c>
      <c r="AO114" s="95" t="s">
        <v>706</v>
      </c>
      <c r="AP114" s="96">
        <v>49</v>
      </c>
      <c r="AQ114" s="95" t="s">
        <v>707</v>
      </c>
      <c r="AR114" s="96">
        <v>0</v>
      </c>
      <c r="AS114" s="95" t="s">
        <v>708</v>
      </c>
      <c r="AT114" s="96" t="s">
        <v>886</v>
      </c>
    </row>
    <row r="115" spans="1:62" ht="18.600000000000001" thickBot="1" x14ac:dyDescent="0.35">
      <c r="A115" s="93"/>
      <c r="AI115" s="93"/>
    </row>
    <row r="116" spans="1:62" ht="15" thickBot="1" x14ac:dyDescent="0.35">
      <c r="A116" s="97" t="s">
        <v>554</v>
      </c>
      <c r="B116" s="139" t="s">
        <v>761</v>
      </c>
      <c r="C116" s="139" t="s">
        <v>762</v>
      </c>
      <c r="D116" s="139" t="s">
        <v>763</v>
      </c>
      <c r="E116" s="139" t="s">
        <v>764</v>
      </c>
      <c r="F116" s="118" t="s">
        <v>765</v>
      </c>
      <c r="G116" s="118" t="s">
        <v>766</v>
      </c>
      <c r="H116" s="118" t="s">
        <v>767</v>
      </c>
      <c r="I116" s="118" t="s">
        <v>768</v>
      </c>
      <c r="J116" s="118" t="s">
        <v>769</v>
      </c>
      <c r="K116" s="139" t="s">
        <v>770</v>
      </c>
      <c r="L116" s="139" t="s">
        <v>771</v>
      </c>
      <c r="M116" s="118" t="s">
        <v>772</v>
      </c>
      <c r="N116" s="118" t="s">
        <v>773</v>
      </c>
      <c r="O116" s="118" t="s">
        <v>774</v>
      </c>
      <c r="P116" s="139" t="s">
        <v>775</v>
      </c>
      <c r="Q116" s="118" t="s">
        <v>776</v>
      </c>
      <c r="R116" s="139" t="s">
        <v>777</v>
      </c>
      <c r="S116" s="118" t="s">
        <v>778</v>
      </c>
      <c r="T116" s="139" t="s">
        <v>779</v>
      </c>
      <c r="U116" s="118" t="s">
        <v>780</v>
      </c>
      <c r="V116" s="139" t="s">
        <v>781</v>
      </c>
      <c r="W116" s="118" t="s">
        <v>782</v>
      </c>
      <c r="X116" s="139" t="s">
        <v>783</v>
      </c>
      <c r="Y116" s="118" t="s">
        <v>784</v>
      </c>
      <c r="Z116" s="118" t="s">
        <v>785</v>
      </c>
      <c r="AA116" s="118" t="s">
        <v>786</v>
      </c>
      <c r="AB116" s="97" t="s">
        <v>787</v>
      </c>
      <c r="AI116" s="97" t="s">
        <v>554</v>
      </c>
      <c r="AJ116" s="97" t="s">
        <v>761</v>
      </c>
      <c r="AK116" s="97" t="s">
        <v>762</v>
      </c>
      <c r="AL116" s="97" t="s">
        <v>763</v>
      </c>
      <c r="AM116" s="97" t="s">
        <v>764</v>
      </c>
      <c r="AN116" s="97" t="s">
        <v>765</v>
      </c>
      <c r="AO116" s="97" t="s">
        <v>766</v>
      </c>
      <c r="AP116" s="97" t="s">
        <v>767</v>
      </c>
      <c r="AQ116" s="97" t="s">
        <v>768</v>
      </c>
      <c r="AR116" s="97" t="s">
        <v>769</v>
      </c>
      <c r="AS116" s="97" t="s">
        <v>770</v>
      </c>
      <c r="AT116" s="97" t="s">
        <v>771</v>
      </c>
      <c r="AU116" s="97" t="s">
        <v>772</v>
      </c>
      <c r="AV116" s="97" t="s">
        <v>773</v>
      </c>
      <c r="AW116" s="97" t="s">
        <v>774</v>
      </c>
      <c r="AX116" s="97" t="s">
        <v>775</v>
      </c>
      <c r="AY116" s="97" t="s">
        <v>776</v>
      </c>
      <c r="AZ116" s="97" t="s">
        <v>777</v>
      </c>
      <c r="BA116" s="97" t="s">
        <v>778</v>
      </c>
      <c r="BB116" s="97" t="s">
        <v>779</v>
      </c>
      <c r="BC116" s="97" t="s">
        <v>780</v>
      </c>
      <c r="BD116" s="97" t="s">
        <v>781</v>
      </c>
      <c r="BE116" s="97" t="s">
        <v>782</v>
      </c>
      <c r="BF116" s="97" t="s">
        <v>783</v>
      </c>
      <c r="BG116" s="97" t="s">
        <v>784</v>
      </c>
      <c r="BH116" s="97" t="s">
        <v>785</v>
      </c>
      <c r="BI116" s="97" t="s">
        <v>786</v>
      </c>
      <c r="BJ116" s="97" t="s">
        <v>787</v>
      </c>
    </row>
    <row r="117" spans="1:62" ht="15" thickBot="1" x14ac:dyDescent="0.35">
      <c r="A117" s="97" t="s">
        <v>788</v>
      </c>
      <c r="B117" s="140">
        <v>49</v>
      </c>
      <c r="C117" s="140">
        <v>45</v>
      </c>
      <c r="D117" s="140">
        <v>46</v>
      </c>
      <c r="E117" s="140">
        <v>47</v>
      </c>
      <c r="F117" s="119">
        <v>47</v>
      </c>
      <c r="G117" s="119">
        <v>14</v>
      </c>
      <c r="H117" s="119">
        <v>45</v>
      </c>
      <c r="I117" s="119">
        <v>45</v>
      </c>
      <c r="J117" s="119">
        <v>28</v>
      </c>
      <c r="K117" s="140">
        <v>47</v>
      </c>
      <c r="L117" s="140">
        <v>45</v>
      </c>
      <c r="M117" s="119">
        <v>22</v>
      </c>
      <c r="N117" s="119">
        <v>3</v>
      </c>
      <c r="O117" s="119">
        <v>7</v>
      </c>
      <c r="P117" s="140">
        <v>37</v>
      </c>
      <c r="Q117" s="119">
        <v>17</v>
      </c>
      <c r="R117" s="140">
        <v>1</v>
      </c>
      <c r="S117" s="119">
        <v>10</v>
      </c>
      <c r="T117" s="140">
        <v>48</v>
      </c>
      <c r="U117" s="119">
        <v>24</v>
      </c>
      <c r="V117" s="140">
        <v>24</v>
      </c>
      <c r="W117" s="119">
        <v>1</v>
      </c>
      <c r="X117" s="140">
        <v>25</v>
      </c>
      <c r="Y117" s="119">
        <v>25</v>
      </c>
      <c r="Z117" s="119">
        <v>25</v>
      </c>
      <c r="AA117" s="119">
        <v>2</v>
      </c>
      <c r="AB117" s="99">
        <v>59365</v>
      </c>
      <c r="AI117" s="97" t="s">
        <v>788</v>
      </c>
      <c r="AJ117" s="99">
        <v>1</v>
      </c>
      <c r="AK117" s="99">
        <v>5</v>
      </c>
      <c r="AL117" s="99">
        <v>4</v>
      </c>
      <c r="AM117" s="99">
        <v>3</v>
      </c>
      <c r="AN117" s="99">
        <v>3</v>
      </c>
      <c r="AO117" s="99">
        <v>36</v>
      </c>
      <c r="AP117" s="99">
        <v>5</v>
      </c>
      <c r="AQ117" s="99">
        <v>5</v>
      </c>
      <c r="AR117" s="99">
        <v>22</v>
      </c>
      <c r="AS117" s="99">
        <v>3</v>
      </c>
      <c r="AT117" s="99">
        <v>5</v>
      </c>
      <c r="AU117" s="99">
        <v>28</v>
      </c>
      <c r="AV117" s="99">
        <v>47</v>
      </c>
      <c r="AW117" s="99">
        <v>43</v>
      </c>
      <c r="AX117" s="99">
        <v>13</v>
      </c>
      <c r="AY117" s="99">
        <v>33</v>
      </c>
      <c r="AZ117" s="99">
        <v>49</v>
      </c>
      <c r="BA117" s="99">
        <v>40</v>
      </c>
      <c r="BB117" s="99">
        <v>2</v>
      </c>
      <c r="BC117" s="99">
        <v>26</v>
      </c>
      <c r="BD117" s="99">
        <v>26</v>
      </c>
      <c r="BE117" s="99">
        <v>49</v>
      </c>
      <c r="BF117" s="99">
        <v>25</v>
      </c>
      <c r="BG117" s="99">
        <v>25</v>
      </c>
      <c r="BH117" s="99">
        <v>25</v>
      </c>
      <c r="BI117" s="99">
        <v>48</v>
      </c>
      <c r="BJ117" s="99">
        <v>59365</v>
      </c>
    </row>
    <row r="118" spans="1:62" ht="15" thickBot="1" x14ac:dyDescent="0.35">
      <c r="A118" s="97" t="s">
        <v>789</v>
      </c>
      <c r="B118" s="140">
        <v>48</v>
      </c>
      <c r="C118" s="140">
        <v>45</v>
      </c>
      <c r="D118" s="140">
        <v>46</v>
      </c>
      <c r="E118" s="140">
        <v>15</v>
      </c>
      <c r="F118" s="119">
        <v>47</v>
      </c>
      <c r="G118" s="119">
        <v>14</v>
      </c>
      <c r="H118" s="119">
        <v>45</v>
      </c>
      <c r="I118" s="119">
        <v>23</v>
      </c>
      <c r="J118" s="119">
        <v>28</v>
      </c>
      <c r="K118" s="140">
        <v>27</v>
      </c>
      <c r="L118" s="140">
        <v>22</v>
      </c>
      <c r="M118" s="119">
        <v>22</v>
      </c>
      <c r="N118" s="119">
        <v>3</v>
      </c>
      <c r="O118" s="119">
        <v>7</v>
      </c>
      <c r="P118" s="140">
        <v>37</v>
      </c>
      <c r="Q118" s="119">
        <v>17</v>
      </c>
      <c r="R118" s="140">
        <v>1</v>
      </c>
      <c r="S118" s="119">
        <v>10</v>
      </c>
      <c r="T118" s="140">
        <v>35</v>
      </c>
      <c r="U118" s="119">
        <v>24</v>
      </c>
      <c r="V118" s="140">
        <v>24</v>
      </c>
      <c r="W118" s="119">
        <v>18</v>
      </c>
      <c r="X118" s="140">
        <v>25</v>
      </c>
      <c r="Y118" s="119">
        <v>25</v>
      </c>
      <c r="Z118" s="119">
        <v>25</v>
      </c>
      <c r="AA118" s="119">
        <v>2</v>
      </c>
      <c r="AB118" s="99">
        <v>70338</v>
      </c>
      <c r="AI118" s="97" t="s">
        <v>789</v>
      </c>
      <c r="AJ118" s="99">
        <v>2</v>
      </c>
      <c r="AK118" s="99">
        <v>5</v>
      </c>
      <c r="AL118" s="99">
        <v>4</v>
      </c>
      <c r="AM118" s="99">
        <v>35</v>
      </c>
      <c r="AN118" s="99">
        <v>3</v>
      </c>
      <c r="AO118" s="99">
        <v>36</v>
      </c>
      <c r="AP118" s="99">
        <v>5</v>
      </c>
      <c r="AQ118" s="99">
        <v>27</v>
      </c>
      <c r="AR118" s="99">
        <v>22</v>
      </c>
      <c r="AS118" s="99">
        <v>23</v>
      </c>
      <c r="AT118" s="99">
        <v>28</v>
      </c>
      <c r="AU118" s="99">
        <v>28</v>
      </c>
      <c r="AV118" s="99">
        <v>47</v>
      </c>
      <c r="AW118" s="99">
        <v>43</v>
      </c>
      <c r="AX118" s="99">
        <v>13</v>
      </c>
      <c r="AY118" s="99">
        <v>33</v>
      </c>
      <c r="AZ118" s="99">
        <v>49</v>
      </c>
      <c r="BA118" s="99">
        <v>40</v>
      </c>
      <c r="BB118" s="99">
        <v>15</v>
      </c>
      <c r="BC118" s="99">
        <v>26</v>
      </c>
      <c r="BD118" s="99">
        <v>26</v>
      </c>
      <c r="BE118" s="99">
        <v>32</v>
      </c>
      <c r="BF118" s="99">
        <v>25</v>
      </c>
      <c r="BG118" s="99">
        <v>25</v>
      </c>
      <c r="BH118" s="99">
        <v>25</v>
      </c>
      <c r="BI118" s="99">
        <v>48</v>
      </c>
      <c r="BJ118" s="99">
        <v>70338</v>
      </c>
    </row>
    <row r="119" spans="1:62" ht="15" thickBot="1" x14ac:dyDescent="0.35">
      <c r="A119" s="97" t="s">
        <v>790</v>
      </c>
      <c r="B119" s="140">
        <v>27</v>
      </c>
      <c r="C119" s="140">
        <v>31</v>
      </c>
      <c r="D119" s="140">
        <v>38</v>
      </c>
      <c r="E119" s="140">
        <v>15</v>
      </c>
      <c r="F119" s="119">
        <v>47</v>
      </c>
      <c r="G119" s="119">
        <v>14</v>
      </c>
      <c r="H119" s="119">
        <v>45</v>
      </c>
      <c r="I119" s="119">
        <v>1</v>
      </c>
      <c r="J119" s="119">
        <v>9</v>
      </c>
      <c r="K119" s="140">
        <v>47</v>
      </c>
      <c r="L119" s="140">
        <v>40</v>
      </c>
      <c r="M119" s="119">
        <v>9</v>
      </c>
      <c r="N119" s="119">
        <v>3</v>
      </c>
      <c r="O119" s="119">
        <v>7</v>
      </c>
      <c r="P119" s="140">
        <v>37</v>
      </c>
      <c r="Q119" s="119">
        <v>17</v>
      </c>
      <c r="R119" s="140">
        <v>1</v>
      </c>
      <c r="S119" s="119">
        <v>10</v>
      </c>
      <c r="T119" s="140">
        <v>5</v>
      </c>
      <c r="U119" s="119">
        <v>24</v>
      </c>
      <c r="V119" s="140">
        <v>24</v>
      </c>
      <c r="W119" s="119">
        <v>41</v>
      </c>
      <c r="X119" s="140">
        <v>25</v>
      </c>
      <c r="Y119" s="119">
        <v>25</v>
      </c>
      <c r="Z119" s="119">
        <v>25</v>
      </c>
      <c r="AA119" s="119">
        <v>2</v>
      </c>
      <c r="AB119" s="99">
        <v>68600</v>
      </c>
      <c r="AI119" s="97" t="s">
        <v>790</v>
      </c>
      <c r="AJ119" s="99">
        <v>23</v>
      </c>
      <c r="AK119" s="99">
        <v>19</v>
      </c>
      <c r="AL119" s="99">
        <v>12</v>
      </c>
      <c r="AM119" s="99">
        <v>35</v>
      </c>
      <c r="AN119" s="99">
        <v>3</v>
      </c>
      <c r="AO119" s="99">
        <v>36</v>
      </c>
      <c r="AP119" s="99">
        <v>5</v>
      </c>
      <c r="AQ119" s="99">
        <v>49</v>
      </c>
      <c r="AR119" s="99">
        <v>41</v>
      </c>
      <c r="AS119" s="99">
        <v>3</v>
      </c>
      <c r="AT119" s="99">
        <v>10</v>
      </c>
      <c r="AU119" s="99">
        <v>41</v>
      </c>
      <c r="AV119" s="99">
        <v>47</v>
      </c>
      <c r="AW119" s="99">
        <v>43</v>
      </c>
      <c r="AX119" s="99">
        <v>13</v>
      </c>
      <c r="AY119" s="99">
        <v>33</v>
      </c>
      <c r="AZ119" s="99">
        <v>49</v>
      </c>
      <c r="BA119" s="99">
        <v>40</v>
      </c>
      <c r="BB119" s="99">
        <v>45</v>
      </c>
      <c r="BC119" s="99">
        <v>26</v>
      </c>
      <c r="BD119" s="99">
        <v>26</v>
      </c>
      <c r="BE119" s="99">
        <v>9</v>
      </c>
      <c r="BF119" s="99">
        <v>25</v>
      </c>
      <c r="BG119" s="99">
        <v>25</v>
      </c>
      <c r="BH119" s="99">
        <v>25</v>
      </c>
      <c r="BI119" s="99">
        <v>48</v>
      </c>
      <c r="BJ119" s="99">
        <v>68600</v>
      </c>
    </row>
    <row r="120" spans="1:62" ht="15" thickBot="1" x14ac:dyDescent="0.35">
      <c r="A120" s="97" t="s">
        <v>791</v>
      </c>
      <c r="B120" s="140">
        <v>39</v>
      </c>
      <c r="C120" s="140">
        <v>45</v>
      </c>
      <c r="D120" s="140">
        <v>46</v>
      </c>
      <c r="E120" s="140">
        <v>15</v>
      </c>
      <c r="F120" s="119">
        <v>40</v>
      </c>
      <c r="G120" s="119">
        <v>14</v>
      </c>
      <c r="H120" s="119">
        <v>23</v>
      </c>
      <c r="I120" s="119">
        <v>1</v>
      </c>
      <c r="J120" s="119">
        <v>9</v>
      </c>
      <c r="K120" s="140">
        <v>27</v>
      </c>
      <c r="L120" s="140">
        <v>40</v>
      </c>
      <c r="M120" s="119">
        <v>9</v>
      </c>
      <c r="N120" s="119">
        <v>3</v>
      </c>
      <c r="O120" s="119">
        <v>7</v>
      </c>
      <c r="P120" s="140">
        <v>37</v>
      </c>
      <c r="Q120" s="119">
        <v>17</v>
      </c>
      <c r="R120" s="140">
        <v>1</v>
      </c>
      <c r="S120" s="119">
        <v>10</v>
      </c>
      <c r="T120" s="140">
        <v>5</v>
      </c>
      <c r="U120" s="119">
        <v>24</v>
      </c>
      <c r="V120" s="140">
        <v>24</v>
      </c>
      <c r="W120" s="119">
        <v>31</v>
      </c>
      <c r="X120" s="140">
        <v>25</v>
      </c>
      <c r="Y120" s="119">
        <v>25</v>
      </c>
      <c r="Z120" s="119">
        <v>25</v>
      </c>
      <c r="AA120" s="119">
        <v>2</v>
      </c>
      <c r="AB120" s="99">
        <v>70950</v>
      </c>
      <c r="AI120" s="97" t="s">
        <v>791</v>
      </c>
      <c r="AJ120" s="99">
        <v>11</v>
      </c>
      <c r="AK120" s="99">
        <v>5</v>
      </c>
      <c r="AL120" s="99">
        <v>4</v>
      </c>
      <c r="AM120" s="99">
        <v>35</v>
      </c>
      <c r="AN120" s="99">
        <v>10</v>
      </c>
      <c r="AO120" s="99">
        <v>36</v>
      </c>
      <c r="AP120" s="99">
        <v>27</v>
      </c>
      <c r="AQ120" s="99">
        <v>49</v>
      </c>
      <c r="AR120" s="99">
        <v>41</v>
      </c>
      <c r="AS120" s="99">
        <v>23</v>
      </c>
      <c r="AT120" s="99">
        <v>10</v>
      </c>
      <c r="AU120" s="99">
        <v>41</v>
      </c>
      <c r="AV120" s="99">
        <v>47</v>
      </c>
      <c r="AW120" s="99">
        <v>43</v>
      </c>
      <c r="AX120" s="99">
        <v>13</v>
      </c>
      <c r="AY120" s="99">
        <v>33</v>
      </c>
      <c r="AZ120" s="99">
        <v>49</v>
      </c>
      <c r="BA120" s="99">
        <v>40</v>
      </c>
      <c r="BB120" s="99">
        <v>45</v>
      </c>
      <c r="BC120" s="99">
        <v>26</v>
      </c>
      <c r="BD120" s="99">
        <v>26</v>
      </c>
      <c r="BE120" s="99">
        <v>19</v>
      </c>
      <c r="BF120" s="99">
        <v>25</v>
      </c>
      <c r="BG120" s="99">
        <v>25</v>
      </c>
      <c r="BH120" s="99">
        <v>25</v>
      </c>
      <c r="BI120" s="99">
        <v>48</v>
      </c>
      <c r="BJ120" s="99">
        <v>70950</v>
      </c>
    </row>
    <row r="121" spans="1:62" ht="15" thickBot="1" x14ac:dyDescent="0.35">
      <c r="A121" s="97" t="s">
        <v>792</v>
      </c>
      <c r="B121" s="140">
        <v>39</v>
      </c>
      <c r="C121" s="140">
        <v>45</v>
      </c>
      <c r="D121" s="140">
        <v>46</v>
      </c>
      <c r="E121" s="140">
        <v>15</v>
      </c>
      <c r="F121" s="119">
        <v>40</v>
      </c>
      <c r="G121" s="119">
        <v>14</v>
      </c>
      <c r="H121" s="119">
        <v>23</v>
      </c>
      <c r="I121" s="119">
        <v>1</v>
      </c>
      <c r="J121" s="119">
        <v>9</v>
      </c>
      <c r="K121" s="140">
        <v>27</v>
      </c>
      <c r="L121" s="140">
        <v>40</v>
      </c>
      <c r="M121" s="119">
        <v>9</v>
      </c>
      <c r="N121" s="119">
        <v>3</v>
      </c>
      <c r="O121" s="119">
        <v>7</v>
      </c>
      <c r="P121" s="140">
        <v>37</v>
      </c>
      <c r="Q121" s="119">
        <v>17</v>
      </c>
      <c r="R121" s="140">
        <v>1</v>
      </c>
      <c r="S121" s="119">
        <v>10</v>
      </c>
      <c r="T121" s="140">
        <v>5</v>
      </c>
      <c r="U121" s="119">
        <v>24</v>
      </c>
      <c r="V121" s="140">
        <v>24</v>
      </c>
      <c r="W121" s="119">
        <v>31</v>
      </c>
      <c r="X121" s="140">
        <v>25</v>
      </c>
      <c r="Y121" s="119">
        <v>25</v>
      </c>
      <c r="Z121" s="119">
        <v>25</v>
      </c>
      <c r="AA121" s="119">
        <v>2</v>
      </c>
      <c r="AB121" s="99">
        <v>59900</v>
      </c>
      <c r="AI121" s="97" t="s">
        <v>792</v>
      </c>
      <c r="AJ121" s="99">
        <v>11</v>
      </c>
      <c r="AK121" s="99">
        <v>5</v>
      </c>
      <c r="AL121" s="99">
        <v>4</v>
      </c>
      <c r="AM121" s="99">
        <v>35</v>
      </c>
      <c r="AN121" s="99">
        <v>10</v>
      </c>
      <c r="AO121" s="99">
        <v>36</v>
      </c>
      <c r="AP121" s="99">
        <v>27</v>
      </c>
      <c r="AQ121" s="99">
        <v>49</v>
      </c>
      <c r="AR121" s="99">
        <v>41</v>
      </c>
      <c r="AS121" s="99">
        <v>23</v>
      </c>
      <c r="AT121" s="99">
        <v>10</v>
      </c>
      <c r="AU121" s="99">
        <v>41</v>
      </c>
      <c r="AV121" s="99">
        <v>47</v>
      </c>
      <c r="AW121" s="99">
        <v>43</v>
      </c>
      <c r="AX121" s="99">
        <v>13</v>
      </c>
      <c r="AY121" s="99">
        <v>33</v>
      </c>
      <c r="AZ121" s="99">
        <v>49</v>
      </c>
      <c r="BA121" s="99">
        <v>40</v>
      </c>
      <c r="BB121" s="99">
        <v>45</v>
      </c>
      <c r="BC121" s="99">
        <v>26</v>
      </c>
      <c r="BD121" s="99">
        <v>26</v>
      </c>
      <c r="BE121" s="99">
        <v>19</v>
      </c>
      <c r="BF121" s="99">
        <v>25</v>
      </c>
      <c r="BG121" s="99">
        <v>25</v>
      </c>
      <c r="BH121" s="99">
        <v>25</v>
      </c>
      <c r="BI121" s="99">
        <v>48</v>
      </c>
      <c r="BJ121" s="99">
        <v>59900</v>
      </c>
    </row>
    <row r="122" spans="1:62" ht="15" thickBot="1" x14ac:dyDescent="0.35">
      <c r="A122" s="97" t="s">
        <v>793</v>
      </c>
      <c r="B122" s="140">
        <v>27</v>
      </c>
      <c r="C122" s="140">
        <v>31</v>
      </c>
      <c r="D122" s="140">
        <v>38</v>
      </c>
      <c r="E122" s="140">
        <v>30</v>
      </c>
      <c r="F122" s="119">
        <v>33</v>
      </c>
      <c r="G122" s="119">
        <v>14</v>
      </c>
      <c r="H122" s="119">
        <v>19</v>
      </c>
      <c r="I122" s="119">
        <v>23</v>
      </c>
      <c r="J122" s="119">
        <v>9</v>
      </c>
      <c r="K122" s="140">
        <v>27</v>
      </c>
      <c r="L122" s="140">
        <v>22</v>
      </c>
      <c r="M122" s="119">
        <v>22</v>
      </c>
      <c r="N122" s="119">
        <v>3</v>
      </c>
      <c r="O122" s="119">
        <v>7</v>
      </c>
      <c r="P122" s="140">
        <v>10</v>
      </c>
      <c r="Q122" s="119">
        <v>17</v>
      </c>
      <c r="R122" s="140">
        <v>1</v>
      </c>
      <c r="S122" s="119">
        <v>10</v>
      </c>
      <c r="T122" s="140">
        <v>2</v>
      </c>
      <c r="U122" s="119">
        <v>24</v>
      </c>
      <c r="V122" s="140">
        <v>24</v>
      </c>
      <c r="W122" s="119">
        <v>24</v>
      </c>
      <c r="X122" s="140">
        <v>25</v>
      </c>
      <c r="Y122" s="119">
        <v>25</v>
      </c>
      <c r="Z122" s="119">
        <v>25</v>
      </c>
      <c r="AA122" s="119">
        <v>2</v>
      </c>
      <c r="AB122" s="99">
        <v>86800</v>
      </c>
      <c r="AI122" s="97" t="s">
        <v>793</v>
      </c>
      <c r="AJ122" s="99">
        <v>23</v>
      </c>
      <c r="AK122" s="99">
        <v>19</v>
      </c>
      <c r="AL122" s="99">
        <v>12</v>
      </c>
      <c r="AM122" s="99">
        <v>20</v>
      </c>
      <c r="AN122" s="99">
        <v>17</v>
      </c>
      <c r="AO122" s="99">
        <v>36</v>
      </c>
      <c r="AP122" s="99">
        <v>31</v>
      </c>
      <c r="AQ122" s="99">
        <v>27</v>
      </c>
      <c r="AR122" s="99">
        <v>41</v>
      </c>
      <c r="AS122" s="99">
        <v>23</v>
      </c>
      <c r="AT122" s="99">
        <v>28</v>
      </c>
      <c r="AU122" s="99">
        <v>28</v>
      </c>
      <c r="AV122" s="99">
        <v>47</v>
      </c>
      <c r="AW122" s="99">
        <v>43</v>
      </c>
      <c r="AX122" s="99">
        <v>40</v>
      </c>
      <c r="AY122" s="99">
        <v>33</v>
      </c>
      <c r="AZ122" s="99">
        <v>49</v>
      </c>
      <c r="BA122" s="99">
        <v>40</v>
      </c>
      <c r="BB122" s="99">
        <v>48</v>
      </c>
      <c r="BC122" s="99">
        <v>26</v>
      </c>
      <c r="BD122" s="99">
        <v>26</v>
      </c>
      <c r="BE122" s="99">
        <v>26</v>
      </c>
      <c r="BF122" s="99">
        <v>25</v>
      </c>
      <c r="BG122" s="99">
        <v>25</v>
      </c>
      <c r="BH122" s="99">
        <v>25</v>
      </c>
      <c r="BI122" s="99">
        <v>48</v>
      </c>
      <c r="BJ122" s="99">
        <v>86800</v>
      </c>
    </row>
    <row r="123" spans="1:62" ht="15" thickBot="1" x14ac:dyDescent="0.35">
      <c r="A123" s="97" t="s">
        <v>794</v>
      </c>
      <c r="B123" s="140">
        <v>39</v>
      </c>
      <c r="C123" s="140">
        <v>31</v>
      </c>
      <c r="D123" s="140">
        <v>9</v>
      </c>
      <c r="E123" s="140">
        <v>15</v>
      </c>
      <c r="F123" s="119">
        <v>40</v>
      </c>
      <c r="G123" s="119">
        <v>14</v>
      </c>
      <c r="H123" s="119">
        <v>23</v>
      </c>
      <c r="I123" s="119">
        <v>1</v>
      </c>
      <c r="J123" s="119">
        <v>9</v>
      </c>
      <c r="K123" s="140">
        <v>27</v>
      </c>
      <c r="L123" s="140">
        <v>40</v>
      </c>
      <c r="M123" s="119">
        <v>9</v>
      </c>
      <c r="N123" s="119">
        <v>3</v>
      </c>
      <c r="O123" s="119">
        <v>7</v>
      </c>
      <c r="P123" s="140">
        <v>37</v>
      </c>
      <c r="Q123" s="119">
        <v>17</v>
      </c>
      <c r="R123" s="140">
        <v>1</v>
      </c>
      <c r="S123" s="119">
        <v>10</v>
      </c>
      <c r="T123" s="140">
        <v>5</v>
      </c>
      <c r="U123" s="119">
        <v>24</v>
      </c>
      <c r="V123" s="140">
        <v>24</v>
      </c>
      <c r="W123" s="119">
        <v>31</v>
      </c>
      <c r="X123" s="140">
        <v>25</v>
      </c>
      <c r="Y123" s="119">
        <v>25</v>
      </c>
      <c r="Z123" s="119">
        <v>25</v>
      </c>
      <c r="AA123" s="119">
        <v>2</v>
      </c>
      <c r="AB123" s="99">
        <v>94554</v>
      </c>
      <c r="AI123" s="97" t="s">
        <v>794</v>
      </c>
      <c r="AJ123" s="99">
        <v>11</v>
      </c>
      <c r="AK123" s="99">
        <v>19</v>
      </c>
      <c r="AL123" s="99">
        <v>41</v>
      </c>
      <c r="AM123" s="99">
        <v>35</v>
      </c>
      <c r="AN123" s="99">
        <v>10</v>
      </c>
      <c r="AO123" s="99">
        <v>36</v>
      </c>
      <c r="AP123" s="99">
        <v>27</v>
      </c>
      <c r="AQ123" s="99">
        <v>49</v>
      </c>
      <c r="AR123" s="99">
        <v>41</v>
      </c>
      <c r="AS123" s="99">
        <v>23</v>
      </c>
      <c r="AT123" s="99">
        <v>10</v>
      </c>
      <c r="AU123" s="99">
        <v>41</v>
      </c>
      <c r="AV123" s="99">
        <v>47</v>
      </c>
      <c r="AW123" s="99">
        <v>43</v>
      </c>
      <c r="AX123" s="99">
        <v>13</v>
      </c>
      <c r="AY123" s="99">
        <v>33</v>
      </c>
      <c r="AZ123" s="99">
        <v>49</v>
      </c>
      <c r="BA123" s="99">
        <v>40</v>
      </c>
      <c r="BB123" s="99">
        <v>45</v>
      </c>
      <c r="BC123" s="99">
        <v>26</v>
      </c>
      <c r="BD123" s="99">
        <v>26</v>
      </c>
      <c r="BE123" s="99">
        <v>19</v>
      </c>
      <c r="BF123" s="99">
        <v>25</v>
      </c>
      <c r="BG123" s="99">
        <v>25</v>
      </c>
      <c r="BH123" s="99">
        <v>25</v>
      </c>
      <c r="BI123" s="99">
        <v>48</v>
      </c>
      <c r="BJ123" s="99">
        <v>94554</v>
      </c>
    </row>
    <row r="124" spans="1:62" ht="15" thickBot="1" x14ac:dyDescent="0.35">
      <c r="A124" s="97" t="s">
        <v>795</v>
      </c>
      <c r="B124" s="140">
        <v>39</v>
      </c>
      <c r="C124" s="140">
        <v>45</v>
      </c>
      <c r="D124" s="140">
        <v>9</v>
      </c>
      <c r="E124" s="140">
        <v>15</v>
      </c>
      <c r="F124" s="119">
        <v>40</v>
      </c>
      <c r="G124" s="119">
        <v>14</v>
      </c>
      <c r="H124" s="119">
        <v>23</v>
      </c>
      <c r="I124" s="119">
        <v>1</v>
      </c>
      <c r="J124" s="119">
        <v>9</v>
      </c>
      <c r="K124" s="140">
        <v>27</v>
      </c>
      <c r="L124" s="140">
        <v>40</v>
      </c>
      <c r="M124" s="119">
        <v>9</v>
      </c>
      <c r="N124" s="119">
        <v>3</v>
      </c>
      <c r="O124" s="119">
        <v>7</v>
      </c>
      <c r="P124" s="140">
        <v>37</v>
      </c>
      <c r="Q124" s="119">
        <v>17</v>
      </c>
      <c r="R124" s="140">
        <v>1</v>
      </c>
      <c r="S124" s="119">
        <v>10</v>
      </c>
      <c r="T124" s="140">
        <v>5</v>
      </c>
      <c r="U124" s="119">
        <v>24</v>
      </c>
      <c r="V124" s="140">
        <v>24</v>
      </c>
      <c r="W124" s="119">
        <v>31</v>
      </c>
      <c r="X124" s="140">
        <v>25</v>
      </c>
      <c r="Y124" s="119">
        <v>25</v>
      </c>
      <c r="Z124" s="119">
        <v>25</v>
      </c>
      <c r="AA124" s="119">
        <v>2</v>
      </c>
      <c r="AB124" s="99">
        <v>79494</v>
      </c>
      <c r="AI124" s="97" t="s">
        <v>795</v>
      </c>
      <c r="AJ124" s="99">
        <v>11</v>
      </c>
      <c r="AK124" s="99">
        <v>5</v>
      </c>
      <c r="AL124" s="99">
        <v>41</v>
      </c>
      <c r="AM124" s="99">
        <v>35</v>
      </c>
      <c r="AN124" s="99">
        <v>10</v>
      </c>
      <c r="AO124" s="99">
        <v>36</v>
      </c>
      <c r="AP124" s="99">
        <v>27</v>
      </c>
      <c r="AQ124" s="99">
        <v>49</v>
      </c>
      <c r="AR124" s="99">
        <v>41</v>
      </c>
      <c r="AS124" s="99">
        <v>23</v>
      </c>
      <c r="AT124" s="99">
        <v>10</v>
      </c>
      <c r="AU124" s="99">
        <v>41</v>
      </c>
      <c r="AV124" s="99">
        <v>47</v>
      </c>
      <c r="AW124" s="99">
        <v>43</v>
      </c>
      <c r="AX124" s="99">
        <v>13</v>
      </c>
      <c r="AY124" s="99">
        <v>33</v>
      </c>
      <c r="AZ124" s="99">
        <v>49</v>
      </c>
      <c r="BA124" s="99">
        <v>40</v>
      </c>
      <c r="BB124" s="99">
        <v>45</v>
      </c>
      <c r="BC124" s="99">
        <v>26</v>
      </c>
      <c r="BD124" s="99">
        <v>26</v>
      </c>
      <c r="BE124" s="99">
        <v>19</v>
      </c>
      <c r="BF124" s="99">
        <v>25</v>
      </c>
      <c r="BG124" s="99">
        <v>25</v>
      </c>
      <c r="BH124" s="99">
        <v>25</v>
      </c>
      <c r="BI124" s="99">
        <v>48</v>
      </c>
      <c r="BJ124" s="99">
        <v>79494</v>
      </c>
    </row>
    <row r="125" spans="1:62" ht="15" thickBot="1" x14ac:dyDescent="0.35">
      <c r="A125" s="97" t="s">
        <v>796</v>
      </c>
      <c r="B125" s="140">
        <v>39</v>
      </c>
      <c r="C125" s="140">
        <v>31</v>
      </c>
      <c r="D125" s="140">
        <v>38</v>
      </c>
      <c r="E125" s="140">
        <v>30</v>
      </c>
      <c r="F125" s="119">
        <v>19</v>
      </c>
      <c r="G125" s="119">
        <v>14</v>
      </c>
      <c r="H125" s="119">
        <v>19</v>
      </c>
      <c r="I125" s="119">
        <v>1</v>
      </c>
      <c r="J125" s="119">
        <v>9</v>
      </c>
      <c r="K125" s="140">
        <v>27</v>
      </c>
      <c r="L125" s="140">
        <v>22</v>
      </c>
      <c r="M125" s="119">
        <v>1</v>
      </c>
      <c r="N125" s="119">
        <v>3</v>
      </c>
      <c r="O125" s="119">
        <v>7</v>
      </c>
      <c r="P125" s="140">
        <v>37</v>
      </c>
      <c r="Q125" s="119">
        <v>17</v>
      </c>
      <c r="R125" s="140">
        <v>1</v>
      </c>
      <c r="S125" s="119">
        <v>10</v>
      </c>
      <c r="T125" s="140">
        <v>5</v>
      </c>
      <c r="U125" s="119">
        <v>24</v>
      </c>
      <c r="V125" s="140">
        <v>24</v>
      </c>
      <c r="W125" s="119">
        <v>19</v>
      </c>
      <c r="X125" s="140">
        <v>25</v>
      </c>
      <c r="Y125" s="119">
        <v>25</v>
      </c>
      <c r="Z125" s="119">
        <v>25</v>
      </c>
      <c r="AA125" s="119">
        <v>2</v>
      </c>
      <c r="AB125" s="99">
        <v>86800</v>
      </c>
      <c r="AI125" s="97" t="s">
        <v>796</v>
      </c>
      <c r="AJ125" s="99">
        <v>11</v>
      </c>
      <c r="AK125" s="99">
        <v>19</v>
      </c>
      <c r="AL125" s="99">
        <v>12</v>
      </c>
      <c r="AM125" s="99">
        <v>20</v>
      </c>
      <c r="AN125" s="99">
        <v>31</v>
      </c>
      <c r="AO125" s="99">
        <v>36</v>
      </c>
      <c r="AP125" s="99">
        <v>31</v>
      </c>
      <c r="AQ125" s="99">
        <v>49</v>
      </c>
      <c r="AR125" s="99">
        <v>41</v>
      </c>
      <c r="AS125" s="99">
        <v>23</v>
      </c>
      <c r="AT125" s="99">
        <v>28</v>
      </c>
      <c r="AU125" s="99">
        <v>49</v>
      </c>
      <c r="AV125" s="99">
        <v>47</v>
      </c>
      <c r="AW125" s="99">
        <v>43</v>
      </c>
      <c r="AX125" s="99">
        <v>13</v>
      </c>
      <c r="AY125" s="99">
        <v>33</v>
      </c>
      <c r="AZ125" s="99">
        <v>49</v>
      </c>
      <c r="BA125" s="99">
        <v>40</v>
      </c>
      <c r="BB125" s="99">
        <v>45</v>
      </c>
      <c r="BC125" s="99">
        <v>26</v>
      </c>
      <c r="BD125" s="99">
        <v>26</v>
      </c>
      <c r="BE125" s="99">
        <v>31</v>
      </c>
      <c r="BF125" s="99">
        <v>25</v>
      </c>
      <c r="BG125" s="99">
        <v>25</v>
      </c>
      <c r="BH125" s="99">
        <v>25</v>
      </c>
      <c r="BI125" s="99">
        <v>48</v>
      </c>
      <c r="BJ125" s="99">
        <v>86800</v>
      </c>
    </row>
    <row r="126" spans="1:62" ht="15" thickBot="1" x14ac:dyDescent="0.35">
      <c r="A126" s="97" t="s">
        <v>797</v>
      </c>
      <c r="B126" s="140">
        <v>39</v>
      </c>
      <c r="C126" s="140">
        <v>31</v>
      </c>
      <c r="D126" s="140">
        <v>38</v>
      </c>
      <c r="E126" s="140">
        <v>44</v>
      </c>
      <c r="F126" s="119">
        <v>19</v>
      </c>
      <c r="G126" s="119">
        <v>14</v>
      </c>
      <c r="H126" s="119">
        <v>16</v>
      </c>
      <c r="I126" s="119">
        <v>23</v>
      </c>
      <c r="J126" s="119">
        <v>9</v>
      </c>
      <c r="K126" s="140">
        <v>27</v>
      </c>
      <c r="L126" s="140">
        <v>22</v>
      </c>
      <c r="M126" s="119">
        <v>22</v>
      </c>
      <c r="N126" s="119">
        <v>3</v>
      </c>
      <c r="O126" s="119">
        <v>7</v>
      </c>
      <c r="P126" s="140">
        <v>37</v>
      </c>
      <c r="Q126" s="119">
        <v>17</v>
      </c>
      <c r="R126" s="140">
        <v>1</v>
      </c>
      <c r="S126" s="119">
        <v>10</v>
      </c>
      <c r="T126" s="140">
        <v>44</v>
      </c>
      <c r="U126" s="119">
        <v>24</v>
      </c>
      <c r="V126" s="140">
        <v>24</v>
      </c>
      <c r="W126" s="119">
        <v>3</v>
      </c>
      <c r="X126" s="140">
        <v>25</v>
      </c>
      <c r="Y126" s="119">
        <v>25</v>
      </c>
      <c r="Z126" s="119">
        <v>25</v>
      </c>
      <c r="AA126" s="119">
        <v>2</v>
      </c>
      <c r="AB126" s="99">
        <v>86499</v>
      </c>
      <c r="AI126" s="97" t="s">
        <v>797</v>
      </c>
      <c r="AJ126" s="99">
        <v>11</v>
      </c>
      <c r="AK126" s="99">
        <v>19</v>
      </c>
      <c r="AL126" s="99">
        <v>12</v>
      </c>
      <c r="AM126" s="99">
        <v>6</v>
      </c>
      <c r="AN126" s="99">
        <v>31</v>
      </c>
      <c r="AO126" s="99">
        <v>36</v>
      </c>
      <c r="AP126" s="99">
        <v>34</v>
      </c>
      <c r="AQ126" s="99">
        <v>27</v>
      </c>
      <c r="AR126" s="99">
        <v>41</v>
      </c>
      <c r="AS126" s="99">
        <v>23</v>
      </c>
      <c r="AT126" s="99">
        <v>28</v>
      </c>
      <c r="AU126" s="99">
        <v>28</v>
      </c>
      <c r="AV126" s="99">
        <v>47</v>
      </c>
      <c r="AW126" s="99">
        <v>43</v>
      </c>
      <c r="AX126" s="99">
        <v>13</v>
      </c>
      <c r="AY126" s="99">
        <v>33</v>
      </c>
      <c r="AZ126" s="99">
        <v>49</v>
      </c>
      <c r="BA126" s="99">
        <v>40</v>
      </c>
      <c r="BB126" s="99">
        <v>6</v>
      </c>
      <c r="BC126" s="99">
        <v>26</v>
      </c>
      <c r="BD126" s="99">
        <v>26</v>
      </c>
      <c r="BE126" s="99">
        <v>47</v>
      </c>
      <c r="BF126" s="99">
        <v>25</v>
      </c>
      <c r="BG126" s="99">
        <v>25</v>
      </c>
      <c r="BH126" s="99">
        <v>25</v>
      </c>
      <c r="BI126" s="99">
        <v>48</v>
      </c>
      <c r="BJ126" s="99">
        <v>86499</v>
      </c>
    </row>
    <row r="127" spans="1:62" ht="15" thickBot="1" x14ac:dyDescent="0.35">
      <c r="A127" s="97" t="s">
        <v>798</v>
      </c>
      <c r="B127" s="140">
        <v>39</v>
      </c>
      <c r="C127" s="140">
        <v>31</v>
      </c>
      <c r="D127" s="140">
        <v>9</v>
      </c>
      <c r="E127" s="140">
        <v>30</v>
      </c>
      <c r="F127" s="119">
        <v>19</v>
      </c>
      <c r="G127" s="119">
        <v>14</v>
      </c>
      <c r="H127" s="119">
        <v>19</v>
      </c>
      <c r="I127" s="119">
        <v>1</v>
      </c>
      <c r="J127" s="119">
        <v>9</v>
      </c>
      <c r="K127" s="140">
        <v>27</v>
      </c>
      <c r="L127" s="140">
        <v>22</v>
      </c>
      <c r="M127" s="119">
        <v>22</v>
      </c>
      <c r="N127" s="119">
        <v>3</v>
      </c>
      <c r="O127" s="119">
        <v>7</v>
      </c>
      <c r="P127" s="140">
        <v>37</v>
      </c>
      <c r="Q127" s="119">
        <v>17</v>
      </c>
      <c r="R127" s="140">
        <v>1</v>
      </c>
      <c r="S127" s="119">
        <v>10</v>
      </c>
      <c r="T127" s="140">
        <v>5</v>
      </c>
      <c r="U127" s="119">
        <v>24</v>
      </c>
      <c r="V127" s="140">
        <v>24</v>
      </c>
      <c r="W127" s="119">
        <v>19</v>
      </c>
      <c r="X127" s="140">
        <v>25</v>
      </c>
      <c r="Y127" s="119">
        <v>25</v>
      </c>
      <c r="Z127" s="119">
        <v>25</v>
      </c>
      <c r="AA127" s="119">
        <v>2</v>
      </c>
      <c r="AB127" s="99">
        <v>88050</v>
      </c>
      <c r="AI127" s="97" t="s">
        <v>798</v>
      </c>
      <c r="AJ127" s="99">
        <v>11</v>
      </c>
      <c r="AK127" s="99">
        <v>19</v>
      </c>
      <c r="AL127" s="99">
        <v>41</v>
      </c>
      <c r="AM127" s="99">
        <v>20</v>
      </c>
      <c r="AN127" s="99">
        <v>31</v>
      </c>
      <c r="AO127" s="99">
        <v>36</v>
      </c>
      <c r="AP127" s="99">
        <v>31</v>
      </c>
      <c r="AQ127" s="99">
        <v>49</v>
      </c>
      <c r="AR127" s="99">
        <v>41</v>
      </c>
      <c r="AS127" s="99">
        <v>23</v>
      </c>
      <c r="AT127" s="99">
        <v>28</v>
      </c>
      <c r="AU127" s="99">
        <v>28</v>
      </c>
      <c r="AV127" s="99">
        <v>47</v>
      </c>
      <c r="AW127" s="99">
        <v>43</v>
      </c>
      <c r="AX127" s="99">
        <v>13</v>
      </c>
      <c r="AY127" s="99">
        <v>33</v>
      </c>
      <c r="AZ127" s="99">
        <v>49</v>
      </c>
      <c r="BA127" s="99">
        <v>40</v>
      </c>
      <c r="BB127" s="99">
        <v>45</v>
      </c>
      <c r="BC127" s="99">
        <v>26</v>
      </c>
      <c r="BD127" s="99">
        <v>26</v>
      </c>
      <c r="BE127" s="99">
        <v>31</v>
      </c>
      <c r="BF127" s="99">
        <v>25</v>
      </c>
      <c r="BG127" s="99">
        <v>25</v>
      </c>
      <c r="BH127" s="99">
        <v>25</v>
      </c>
      <c r="BI127" s="99">
        <v>48</v>
      </c>
      <c r="BJ127" s="99">
        <v>88050</v>
      </c>
    </row>
    <row r="128" spans="1:62" ht="15" thickBot="1" x14ac:dyDescent="0.35">
      <c r="A128" s="97" t="s">
        <v>799</v>
      </c>
      <c r="B128" s="140">
        <v>27</v>
      </c>
      <c r="C128" s="140">
        <v>31</v>
      </c>
      <c r="D128" s="140">
        <v>9</v>
      </c>
      <c r="E128" s="140">
        <v>15</v>
      </c>
      <c r="F128" s="119">
        <v>19</v>
      </c>
      <c r="G128" s="119">
        <v>14</v>
      </c>
      <c r="H128" s="119">
        <v>3</v>
      </c>
      <c r="I128" s="119">
        <v>1</v>
      </c>
      <c r="J128" s="119">
        <v>9</v>
      </c>
      <c r="K128" s="140">
        <v>9</v>
      </c>
      <c r="L128" s="140">
        <v>22</v>
      </c>
      <c r="M128" s="119">
        <v>1</v>
      </c>
      <c r="N128" s="119">
        <v>3</v>
      </c>
      <c r="O128" s="119">
        <v>7</v>
      </c>
      <c r="P128" s="140">
        <v>10</v>
      </c>
      <c r="Q128" s="119">
        <v>17</v>
      </c>
      <c r="R128" s="140">
        <v>1</v>
      </c>
      <c r="S128" s="119">
        <v>10</v>
      </c>
      <c r="T128" s="140">
        <v>35</v>
      </c>
      <c r="U128" s="119">
        <v>24</v>
      </c>
      <c r="V128" s="140">
        <v>24</v>
      </c>
      <c r="W128" s="119">
        <v>12</v>
      </c>
      <c r="X128" s="140">
        <v>25</v>
      </c>
      <c r="Y128" s="119">
        <v>25</v>
      </c>
      <c r="Z128" s="119">
        <v>25</v>
      </c>
      <c r="AA128" s="119">
        <v>2</v>
      </c>
      <c r="AB128" s="99">
        <v>116295</v>
      </c>
      <c r="AI128" s="97" t="s">
        <v>799</v>
      </c>
      <c r="AJ128" s="99">
        <v>23</v>
      </c>
      <c r="AK128" s="99">
        <v>19</v>
      </c>
      <c r="AL128" s="99">
        <v>41</v>
      </c>
      <c r="AM128" s="99">
        <v>35</v>
      </c>
      <c r="AN128" s="99">
        <v>31</v>
      </c>
      <c r="AO128" s="99">
        <v>36</v>
      </c>
      <c r="AP128" s="99">
        <v>47</v>
      </c>
      <c r="AQ128" s="99">
        <v>49</v>
      </c>
      <c r="AR128" s="99">
        <v>41</v>
      </c>
      <c r="AS128" s="99">
        <v>41</v>
      </c>
      <c r="AT128" s="99">
        <v>28</v>
      </c>
      <c r="AU128" s="99">
        <v>49</v>
      </c>
      <c r="AV128" s="99">
        <v>47</v>
      </c>
      <c r="AW128" s="99">
        <v>43</v>
      </c>
      <c r="AX128" s="99">
        <v>40</v>
      </c>
      <c r="AY128" s="99">
        <v>33</v>
      </c>
      <c r="AZ128" s="99">
        <v>49</v>
      </c>
      <c r="BA128" s="99">
        <v>40</v>
      </c>
      <c r="BB128" s="99">
        <v>15</v>
      </c>
      <c r="BC128" s="99">
        <v>26</v>
      </c>
      <c r="BD128" s="99">
        <v>26</v>
      </c>
      <c r="BE128" s="99">
        <v>38</v>
      </c>
      <c r="BF128" s="99">
        <v>25</v>
      </c>
      <c r="BG128" s="99">
        <v>25</v>
      </c>
      <c r="BH128" s="99">
        <v>25</v>
      </c>
      <c r="BI128" s="99">
        <v>48</v>
      </c>
      <c r="BJ128" s="99">
        <v>116295</v>
      </c>
    </row>
    <row r="129" spans="1:62" ht="15" thickBot="1" x14ac:dyDescent="0.35">
      <c r="A129" s="97" t="s">
        <v>800</v>
      </c>
      <c r="B129" s="140">
        <v>27</v>
      </c>
      <c r="C129" s="140">
        <v>31</v>
      </c>
      <c r="D129" s="140">
        <v>9</v>
      </c>
      <c r="E129" s="140">
        <v>30</v>
      </c>
      <c r="F129" s="119">
        <v>33</v>
      </c>
      <c r="G129" s="119">
        <v>14</v>
      </c>
      <c r="H129" s="119">
        <v>16</v>
      </c>
      <c r="I129" s="119">
        <v>23</v>
      </c>
      <c r="J129" s="119">
        <v>25</v>
      </c>
      <c r="K129" s="140">
        <v>27</v>
      </c>
      <c r="L129" s="140">
        <v>22</v>
      </c>
      <c r="M129" s="119">
        <v>22</v>
      </c>
      <c r="N129" s="119">
        <v>3</v>
      </c>
      <c r="O129" s="119">
        <v>7</v>
      </c>
      <c r="P129" s="140">
        <v>37</v>
      </c>
      <c r="Q129" s="119">
        <v>17</v>
      </c>
      <c r="R129" s="140">
        <v>1</v>
      </c>
      <c r="S129" s="119">
        <v>10</v>
      </c>
      <c r="T129" s="140">
        <v>35</v>
      </c>
      <c r="U129" s="119">
        <v>24</v>
      </c>
      <c r="V129" s="140">
        <v>24</v>
      </c>
      <c r="W129" s="119">
        <v>10</v>
      </c>
      <c r="X129" s="140">
        <v>25</v>
      </c>
      <c r="Y129" s="119">
        <v>25</v>
      </c>
      <c r="Z129" s="119">
        <v>25</v>
      </c>
      <c r="AA129" s="119">
        <v>2</v>
      </c>
      <c r="AB129" s="99">
        <v>113265</v>
      </c>
      <c r="AI129" s="97" t="s">
        <v>800</v>
      </c>
      <c r="AJ129" s="99">
        <v>23</v>
      </c>
      <c r="AK129" s="99">
        <v>19</v>
      </c>
      <c r="AL129" s="99">
        <v>41</v>
      </c>
      <c r="AM129" s="99">
        <v>20</v>
      </c>
      <c r="AN129" s="99">
        <v>17</v>
      </c>
      <c r="AO129" s="99">
        <v>36</v>
      </c>
      <c r="AP129" s="99">
        <v>34</v>
      </c>
      <c r="AQ129" s="99">
        <v>27</v>
      </c>
      <c r="AR129" s="99">
        <v>25</v>
      </c>
      <c r="AS129" s="99">
        <v>23</v>
      </c>
      <c r="AT129" s="99">
        <v>28</v>
      </c>
      <c r="AU129" s="99">
        <v>28</v>
      </c>
      <c r="AV129" s="99">
        <v>47</v>
      </c>
      <c r="AW129" s="99">
        <v>43</v>
      </c>
      <c r="AX129" s="99">
        <v>13</v>
      </c>
      <c r="AY129" s="99">
        <v>33</v>
      </c>
      <c r="AZ129" s="99">
        <v>49</v>
      </c>
      <c r="BA129" s="99">
        <v>40</v>
      </c>
      <c r="BB129" s="99">
        <v>15</v>
      </c>
      <c r="BC129" s="99">
        <v>26</v>
      </c>
      <c r="BD129" s="99">
        <v>26</v>
      </c>
      <c r="BE129" s="99">
        <v>40</v>
      </c>
      <c r="BF129" s="99">
        <v>25</v>
      </c>
      <c r="BG129" s="99">
        <v>25</v>
      </c>
      <c r="BH129" s="99">
        <v>25</v>
      </c>
      <c r="BI129" s="99">
        <v>48</v>
      </c>
      <c r="BJ129" s="99">
        <v>113265</v>
      </c>
    </row>
    <row r="130" spans="1:62" ht="15" thickBot="1" x14ac:dyDescent="0.35">
      <c r="A130" s="97" t="s">
        <v>801</v>
      </c>
      <c r="B130" s="140">
        <v>36</v>
      </c>
      <c r="C130" s="140">
        <v>31</v>
      </c>
      <c r="D130" s="140">
        <v>9</v>
      </c>
      <c r="E130" s="140">
        <v>14</v>
      </c>
      <c r="F130" s="119">
        <v>40</v>
      </c>
      <c r="G130" s="119">
        <v>14</v>
      </c>
      <c r="H130" s="119">
        <v>19</v>
      </c>
      <c r="I130" s="119">
        <v>1</v>
      </c>
      <c r="J130" s="119">
        <v>9</v>
      </c>
      <c r="K130" s="140">
        <v>27</v>
      </c>
      <c r="L130" s="140">
        <v>22</v>
      </c>
      <c r="M130" s="119">
        <v>1</v>
      </c>
      <c r="N130" s="119">
        <v>3</v>
      </c>
      <c r="O130" s="119">
        <v>7</v>
      </c>
      <c r="P130" s="140">
        <v>10</v>
      </c>
      <c r="Q130" s="119">
        <v>17</v>
      </c>
      <c r="R130" s="140">
        <v>1</v>
      </c>
      <c r="S130" s="119">
        <v>1</v>
      </c>
      <c r="T130" s="140">
        <v>5</v>
      </c>
      <c r="U130" s="119">
        <v>24</v>
      </c>
      <c r="V130" s="140">
        <v>24</v>
      </c>
      <c r="W130" s="119">
        <v>35</v>
      </c>
      <c r="X130" s="140">
        <v>25</v>
      </c>
      <c r="Y130" s="119">
        <v>25</v>
      </c>
      <c r="Z130" s="119">
        <v>25</v>
      </c>
      <c r="AA130" s="119">
        <v>2</v>
      </c>
      <c r="AB130" s="99">
        <v>111395</v>
      </c>
      <c r="AI130" s="97" t="s">
        <v>801</v>
      </c>
      <c r="AJ130" s="99">
        <v>14</v>
      </c>
      <c r="AK130" s="99">
        <v>19</v>
      </c>
      <c r="AL130" s="99">
        <v>41</v>
      </c>
      <c r="AM130" s="99">
        <v>36</v>
      </c>
      <c r="AN130" s="99">
        <v>10</v>
      </c>
      <c r="AO130" s="99">
        <v>36</v>
      </c>
      <c r="AP130" s="99">
        <v>31</v>
      </c>
      <c r="AQ130" s="99">
        <v>49</v>
      </c>
      <c r="AR130" s="99">
        <v>41</v>
      </c>
      <c r="AS130" s="99">
        <v>23</v>
      </c>
      <c r="AT130" s="99">
        <v>28</v>
      </c>
      <c r="AU130" s="99">
        <v>49</v>
      </c>
      <c r="AV130" s="99">
        <v>47</v>
      </c>
      <c r="AW130" s="99">
        <v>43</v>
      </c>
      <c r="AX130" s="99">
        <v>40</v>
      </c>
      <c r="AY130" s="99">
        <v>33</v>
      </c>
      <c r="AZ130" s="99">
        <v>49</v>
      </c>
      <c r="BA130" s="99">
        <v>49</v>
      </c>
      <c r="BB130" s="99">
        <v>45</v>
      </c>
      <c r="BC130" s="99">
        <v>26</v>
      </c>
      <c r="BD130" s="99">
        <v>26</v>
      </c>
      <c r="BE130" s="99">
        <v>15</v>
      </c>
      <c r="BF130" s="99">
        <v>25</v>
      </c>
      <c r="BG130" s="99">
        <v>25</v>
      </c>
      <c r="BH130" s="99">
        <v>25</v>
      </c>
      <c r="BI130" s="99">
        <v>48</v>
      </c>
      <c r="BJ130" s="99">
        <v>111395</v>
      </c>
    </row>
    <row r="131" spans="1:62" ht="15" thickBot="1" x14ac:dyDescent="0.35">
      <c r="A131" s="97" t="s">
        <v>802</v>
      </c>
      <c r="B131" s="140">
        <v>27</v>
      </c>
      <c r="C131" s="140">
        <v>19</v>
      </c>
      <c r="D131" s="140">
        <v>9</v>
      </c>
      <c r="E131" s="140">
        <v>15</v>
      </c>
      <c r="F131" s="119">
        <v>19</v>
      </c>
      <c r="G131" s="119">
        <v>14</v>
      </c>
      <c r="H131" s="119">
        <v>3</v>
      </c>
      <c r="I131" s="119">
        <v>1</v>
      </c>
      <c r="J131" s="119">
        <v>9</v>
      </c>
      <c r="K131" s="140">
        <v>9</v>
      </c>
      <c r="L131" s="140">
        <v>22</v>
      </c>
      <c r="M131" s="119">
        <v>1</v>
      </c>
      <c r="N131" s="119">
        <v>3</v>
      </c>
      <c r="O131" s="119">
        <v>7</v>
      </c>
      <c r="P131" s="140">
        <v>10</v>
      </c>
      <c r="Q131" s="119">
        <v>17</v>
      </c>
      <c r="R131" s="140">
        <v>1</v>
      </c>
      <c r="S131" s="119">
        <v>10</v>
      </c>
      <c r="T131" s="140">
        <v>35</v>
      </c>
      <c r="U131" s="119">
        <v>24</v>
      </c>
      <c r="V131" s="140">
        <v>24</v>
      </c>
      <c r="W131" s="119">
        <v>12</v>
      </c>
      <c r="X131" s="140">
        <v>25</v>
      </c>
      <c r="Y131" s="119">
        <v>25</v>
      </c>
      <c r="Z131" s="119">
        <v>25</v>
      </c>
      <c r="AA131" s="119">
        <v>2</v>
      </c>
      <c r="AB131" s="99">
        <v>116800</v>
      </c>
      <c r="AI131" s="97" t="s">
        <v>802</v>
      </c>
      <c r="AJ131" s="99">
        <v>23</v>
      </c>
      <c r="AK131" s="99">
        <v>31</v>
      </c>
      <c r="AL131" s="99">
        <v>41</v>
      </c>
      <c r="AM131" s="99">
        <v>35</v>
      </c>
      <c r="AN131" s="99">
        <v>31</v>
      </c>
      <c r="AO131" s="99">
        <v>36</v>
      </c>
      <c r="AP131" s="99">
        <v>47</v>
      </c>
      <c r="AQ131" s="99">
        <v>49</v>
      </c>
      <c r="AR131" s="99">
        <v>41</v>
      </c>
      <c r="AS131" s="99">
        <v>41</v>
      </c>
      <c r="AT131" s="99">
        <v>28</v>
      </c>
      <c r="AU131" s="99">
        <v>49</v>
      </c>
      <c r="AV131" s="99">
        <v>47</v>
      </c>
      <c r="AW131" s="99">
        <v>43</v>
      </c>
      <c r="AX131" s="99">
        <v>40</v>
      </c>
      <c r="AY131" s="99">
        <v>33</v>
      </c>
      <c r="AZ131" s="99">
        <v>49</v>
      </c>
      <c r="BA131" s="99">
        <v>40</v>
      </c>
      <c r="BB131" s="99">
        <v>15</v>
      </c>
      <c r="BC131" s="99">
        <v>26</v>
      </c>
      <c r="BD131" s="99">
        <v>26</v>
      </c>
      <c r="BE131" s="99">
        <v>38</v>
      </c>
      <c r="BF131" s="99">
        <v>25</v>
      </c>
      <c r="BG131" s="99">
        <v>25</v>
      </c>
      <c r="BH131" s="99">
        <v>25</v>
      </c>
      <c r="BI131" s="99">
        <v>48</v>
      </c>
      <c r="BJ131" s="99">
        <v>116800</v>
      </c>
    </row>
    <row r="132" spans="1:62" ht="15" thickBot="1" x14ac:dyDescent="0.35">
      <c r="A132" s="97" t="s">
        <v>803</v>
      </c>
      <c r="B132" s="140">
        <v>27</v>
      </c>
      <c r="C132" s="140">
        <v>19</v>
      </c>
      <c r="D132" s="140">
        <v>38</v>
      </c>
      <c r="E132" s="140">
        <v>30</v>
      </c>
      <c r="F132" s="119">
        <v>33</v>
      </c>
      <c r="G132" s="119">
        <v>14</v>
      </c>
      <c r="H132" s="119">
        <v>3</v>
      </c>
      <c r="I132" s="119">
        <v>1</v>
      </c>
      <c r="J132" s="119">
        <v>5</v>
      </c>
      <c r="K132" s="140">
        <v>27</v>
      </c>
      <c r="L132" s="140">
        <v>22</v>
      </c>
      <c r="M132" s="119">
        <v>1</v>
      </c>
      <c r="N132" s="119">
        <v>3</v>
      </c>
      <c r="O132" s="119">
        <v>7</v>
      </c>
      <c r="P132" s="140">
        <v>10</v>
      </c>
      <c r="Q132" s="119">
        <v>17</v>
      </c>
      <c r="R132" s="140">
        <v>1</v>
      </c>
      <c r="S132" s="119">
        <v>10</v>
      </c>
      <c r="T132" s="140">
        <v>2</v>
      </c>
      <c r="U132" s="119">
        <v>24</v>
      </c>
      <c r="V132" s="140">
        <v>24</v>
      </c>
      <c r="W132" s="119">
        <v>30</v>
      </c>
      <c r="X132" s="140">
        <v>25</v>
      </c>
      <c r="Y132" s="119">
        <v>25</v>
      </c>
      <c r="Z132" s="119">
        <v>25</v>
      </c>
      <c r="AA132" s="119">
        <v>2</v>
      </c>
      <c r="AB132" s="99">
        <v>115750</v>
      </c>
      <c r="AI132" s="97" t="s">
        <v>803</v>
      </c>
      <c r="AJ132" s="99">
        <v>23</v>
      </c>
      <c r="AK132" s="99">
        <v>31</v>
      </c>
      <c r="AL132" s="99">
        <v>12</v>
      </c>
      <c r="AM132" s="99">
        <v>20</v>
      </c>
      <c r="AN132" s="99">
        <v>17</v>
      </c>
      <c r="AO132" s="99">
        <v>36</v>
      </c>
      <c r="AP132" s="99">
        <v>47</v>
      </c>
      <c r="AQ132" s="99">
        <v>49</v>
      </c>
      <c r="AR132" s="99">
        <v>45</v>
      </c>
      <c r="AS132" s="99">
        <v>23</v>
      </c>
      <c r="AT132" s="99">
        <v>28</v>
      </c>
      <c r="AU132" s="99">
        <v>49</v>
      </c>
      <c r="AV132" s="99">
        <v>47</v>
      </c>
      <c r="AW132" s="99">
        <v>43</v>
      </c>
      <c r="AX132" s="99">
        <v>40</v>
      </c>
      <c r="AY132" s="99">
        <v>33</v>
      </c>
      <c r="AZ132" s="99">
        <v>49</v>
      </c>
      <c r="BA132" s="99">
        <v>40</v>
      </c>
      <c r="BB132" s="99">
        <v>48</v>
      </c>
      <c r="BC132" s="99">
        <v>26</v>
      </c>
      <c r="BD132" s="99">
        <v>26</v>
      </c>
      <c r="BE132" s="99">
        <v>20</v>
      </c>
      <c r="BF132" s="99">
        <v>25</v>
      </c>
      <c r="BG132" s="99">
        <v>25</v>
      </c>
      <c r="BH132" s="99">
        <v>25</v>
      </c>
      <c r="BI132" s="99">
        <v>48</v>
      </c>
      <c r="BJ132" s="99">
        <v>115750</v>
      </c>
    </row>
    <row r="133" spans="1:62" ht="15" thickBot="1" x14ac:dyDescent="0.35">
      <c r="A133" s="97" t="s">
        <v>804</v>
      </c>
      <c r="B133" s="140">
        <v>39</v>
      </c>
      <c r="C133" s="140">
        <v>31</v>
      </c>
      <c r="D133" s="140">
        <v>38</v>
      </c>
      <c r="E133" s="140">
        <v>15</v>
      </c>
      <c r="F133" s="119">
        <v>40</v>
      </c>
      <c r="G133" s="119">
        <v>14</v>
      </c>
      <c r="H133" s="119">
        <v>23</v>
      </c>
      <c r="I133" s="119">
        <v>1</v>
      </c>
      <c r="J133" s="119">
        <v>9</v>
      </c>
      <c r="K133" s="140">
        <v>27</v>
      </c>
      <c r="L133" s="140">
        <v>22</v>
      </c>
      <c r="M133" s="119">
        <v>9</v>
      </c>
      <c r="N133" s="119">
        <v>3</v>
      </c>
      <c r="O133" s="119">
        <v>7</v>
      </c>
      <c r="P133" s="140">
        <v>10</v>
      </c>
      <c r="Q133" s="119">
        <v>17</v>
      </c>
      <c r="R133" s="140">
        <v>1</v>
      </c>
      <c r="S133" s="119">
        <v>1</v>
      </c>
      <c r="T133" s="140">
        <v>5</v>
      </c>
      <c r="U133" s="119">
        <v>24</v>
      </c>
      <c r="V133" s="140">
        <v>24</v>
      </c>
      <c r="W133" s="119">
        <v>41</v>
      </c>
      <c r="X133" s="140">
        <v>25</v>
      </c>
      <c r="Y133" s="119">
        <v>25</v>
      </c>
      <c r="Z133" s="119">
        <v>25</v>
      </c>
      <c r="AA133" s="119">
        <v>2</v>
      </c>
      <c r="AB133" s="99">
        <v>110610</v>
      </c>
      <c r="AI133" s="97" t="s">
        <v>804</v>
      </c>
      <c r="AJ133" s="99">
        <v>11</v>
      </c>
      <c r="AK133" s="99">
        <v>19</v>
      </c>
      <c r="AL133" s="99">
        <v>12</v>
      </c>
      <c r="AM133" s="99">
        <v>35</v>
      </c>
      <c r="AN133" s="99">
        <v>10</v>
      </c>
      <c r="AO133" s="99">
        <v>36</v>
      </c>
      <c r="AP133" s="99">
        <v>27</v>
      </c>
      <c r="AQ133" s="99">
        <v>49</v>
      </c>
      <c r="AR133" s="99">
        <v>41</v>
      </c>
      <c r="AS133" s="99">
        <v>23</v>
      </c>
      <c r="AT133" s="99">
        <v>28</v>
      </c>
      <c r="AU133" s="99">
        <v>41</v>
      </c>
      <c r="AV133" s="99">
        <v>47</v>
      </c>
      <c r="AW133" s="99">
        <v>43</v>
      </c>
      <c r="AX133" s="99">
        <v>40</v>
      </c>
      <c r="AY133" s="99">
        <v>33</v>
      </c>
      <c r="AZ133" s="99">
        <v>49</v>
      </c>
      <c r="BA133" s="99">
        <v>49</v>
      </c>
      <c r="BB133" s="99">
        <v>45</v>
      </c>
      <c r="BC133" s="99">
        <v>26</v>
      </c>
      <c r="BD133" s="99">
        <v>26</v>
      </c>
      <c r="BE133" s="99">
        <v>9</v>
      </c>
      <c r="BF133" s="99">
        <v>25</v>
      </c>
      <c r="BG133" s="99">
        <v>25</v>
      </c>
      <c r="BH133" s="99">
        <v>25</v>
      </c>
      <c r="BI133" s="99">
        <v>48</v>
      </c>
      <c r="BJ133" s="99">
        <v>110610</v>
      </c>
    </row>
    <row r="134" spans="1:62" ht="15" thickBot="1" x14ac:dyDescent="0.35">
      <c r="A134" s="97" t="s">
        <v>805</v>
      </c>
      <c r="B134" s="140">
        <v>36</v>
      </c>
      <c r="C134" s="140">
        <v>19</v>
      </c>
      <c r="D134" s="140">
        <v>9</v>
      </c>
      <c r="E134" s="140">
        <v>7</v>
      </c>
      <c r="F134" s="119">
        <v>19</v>
      </c>
      <c r="G134" s="119">
        <v>14</v>
      </c>
      <c r="H134" s="119">
        <v>3</v>
      </c>
      <c r="I134" s="119">
        <v>1</v>
      </c>
      <c r="J134" s="119">
        <v>5</v>
      </c>
      <c r="K134" s="140">
        <v>9</v>
      </c>
      <c r="L134" s="140">
        <v>22</v>
      </c>
      <c r="M134" s="119">
        <v>1</v>
      </c>
      <c r="N134" s="119">
        <v>3</v>
      </c>
      <c r="O134" s="119">
        <v>7</v>
      </c>
      <c r="P134" s="140">
        <v>10</v>
      </c>
      <c r="Q134" s="119">
        <v>17</v>
      </c>
      <c r="R134" s="140">
        <v>1</v>
      </c>
      <c r="S134" s="119">
        <v>10</v>
      </c>
      <c r="T134" s="140">
        <v>17</v>
      </c>
      <c r="U134" s="119">
        <v>24</v>
      </c>
      <c r="V134" s="140">
        <v>24</v>
      </c>
      <c r="W134" s="119">
        <v>17</v>
      </c>
      <c r="X134" s="140">
        <v>25</v>
      </c>
      <c r="Y134" s="119">
        <v>25</v>
      </c>
      <c r="Z134" s="119">
        <v>25</v>
      </c>
      <c r="AA134" s="119">
        <v>2</v>
      </c>
      <c r="AB134" s="99">
        <v>147361</v>
      </c>
      <c r="AI134" s="97" t="s">
        <v>805</v>
      </c>
      <c r="AJ134" s="99">
        <v>14</v>
      </c>
      <c r="AK134" s="99">
        <v>31</v>
      </c>
      <c r="AL134" s="99">
        <v>41</v>
      </c>
      <c r="AM134" s="99">
        <v>43</v>
      </c>
      <c r="AN134" s="99">
        <v>31</v>
      </c>
      <c r="AO134" s="99">
        <v>36</v>
      </c>
      <c r="AP134" s="99">
        <v>47</v>
      </c>
      <c r="AQ134" s="99">
        <v>49</v>
      </c>
      <c r="AR134" s="99">
        <v>45</v>
      </c>
      <c r="AS134" s="99">
        <v>41</v>
      </c>
      <c r="AT134" s="99">
        <v>28</v>
      </c>
      <c r="AU134" s="99">
        <v>49</v>
      </c>
      <c r="AV134" s="99">
        <v>47</v>
      </c>
      <c r="AW134" s="99">
        <v>43</v>
      </c>
      <c r="AX134" s="99">
        <v>40</v>
      </c>
      <c r="AY134" s="99">
        <v>33</v>
      </c>
      <c r="AZ134" s="99">
        <v>49</v>
      </c>
      <c r="BA134" s="99">
        <v>40</v>
      </c>
      <c r="BB134" s="99">
        <v>33</v>
      </c>
      <c r="BC134" s="99">
        <v>26</v>
      </c>
      <c r="BD134" s="99">
        <v>26</v>
      </c>
      <c r="BE134" s="99">
        <v>33</v>
      </c>
      <c r="BF134" s="99">
        <v>25</v>
      </c>
      <c r="BG134" s="99">
        <v>25</v>
      </c>
      <c r="BH134" s="99">
        <v>25</v>
      </c>
      <c r="BI134" s="99">
        <v>48</v>
      </c>
      <c r="BJ134" s="99">
        <v>147361</v>
      </c>
    </row>
    <row r="135" spans="1:62" ht="15" thickBot="1" x14ac:dyDescent="0.35">
      <c r="A135" s="97" t="s">
        <v>806</v>
      </c>
      <c r="B135" s="140">
        <v>39</v>
      </c>
      <c r="C135" s="140">
        <v>31</v>
      </c>
      <c r="D135" s="140">
        <v>9</v>
      </c>
      <c r="E135" s="140">
        <v>15</v>
      </c>
      <c r="F135" s="119">
        <v>40</v>
      </c>
      <c r="G135" s="119">
        <v>14</v>
      </c>
      <c r="H135" s="119">
        <v>23</v>
      </c>
      <c r="I135" s="119">
        <v>1</v>
      </c>
      <c r="J135" s="119">
        <v>9</v>
      </c>
      <c r="K135" s="140">
        <v>27</v>
      </c>
      <c r="L135" s="140">
        <v>22</v>
      </c>
      <c r="M135" s="119">
        <v>9</v>
      </c>
      <c r="N135" s="119">
        <v>3</v>
      </c>
      <c r="O135" s="119">
        <v>7</v>
      </c>
      <c r="P135" s="140">
        <v>10</v>
      </c>
      <c r="Q135" s="119">
        <v>17</v>
      </c>
      <c r="R135" s="140">
        <v>1</v>
      </c>
      <c r="S135" s="119">
        <v>1</v>
      </c>
      <c r="T135" s="140">
        <v>5</v>
      </c>
      <c r="U135" s="119">
        <v>24</v>
      </c>
      <c r="V135" s="140">
        <v>24</v>
      </c>
      <c r="W135" s="119">
        <v>41</v>
      </c>
      <c r="X135" s="140">
        <v>25</v>
      </c>
      <c r="Y135" s="119">
        <v>25</v>
      </c>
      <c r="Z135" s="119">
        <v>25</v>
      </c>
      <c r="AA135" s="119">
        <v>2</v>
      </c>
      <c r="AB135" s="99">
        <v>151050</v>
      </c>
      <c r="AI135" s="97" t="s">
        <v>806</v>
      </c>
      <c r="AJ135" s="99">
        <v>11</v>
      </c>
      <c r="AK135" s="99">
        <v>19</v>
      </c>
      <c r="AL135" s="99">
        <v>41</v>
      </c>
      <c r="AM135" s="99">
        <v>35</v>
      </c>
      <c r="AN135" s="99">
        <v>10</v>
      </c>
      <c r="AO135" s="99">
        <v>36</v>
      </c>
      <c r="AP135" s="99">
        <v>27</v>
      </c>
      <c r="AQ135" s="99">
        <v>49</v>
      </c>
      <c r="AR135" s="99">
        <v>41</v>
      </c>
      <c r="AS135" s="99">
        <v>23</v>
      </c>
      <c r="AT135" s="99">
        <v>28</v>
      </c>
      <c r="AU135" s="99">
        <v>41</v>
      </c>
      <c r="AV135" s="99">
        <v>47</v>
      </c>
      <c r="AW135" s="99">
        <v>43</v>
      </c>
      <c r="AX135" s="99">
        <v>40</v>
      </c>
      <c r="AY135" s="99">
        <v>33</v>
      </c>
      <c r="AZ135" s="99">
        <v>49</v>
      </c>
      <c r="BA135" s="99">
        <v>49</v>
      </c>
      <c r="BB135" s="99">
        <v>45</v>
      </c>
      <c r="BC135" s="99">
        <v>26</v>
      </c>
      <c r="BD135" s="99">
        <v>26</v>
      </c>
      <c r="BE135" s="99">
        <v>9</v>
      </c>
      <c r="BF135" s="99">
        <v>25</v>
      </c>
      <c r="BG135" s="99">
        <v>25</v>
      </c>
      <c r="BH135" s="99">
        <v>25</v>
      </c>
      <c r="BI135" s="99">
        <v>48</v>
      </c>
      <c r="BJ135" s="99">
        <v>151050</v>
      </c>
    </row>
    <row r="136" spans="1:62" ht="15" thickBot="1" x14ac:dyDescent="0.35">
      <c r="A136" s="97" t="s">
        <v>807</v>
      </c>
      <c r="B136" s="140">
        <v>27</v>
      </c>
      <c r="C136" s="140">
        <v>19</v>
      </c>
      <c r="D136" s="140">
        <v>9</v>
      </c>
      <c r="E136" s="140">
        <v>15</v>
      </c>
      <c r="F136" s="119">
        <v>19</v>
      </c>
      <c r="G136" s="119">
        <v>14</v>
      </c>
      <c r="H136" s="119">
        <v>3</v>
      </c>
      <c r="I136" s="119">
        <v>1</v>
      </c>
      <c r="J136" s="119">
        <v>5</v>
      </c>
      <c r="K136" s="140">
        <v>9</v>
      </c>
      <c r="L136" s="140">
        <v>22</v>
      </c>
      <c r="M136" s="119">
        <v>1</v>
      </c>
      <c r="N136" s="119">
        <v>3</v>
      </c>
      <c r="O136" s="119">
        <v>7</v>
      </c>
      <c r="P136" s="140">
        <v>10</v>
      </c>
      <c r="Q136" s="119">
        <v>17</v>
      </c>
      <c r="R136" s="140">
        <v>1</v>
      </c>
      <c r="S136" s="119">
        <v>10</v>
      </c>
      <c r="T136" s="140">
        <v>2</v>
      </c>
      <c r="U136" s="119">
        <v>24</v>
      </c>
      <c r="V136" s="140">
        <v>24</v>
      </c>
      <c r="W136" s="119">
        <v>40</v>
      </c>
      <c r="X136" s="140">
        <v>25</v>
      </c>
      <c r="Y136" s="119">
        <v>25</v>
      </c>
      <c r="Z136" s="119">
        <v>25</v>
      </c>
      <c r="AA136" s="119">
        <v>2</v>
      </c>
      <c r="AB136" s="99">
        <v>117969</v>
      </c>
      <c r="AI136" s="97" t="s">
        <v>807</v>
      </c>
      <c r="AJ136" s="99">
        <v>23</v>
      </c>
      <c r="AK136" s="99">
        <v>31</v>
      </c>
      <c r="AL136" s="99">
        <v>41</v>
      </c>
      <c r="AM136" s="99">
        <v>35</v>
      </c>
      <c r="AN136" s="99">
        <v>31</v>
      </c>
      <c r="AO136" s="99">
        <v>36</v>
      </c>
      <c r="AP136" s="99">
        <v>47</v>
      </c>
      <c r="AQ136" s="99">
        <v>49</v>
      </c>
      <c r="AR136" s="99">
        <v>45</v>
      </c>
      <c r="AS136" s="99">
        <v>41</v>
      </c>
      <c r="AT136" s="99">
        <v>28</v>
      </c>
      <c r="AU136" s="99">
        <v>49</v>
      </c>
      <c r="AV136" s="99">
        <v>47</v>
      </c>
      <c r="AW136" s="99">
        <v>43</v>
      </c>
      <c r="AX136" s="99">
        <v>40</v>
      </c>
      <c r="AY136" s="99">
        <v>33</v>
      </c>
      <c r="AZ136" s="99">
        <v>49</v>
      </c>
      <c r="BA136" s="99">
        <v>40</v>
      </c>
      <c r="BB136" s="99">
        <v>48</v>
      </c>
      <c r="BC136" s="99">
        <v>26</v>
      </c>
      <c r="BD136" s="99">
        <v>26</v>
      </c>
      <c r="BE136" s="99">
        <v>10</v>
      </c>
      <c r="BF136" s="99">
        <v>25</v>
      </c>
      <c r="BG136" s="99">
        <v>25</v>
      </c>
      <c r="BH136" s="99">
        <v>25</v>
      </c>
      <c r="BI136" s="99">
        <v>48</v>
      </c>
      <c r="BJ136" s="99">
        <v>117969</v>
      </c>
    </row>
    <row r="137" spans="1:62" ht="15" thickBot="1" x14ac:dyDescent="0.35">
      <c r="A137" s="97" t="s">
        <v>808</v>
      </c>
      <c r="B137" s="140">
        <v>36</v>
      </c>
      <c r="C137" s="140">
        <v>19</v>
      </c>
      <c r="D137" s="140">
        <v>9</v>
      </c>
      <c r="E137" s="140">
        <v>7</v>
      </c>
      <c r="F137" s="119">
        <v>33</v>
      </c>
      <c r="G137" s="119">
        <v>14</v>
      </c>
      <c r="H137" s="119">
        <v>3</v>
      </c>
      <c r="I137" s="119">
        <v>1</v>
      </c>
      <c r="J137" s="119">
        <v>5</v>
      </c>
      <c r="K137" s="140">
        <v>9</v>
      </c>
      <c r="L137" s="140">
        <v>22</v>
      </c>
      <c r="M137" s="119">
        <v>1</v>
      </c>
      <c r="N137" s="119">
        <v>3</v>
      </c>
      <c r="O137" s="119">
        <v>7</v>
      </c>
      <c r="P137" s="140">
        <v>10</v>
      </c>
      <c r="Q137" s="119">
        <v>17</v>
      </c>
      <c r="R137" s="140">
        <v>1</v>
      </c>
      <c r="S137" s="119">
        <v>10</v>
      </c>
      <c r="T137" s="140">
        <v>1</v>
      </c>
      <c r="U137" s="119">
        <v>24</v>
      </c>
      <c r="V137" s="140">
        <v>24</v>
      </c>
      <c r="W137" s="119">
        <v>46</v>
      </c>
      <c r="X137" s="140">
        <v>25</v>
      </c>
      <c r="Y137" s="119">
        <v>25</v>
      </c>
      <c r="Z137" s="119">
        <v>25</v>
      </c>
      <c r="AA137" s="119">
        <v>2</v>
      </c>
      <c r="AB137" s="99">
        <v>153400</v>
      </c>
      <c r="AI137" s="97" t="s">
        <v>808</v>
      </c>
      <c r="AJ137" s="99">
        <v>14</v>
      </c>
      <c r="AK137" s="99">
        <v>31</v>
      </c>
      <c r="AL137" s="99">
        <v>41</v>
      </c>
      <c r="AM137" s="99">
        <v>43</v>
      </c>
      <c r="AN137" s="99">
        <v>17</v>
      </c>
      <c r="AO137" s="99">
        <v>36</v>
      </c>
      <c r="AP137" s="99">
        <v>47</v>
      </c>
      <c r="AQ137" s="99">
        <v>49</v>
      </c>
      <c r="AR137" s="99">
        <v>45</v>
      </c>
      <c r="AS137" s="99">
        <v>41</v>
      </c>
      <c r="AT137" s="99">
        <v>28</v>
      </c>
      <c r="AU137" s="99">
        <v>49</v>
      </c>
      <c r="AV137" s="99">
        <v>47</v>
      </c>
      <c r="AW137" s="99">
        <v>43</v>
      </c>
      <c r="AX137" s="99">
        <v>40</v>
      </c>
      <c r="AY137" s="99">
        <v>33</v>
      </c>
      <c r="AZ137" s="99">
        <v>49</v>
      </c>
      <c r="BA137" s="99">
        <v>40</v>
      </c>
      <c r="BB137" s="99">
        <v>49</v>
      </c>
      <c r="BC137" s="99">
        <v>26</v>
      </c>
      <c r="BD137" s="99">
        <v>26</v>
      </c>
      <c r="BE137" s="99">
        <v>4</v>
      </c>
      <c r="BF137" s="99">
        <v>25</v>
      </c>
      <c r="BG137" s="99">
        <v>25</v>
      </c>
      <c r="BH137" s="99">
        <v>25</v>
      </c>
      <c r="BI137" s="99">
        <v>48</v>
      </c>
      <c r="BJ137" s="99">
        <v>153400</v>
      </c>
    </row>
    <row r="138" spans="1:62" ht="15" thickBot="1" x14ac:dyDescent="0.35">
      <c r="A138" s="97" t="s">
        <v>809</v>
      </c>
      <c r="B138" s="140">
        <v>27</v>
      </c>
      <c r="C138" s="140">
        <v>31</v>
      </c>
      <c r="D138" s="140">
        <v>38</v>
      </c>
      <c r="E138" s="140">
        <v>40</v>
      </c>
      <c r="F138" s="119">
        <v>33</v>
      </c>
      <c r="G138" s="119">
        <v>14</v>
      </c>
      <c r="H138" s="119">
        <v>23</v>
      </c>
      <c r="I138" s="119">
        <v>45</v>
      </c>
      <c r="J138" s="119">
        <v>25</v>
      </c>
      <c r="K138" s="140">
        <v>27</v>
      </c>
      <c r="L138" s="140">
        <v>45</v>
      </c>
      <c r="M138" s="119">
        <v>22</v>
      </c>
      <c r="N138" s="119">
        <v>3</v>
      </c>
      <c r="O138" s="119">
        <v>7</v>
      </c>
      <c r="P138" s="140">
        <v>37</v>
      </c>
      <c r="Q138" s="119">
        <v>17</v>
      </c>
      <c r="R138" s="140">
        <v>1</v>
      </c>
      <c r="S138" s="119">
        <v>10</v>
      </c>
      <c r="T138" s="140">
        <v>34</v>
      </c>
      <c r="U138" s="119">
        <v>24</v>
      </c>
      <c r="V138" s="140">
        <v>24</v>
      </c>
      <c r="W138" s="119">
        <v>47</v>
      </c>
      <c r="X138" s="140">
        <v>1</v>
      </c>
      <c r="Y138" s="119">
        <v>1</v>
      </c>
      <c r="Z138" s="119">
        <v>1</v>
      </c>
      <c r="AA138" s="119">
        <v>1</v>
      </c>
      <c r="AB138" s="99">
        <v>169993</v>
      </c>
      <c r="AI138" s="97" t="s">
        <v>809</v>
      </c>
      <c r="AJ138" s="99">
        <v>23</v>
      </c>
      <c r="AK138" s="99">
        <v>19</v>
      </c>
      <c r="AL138" s="99">
        <v>12</v>
      </c>
      <c r="AM138" s="99">
        <v>10</v>
      </c>
      <c r="AN138" s="99">
        <v>17</v>
      </c>
      <c r="AO138" s="99">
        <v>36</v>
      </c>
      <c r="AP138" s="99">
        <v>27</v>
      </c>
      <c r="AQ138" s="99">
        <v>5</v>
      </c>
      <c r="AR138" s="99">
        <v>25</v>
      </c>
      <c r="AS138" s="99">
        <v>23</v>
      </c>
      <c r="AT138" s="99">
        <v>5</v>
      </c>
      <c r="AU138" s="99">
        <v>28</v>
      </c>
      <c r="AV138" s="99">
        <v>47</v>
      </c>
      <c r="AW138" s="99">
        <v>43</v>
      </c>
      <c r="AX138" s="99">
        <v>13</v>
      </c>
      <c r="AY138" s="99">
        <v>33</v>
      </c>
      <c r="AZ138" s="99">
        <v>49</v>
      </c>
      <c r="BA138" s="99">
        <v>40</v>
      </c>
      <c r="BB138" s="99">
        <v>16</v>
      </c>
      <c r="BC138" s="99">
        <v>26</v>
      </c>
      <c r="BD138" s="99">
        <v>26</v>
      </c>
      <c r="BE138" s="99">
        <v>3</v>
      </c>
      <c r="BF138" s="99">
        <v>49</v>
      </c>
      <c r="BG138" s="99">
        <v>49</v>
      </c>
      <c r="BH138" s="99">
        <v>49</v>
      </c>
      <c r="BI138" s="99">
        <v>49</v>
      </c>
      <c r="BJ138" s="99">
        <v>169993</v>
      </c>
    </row>
    <row r="139" spans="1:62" ht="15" thickBot="1" x14ac:dyDescent="0.35">
      <c r="A139" s="97" t="s">
        <v>810</v>
      </c>
      <c r="B139" s="140">
        <v>27</v>
      </c>
      <c r="C139" s="140">
        <v>31</v>
      </c>
      <c r="D139" s="140">
        <v>9</v>
      </c>
      <c r="E139" s="140">
        <v>30</v>
      </c>
      <c r="F139" s="119">
        <v>33</v>
      </c>
      <c r="G139" s="119">
        <v>14</v>
      </c>
      <c r="H139" s="119">
        <v>16</v>
      </c>
      <c r="I139" s="119">
        <v>23</v>
      </c>
      <c r="J139" s="119">
        <v>25</v>
      </c>
      <c r="K139" s="140">
        <v>27</v>
      </c>
      <c r="L139" s="140">
        <v>22</v>
      </c>
      <c r="M139" s="119">
        <v>22</v>
      </c>
      <c r="N139" s="119">
        <v>3</v>
      </c>
      <c r="O139" s="119">
        <v>7</v>
      </c>
      <c r="P139" s="140">
        <v>37</v>
      </c>
      <c r="Q139" s="119">
        <v>17</v>
      </c>
      <c r="R139" s="140">
        <v>1</v>
      </c>
      <c r="S139" s="119">
        <v>10</v>
      </c>
      <c r="T139" s="140">
        <v>35</v>
      </c>
      <c r="U139" s="119">
        <v>24</v>
      </c>
      <c r="V139" s="140">
        <v>24</v>
      </c>
      <c r="W139" s="119">
        <v>10</v>
      </c>
      <c r="X139" s="140">
        <v>25</v>
      </c>
      <c r="Y139" s="119">
        <v>25</v>
      </c>
      <c r="Z139" s="119">
        <v>25</v>
      </c>
      <c r="AA139" s="119">
        <v>2</v>
      </c>
      <c r="AB139" s="99">
        <v>146790</v>
      </c>
      <c r="AI139" s="97" t="s">
        <v>810</v>
      </c>
      <c r="AJ139" s="99">
        <v>23</v>
      </c>
      <c r="AK139" s="99">
        <v>19</v>
      </c>
      <c r="AL139" s="99">
        <v>41</v>
      </c>
      <c r="AM139" s="99">
        <v>20</v>
      </c>
      <c r="AN139" s="99">
        <v>17</v>
      </c>
      <c r="AO139" s="99">
        <v>36</v>
      </c>
      <c r="AP139" s="99">
        <v>34</v>
      </c>
      <c r="AQ139" s="99">
        <v>27</v>
      </c>
      <c r="AR139" s="99">
        <v>25</v>
      </c>
      <c r="AS139" s="99">
        <v>23</v>
      </c>
      <c r="AT139" s="99">
        <v>28</v>
      </c>
      <c r="AU139" s="99">
        <v>28</v>
      </c>
      <c r="AV139" s="99">
        <v>47</v>
      </c>
      <c r="AW139" s="99">
        <v>43</v>
      </c>
      <c r="AX139" s="99">
        <v>13</v>
      </c>
      <c r="AY139" s="99">
        <v>33</v>
      </c>
      <c r="AZ139" s="99">
        <v>49</v>
      </c>
      <c r="BA139" s="99">
        <v>40</v>
      </c>
      <c r="BB139" s="99">
        <v>15</v>
      </c>
      <c r="BC139" s="99">
        <v>26</v>
      </c>
      <c r="BD139" s="99">
        <v>26</v>
      </c>
      <c r="BE139" s="99">
        <v>40</v>
      </c>
      <c r="BF139" s="99">
        <v>25</v>
      </c>
      <c r="BG139" s="99">
        <v>25</v>
      </c>
      <c r="BH139" s="99">
        <v>25</v>
      </c>
      <c r="BI139" s="99">
        <v>48</v>
      </c>
      <c r="BJ139" s="99">
        <v>146790</v>
      </c>
    </row>
    <row r="140" spans="1:62" ht="15" thickBot="1" x14ac:dyDescent="0.35">
      <c r="A140" s="97" t="s">
        <v>811</v>
      </c>
      <c r="B140" s="140">
        <v>19</v>
      </c>
      <c r="C140" s="140">
        <v>19</v>
      </c>
      <c r="D140" s="140">
        <v>9</v>
      </c>
      <c r="E140" s="140">
        <v>7</v>
      </c>
      <c r="F140" s="119">
        <v>19</v>
      </c>
      <c r="G140" s="119">
        <v>14</v>
      </c>
      <c r="H140" s="119">
        <v>3</v>
      </c>
      <c r="I140" s="119">
        <v>23</v>
      </c>
      <c r="J140" s="119">
        <v>30</v>
      </c>
      <c r="K140" s="140">
        <v>9</v>
      </c>
      <c r="L140" s="140">
        <v>8</v>
      </c>
      <c r="M140" s="119">
        <v>22</v>
      </c>
      <c r="N140" s="119">
        <v>3</v>
      </c>
      <c r="O140" s="119">
        <v>7</v>
      </c>
      <c r="P140" s="140">
        <v>10</v>
      </c>
      <c r="Q140" s="119">
        <v>17</v>
      </c>
      <c r="R140" s="140">
        <v>1</v>
      </c>
      <c r="S140" s="119">
        <v>10</v>
      </c>
      <c r="T140" s="140">
        <v>17</v>
      </c>
      <c r="U140" s="119">
        <v>24</v>
      </c>
      <c r="V140" s="140">
        <v>24</v>
      </c>
      <c r="W140" s="119">
        <v>38</v>
      </c>
      <c r="X140" s="140">
        <v>25</v>
      </c>
      <c r="Y140" s="119">
        <v>25</v>
      </c>
      <c r="Z140" s="119">
        <v>25</v>
      </c>
      <c r="AA140" s="119">
        <v>2</v>
      </c>
      <c r="AB140" s="99">
        <v>189440</v>
      </c>
      <c r="AI140" s="97" t="s">
        <v>811</v>
      </c>
      <c r="AJ140" s="99">
        <v>31</v>
      </c>
      <c r="AK140" s="99">
        <v>31</v>
      </c>
      <c r="AL140" s="99">
        <v>41</v>
      </c>
      <c r="AM140" s="99">
        <v>43</v>
      </c>
      <c r="AN140" s="99">
        <v>31</v>
      </c>
      <c r="AO140" s="99">
        <v>36</v>
      </c>
      <c r="AP140" s="99">
        <v>47</v>
      </c>
      <c r="AQ140" s="99">
        <v>27</v>
      </c>
      <c r="AR140" s="99">
        <v>20</v>
      </c>
      <c r="AS140" s="99">
        <v>41</v>
      </c>
      <c r="AT140" s="99">
        <v>42</v>
      </c>
      <c r="AU140" s="99">
        <v>28</v>
      </c>
      <c r="AV140" s="99">
        <v>47</v>
      </c>
      <c r="AW140" s="99">
        <v>43</v>
      </c>
      <c r="AX140" s="99">
        <v>40</v>
      </c>
      <c r="AY140" s="99">
        <v>33</v>
      </c>
      <c r="AZ140" s="99">
        <v>49</v>
      </c>
      <c r="BA140" s="99">
        <v>40</v>
      </c>
      <c r="BB140" s="99">
        <v>33</v>
      </c>
      <c r="BC140" s="99">
        <v>26</v>
      </c>
      <c r="BD140" s="99">
        <v>26</v>
      </c>
      <c r="BE140" s="99">
        <v>12</v>
      </c>
      <c r="BF140" s="99">
        <v>25</v>
      </c>
      <c r="BG140" s="99">
        <v>25</v>
      </c>
      <c r="BH140" s="99">
        <v>25</v>
      </c>
      <c r="BI140" s="99">
        <v>48</v>
      </c>
      <c r="BJ140" s="99">
        <v>189440</v>
      </c>
    </row>
    <row r="141" spans="1:62" ht="15" thickBot="1" x14ac:dyDescent="0.35">
      <c r="A141" s="97" t="s">
        <v>812</v>
      </c>
      <c r="B141" s="140">
        <v>5</v>
      </c>
      <c r="C141" s="140">
        <v>19</v>
      </c>
      <c r="D141" s="140">
        <v>9</v>
      </c>
      <c r="E141" s="140">
        <v>15</v>
      </c>
      <c r="F141" s="119">
        <v>19</v>
      </c>
      <c r="G141" s="119">
        <v>1</v>
      </c>
      <c r="H141" s="119">
        <v>3</v>
      </c>
      <c r="I141" s="119">
        <v>23</v>
      </c>
      <c r="J141" s="119">
        <v>30</v>
      </c>
      <c r="K141" s="140">
        <v>27</v>
      </c>
      <c r="L141" s="140">
        <v>8</v>
      </c>
      <c r="M141" s="119">
        <v>22</v>
      </c>
      <c r="N141" s="119">
        <v>3</v>
      </c>
      <c r="O141" s="119">
        <v>7</v>
      </c>
      <c r="P141" s="140">
        <v>10</v>
      </c>
      <c r="Q141" s="119">
        <v>1</v>
      </c>
      <c r="R141" s="140">
        <v>33</v>
      </c>
      <c r="S141" s="119">
        <v>10</v>
      </c>
      <c r="T141" s="140">
        <v>17</v>
      </c>
      <c r="U141" s="119">
        <v>1</v>
      </c>
      <c r="V141" s="140">
        <v>2</v>
      </c>
      <c r="W141" s="119">
        <v>26</v>
      </c>
      <c r="X141" s="140">
        <v>1</v>
      </c>
      <c r="Y141" s="119">
        <v>1</v>
      </c>
      <c r="Z141" s="119">
        <v>1</v>
      </c>
      <c r="AA141" s="119">
        <v>2</v>
      </c>
      <c r="AB141" s="99">
        <v>218925</v>
      </c>
      <c r="AI141" s="97" t="s">
        <v>812</v>
      </c>
      <c r="AJ141" s="99">
        <v>45</v>
      </c>
      <c r="AK141" s="99">
        <v>31</v>
      </c>
      <c r="AL141" s="99">
        <v>41</v>
      </c>
      <c r="AM141" s="99">
        <v>35</v>
      </c>
      <c r="AN141" s="99">
        <v>31</v>
      </c>
      <c r="AO141" s="99">
        <v>49</v>
      </c>
      <c r="AP141" s="99">
        <v>47</v>
      </c>
      <c r="AQ141" s="99">
        <v>27</v>
      </c>
      <c r="AR141" s="99">
        <v>20</v>
      </c>
      <c r="AS141" s="99">
        <v>23</v>
      </c>
      <c r="AT141" s="99">
        <v>42</v>
      </c>
      <c r="AU141" s="99">
        <v>28</v>
      </c>
      <c r="AV141" s="99">
        <v>47</v>
      </c>
      <c r="AW141" s="99">
        <v>43</v>
      </c>
      <c r="AX141" s="99">
        <v>40</v>
      </c>
      <c r="AY141" s="99">
        <v>49</v>
      </c>
      <c r="AZ141" s="99">
        <v>17</v>
      </c>
      <c r="BA141" s="99">
        <v>40</v>
      </c>
      <c r="BB141" s="99">
        <v>33</v>
      </c>
      <c r="BC141" s="99">
        <v>49</v>
      </c>
      <c r="BD141" s="99">
        <v>48</v>
      </c>
      <c r="BE141" s="99">
        <v>24</v>
      </c>
      <c r="BF141" s="99">
        <v>49</v>
      </c>
      <c r="BG141" s="99">
        <v>49</v>
      </c>
      <c r="BH141" s="99">
        <v>49</v>
      </c>
      <c r="BI141" s="99">
        <v>48</v>
      </c>
      <c r="BJ141" s="99">
        <v>218925</v>
      </c>
    </row>
    <row r="142" spans="1:62" ht="15" thickBot="1" x14ac:dyDescent="0.35">
      <c r="A142" s="97" t="s">
        <v>813</v>
      </c>
      <c r="B142" s="140">
        <v>1</v>
      </c>
      <c r="C142" s="140">
        <v>19</v>
      </c>
      <c r="D142" s="140">
        <v>9</v>
      </c>
      <c r="E142" s="140">
        <v>7</v>
      </c>
      <c r="F142" s="119">
        <v>19</v>
      </c>
      <c r="G142" s="119">
        <v>14</v>
      </c>
      <c r="H142" s="119">
        <v>3</v>
      </c>
      <c r="I142" s="119">
        <v>23</v>
      </c>
      <c r="J142" s="119">
        <v>9</v>
      </c>
      <c r="K142" s="140">
        <v>9</v>
      </c>
      <c r="L142" s="140">
        <v>22</v>
      </c>
      <c r="M142" s="119">
        <v>22</v>
      </c>
      <c r="N142" s="119">
        <v>3</v>
      </c>
      <c r="O142" s="119">
        <v>7</v>
      </c>
      <c r="P142" s="140">
        <v>10</v>
      </c>
      <c r="Q142" s="119">
        <v>1</v>
      </c>
      <c r="R142" s="140">
        <v>33</v>
      </c>
      <c r="S142" s="119">
        <v>10</v>
      </c>
      <c r="T142" s="140">
        <v>17</v>
      </c>
      <c r="U142" s="119">
        <v>24</v>
      </c>
      <c r="V142" s="140">
        <v>24</v>
      </c>
      <c r="W142" s="119">
        <v>21</v>
      </c>
      <c r="X142" s="140">
        <v>25</v>
      </c>
      <c r="Y142" s="119">
        <v>25</v>
      </c>
      <c r="Z142" s="119">
        <v>25</v>
      </c>
      <c r="AA142" s="119">
        <v>2</v>
      </c>
      <c r="AB142" s="99">
        <v>208350</v>
      </c>
      <c r="AI142" s="97" t="s">
        <v>813</v>
      </c>
      <c r="AJ142" s="99">
        <v>49</v>
      </c>
      <c r="AK142" s="99">
        <v>31</v>
      </c>
      <c r="AL142" s="99">
        <v>41</v>
      </c>
      <c r="AM142" s="99">
        <v>43</v>
      </c>
      <c r="AN142" s="99">
        <v>31</v>
      </c>
      <c r="AO142" s="99">
        <v>36</v>
      </c>
      <c r="AP142" s="99">
        <v>47</v>
      </c>
      <c r="AQ142" s="99">
        <v>27</v>
      </c>
      <c r="AR142" s="99">
        <v>41</v>
      </c>
      <c r="AS142" s="99">
        <v>41</v>
      </c>
      <c r="AT142" s="99">
        <v>28</v>
      </c>
      <c r="AU142" s="99">
        <v>28</v>
      </c>
      <c r="AV142" s="99">
        <v>47</v>
      </c>
      <c r="AW142" s="99">
        <v>43</v>
      </c>
      <c r="AX142" s="99">
        <v>40</v>
      </c>
      <c r="AY142" s="99">
        <v>49</v>
      </c>
      <c r="AZ142" s="99">
        <v>17</v>
      </c>
      <c r="BA142" s="99">
        <v>40</v>
      </c>
      <c r="BB142" s="99">
        <v>33</v>
      </c>
      <c r="BC142" s="99">
        <v>26</v>
      </c>
      <c r="BD142" s="99">
        <v>26</v>
      </c>
      <c r="BE142" s="99">
        <v>29</v>
      </c>
      <c r="BF142" s="99">
        <v>25</v>
      </c>
      <c r="BG142" s="99">
        <v>25</v>
      </c>
      <c r="BH142" s="99">
        <v>25</v>
      </c>
      <c r="BI142" s="99">
        <v>48</v>
      </c>
      <c r="BJ142" s="99">
        <v>208350</v>
      </c>
    </row>
    <row r="143" spans="1:62" ht="15" thickBot="1" x14ac:dyDescent="0.35">
      <c r="A143" s="97" t="s">
        <v>814</v>
      </c>
      <c r="B143" s="140">
        <v>19</v>
      </c>
      <c r="C143" s="140">
        <v>19</v>
      </c>
      <c r="D143" s="140">
        <v>9</v>
      </c>
      <c r="E143" s="140">
        <v>47</v>
      </c>
      <c r="F143" s="119">
        <v>39</v>
      </c>
      <c r="G143" s="119">
        <v>14</v>
      </c>
      <c r="H143" s="119">
        <v>30</v>
      </c>
      <c r="I143" s="119">
        <v>45</v>
      </c>
      <c r="J143" s="119">
        <v>30</v>
      </c>
      <c r="K143" s="140">
        <v>8</v>
      </c>
      <c r="L143" s="140">
        <v>45</v>
      </c>
      <c r="M143" s="119">
        <v>22</v>
      </c>
      <c r="N143" s="119">
        <v>3</v>
      </c>
      <c r="O143" s="119">
        <v>7</v>
      </c>
      <c r="P143" s="140">
        <v>10</v>
      </c>
      <c r="Q143" s="119">
        <v>1</v>
      </c>
      <c r="R143" s="140">
        <v>1</v>
      </c>
      <c r="S143" s="119">
        <v>10</v>
      </c>
      <c r="T143" s="140">
        <v>47</v>
      </c>
      <c r="U143" s="119">
        <v>1</v>
      </c>
      <c r="V143" s="140">
        <v>2</v>
      </c>
      <c r="W143" s="119">
        <v>2</v>
      </c>
      <c r="X143" s="140">
        <v>1</v>
      </c>
      <c r="Y143" s="119">
        <v>1</v>
      </c>
      <c r="Z143" s="119">
        <v>1</v>
      </c>
      <c r="AA143" s="119">
        <v>2</v>
      </c>
      <c r="AB143" s="99">
        <v>221945</v>
      </c>
      <c r="AI143" s="97" t="s">
        <v>814</v>
      </c>
      <c r="AJ143" s="99">
        <v>31</v>
      </c>
      <c r="AK143" s="99">
        <v>31</v>
      </c>
      <c r="AL143" s="99">
        <v>41</v>
      </c>
      <c r="AM143" s="99">
        <v>3</v>
      </c>
      <c r="AN143" s="99">
        <v>11</v>
      </c>
      <c r="AO143" s="99">
        <v>36</v>
      </c>
      <c r="AP143" s="99">
        <v>20</v>
      </c>
      <c r="AQ143" s="99">
        <v>5</v>
      </c>
      <c r="AR143" s="99">
        <v>20</v>
      </c>
      <c r="AS143" s="99">
        <v>42</v>
      </c>
      <c r="AT143" s="99">
        <v>5</v>
      </c>
      <c r="AU143" s="99">
        <v>28</v>
      </c>
      <c r="AV143" s="99">
        <v>47</v>
      </c>
      <c r="AW143" s="99">
        <v>43</v>
      </c>
      <c r="AX143" s="99">
        <v>40</v>
      </c>
      <c r="AY143" s="99">
        <v>49</v>
      </c>
      <c r="AZ143" s="99">
        <v>49</v>
      </c>
      <c r="BA143" s="99">
        <v>40</v>
      </c>
      <c r="BB143" s="99">
        <v>3</v>
      </c>
      <c r="BC143" s="99">
        <v>49</v>
      </c>
      <c r="BD143" s="99">
        <v>48</v>
      </c>
      <c r="BE143" s="99">
        <v>48</v>
      </c>
      <c r="BF143" s="99">
        <v>49</v>
      </c>
      <c r="BG143" s="99">
        <v>49</v>
      </c>
      <c r="BH143" s="99">
        <v>49</v>
      </c>
      <c r="BI143" s="99">
        <v>48</v>
      </c>
      <c r="BJ143" s="99">
        <v>221945</v>
      </c>
    </row>
    <row r="144" spans="1:62" ht="15" thickBot="1" x14ac:dyDescent="0.35">
      <c r="A144" s="97" t="s">
        <v>815</v>
      </c>
      <c r="B144" s="140">
        <v>1</v>
      </c>
      <c r="C144" s="140">
        <v>9</v>
      </c>
      <c r="D144" s="140">
        <v>9</v>
      </c>
      <c r="E144" s="140">
        <v>7</v>
      </c>
      <c r="F144" s="119">
        <v>19</v>
      </c>
      <c r="G144" s="119">
        <v>14</v>
      </c>
      <c r="H144" s="119">
        <v>3</v>
      </c>
      <c r="I144" s="119">
        <v>23</v>
      </c>
      <c r="J144" s="119">
        <v>9</v>
      </c>
      <c r="K144" s="140">
        <v>9</v>
      </c>
      <c r="L144" s="140">
        <v>22</v>
      </c>
      <c r="M144" s="119">
        <v>22</v>
      </c>
      <c r="N144" s="119">
        <v>3</v>
      </c>
      <c r="O144" s="119">
        <v>7</v>
      </c>
      <c r="P144" s="140">
        <v>10</v>
      </c>
      <c r="Q144" s="119">
        <v>1</v>
      </c>
      <c r="R144" s="140">
        <v>33</v>
      </c>
      <c r="S144" s="119">
        <v>10</v>
      </c>
      <c r="T144" s="140">
        <v>17</v>
      </c>
      <c r="U144" s="119">
        <v>24</v>
      </c>
      <c r="V144" s="140">
        <v>24</v>
      </c>
      <c r="W144" s="119">
        <v>21</v>
      </c>
      <c r="X144" s="140">
        <v>25</v>
      </c>
      <c r="Y144" s="119">
        <v>25</v>
      </c>
      <c r="Z144" s="119">
        <v>25</v>
      </c>
      <c r="AA144" s="119">
        <v>2</v>
      </c>
      <c r="AB144" s="99">
        <v>249489</v>
      </c>
      <c r="AI144" s="97" t="s">
        <v>815</v>
      </c>
      <c r="AJ144" s="99">
        <v>49</v>
      </c>
      <c r="AK144" s="99">
        <v>41</v>
      </c>
      <c r="AL144" s="99">
        <v>41</v>
      </c>
      <c r="AM144" s="99">
        <v>43</v>
      </c>
      <c r="AN144" s="99">
        <v>31</v>
      </c>
      <c r="AO144" s="99">
        <v>36</v>
      </c>
      <c r="AP144" s="99">
        <v>47</v>
      </c>
      <c r="AQ144" s="99">
        <v>27</v>
      </c>
      <c r="AR144" s="99">
        <v>41</v>
      </c>
      <c r="AS144" s="99">
        <v>41</v>
      </c>
      <c r="AT144" s="99">
        <v>28</v>
      </c>
      <c r="AU144" s="99">
        <v>28</v>
      </c>
      <c r="AV144" s="99">
        <v>47</v>
      </c>
      <c r="AW144" s="99">
        <v>43</v>
      </c>
      <c r="AX144" s="99">
        <v>40</v>
      </c>
      <c r="AY144" s="99">
        <v>49</v>
      </c>
      <c r="AZ144" s="99">
        <v>17</v>
      </c>
      <c r="BA144" s="99">
        <v>40</v>
      </c>
      <c r="BB144" s="99">
        <v>33</v>
      </c>
      <c r="BC144" s="99">
        <v>26</v>
      </c>
      <c r="BD144" s="99">
        <v>26</v>
      </c>
      <c r="BE144" s="99">
        <v>29</v>
      </c>
      <c r="BF144" s="99">
        <v>25</v>
      </c>
      <c r="BG144" s="99">
        <v>25</v>
      </c>
      <c r="BH144" s="99">
        <v>25</v>
      </c>
      <c r="BI144" s="99">
        <v>48</v>
      </c>
      <c r="BJ144" s="99">
        <v>249489</v>
      </c>
    </row>
    <row r="145" spans="1:62" ht="15" thickBot="1" x14ac:dyDescent="0.35">
      <c r="A145" s="97" t="s">
        <v>816</v>
      </c>
      <c r="B145" s="140">
        <v>5</v>
      </c>
      <c r="C145" s="140">
        <v>9</v>
      </c>
      <c r="D145" s="140">
        <v>5</v>
      </c>
      <c r="E145" s="140">
        <v>15</v>
      </c>
      <c r="F145" s="119">
        <v>19</v>
      </c>
      <c r="G145" s="119">
        <v>1</v>
      </c>
      <c r="H145" s="119">
        <v>3</v>
      </c>
      <c r="I145" s="119">
        <v>23</v>
      </c>
      <c r="J145" s="119">
        <v>30</v>
      </c>
      <c r="K145" s="140">
        <v>27</v>
      </c>
      <c r="L145" s="140">
        <v>8</v>
      </c>
      <c r="M145" s="119">
        <v>22</v>
      </c>
      <c r="N145" s="119">
        <v>3</v>
      </c>
      <c r="O145" s="119">
        <v>7</v>
      </c>
      <c r="P145" s="140">
        <v>10</v>
      </c>
      <c r="Q145" s="119">
        <v>1</v>
      </c>
      <c r="R145" s="140">
        <v>33</v>
      </c>
      <c r="S145" s="119">
        <v>10</v>
      </c>
      <c r="T145" s="140">
        <v>17</v>
      </c>
      <c r="U145" s="119">
        <v>1</v>
      </c>
      <c r="V145" s="140">
        <v>2</v>
      </c>
      <c r="W145" s="119">
        <v>26</v>
      </c>
      <c r="X145" s="140">
        <v>1</v>
      </c>
      <c r="Y145" s="119">
        <v>1</v>
      </c>
      <c r="Z145" s="119">
        <v>1</v>
      </c>
      <c r="AA145" s="119">
        <v>2</v>
      </c>
      <c r="AB145" s="99">
        <v>246145</v>
      </c>
      <c r="AI145" s="97" t="s">
        <v>816</v>
      </c>
      <c r="AJ145" s="99">
        <v>45</v>
      </c>
      <c r="AK145" s="99">
        <v>41</v>
      </c>
      <c r="AL145" s="99">
        <v>45</v>
      </c>
      <c r="AM145" s="99">
        <v>35</v>
      </c>
      <c r="AN145" s="99">
        <v>31</v>
      </c>
      <c r="AO145" s="99">
        <v>49</v>
      </c>
      <c r="AP145" s="99">
        <v>47</v>
      </c>
      <c r="AQ145" s="99">
        <v>27</v>
      </c>
      <c r="AR145" s="99">
        <v>20</v>
      </c>
      <c r="AS145" s="99">
        <v>23</v>
      </c>
      <c r="AT145" s="99">
        <v>42</v>
      </c>
      <c r="AU145" s="99">
        <v>28</v>
      </c>
      <c r="AV145" s="99">
        <v>47</v>
      </c>
      <c r="AW145" s="99">
        <v>43</v>
      </c>
      <c r="AX145" s="99">
        <v>40</v>
      </c>
      <c r="AY145" s="99">
        <v>49</v>
      </c>
      <c r="AZ145" s="99">
        <v>17</v>
      </c>
      <c r="BA145" s="99">
        <v>40</v>
      </c>
      <c r="BB145" s="99">
        <v>33</v>
      </c>
      <c r="BC145" s="99">
        <v>49</v>
      </c>
      <c r="BD145" s="99">
        <v>48</v>
      </c>
      <c r="BE145" s="99">
        <v>24</v>
      </c>
      <c r="BF145" s="99">
        <v>49</v>
      </c>
      <c r="BG145" s="99">
        <v>49</v>
      </c>
      <c r="BH145" s="99">
        <v>49</v>
      </c>
      <c r="BI145" s="99">
        <v>48</v>
      </c>
      <c r="BJ145" s="99">
        <v>246145</v>
      </c>
    </row>
    <row r="146" spans="1:62" ht="15" thickBot="1" x14ac:dyDescent="0.35">
      <c r="A146" s="97" t="s">
        <v>817</v>
      </c>
      <c r="B146" s="140">
        <v>19</v>
      </c>
      <c r="C146" s="140">
        <v>9</v>
      </c>
      <c r="D146" s="140">
        <v>9</v>
      </c>
      <c r="E146" s="140">
        <v>30</v>
      </c>
      <c r="F146" s="119">
        <v>10</v>
      </c>
      <c r="G146" s="119">
        <v>14</v>
      </c>
      <c r="H146" s="119">
        <v>30</v>
      </c>
      <c r="I146" s="119">
        <v>23</v>
      </c>
      <c r="J146" s="119">
        <v>30</v>
      </c>
      <c r="K146" s="140">
        <v>9</v>
      </c>
      <c r="L146" s="140">
        <v>1</v>
      </c>
      <c r="M146" s="119">
        <v>22</v>
      </c>
      <c r="N146" s="119">
        <v>3</v>
      </c>
      <c r="O146" s="119">
        <v>7</v>
      </c>
      <c r="P146" s="140">
        <v>10</v>
      </c>
      <c r="Q146" s="119">
        <v>1</v>
      </c>
      <c r="R146" s="140">
        <v>1</v>
      </c>
      <c r="S146" s="119">
        <v>10</v>
      </c>
      <c r="T146" s="140">
        <v>31</v>
      </c>
      <c r="U146" s="119">
        <v>1</v>
      </c>
      <c r="V146" s="140">
        <v>2</v>
      </c>
      <c r="W146" s="119">
        <v>14</v>
      </c>
      <c r="X146" s="140">
        <v>1</v>
      </c>
      <c r="Y146" s="119">
        <v>1</v>
      </c>
      <c r="Z146" s="119">
        <v>1</v>
      </c>
      <c r="AA146" s="119">
        <v>2</v>
      </c>
      <c r="AB146" s="99">
        <v>258307</v>
      </c>
      <c r="AI146" s="97" t="s">
        <v>817</v>
      </c>
      <c r="AJ146" s="99">
        <v>31</v>
      </c>
      <c r="AK146" s="99">
        <v>41</v>
      </c>
      <c r="AL146" s="99">
        <v>41</v>
      </c>
      <c r="AM146" s="99">
        <v>20</v>
      </c>
      <c r="AN146" s="99">
        <v>40</v>
      </c>
      <c r="AO146" s="99">
        <v>36</v>
      </c>
      <c r="AP146" s="99">
        <v>20</v>
      </c>
      <c r="AQ146" s="99">
        <v>27</v>
      </c>
      <c r="AR146" s="99">
        <v>20</v>
      </c>
      <c r="AS146" s="99">
        <v>41</v>
      </c>
      <c r="AT146" s="99">
        <v>49</v>
      </c>
      <c r="AU146" s="99">
        <v>28</v>
      </c>
      <c r="AV146" s="99">
        <v>47</v>
      </c>
      <c r="AW146" s="99">
        <v>43</v>
      </c>
      <c r="AX146" s="99">
        <v>40</v>
      </c>
      <c r="AY146" s="99">
        <v>49</v>
      </c>
      <c r="AZ146" s="99">
        <v>49</v>
      </c>
      <c r="BA146" s="99">
        <v>40</v>
      </c>
      <c r="BB146" s="99">
        <v>19</v>
      </c>
      <c r="BC146" s="99">
        <v>49</v>
      </c>
      <c r="BD146" s="99">
        <v>48</v>
      </c>
      <c r="BE146" s="99">
        <v>36</v>
      </c>
      <c r="BF146" s="99">
        <v>49</v>
      </c>
      <c r="BG146" s="99">
        <v>49</v>
      </c>
      <c r="BH146" s="99">
        <v>49</v>
      </c>
      <c r="BI146" s="99">
        <v>48</v>
      </c>
      <c r="BJ146" s="99">
        <v>258307</v>
      </c>
    </row>
    <row r="147" spans="1:62" ht="15" thickBot="1" x14ac:dyDescent="0.35">
      <c r="A147" s="97" t="s">
        <v>818</v>
      </c>
      <c r="B147" s="140">
        <v>5</v>
      </c>
      <c r="C147" s="140">
        <v>19</v>
      </c>
      <c r="D147" s="140">
        <v>9</v>
      </c>
      <c r="E147" s="140">
        <v>15</v>
      </c>
      <c r="F147" s="119">
        <v>19</v>
      </c>
      <c r="G147" s="119">
        <v>1</v>
      </c>
      <c r="H147" s="119">
        <v>3</v>
      </c>
      <c r="I147" s="119">
        <v>23</v>
      </c>
      <c r="J147" s="119">
        <v>30</v>
      </c>
      <c r="K147" s="140">
        <v>27</v>
      </c>
      <c r="L147" s="140">
        <v>8</v>
      </c>
      <c r="M147" s="119">
        <v>22</v>
      </c>
      <c r="N147" s="119">
        <v>3</v>
      </c>
      <c r="O147" s="119">
        <v>7</v>
      </c>
      <c r="P147" s="140">
        <v>10</v>
      </c>
      <c r="Q147" s="119">
        <v>1</v>
      </c>
      <c r="R147" s="140">
        <v>33</v>
      </c>
      <c r="S147" s="119">
        <v>10</v>
      </c>
      <c r="T147" s="140">
        <v>17</v>
      </c>
      <c r="U147" s="119">
        <v>1</v>
      </c>
      <c r="V147" s="140">
        <v>2</v>
      </c>
      <c r="W147" s="119">
        <v>26</v>
      </c>
      <c r="X147" s="140">
        <v>1</v>
      </c>
      <c r="Y147" s="119">
        <v>1</v>
      </c>
      <c r="Z147" s="119">
        <v>1</v>
      </c>
      <c r="AA147" s="119">
        <v>2</v>
      </c>
      <c r="AB147" s="99">
        <v>234990</v>
      </c>
      <c r="AI147" s="97" t="s">
        <v>818</v>
      </c>
      <c r="AJ147" s="99">
        <v>45</v>
      </c>
      <c r="AK147" s="99">
        <v>31</v>
      </c>
      <c r="AL147" s="99">
        <v>41</v>
      </c>
      <c r="AM147" s="99">
        <v>35</v>
      </c>
      <c r="AN147" s="99">
        <v>31</v>
      </c>
      <c r="AO147" s="99">
        <v>49</v>
      </c>
      <c r="AP147" s="99">
        <v>47</v>
      </c>
      <c r="AQ147" s="99">
        <v>27</v>
      </c>
      <c r="AR147" s="99">
        <v>20</v>
      </c>
      <c r="AS147" s="99">
        <v>23</v>
      </c>
      <c r="AT147" s="99">
        <v>42</v>
      </c>
      <c r="AU147" s="99">
        <v>28</v>
      </c>
      <c r="AV147" s="99">
        <v>47</v>
      </c>
      <c r="AW147" s="99">
        <v>43</v>
      </c>
      <c r="AX147" s="99">
        <v>40</v>
      </c>
      <c r="AY147" s="99">
        <v>49</v>
      </c>
      <c r="AZ147" s="99">
        <v>17</v>
      </c>
      <c r="BA147" s="99">
        <v>40</v>
      </c>
      <c r="BB147" s="99">
        <v>33</v>
      </c>
      <c r="BC147" s="99">
        <v>49</v>
      </c>
      <c r="BD147" s="99">
        <v>48</v>
      </c>
      <c r="BE147" s="99">
        <v>24</v>
      </c>
      <c r="BF147" s="99">
        <v>49</v>
      </c>
      <c r="BG147" s="99">
        <v>49</v>
      </c>
      <c r="BH147" s="99">
        <v>49</v>
      </c>
      <c r="BI147" s="99">
        <v>48</v>
      </c>
      <c r="BJ147" s="99">
        <v>234990</v>
      </c>
    </row>
    <row r="148" spans="1:62" ht="15" thickBot="1" x14ac:dyDescent="0.35">
      <c r="A148" s="97" t="s">
        <v>819</v>
      </c>
      <c r="B148" s="140">
        <v>19</v>
      </c>
      <c r="C148" s="140">
        <v>9</v>
      </c>
      <c r="D148" s="140">
        <v>9</v>
      </c>
      <c r="E148" s="140">
        <v>44</v>
      </c>
      <c r="F148" s="119">
        <v>10</v>
      </c>
      <c r="G148" s="119">
        <v>14</v>
      </c>
      <c r="H148" s="119">
        <v>30</v>
      </c>
      <c r="I148" s="119">
        <v>23</v>
      </c>
      <c r="J148" s="119">
        <v>30</v>
      </c>
      <c r="K148" s="140">
        <v>9</v>
      </c>
      <c r="L148" s="140">
        <v>1</v>
      </c>
      <c r="M148" s="119">
        <v>22</v>
      </c>
      <c r="N148" s="119">
        <v>3</v>
      </c>
      <c r="O148" s="119">
        <v>7</v>
      </c>
      <c r="P148" s="140">
        <v>10</v>
      </c>
      <c r="Q148" s="119">
        <v>1</v>
      </c>
      <c r="R148" s="140">
        <v>1</v>
      </c>
      <c r="S148" s="119">
        <v>10</v>
      </c>
      <c r="T148" s="140">
        <v>45</v>
      </c>
      <c r="U148" s="119">
        <v>1</v>
      </c>
      <c r="V148" s="140">
        <v>2</v>
      </c>
      <c r="W148" s="119">
        <v>4</v>
      </c>
      <c r="X148" s="140">
        <v>1</v>
      </c>
      <c r="Y148" s="119">
        <v>1</v>
      </c>
      <c r="Z148" s="119">
        <v>1</v>
      </c>
      <c r="AA148" s="119">
        <v>2</v>
      </c>
      <c r="AB148" s="99">
        <v>264670</v>
      </c>
      <c r="AI148" s="97" t="s">
        <v>819</v>
      </c>
      <c r="AJ148" s="99">
        <v>31</v>
      </c>
      <c r="AK148" s="99">
        <v>41</v>
      </c>
      <c r="AL148" s="99">
        <v>41</v>
      </c>
      <c r="AM148" s="99">
        <v>6</v>
      </c>
      <c r="AN148" s="99">
        <v>40</v>
      </c>
      <c r="AO148" s="99">
        <v>36</v>
      </c>
      <c r="AP148" s="99">
        <v>20</v>
      </c>
      <c r="AQ148" s="99">
        <v>27</v>
      </c>
      <c r="AR148" s="99">
        <v>20</v>
      </c>
      <c r="AS148" s="99">
        <v>41</v>
      </c>
      <c r="AT148" s="99">
        <v>49</v>
      </c>
      <c r="AU148" s="99">
        <v>28</v>
      </c>
      <c r="AV148" s="99">
        <v>47</v>
      </c>
      <c r="AW148" s="99">
        <v>43</v>
      </c>
      <c r="AX148" s="99">
        <v>40</v>
      </c>
      <c r="AY148" s="99">
        <v>49</v>
      </c>
      <c r="AZ148" s="99">
        <v>49</v>
      </c>
      <c r="BA148" s="99">
        <v>40</v>
      </c>
      <c r="BB148" s="99">
        <v>5</v>
      </c>
      <c r="BC148" s="99">
        <v>49</v>
      </c>
      <c r="BD148" s="99">
        <v>48</v>
      </c>
      <c r="BE148" s="99">
        <v>46</v>
      </c>
      <c r="BF148" s="99">
        <v>49</v>
      </c>
      <c r="BG148" s="99">
        <v>49</v>
      </c>
      <c r="BH148" s="99">
        <v>49</v>
      </c>
      <c r="BI148" s="99">
        <v>48</v>
      </c>
      <c r="BJ148" s="99">
        <v>264670</v>
      </c>
    </row>
    <row r="149" spans="1:62" ht="15" thickBot="1" x14ac:dyDescent="0.35">
      <c r="A149" s="97" t="s">
        <v>820</v>
      </c>
      <c r="B149" s="140">
        <v>1</v>
      </c>
      <c r="C149" s="140">
        <v>19</v>
      </c>
      <c r="D149" s="140">
        <v>9</v>
      </c>
      <c r="E149" s="140">
        <v>15</v>
      </c>
      <c r="F149" s="119">
        <v>19</v>
      </c>
      <c r="G149" s="119">
        <v>1</v>
      </c>
      <c r="H149" s="119">
        <v>3</v>
      </c>
      <c r="I149" s="119">
        <v>23</v>
      </c>
      <c r="J149" s="119">
        <v>30</v>
      </c>
      <c r="K149" s="140">
        <v>27</v>
      </c>
      <c r="L149" s="140">
        <v>8</v>
      </c>
      <c r="M149" s="119">
        <v>22</v>
      </c>
      <c r="N149" s="119">
        <v>3</v>
      </c>
      <c r="O149" s="119">
        <v>7</v>
      </c>
      <c r="P149" s="140">
        <v>10</v>
      </c>
      <c r="Q149" s="119">
        <v>1</v>
      </c>
      <c r="R149" s="140">
        <v>33</v>
      </c>
      <c r="S149" s="119">
        <v>1</v>
      </c>
      <c r="T149" s="140">
        <v>17</v>
      </c>
      <c r="U149" s="119">
        <v>1</v>
      </c>
      <c r="V149" s="140">
        <v>2</v>
      </c>
      <c r="W149" s="119">
        <v>26</v>
      </c>
      <c r="X149" s="140">
        <v>1</v>
      </c>
      <c r="Y149" s="119">
        <v>1</v>
      </c>
      <c r="Z149" s="119">
        <v>1</v>
      </c>
      <c r="AA149" s="119">
        <v>2</v>
      </c>
      <c r="AB149" s="99">
        <v>246087</v>
      </c>
      <c r="AI149" s="97" t="s">
        <v>820</v>
      </c>
      <c r="AJ149" s="99">
        <v>49</v>
      </c>
      <c r="AK149" s="99">
        <v>31</v>
      </c>
      <c r="AL149" s="99">
        <v>41</v>
      </c>
      <c r="AM149" s="99">
        <v>35</v>
      </c>
      <c r="AN149" s="99">
        <v>31</v>
      </c>
      <c r="AO149" s="99">
        <v>49</v>
      </c>
      <c r="AP149" s="99">
        <v>47</v>
      </c>
      <c r="AQ149" s="99">
        <v>27</v>
      </c>
      <c r="AR149" s="99">
        <v>20</v>
      </c>
      <c r="AS149" s="99">
        <v>23</v>
      </c>
      <c r="AT149" s="99">
        <v>42</v>
      </c>
      <c r="AU149" s="99">
        <v>28</v>
      </c>
      <c r="AV149" s="99">
        <v>47</v>
      </c>
      <c r="AW149" s="99">
        <v>43</v>
      </c>
      <c r="AX149" s="99">
        <v>40</v>
      </c>
      <c r="AY149" s="99">
        <v>49</v>
      </c>
      <c r="AZ149" s="99">
        <v>17</v>
      </c>
      <c r="BA149" s="99">
        <v>49</v>
      </c>
      <c r="BB149" s="99">
        <v>33</v>
      </c>
      <c r="BC149" s="99">
        <v>49</v>
      </c>
      <c r="BD149" s="99">
        <v>48</v>
      </c>
      <c r="BE149" s="99">
        <v>24</v>
      </c>
      <c r="BF149" s="99">
        <v>49</v>
      </c>
      <c r="BG149" s="99">
        <v>49</v>
      </c>
      <c r="BH149" s="99">
        <v>49</v>
      </c>
      <c r="BI149" s="99">
        <v>48</v>
      </c>
      <c r="BJ149" s="99">
        <v>246087</v>
      </c>
    </row>
    <row r="150" spans="1:62" ht="15" thickBot="1" x14ac:dyDescent="0.35">
      <c r="A150" s="97" t="s">
        <v>821</v>
      </c>
      <c r="B150" s="140">
        <v>5</v>
      </c>
      <c r="C150" s="140">
        <v>9</v>
      </c>
      <c r="D150" s="140">
        <v>9</v>
      </c>
      <c r="E150" s="140">
        <v>41</v>
      </c>
      <c r="F150" s="119">
        <v>1</v>
      </c>
      <c r="G150" s="119">
        <v>1</v>
      </c>
      <c r="H150" s="119">
        <v>30</v>
      </c>
      <c r="I150" s="119">
        <v>23</v>
      </c>
      <c r="J150" s="119">
        <v>30</v>
      </c>
      <c r="K150" s="140">
        <v>1</v>
      </c>
      <c r="L150" s="140">
        <v>8</v>
      </c>
      <c r="M150" s="119">
        <v>22</v>
      </c>
      <c r="N150" s="119">
        <v>3</v>
      </c>
      <c r="O150" s="119">
        <v>7</v>
      </c>
      <c r="P150" s="140">
        <v>1</v>
      </c>
      <c r="Q150" s="119">
        <v>41</v>
      </c>
      <c r="R150" s="140">
        <v>33</v>
      </c>
      <c r="S150" s="119">
        <v>10</v>
      </c>
      <c r="T150" s="140">
        <v>35</v>
      </c>
      <c r="U150" s="119">
        <v>1</v>
      </c>
      <c r="V150" s="140">
        <v>2</v>
      </c>
      <c r="W150" s="119">
        <v>6</v>
      </c>
      <c r="X150" s="140">
        <v>1</v>
      </c>
      <c r="Y150" s="119">
        <v>1</v>
      </c>
      <c r="Z150" s="119">
        <v>1</v>
      </c>
      <c r="AA150" s="119">
        <v>2</v>
      </c>
      <c r="AB150" s="99">
        <v>295100</v>
      </c>
      <c r="AI150" s="97" t="s">
        <v>821</v>
      </c>
      <c r="AJ150" s="99">
        <v>45</v>
      </c>
      <c r="AK150" s="99">
        <v>41</v>
      </c>
      <c r="AL150" s="99">
        <v>41</v>
      </c>
      <c r="AM150" s="99">
        <v>9</v>
      </c>
      <c r="AN150" s="99">
        <v>49</v>
      </c>
      <c r="AO150" s="99">
        <v>49</v>
      </c>
      <c r="AP150" s="99">
        <v>20</v>
      </c>
      <c r="AQ150" s="99">
        <v>27</v>
      </c>
      <c r="AR150" s="99">
        <v>20</v>
      </c>
      <c r="AS150" s="99">
        <v>49</v>
      </c>
      <c r="AT150" s="99">
        <v>42</v>
      </c>
      <c r="AU150" s="99">
        <v>28</v>
      </c>
      <c r="AV150" s="99">
        <v>47</v>
      </c>
      <c r="AW150" s="99">
        <v>43</v>
      </c>
      <c r="AX150" s="99">
        <v>49</v>
      </c>
      <c r="AY150" s="99">
        <v>9</v>
      </c>
      <c r="AZ150" s="99">
        <v>17</v>
      </c>
      <c r="BA150" s="99">
        <v>40</v>
      </c>
      <c r="BB150" s="99">
        <v>15</v>
      </c>
      <c r="BC150" s="99">
        <v>49</v>
      </c>
      <c r="BD150" s="99">
        <v>48</v>
      </c>
      <c r="BE150" s="99">
        <v>44</v>
      </c>
      <c r="BF150" s="99">
        <v>49</v>
      </c>
      <c r="BG150" s="99">
        <v>49</v>
      </c>
      <c r="BH150" s="99">
        <v>49</v>
      </c>
      <c r="BI150" s="99">
        <v>48</v>
      </c>
      <c r="BJ150" s="99">
        <v>295100</v>
      </c>
    </row>
    <row r="151" spans="1:62" ht="15" thickBot="1" x14ac:dyDescent="0.35">
      <c r="A151" s="97" t="s">
        <v>822</v>
      </c>
      <c r="B151" s="140">
        <v>5</v>
      </c>
      <c r="C151" s="140">
        <v>9</v>
      </c>
      <c r="D151" s="140">
        <v>9</v>
      </c>
      <c r="E151" s="140">
        <v>7</v>
      </c>
      <c r="F151" s="119">
        <v>1</v>
      </c>
      <c r="G151" s="119">
        <v>1</v>
      </c>
      <c r="H151" s="119">
        <v>30</v>
      </c>
      <c r="I151" s="119">
        <v>1</v>
      </c>
      <c r="J151" s="119">
        <v>30</v>
      </c>
      <c r="K151" s="140">
        <v>1</v>
      </c>
      <c r="L151" s="140">
        <v>8</v>
      </c>
      <c r="M151" s="119">
        <v>16</v>
      </c>
      <c r="N151" s="119">
        <v>3</v>
      </c>
      <c r="O151" s="119">
        <v>1</v>
      </c>
      <c r="P151" s="140">
        <v>1</v>
      </c>
      <c r="Q151" s="119">
        <v>41</v>
      </c>
      <c r="R151" s="140">
        <v>33</v>
      </c>
      <c r="S151" s="119">
        <v>10</v>
      </c>
      <c r="T151" s="140">
        <v>17</v>
      </c>
      <c r="U151" s="119">
        <v>1</v>
      </c>
      <c r="V151" s="140">
        <v>2</v>
      </c>
      <c r="W151" s="119">
        <v>21</v>
      </c>
      <c r="X151" s="140">
        <v>1</v>
      </c>
      <c r="Y151" s="119">
        <v>1</v>
      </c>
      <c r="Z151" s="119">
        <v>1</v>
      </c>
      <c r="AA151" s="119">
        <v>2</v>
      </c>
      <c r="AB151" s="99">
        <v>319204</v>
      </c>
      <c r="AI151" s="97" t="s">
        <v>822</v>
      </c>
      <c r="AJ151" s="99">
        <v>45</v>
      </c>
      <c r="AK151" s="99">
        <v>41</v>
      </c>
      <c r="AL151" s="99">
        <v>41</v>
      </c>
      <c r="AM151" s="99">
        <v>43</v>
      </c>
      <c r="AN151" s="99">
        <v>49</v>
      </c>
      <c r="AO151" s="99">
        <v>49</v>
      </c>
      <c r="AP151" s="99">
        <v>20</v>
      </c>
      <c r="AQ151" s="99">
        <v>49</v>
      </c>
      <c r="AR151" s="99">
        <v>20</v>
      </c>
      <c r="AS151" s="99">
        <v>49</v>
      </c>
      <c r="AT151" s="99">
        <v>42</v>
      </c>
      <c r="AU151" s="99">
        <v>34</v>
      </c>
      <c r="AV151" s="99">
        <v>47</v>
      </c>
      <c r="AW151" s="99">
        <v>49</v>
      </c>
      <c r="AX151" s="99">
        <v>49</v>
      </c>
      <c r="AY151" s="99">
        <v>9</v>
      </c>
      <c r="AZ151" s="99">
        <v>17</v>
      </c>
      <c r="BA151" s="99">
        <v>40</v>
      </c>
      <c r="BB151" s="99">
        <v>33</v>
      </c>
      <c r="BC151" s="99">
        <v>49</v>
      </c>
      <c r="BD151" s="99">
        <v>48</v>
      </c>
      <c r="BE151" s="99">
        <v>29</v>
      </c>
      <c r="BF151" s="99">
        <v>49</v>
      </c>
      <c r="BG151" s="99">
        <v>49</v>
      </c>
      <c r="BH151" s="99">
        <v>49</v>
      </c>
      <c r="BI151" s="99">
        <v>48</v>
      </c>
      <c r="BJ151" s="99">
        <v>319204</v>
      </c>
    </row>
    <row r="152" spans="1:62" ht="15" thickBot="1" x14ac:dyDescent="0.35">
      <c r="A152" s="97" t="s">
        <v>823</v>
      </c>
      <c r="B152" s="140">
        <v>5</v>
      </c>
      <c r="C152" s="140">
        <v>1</v>
      </c>
      <c r="D152" s="140">
        <v>9</v>
      </c>
      <c r="E152" s="140">
        <v>41</v>
      </c>
      <c r="F152" s="119">
        <v>1</v>
      </c>
      <c r="G152" s="119">
        <v>1</v>
      </c>
      <c r="H152" s="119">
        <v>30</v>
      </c>
      <c r="I152" s="119">
        <v>23</v>
      </c>
      <c r="J152" s="119">
        <v>30</v>
      </c>
      <c r="K152" s="140">
        <v>1</v>
      </c>
      <c r="L152" s="140">
        <v>8</v>
      </c>
      <c r="M152" s="119">
        <v>22</v>
      </c>
      <c r="N152" s="119">
        <v>3</v>
      </c>
      <c r="O152" s="119">
        <v>7</v>
      </c>
      <c r="P152" s="140">
        <v>1</v>
      </c>
      <c r="Q152" s="119">
        <v>41</v>
      </c>
      <c r="R152" s="140">
        <v>33</v>
      </c>
      <c r="S152" s="119">
        <v>1</v>
      </c>
      <c r="T152" s="140">
        <v>35</v>
      </c>
      <c r="U152" s="119">
        <v>1</v>
      </c>
      <c r="V152" s="140">
        <v>2</v>
      </c>
      <c r="W152" s="119">
        <v>6</v>
      </c>
      <c r="X152" s="140">
        <v>1</v>
      </c>
      <c r="Y152" s="119">
        <v>1</v>
      </c>
      <c r="Z152" s="119">
        <v>1</v>
      </c>
      <c r="AA152" s="119">
        <v>2</v>
      </c>
      <c r="AB152" s="99">
        <v>302500</v>
      </c>
      <c r="AI152" s="97" t="s">
        <v>823</v>
      </c>
      <c r="AJ152" s="99">
        <v>45</v>
      </c>
      <c r="AK152" s="99">
        <v>49</v>
      </c>
      <c r="AL152" s="99">
        <v>41</v>
      </c>
      <c r="AM152" s="99">
        <v>9</v>
      </c>
      <c r="AN152" s="99">
        <v>49</v>
      </c>
      <c r="AO152" s="99">
        <v>49</v>
      </c>
      <c r="AP152" s="99">
        <v>20</v>
      </c>
      <c r="AQ152" s="99">
        <v>27</v>
      </c>
      <c r="AR152" s="99">
        <v>20</v>
      </c>
      <c r="AS152" s="99">
        <v>49</v>
      </c>
      <c r="AT152" s="99">
        <v>42</v>
      </c>
      <c r="AU152" s="99">
        <v>28</v>
      </c>
      <c r="AV152" s="99">
        <v>47</v>
      </c>
      <c r="AW152" s="99">
        <v>43</v>
      </c>
      <c r="AX152" s="99">
        <v>49</v>
      </c>
      <c r="AY152" s="99">
        <v>9</v>
      </c>
      <c r="AZ152" s="99">
        <v>17</v>
      </c>
      <c r="BA152" s="99">
        <v>49</v>
      </c>
      <c r="BB152" s="99">
        <v>15</v>
      </c>
      <c r="BC152" s="99">
        <v>49</v>
      </c>
      <c r="BD152" s="99">
        <v>48</v>
      </c>
      <c r="BE152" s="99">
        <v>44</v>
      </c>
      <c r="BF152" s="99">
        <v>49</v>
      </c>
      <c r="BG152" s="99">
        <v>49</v>
      </c>
      <c r="BH152" s="99">
        <v>49</v>
      </c>
      <c r="BI152" s="99">
        <v>48</v>
      </c>
      <c r="BJ152" s="99">
        <v>302500</v>
      </c>
    </row>
    <row r="153" spans="1:62" ht="15" thickBot="1" x14ac:dyDescent="0.35">
      <c r="A153" s="97" t="s">
        <v>824</v>
      </c>
      <c r="B153" s="140">
        <v>5</v>
      </c>
      <c r="C153" s="140">
        <v>9</v>
      </c>
      <c r="D153" s="140">
        <v>9</v>
      </c>
      <c r="E153" s="140">
        <v>41</v>
      </c>
      <c r="F153" s="119">
        <v>1</v>
      </c>
      <c r="G153" s="119">
        <v>1</v>
      </c>
      <c r="H153" s="119">
        <v>30</v>
      </c>
      <c r="I153" s="119">
        <v>23</v>
      </c>
      <c r="J153" s="119">
        <v>30</v>
      </c>
      <c r="K153" s="140">
        <v>1</v>
      </c>
      <c r="L153" s="140">
        <v>8</v>
      </c>
      <c r="M153" s="119">
        <v>22</v>
      </c>
      <c r="N153" s="119">
        <v>3</v>
      </c>
      <c r="O153" s="119">
        <v>7</v>
      </c>
      <c r="P153" s="140">
        <v>1</v>
      </c>
      <c r="Q153" s="119">
        <v>41</v>
      </c>
      <c r="R153" s="140">
        <v>33</v>
      </c>
      <c r="S153" s="119">
        <v>1</v>
      </c>
      <c r="T153" s="140">
        <v>35</v>
      </c>
      <c r="U153" s="119">
        <v>1</v>
      </c>
      <c r="V153" s="140">
        <v>2</v>
      </c>
      <c r="W153" s="119">
        <v>6</v>
      </c>
      <c r="X153" s="140">
        <v>1</v>
      </c>
      <c r="Y153" s="119">
        <v>1</v>
      </c>
      <c r="Z153" s="119">
        <v>1</v>
      </c>
      <c r="AA153" s="119">
        <v>2</v>
      </c>
      <c r="AB153" s="99">
        <v>248990</v>
      </c>
      <c r="AI153" s="97" t="s">
        <v>824</v>
      </c>
      <c r="AJ153" s="99">
        <v>45</v>
      </c>
      <c r="AK153" s="99">
        <v>41</v>
      </c>
      <c r="AL153" s="99">
        <v>41</v>
      </c>
      <c r="AM153" s="99">
        <v>9</v>
      </c>
      <c r="AN153" s="99">
        <v>49</v>
      </c>
      <c r="AO153" s="99">
        <v>49</v>
      </c>
      <c r="AP153" s="99">
        <v>20</v>
      </c>
      <c r="AQ153" s="99">
        <v>27</v>
      </c>
      <c r="AR153" s="99">
        <v>20</v>
      </c>
      <c r="AS153" s="99">
        <v>49</v>
      </c>
      <c r="AT153" s="99">
        <v>42</v>
      </c>
      <c r="AU153" s="99">
        <v>28</v>
      </c>
      <c r="AV153" s="99">
        <v>47</v>
      </c>
      <c r="AW153" s="99">
        <v>43</v>
      </c>
      <c r="AX153" s="99">
        <v>49</v>
      </c>
      <c r="AY153" s="99">
        <v>9</v>
      </c>
      <c r="AZ153" s="99">
        <v>17</v>
      </c>
      <c r="BA153" s="99">
        <v>49</v>
      </c>
      <c r="BB153" s="99">
        <v>15</v>
      </c>
      <c r="BC153" s="99">
        <v>49</v>
      </c>
      <c r="BD153" s="99">
        <v>48</v>
      </c>
      <c r="BE153" s="99">
        <v>44</v>
      </c>
      <c r="BF153" s="99">
        <v>49</v>
      </c>
      <c r="BG153" s="99">
        <v>49</v>
      </c>
      <c r="BH153" s="99">
        <v>49</v>
      </c>
      <c r="BI153" s="99">
        <v>48</v>
      </c>
      <c r="BJ153" s="99">
        <v>248990</v>
      </c>
    </row>
    <row r="154" spans="1:62" ht="15" thickBot="1" x14ac:dyDescent="0.35">
      <c r="A154" s="97" t="s">
        <v>825</v>
      </c>
      <c r="B154" s="140">
        <v>5</v>
      </c>
      <c r="C154" s="140">
        <v>1</v>
      </c>
      <c r="D154" s="140">
        <v>5</v>
      </c>
      <c r="E154" s="140">
        <v>5</v>
      </c>
      <c r="F154" s="119">
        <v>10</v>
      </c>
      <c r="G154" s="119">
        <v>14</v>
      </c>
      <c r="H154" s="119">
        <v>30</v>
      </c>
      <c r="I154" s="119">
        <v>1</v>
      </c>
      <c r="J154" s="119">
        <v>30</v>
      </c>
      <c r="K154" s="140">
        <v>9</v>
      </c>
      <c r="L154" s="140">
        <v>1</v>
      </c>
      <c r="M154" s="119">
        <v>16</v>
      </c>
      <c r="N154" s="119">
        <v>3</v>
      </c>
      <c r="O154" s="119">
        <v>1</v>
      </c>
      <c r="P154" s="140">
        <v>10</v>
      </c>
      <c r="Q154" s="119">
        <v>1</v>
      </c>
      <c r="R154" s="140">
        <v>33</v>
      </c>
      <c r="S154" s="119">
        <v>10</v>
      </c>
      <c r="T154" s="140">
        <v>29</v>
      </c>
      <c r="U154" s="119">
        <v>1</v>
      </c>
      <c r="V154" s="140">
        <v>1</v>
      </c>
      <c r="W154" s="119">
        <v>36</v>
      </c>
      <c r="X154" s="140">
        <v>1</v>
      </c>
      <c r="Y154" s="119">
        <v>1</v>
      </c>
      <c r="Z154" s="119">
        <v>1</v>
      </c>
      <c r="AA154" s="119">
        <v>2</v>
      </c>
      <c r="AB154" s="99">
        <v>329040</v>
      </c>
      <c r="AI154" s="97" t="s">
        <v>825</v>
      </c>
      <c r="AJ154" s="99">
        <v>45</v>
      </c>
      <c r="AK154" s="99">
        <v>49</v>
      </c>
      <c r="AL154" s="99">
        <v>45</v>
      </c>
      <c r="AM154" s="99">
        <v>45</v>
      </c>
      <c r="AN154" s="99">
        <v>40</v>
      </c>
      <c r="AO154" s="99">
        <v>36</v>
      </c>
      <c r="AP154" s="99">
        <v>20</v>
      </c>
      <c r="AQ154" s="99">
        <v>49</v>
      </c>
      <c r="AR154" s="99">
        <v>20</v>
      </c>
      <c r="AS154" s="99">
        <v>41</v>
      </c>
      <c r="AT154" s="99">
        <v>49</v>
      </c>
      <c r="AU154" s="99">
        <v>34</v>
      </c>
      <c r="AV154" s="99">
        <v>47</v>
      </c>
      <c r="AW154" s="99">
        <v>49</v>
      </c>
      <c r="AX154" s="99">
        <v>40</v>
      </c>
      <c r="AY154" s="99">
        <v>49</v>
      </c>
      <c r="AZ154" s="99">
        <v>17</v>
      </c>
      <c r="BA154" s="99">
        <v>40</v>
      </c>
      <c r="BB154" s="99">
        <v>21</v>
      </c>
      <c r="BC154" s="99">
        <v>49</v>
      </c>
      <c r="BD154" s="99">
        <v>49</v>
      </c>
      <c r="BE154" s="99">
        <v>14</v>
      </c>
      <c r="BF154" s="99">
        <v>49</v>
      </c>
      <c r="BG154" s="99">
        <v>49</v>
      </c>
      <c r="BH154" s="99">
        <v>49</v>
      </c>
      <c r="BI154" s="99">
        <v>48</v>
      </c>
      <c r="BJ154" s="99">
        <v>329040</v>
      </c>
    </row>
    <row r="155" spans="1:62" ht="15" thickBot="1" x14ac:dyDescent="0.35">
      <c r="A155" s="97" t="s">
        <v>826</v>
      </c>
      <c r="B155" s="140">
        <v>19</v>
      </c>
      <c r="C155" s="140">
        <v>9</v>
      </c>
      <c r="D155" s="140">
        <v>2</v>
      </c>
      <c r="E155" s="140">
        <v>44</v>
      </c>
      <c r="F155" s="119">
        <v>10</v>
      </c>
      <c r="G155" s="119">
        <v>14</v>
      </c>
      <c r="H155" s="119">
        <v>30</v>
      </c>
      <c r="I155" s="119">
        <v>23</v>
      </c>
      <c r="J155" s="119">
        <v>30</v>
      </c>
      <c r="K155" s="140">
        <v>9</v>
      </c>
      <c r="L155" s="140">
        <v>1</v>
      </c>
      <c r="M155" s="119">
        <v>22</v>
      </c>
      <c r="N155" s="119">
        <v>3</v>
      </c>
      <c r="O155" s="119">
        <v>7</v>
      </c>
      <c r="P155" s="140">
        <v>10</v>
      </c>
      <c r="Q155" s="119">
        <v>1</v>
      </c>
      <c r="R155" s="140">
        <v>1</v>
      </c>
      <c r="S155" s="119">
        <v>10</v>
      </c>
      <c r="T155" s="140">
        <v>45</v>
      </c>
      <c r="U155" s="119">
        <v>1</v>
      </c>
      <c r="V155" s="140">
        <v>2</v>
      </c>
      <c r="W155" s="119">
        <v>4</v>
      </c>
      <c r="X155" s="140">
        <v>1</v>
      </c>
      <c r="Y155" s="119">
        <v>1</v>
      </c>
      <c r="Z155" s="119">
        <v>1</v>
      </c>
      <c r="AA155" s="119">
        <v>2</v>
      </c>
      <c r="AB155" s="99">
        <v>336820</v>
      </c>
      <c r="AI155" s="97" t="s">
        <v>826</v>
      </c>
      <c r="AJ155" s="99">
        <v>31</v>
      </c>
      <c r="AK155" s="99">
        <v>41</v>
      </c>
      <c r="AL155" s="99">
        <v>48</v>
      </c>
      <c r="AM155" s="99">
        <v>6</v>
      </c>
      <c r="AN155" s="99">
        <v>40</v>
      </c>
      <c r="AO155" s="99">
        <v>36</v>
      </c>
      <c r="AP155" s="99">
        <v>20</v>
      </c>
      <c r="AQ155" s="99">
        <v>27</v>
      </c>
      <c r="AR155" s="99">
        <v>20</v>
      </c>
      <c r="AS155" s="99">
        <v>41</v>
      </c>
      <c r="AT155" s="99">
        <v>49</v>
      </c>
      <c r="AU155" s="99">
        <v>28</v>
      </c>
      <c r="AV155" s="99">
        <v>47</v>
      </c>
      <c r="AW155" s="99">
        <v>43</v>
      </c>
      <c r="AX155" s="99">
        <v>40</v>
      </c>
      <c r="AY155" s="99">
        <v>49</v>
      </c>
      <c r="AZ155" s="99">
        <v>49</v>
      </c>
      <c r="BA155" s="99">
        <v>40</v>
      </c>
      <c r="BB155" s="99">
        <v>5</v>
      </c>
      <c r="BC155" s="99">
        <v>49</v>
      </c>
      <c r="BD155" s="99">
        <v>48</v>
      </c>
      <c r="BE155" s="99">
        <v>46</v>
      </c>
      <c r="BF155" s="99">
        <v>49</v>
      </c>
      <c r="BG155" s="99">
        <v>49</v>
      </c>
      <c r="BH155" s="99">
        <v>49</v>
      </c>
      <c r="BI155" s="99">
        <v>48</v>
      </c>
      <c r="BJ155" s="99">
        <v>336820</v>
      </c>
    </row>
    <row r="156" spans="1:62" ht="15" thickBot="1" x14ac:dyDescent="0.35">
      <c r="A156" s="97" t="s">
        <v>827</v>
      </c>
      <c r="B156" s="140">
        <v>19</v>
      </c>
      <c r="C156" s="140">
        <v>9</v>
      </c>
      <c r="D156" s="140">
        <v>2</v>
      </c>
      <c r="E156" s="140">
        <v>30</v>
      </c>
      <c r="F156" s="119">
        <v>10</v>
      </c>
      <c r="G156" s="119">
        <v>14</v>
      </c>
      <c r="H156" s="119">
        <v>30</v>
      </c>
      <c r="I156" s="119">
        <v>23</v>
      </c>
      <c r="J156" s="119">
        <v>30</v>
      </c>
      <c r="K156" s="140">
        <v>9</v>
      </c>
      <c r="L156" s="140">
        <v>1</v>
      </c>
      <c r="M156" s="119">
        <v>22</v>
      </c>
      <c r="N156" s="119">
        <v>3</v>
      </c>
      <c r="O156" s="119">
        <v>7</v>
      </c>
      <c r="P156" s="140">
        <v>10</v>
      </c>
      <c r="Q156" s="119">
        <v>1</v>
      </c>
      <c r="R156" s="140">
        <v>1</v>
      </c>
      <c r="S156" s="119">
        <v>10</v>
      </c>
      <c r="T156" s="140">
        <v>31</v>
      </c>
      <c r="U156" s="119">
        <v>1</v>
      </c>
      <c r="V156" s="140">
        <v>2</v>
      </c>
      <c r="W156" s="119">
        <v>14</v>
      </c>
      <c r="X156" s="140">
        <v>1</v>
      </c>
      <c r="Y156" s="119">
        <v>1</v>
      </c>
      <c r="Z156" s="119">
        <v>1</v>
      </c>
      <c r="AA156" s="119">
        <v>2</v>
      </c>
      <c r="AB156" s="99">
        <v>356945</v>
      </c>
      <c r="AI156" s="97" t="s">
        <v>827</v>
      </c>
      <c r="AJ156" s="99">
        <v>31</v>
      </c>
      <c r="AK156" s="99">
        <v>41</v>
      </c>
      <c r="AL156" s="99">
        <v>48</v>
      </c>
      <c r="AM156" s="99">
        <v>20</v>
      </c>
      <c r="AN156" s="99">
        <v>40</v>
      </c>
      <c r="AO156" s="99">
        <v>36</v>
      </c>
      <c r="AP156" s="99">
        <v>20</v>
      </c>
      <c r="AQ156" s="99">
        <v>27</v>
      </c>
      <c r="AR156" s="99">
        <v>20</v>
      </c>
      <c r="AS156" s="99">
        <v>41</v>
      </c>
      <c r="AT156" s="99">
        <v>49</v>
      </c>
      <c r="AU156" s="99">
        <v>28</v>
      </c>
      <c r="AV156" s="99">
        <v>47</v>
      </c>
      <c r="AW156" s="99">
        <v>43</v>
      </c>
      <c r="AX156" s="99">
        <v>40</v>
      </c>
      <c r="AY156" s="99">
        <v>49</v>
      </c>
      <c r="AZ156" s="99">
        <v>49</v>
      </c>
      <c r="BA156" s="99">
        <v>40</v>
      </c>
      <c r="BB156" s="99">
        <v>19</v>
      </c>
      <c r="BC156" s="99">
        <v>49</v>
      </c>
      <c r="BD156" s="99">
        <v>48</v>
      </c>
      <c r="BE156" s="99">
        <v>36</v>
      </c>
      <c r="BF156" s="99">
        <v>49</v>
      </c>
      <c r="BG156" s="99">
        <v>49</v>
      </c>
      <c r="BH156" s="99">
        <v>49</v>
      </c>
      <c r="BI156" s="99">
        <v>48</v>
      </c>
      <c r="BJ156" s="99">
        <v>356945</v>
      </c>
    </row>
    <row r="157" spans="1:62" ht="15" thickBot="1" x14ac:dyDescent="0.35">
      <c r="A157" s="97" t="s">
        <v>828</v>
      </c>
      <c r="B157" s="140">
        <v>5</v>
      </c>
      <c r="C157" s="140">
        <v>1</v>
      </c>
      <c r="D157" s="140">
        <v>9</v>
      </c>
      <c r="E157" s="140">
        <v>7</v>
      </c>
      <c r="F157" s="119">
        <v>1</v>
      </c>
      <c r="G157" s="119">
        <v>1</v>
      </c>
      <c r="H157" s="119">
        <v>30</v>
      </c>
      <c r="I157" s="119">
        <v>1</v>
      </c>
      <c r="J157" s="119">
        <v>30</v>
      </c>
      <c r="K157" s="140">
        <v>1</v>
      </c>
      <c r="L157" s="140">
        <v>8</v>
      </c>
      <c r="M157" s="119">
        <v>16</v>
      </c>
      <c r="N157" s="119">
        <v>3</v>
      </c>
      <c r="O157" s="119">
        <v>1</v>
      </c>
      <c r="P157" s="140">
        <v>1</v>
      </c>
      <c r="Q157" s="119">
        <v>41</v>
      </c>
      <c r="R157" s="140">
        <v>33</v>
      </c>
      <c r="S157" s="119">
        <v>1</v>
      </c>
      <c r="T157" s="140">
        <v>17</v>
      </c>
      <c r="U157" s="119">
        <v>1</v>
      </c>
      <c r="V157" s="140">
        <v>2</v>
      </c>
      <c r="W157" s="119">
        <v>24</v>
      </c>
      <c r="X157" s="140">
        <v>1</v>
      </c>
      <c r="Y157" s="119">
        <v>1</v>
      </c>
      <c r="Z157" s="119">
        <v>1</v>
      </c>
      <c r="AA157" s="119">
        <v>2</v>
      </c>
      <c r="AB157" s="99">
        <v>342195</v>
      </c>
      <c r="AI157" s="97" t="s">
        <v>828</v>
      </c>
      <c r="AJ157" s="99">
        <v>45</v>
      </c>
      <c r="AK157" s="99">
        <v>49</v>
      </c>
      <c r="AL157" s="99">
        <v>41</v>
      </c>
      <c r="AM157" s="99">
        <v>43</v>
      </c>
      <c r="AN157" s="99">
        <v>49</v>
      </c>
      <c r="AO157" s="99">
        <v>49</v>
      </c>
      <c r="AP157" s="99">
        <v>20</v>
      </c>
      <c r="AQ157" s="99">
        <v>49</v>
      </c>
      <c r="AR157" s="99">
        <v>20</v>
      </c>
      <c r="AS157" s="99">
        <v>49</v>
      </c>
      <c r="AT157" s="99">
        <v>42</v>
      </c>
      <c r="AU157" s="99">
        <v>34</v>
      </c>
      <c r="AV157" s="99">
        <v>47</v>
      </c>
      <c r="AW157" s="99">
        <v>49</v>
      </c>
      <c r="AX157" s="99">
        <v>49</v>
      </c>
      <c r="AY157" s="99">
        <v>9</v>
      </c>
      <c r="AZ157" s="99">
        <v>17</v>
      </c>
      <c r="BA157" s="99">
        <v>49</v>
      </c>
      <c r="BB157" s="99">
        <v>33</v>
      </c>
      <c r="BC157" s="99">
        <v>49</v>
      </c>
      <c r="BD157" s="99">
        <v>48</v>
      </c>
      <c r="BE157" s="99">
        <v>26</v>
      </c>
      <c r="BF157" s="99">
        <v>49</v>
      </c>
      <c r="BG157" s="99">
        <v>49</v>
      </c>
      <c r="BH157" s="99">
        <v>49</v>
      </c>
      <c r="BI157" s="99">
        <v>48</v>
      </c>
      <c r="BJ157" s="99">
        <v>342195</v>
      </c>
    </row>
    <row r="158" spans="1:62" ht="15" thickBot="1" x14ac:dyDescent="0.35">
      <c r="A158" s="97" t="s">
        <v>829</v>
      </c>
      <c r="B158" s="140">
        <v>5</v>
      </c>
      <c r="C158" s="140">
        <v>1</v>
      </c>
      <c r="D158" s="140">
        <v>9</v>
      </c>
      <c r="E158" s="140">
        <v>1</v>
      </c>
      <c r="F158" s="119">
        <v>1</v>
      </c>
      <c r="G158" s="119">
        <v>1</v>
      </c>
      <c r="H158" s="119">
        <v>1</v>
      </c>
      <c r="I158" s="119">
        <v>1</v>
      </c>
      <c r="J158" s="119">
        <v>1</v>
      </c>
      <c r="K158" s="140">
        <v>6</v>
      </c>
      <c r="L158" s="140">
        <v>8</v>
      </c>
      <c r="M158" s="119">
        <v>16</v>
      </c>
      <c r="N158" s="119">
        <v>3</v>
      </c>
      <c r="O158" s="119">
        <v>1</v>
      </c>
      <c r="P158" s="140">
        <v>1</v>
      </c>
      <c r="Q158" s="119">
        <v>41</v>
      </c>
      <c r="R158" s="140">
        <v>33</v>
      </c>
      <c r="S158" s="119">
        <v>1</v>
      </c>
      <c r="T158" s="140">
        <v>5</v>
      </c>
      <c r="U158" s="119">
        <v>1</v>
      </c>
      <c r="V158" s="140">
        <v>2</v>
      </c>
      <c r="W158" s="119">
        <v>48</v>
      </c>
      <c r="X158" s="140">
        <v>1</v>
      </c>
      <c r="Y158" s="119">
        <v>1</v>
      </c>
      <c r="Z158" s="119">
        <v>1</v>
      </c>
      <c r="AA158" s="119">
        <v>2</v>
      </c>
      <c r="AB158" s="99">
        <v>424880</v>
      </c>
      <c r="AI158" s="97" t="s">
        <v>829</v>
      </c>
      <c r="AJ158" s="99">
        <v>45</v>
      </c>
      <c r="AK158" s="99">
        <v>49</v>
      </c>
      <c r="AL158" s="99">
        <v>41</v>
      </c>
      <c r="AM158" s="99">
        <v>49</v>
      </c>
      <c r="AN158" s="99">
        <v>49</v>
      </c>
      <c r="AO158" s="99">
        <v>49</v>
      </c>
      <c r="AP158" s="99">
        <v>49</v>
      </c>
      <c r="AQ158" s="99">
        <v>49</v>
      </c>
      <c r="AR158" s="99">
        <v>49</v>
      </c>
      <c r="AS158" s="99">
        <v>44</v>
      </c>
      <c r="AT158" s="99">
        <v>42</v>
      </c>
      <c r="AU158" s="99">
        <v>34</v>
      </c>
      <c r="AV158" s="99">
        <v>47</v>
      </c>
      <c r="AW158" s="99">
        <v>49</v>
      </c>
      <c r="AX158" s="99">
        <v>49</v>
      </c>
      <c r="AY158" s="99">
        <v>9</v>
      </c>
      <c r="AZ158" s="99">
        <v>17</v>
      </c>
      <c r="BA158" s="99">
        <v>49</v>
      </c>
      <c r="BB158" s="99">
        <v>45</v>
      </c>
      <c r="BC158" s="99">
        <v>49</v>
      </c>
      <c r="BD158" s="99">
        <v>48</v>
      </c>
      <c r="BE158" s="99">
        <v>2</v>
      </c>
      <c r="BF158" s="99">
        <v>49</v>
      </c>
      <c r="BG158" s="99">
        <v>49</v>
      </c>
      <c r="BH158" s="99">
        <v>49</v>
      </c>
      <c r="BI158" s="99">
        <v>48</v>
      </c>
      <c r="BJ158" s="99">
        <v>424880</v>
      </c>
    </row>
    <row r="159" spans="1:62" ht="15" thickBot="1" x14ac:dyDescent="0.35">
      <c r="A159" s="97" t="s">
        <v>830</v>
      </c>
      <c r="B159" s="140">
        <v>19</v>
      </c>
      <c r="C159" s="140">
        <v>19</v>
      </c>
      <c r="D159" s="140">
        <v>9</v>
      </c>
      <c r="E159" s="140">
        <v>30</v>
      </c>
      <c r="F159" s="119">
        <v>17</v>
      </c>
      <c r="G159" s="119">
        <v>14</v>
      </c>
      <c r="H159" s="119">
        <v>45</v>
      </c>
      <c r="I159" s="119">
        <v>45</v>
      </c>
      <c r="J159" s="119">
        <v>30</v>
      </c>
      <c r="K159" s="140">
        <v>9</v>
      </c>
      <c r="L159" s="140">
        <v>45</v>
      </c>
      <c r="M159" s="119">
        <v>22</v>
      </c>
      <c r="N159" s="119">
        <v>1</v>
      </c>
      <c r="O159" s="119">
        <v>7</v>
      </c>
      <c r="P159" s="140">
        <v>10</v>
      </c>
      <c r="Q159" s="119">
        <v>1</v>
      </c>
      <c r="R159" s="140">
        <v>1</v>
      </c>
      <c r="S159" s="119">
        <v>10</v>
      </c>
      <c r="T159" s="140">
        <v>35</v>
      </c>
      <c r="U159" s="119">
        <v>1</v>
      </c>
      <c r="V159" s="140">
        <v>23</v>
      </c>
      <c r="W159" s="119">
        <v>39</v>
      </c>
      <c r="X159" s="140">
        <v>1</v>
      </c>
      <c r="Y159" s="119">
        <v>1</v>
      </c>
      <c r="Z159" s="119">
        <v>1</v>
      </c>
      <c r="AA159" s="119">
        <v>2</v>
      </c>
      <c r="AB159" s="99">
        <v>262000</v>
      </c>
      <c r="AI159" s="97" t="s">
        <v>830</v>
      </c>
      <c r="AJ159" s="99">
        <v>31</v>
      </c>
      <c r="AK159" s="99">
        <v>31</v>
      </c>
      <c r="AL159" s="99">
        <v>41</v>
      </c>
      <c r="AM159" s="99">
        <v>20</v>
      </c>
      <c r="AN159" s="99">
        <v>33</v>
      </c>
      <c r="AO159" s="99">
        <v>36</v>
      </c>
      <c r="AP159" s="99">
        <v>5</v>
      </c>
      <c r="AQ159" s="99">
        <v>5</v>
      </c>
      <c r="AR159" s="99">
        <v>20</v>
      </c>
      <c r="AS159" s="99">
        <v>41</v>
      </c>
      <c r="AT159" s="99">
        <v>5</v>
      </c>
      <c r="AU159" s="99">
        <v>28</v>
      </c>
      <c r="AV159" s="99">
        <v>49</v>
      </c>
      <c r="AW159" s="99">
        <v>43</v>
      </c>
      <c r="AX159" s="99">
        <v>40</v>
      </c>
      <c r="AY159" s="99">
        <v>49</v>
      </c>
      <c r="AZ159" s="99">
        <v>49</v>
      </c>
      <c r="BA159" s="99">
        <v>40</v>
      </c>
      <c r="BB159" s="99">
        <v>15</v>
      </c>
      <c r="BC159" s="99">
        <v>49</v>
      </c>
      <c r="BD159" s="99">
        <v>27</v>
      </c>
      <c r="BE159" s="99">
        <v>11</v>
      </c>
      <c r="BF159" s="99">
        <v>49</v>
      </c>
      <c r="BG159" s="99">
        <v>49</v>
      </c>
      <c r="BH159" s="99">
        <v>49</v>
      </c>
      <c r="BI159" s="99">
        <v>48</v>
      </c>
      <c r="BJ159" s="99">
        <v>262000</v>
      </c>
    </row>
    <row r="160" spans="1:62" ht="15" thickBot="1" x14ac:dyDescent="0.35">
      <c r="A160" s="97" t="s">
        <v>831</v>
      </c>
      <c r="B160" s="140">
        <v>4</v>
      </c>
      <c r="C160" s="140">
        <v>31</v>
      </c>
      <c r="D160" s="140">
        <v>38</v>
      </c>
      <c r="E160" s="140">
        <v>47</v>
      </c>
      <c r="F160" s="119">
        <v>17</v>
      </c>
      <c r="G160" s="119">
        <v>14</v>
      </c>
      <c r="H160" s="119">
        <v>45</v>
      </c>
      <c r="I160" s="119">
        <v>49</v>
      </c>
      <c r="J160" s="119">
        <v>30</v>
      </c>
      <c r="K160" s="140">
        <v>49</v>
      </c>
      <c r="L160" s="140">
        <v>45</v>
      </c>
      <c r="M160" s="119">
        <v>22</v>
      </c>
      <c r="N160" s="119">
        <v>1</v>
      </c>
      <c r="O160" s="119">
        <v>7</v>
      </c>
      <c r="P160" s="140">
        <v>10</v>
      </c>
      <c r="Q160" s="119">
        <v>1</v>
      </c>
      <c r="R160" s="140">
        <v>1</v>
      </c>
      <c r="S160" s="119">
        <v>10</v>
      </c>
      <c r="T160" s="140">
        <v>48</v>
      </c>
      <c r="U160" s="119">
        <v>1</v>
      </c>
      <c r="V160" s="140">
        <v>2</v>
      </c>
      <c r="W160" s="119">
        <v>6</v>
      </c>
      <c r="X160" s="140">
        <v>1</v>
      </c>
      <c r="Y160" s="119">
        <v>1</v>
      </c>
      <c r="Z160" s="119">
        <v>1</v>
      </c>
      <c r="AA160" s="119">
        <v>2</v>
      </c>
      <c r="AB160" s="99">
        <v>304900</v>
      </c>
      <c r="AI160" s="97" t="s">
        <v>831</v>
      </c>
      <c r="AJ160" s="99">
        <v>46</v>
      </c>
      <c r="AK160" s="99">
        <v>19</v>
      </c>
      <c r="AL160" s="99">
        <v>12</v>
      </c>
      <c r="AM160" s="99">
        <v>3</v>
      </c>
      <c r="AN160" s="99">
        <v>33</v>
      </c>
      <c r="AO160" s="99">
        <v>36</v>
      </c>
      <c r="AP160" s="99">
        <v>5</v>
      </c>
      <c r="AQ160" s="99">
        <v>1</v>
      </c>
      <c r="AR160" s="99">
        <v>20</v>
      </c>
      <c r="AS160" s="99">
        <v>1</v>
      </c>
      <c r="AT160" s="99">
        <v>5</v>
      </c>
      <c r="AU160" s="99">
        <v>28</v>
      </c>
      <c r="AV160" s="99">
        <v>49</v>
      </c>
      <c r="AW160" s="99">
        <v>43</v>
      </c>
      <c r="AX160" s="99">
        <v>40</v>
      </c>
      <c r="AY160" s="99">
        <v>49</v>
      </c>
      <c r="AZ160" s="99">
        <v>49</v>
      </c>
      <c r="BA160" s="99">
        <v>40</v>
      </c>
      <c r="BB160" s="99">
        <v>2</v>
      </c>
      <c r="BC160" s="99">
        <v>49</v>
      </c>
      <c r="BD160" s="99">
        <v>48</v>
      </c>
      <c r="BE160" s="99">
        <v>44</v>
      </c>
      <c r="BF160" s="99">
        <v>49</v>
      </c>
      <c r="BG160" s="99">
        <v>49</v>
      </c>
      <c r="BH160" s="99">
        <v>49</v>
      </c>
      <c r="BI160" s="99">
        <v>48</v>
      </c>
      <c r="BJ160" s="99">
        <v>304900</v>
      </c>
    </row>
    <row r="161" spans="1:62" ht="15" thickBot="1" x14ac:dyDescent="0.35">
      <c r="A161" s="97" t="s">
        <v>832</v>
      </c>
      <c r="B161" s="140">
        <v>5</v>
      </c>
      <c r="C161" s="140">
        <v>1</v>
      </c>
      <c r="D161" s="140">
        <v>9</v>
      </c>
      <c r="E161" s="140">
        <v>1</v>
      </c>
      <c r="F161" s="119">
        <v>1</v>
      </c>
      <c r="G161" s="119">
        <v>1</v>
      </c>
      <c r="H161" s="119">
        <v>1</v>
      </c>
      <c r="I161" s="119">
        <v>1</v>
      </c>
      <c r="J161" s="119">
        <v>1</v>
      </c>
      <c r="K161" s="140">
        <v>6</v>
      </c>
      <c r="L161" s="140">
        <v>8</v>
      </c>
      <c r="M161" s="119">
        <v>16</v>
      </c>
      <c r="N161" s="119">
        <v>3</v>
      </c>
      <c r="O161" s="119">
        <v>1</v>
      </c>
      <c r="P161" s="140">
        <v>1</v>
      </c>
      <c r="Q161" s="119">
        <v>41</v>
      </c>
      <c r="R161" s="140">
        <v>33</v>
      </c>
      <c r="S161" s="119">
        <v>10</v>
      </c>
      <c r="T161" s="140">
        <v>5</v>
      </c>
      <c r="U161" s="119">
        <v>1</v>
      </c>
      <c r="V161" s="140">
        <v>2</v>
      </c>
      <c r="W161" s="119">
        <v>48</v>
      </c>
      <c r="X161" s="140">
        <v>1</v>
      </c>
      <c r="Y161" s="119">
        <v>1</v>
      </c>
      <c r="Z161" s="119">
        <v>1</v>
      </c>
      <c r="AA161" s="119">
        <v>2</v>
      </c>
      <c r="AB161" s="99">
        <v>426420</v>
      </c>
      <c r="AI161" s="97" t="s">
        <v>832</v>
      </c>
      <c r="AJ161" s="99">
        <v>45</v>
      </c>
      <c r="AK161" s="99">
        <v>49</v>
      </c>
      <c r="AL161" s="99">
        <v>41</v>
      </c>
      <c r="AM161" s="99">
        <v>49</v>
      </c>
      <c r="AN161" s="99">
        <v>49</v>
      </c>
      <c r="AO161" s="99">
        <v>49</v>
      </c>
      <c r="AP161" s="99">
        <v>49</v>
      </c>
      <c r="AQ161" s="99">
        <v>49</v>
      </c>
      <c r="AR161" s="99">
        <v>49</v>
      </c>
      <c r="AS161" s="99">
        <v>44</v>
      </c>
      <c r="AT161" s="99">
        <v>42</v>
      </c>
      <c r="AU161" s="99">
        <v>34</v>
      </c>
      <c r="AV161" s="99">
        <v>47</v>
      </c>
      <c r="AW161" s="99">
        <v>49</v>
      </c>
      <c r="AX161" s="99">
        <v>49</v>
      </c>
      <c r="AY161" s="99">
        <v>9</v>
      </c>
      <c r="AZ161" s="99">
        <v>17</v>
      </c>
      <c r="BA161" s="99">
        <v>40</v>
      </c>
      <c r="BB161" s="99">
        <v>45</v>
      </c>
      <c r="BC161" s="99">
        <v>49</v>
      </c>
      <c r="BD161" s="99">
        <v>48</v>
      </c>
      <c r="BE161" s="99">
        <v>2</v>
      </c>
      <c r="BF161" s="99">
        <v>49</v>
      </c>
      <c r="BG161" s="99">
        <v>49</v>
      </c>
      <c r="BH161" s="99">
        <v>49</v>
      </c>
      <c r="BI161" s="99">
        <v>48</v>
      </c>
      <c r="BJ161" s="99">
        <v>426420</v>
      </c>
    </row>
    <row r="162" spans="1:62" ht="15" thickBot="1" x14ac:dyDescent="0.35">
      <c r="A162" s="97" t="s">
        <v>833</v>
      </c>
      <c r="B162" s="140">
        <v>5</v>
      </c>
      <c r="C162" s="140">
        <v>1</v>
      </c>
      <c r="D162" s="140">
        <v>2</v>
      </c>
      <c r="E162" s="140">
        <v>5</v>
      </c>
      <c r="F162" s="119">
        <v>10</v>
      </c>
      <c r="G162" s="119">
        <v>14</v>
      </c>
      <c r="H162" s="119">
        <v>30</v>
      </c>
      <c r="I162" s="119">
        <v>1</v>
      </c>
      <c r="J162" s="119">
        <v>30</v>
      </c>
      <c r="K162" s="140">
        <v>9</v>
      </c>
      <c r="L162" s="140">
        <v>1</v>
      </c>
      <c r="M162" s="119">
        <v>16</v>
      </c>
      <c r="N162" s="119">
        <v>3</v>
      </c>
      <c r="O162" s="119">
        <v>1</v>
      </c>
      <c r="P162" s="140">
        <v>10</v>
      </c>
      <c r="Q162" s="119">
        <v>1</v>
      </c>
      <c r="R162" s="140">
        <v>33</v>
      </c>
      <c r="S162" s="119">
        <v>10</v>
      </c>
      <c r="T162" s="140">
        <v>29</v>
      </c>
      <c r="U162" s="119">
        <v>1</v>
      </c>
      <c r="V162" s="140">
        <v>2</v>
      </c>
      <c r="W162" s="119">
        <v>36</v>
      </c>
      <c r="X162" s="140">
        <v>1</v>
      </c>
      <c r="Y162" s="119">
        <v>1</v>
      </c>
      <c r="Z162" s="119">
        <v>1</v>
      </c>
      <c r="AA162" s="119">
        <v>2</v>
      </c>
      <c r="AB162" s="99">
        <v>389394</v>
      </c>
      <c r="AI162" s="97" t="s">
        <v>833</v>
      </c>
      <c r="AJ162" s="99">
        <v>45</v>
      </c>
      <c r="AK162" s="99">
        <v>49</v>
      </c>
      <c r="AL162" s="99">
        <v>48</v>
      </c>
      <c r="AM162" s="99">
        <v>45</v>
      </c>
      <c r="AN162" s="99">
        <v>40</v>
      </c>
      <c r="AO162" s="99">
        <v>36</v>
      </c>
      <c r="AP162" s="99">
        <v>20</v>
      </c>
      <c r="AQ162" s="99">
        <v>49</v>
      </c>
      <c r="AR162" s="99">
        <v>20</v>
      </c>
      <c r="AS162" s="99">
        <v>41</v>
      </c>
      <c r="AT162" s="99">
        <v>49</v>
      </c>
      <c r="AU162" s="99">
        <v>34</v>
      </c>
      <c r="AV162" s="99">
        <v>47</v>
      </c>
      <c r="AW162" s="99">
        <v>49</v>
      </c>
      <c r="AX162" s="99">
        <v>40</v>
      </c>
      <c r="AY162" s="99">
        <v>49</v>
      </c>
      <c r="AZ162" s="99">
        <v>17</v>
      </c>
      <c r="BA162" s="99">
        <v>40</v>
      </c>
      <c r="BB162" s="99">
        <v>21</v>
      </c>
      <c r="BC162" s="99">
        <v>49</v>
      </c>
      <c r="BD162" s="99">
        <v>48</v>
      </c>
      <c r="BE162" s="99">
        <v>14</v>
      </c>
      <c r="BF162" s="99">
        <v>49</v>
      </c>
      <c r="BG162" s="99">
        <v>49</v>
      </c>
      <c r="BH162" s="99">
        <v>49</v>
      </c>
      <c r="BI162" s="99">
        <v>48</v>
      </c>
      <c r="BJ162" s="99">
        <v>389394</v>
      </c>
    </row>
    <row r="163" spans="1:62" ht="15" thickBot="1" x14ac:dyDescent="0.35">
      <c r="A163" s="97" t="s">
        <v>834</v>
      </c>
      <c r="B163" s="140">
        <v>5</v>
      </c>
      <c r="C163" s="140">
        <v>1</v>
      </c>
      <c r="D163" s="140">
        <v>5</v>
      </c>
      <c r="E163" s="140">
        <v>1</v>
      </c>
      <c r="F163" s="119">
        <v>8</v>
      </c>
      <c r="G163" s="119">
        <v>1</v>
      </c>
      <c r="H163" s="119">
        <v>30</v>
      </c>
      <c r="I163" s="119">
        <v>23</v>
      </c>
      <c r="J163" s="119">
        <v>1</v>
      </c>
      <c r="K163" s="140">
        <v>9</v>
      </c>
      <c r="L163" s="140">
        <v>8</v>
      </c>
      <c r="M163" s="119">
        <v>22</v>
      </c>
      <c r="N163" s="119">
        <v>3</v>
      </c>
      <c r="O163" s="119">
        <v>7</v>
      </c>
      <c r="P163" s="140">
        <v>1</v>
      </c>
      <c r="Q163" s="119">
        <v>41</v>
      </c>
      <c r="R163" s="140">
        <v>33</v>
      </c>
      <c r="S163" s="119">
        <v>1</v>
      </c>
      <c r="T163" s="140">
        <v>17</v>
      </c>
      <c r="U163" s="119">
        <v>1</v>
      </c>
      <c r="V163" s="140">
        <v>2</v>
      </c>
      <c r="W163" s="119">
        <v>44</v>
      </c>
      <c r="X163" s="140">
        <v>1</v>
      </c>
      <c r="Y163" s="119">
        <v>1</v>
      </c>
      <c r="Z163" s="119">
        <v>1</v>
      </c>
      <c r="AA163" s="119">
        <v>2</v>
      </c>
      <c r="AB163" s="99">
        <v>439200</v>
      </c>
      <c r="AI163" s="97" t="s">
        <v>834</v>
      </c>
      <c r="AJ163" s="99">
        <v>45</v>
      </c>
      <c r="AK163" s="99">
        <v>49</v>
      </c>
      <c r="AL163" s="99">
        <v>45</v>
      </c>
      <c r="AM163" s="99">
        <v>49</v>
      </c>
      <c r="AN163" s="99">
        <v>42</v>
      </c>
      <c r="AO163" s="99">
        <v>49</v>
      </c>
      <c r="AP163" s="99">
        <v>20</v>
      </c>
      <c r="AQ163" s="99">
        <v>27</v>
      </c>
      <c r="AR163" s="99">
        <v>49</v>
      </c>
      <c r="AS163" s="99">
        <v>41</v>
      </c>
      <c r="AT163" s="99">
        <v>42</v>
      </c>
      <c r="AU163" s="99">
        <v>28</v>
      </c>
      <c r="AV163" s="99">
        <v>47</v>
      </c>
      <c r="AW163" s="99">
        <v>43</v>
      </c>
      <c r="AX163" s="99">
        <v>49</v>
      </c>
      <c r="AY163" s="99">
        <v>9</v>
      </c>
      <c r="AZ163" s="99">
        <v>17</v>
      </c>
      <c r="BA163" s="99">
        <v>49</v>
      </c>
      <c r="BB163" s="99">
        <v>33</v>
      </c>
      <c r="BC163" s="99">
        <v>49</v>
      </c>
      <c r="BD163" s="99">
        <v>48</v>
      </c>
      <c r="BE163" s="99">
        <v>6</v>
      </c>
      <c r="BF163" s="99">
        <v>49</v>
      </c>
      <c r="BG163" s="99">
        <v>49</v>
      </c>
      <c r="BH163" s="99">
        <v>49</v>
      </c>
      <c r="BI163" s="99">
        <v>48</v>
      </c>
      <c r="BJ163" s="99">
        <v>439200</v>
      </c>
    </row>
    <row r="164" spans="1:62" ht="15" thickBot="1" x14ac:dyDescent="0.35">
      <c r="A164" s="97" t="s">
        <v>835</v>
      </c>
      <c r="B164" s="140">
        <v>5</v>
      </c>
      <c r="C164" s="140">
        <v>9</v>
      </c>
      <c r="D164" s="140">
        <v>5</v>
      </c>
      <c r="E164" s="140">
        <v>1</v>
      </c>
      <c r="F164" s="119">
        <v>8</v>
      </c>
      <c r="G164" s="119">
        <v>1</v>
      </c>
      <c r="H164" s="119">
        <v>30</v>
      </c>
      <c r="I164" s="119">
        <v>23</v>
      </c>
      <c r="J164" s="119">
        <v>1</v>
      </c>
      <c r="K164" s="140">
        <v>9</v>
      </c>
      <c r="L164" s="140">
        <v>8</v>
      </c>
      <c r="M164" s="119">
        <v>22</v>
      </c>
      <c r="N164" s="119">
        <v>3</v>
      </c>
      <c r="O164" s="119">
        <v>7</v>
      </c>
      <c r="P164" s="140">
        <v>1</v>
      </c>
      <c r="Q164" s="119">
        <v>41</v>
      </c>
      <c r="R164" s="140">
        <v>33</v>
      </c>
      <c r="S164" s="119">
        <v>10</v>
      </c>
      <c r="T164" s="140">
        <v>17</v>
      </c>
      <c r="U164" s="119">
        <v>1</v>
      </c>
      <c r="V164" s="140">
        <v>2</v>
      </c>
      <c r="W164" s="119">
        <v>44</v>
      </c>
      <c r="X164" s="140">
        <v>1</v>
      </c>
      <c r="Y164" s="119">
        <v>1</v>
      </c>
      <c r="Z164" s="119">
        <v>1</v>
      </c>
      <c r="AA164" s="119">
        <v>2</v>
      </c>
      <c r="AB164" s="99">
        <v>396444</v>
      </c>
      <c r="AI164" s="97" t="s">
        <v>835</v>
      </c>
      <c r="AJ164" s="99">
        <v>45</v>
      </c>
      <c r="AK164" s="99">
        <v>41</v>
      </c>
      <c r="AL164" s="99">
        <v>45</v>
      </c>
      <c r="AM164" s="99">
        <v>49</v>
      </c>
      <c r="AN164" s="99">
        <v>42</v>
      </c>
      <c r="AO164" s="99">
        <v>49</v>
      </c>
      <c r="AP164" s="99">
        <v>20</v>
      </c>
      <c r="AQ164" s="99">
        <v>27</v>
      </c>
      <c r="AR164" s="99">
        <v>49</v>
      </c>
      <c r="AS164" s="99">
        <v>41</v>
      </c>
      <c r="AT164" s="99">
        <v>42</v>
      </c>
      <c r="AU164" s="99">
        <v>28</v>
      </c>
      <c r="AV164" s="99">
        <v>47</v>
      </c>
      <c r="AW164" s="99">
        <v>43</v>
      </c>
      <c r="AX164" s="99">
        <v>49</v>
      </c>
      <c r="AY164" s="99">
        <v>9</v>
      </c>
      <c r="AZ164" s="99">
        <v>17</v>
      </c>
      <c r="BA164" s="99">
        <v>40</v>
      </c>
      <c r="BB164" s="99">
        <v>33</v>
      </c>
      <c r="BC164" s="99">
        <v>49</v>
      </c>
      <c r="BD164" s="99">
        <v>48</v>
      </c>
      <c r="BE164" s="99">
        <v>6</v>
      </c>
      <c r="BF164" s="99">
        <v>49</v>
      </c>
      <c r="BG164" s="99">
        <v>49</v>
      </c>
      <c r="BH164" s="99">
        <v>49</v>
      </c>
      <c r="BI164" s="99">
        <v>48</v>
      </c>
      <c r="BJ164" s="99">
        <v>396444</v>
      </c>
    </row>
    <row r="165" spans="1:62" ht="15" thickBot="1" x14ac:dyDescent="0.35">
      <c r="A165" s="97" t="s">
        <v>836</v>
      </c>
      <c r="B165" s="140">
        <v>19</v>
      </c>
      <c r="C165" s="140">
        <v>1</v>
      </c>
      <c r="D165" s="140">
        <v>1</v>
      </c>
      <c r="E165" s="140">
        <v>30</v>
      </c>
      <c r="F165" s="119">
        <v>10</v>
      </c>
      <c r="G165" s="119">
        <v>14</v>
      </c>
      <c r="H165" s="119">
        <v>30</v>
      </c>
      <c r="I165" s="119">
        <v>23</v>
      </c>
      <c r="J165" s="119">
        <v>30</v>
      </c>
      <c r="K165" s="140">
        <v>9</v>
      </c>
      <c r="L165" s="140">
        <v>1</v>
      </c>
      <c r="M165" s="119">
        <v>22</v>
      </c>
      <c r="N165" s="119">
        <v>3</v>
      </c>
      <c r="O165" s="119">
        <v>7</v>
      </c>
      <c r="P165" s="140">
        <v>10</v>
      </c>
      <c r="Q165" s="119">
        <v>1</v>
      </c>
      <c r="R165" s="140">
        <v>1</v>
      </c>
      <c r="S165" s="119">
        <v>10</v>
      </c>
      <c r="T165" s="140">
        <v>31</v>
      </c>
      <c r="U165" s="119">
        <v>1</v>
      </c>
      <c r="V165" s="140">
        <v>2</v>
      </c>
      <c r="W165" s="119">
        <v>14</v>
      </c>
      <c r="X165" s="140">
        <v>1</v>
      </c>
      <c r="Y165" s="119">
        <v>1</v>
      </c>
      <c r="Z165" s="119">
        <v>1</v>
      </c>
      <c r="AA165" s="119">
        <v>2</v>
      </c>
      <c r="AB165" s="99">
        <v>546530</v>
      </c>
      <c r="AI165" s="97" t="s">
        <v>836</v>
      </c>
      <c r="AJ165" s="99">
        <v>31</v>
      </c>
      <c r="AK165" s="99">
        <v>49</v>
      </c>
      <c r="AL165" s="99">
        <v>49</v>
      </c>
      <c r="AM165" s="99">
        <v>20</v>
      </c>
      <c r="AN165" s="99">
        <v>40</v>
      </c>
      <c r="AO165" s="99">
        <v>36</v>
      </c>
      <c r="AP165" s="99">
        <v>20</v>
      </c>
      <c r="AQ165" s="99">
        <v>27</v>
      </c>
      <c r="AR165" s="99">
        <v>20</v>
      </c>
      <c r="AS165" s="99">
        <v>41</v>
      </c>
      <c r="AT165" s="99">
        <v>49</v>
      </c>
      <c r="AU165" s="99">
        <v>28</v>
      </c>
      <c r="AV165" s="99">
        <v>47</v>
      </c>
      <c r="AW165" s="99">
        <v>43</v>
      </c>
      <c r="AX165" s="99">
        <v>40</v>
      </c>
      <c r="AY165" s="99">
        <v>49</v>
      </c>
      <c r="AZ165" s="99">
        <v>49</v>
      </c>
      <c r="BA165" s="99">
        <v>40</v>
      </c>
      <c r="BB165" s="99">
        <v>19</v>
      </c>
      <c r="BC165" s="99">
        <v>49</v>
      </c>
      <c r="BD165" s="99">
        <v>48</v>
      </c>
      <c r="BE165" s="99">
        <v>36</v>
      </c>
      <c r="BF165" s="99">
        <v>49</v>
      </c>
      <c r="BG165" s="99">
        <v>49</v>
      </c>
      <c r="BH165" s="99">
        <v>49</v>
      </c>
      <c r="BI165" s="99">
        <v>48</v>
      </c>
      <c r="BJ165" s="99">
        <v>546530</v>
      </c>
    </row>
    <row r="166" spans="1:62" ht="18.600000000000001" thickBot="1" x14ac:dyDescent="0.35">
      <c r="A166" s="93"/>
      <c r="AI166" s="93"/>
    </row>
    <row r="167" spans="1:62" ht="18.600000000000001" thickBot="1" x14ac:dyDescent="0.35">
      <c r="A167" s="97" t="s">
        <v>710</v>
      </c>
      <c r="B167" s="139" t="s">
        <v>761</v>
      </c>
      <c r="C167" s="139" t="s">
        <v>762</v>
      </c>
      <c r="D167" s="139" t="s">
        <v>763</v>
      </c>
      <c r="E167" s="139" t="s">
        <v>764</v>
      </c>
      <c r="F167" s="118" t="s">
        <v>765</v>
      </c>
      <c r="G167" s="118" t="s">
        <v>766</v>
      </c>
      <c r="H167" s="118" t="s">
        <v>767</v>
      </c>
      <c r="I167" s="118" t="s">
        <v>768</v>
      </c>
      <c r="J167" s="118" t="s">
        <v>769</v>
      </c>
      <c r="K167" s="139" t="s">
        <v>770</v>
      </c>
      <c r="L167" s="139" t="s">
        <v>771</v>
      </c>
      <c r="M167" s="118" t="s">
        <v>772</v>
      </c>
      <c r="N167" s="118" t="s">
        <v>773</v>
      </c>
      <c r="O167" s="118" t="s">
        <v>774</v>
      </c>
      <c r="P167" s="139" t="s">
        <v>775</v>
      </c>
      <c r="Q167" s="118" t="s">
        <v>776</v>
      </c>
      <c r="R167" s="139" t="s">
        <v>777</v>
      </c>
      <c r="S167" s="118" t="s">
        <v>778</v>
      </c>
      <c r="T167" s="139" t="s">
        <v>779</v>
      </c>
      <c r="U167" s="118" t="s">
        <v>780</v>
      </c>
      <c r="V167" s="139" t="s">
        <v>781</v>
      </c>
      <c r="W167" s="118" t="s">
        <v>782</v>
      </c>
      <c r="X167" s="139" t="s">
        <v>783</v>
      </c>
      <c r="Y167" s="118" t="s">
        <v>784</v>
      </c>
      <c r="Z167" s="118" t="s">
        <v>785</v>
      </c>
      <c r="AA167" s="118" t="s">
        <v>786</v>
      </c>
      <c r="AI167" s="97" t="s">
        <v>710</v>
      </c>
      <c r="AJ167" s="97" t="s">
        <v>761</v>
      </c>
      <c r="AK167" s="97" t="s">
        <v>762</v>
      </c>
      <c r="AL167" s="97" t="s">
        <v>763</v>
      </c>
      <c r="AM167" s="97" t="s">
        <v>764</v>
      </c>
      <c r="AN167" s="97" t="s">
        <v>765</v>
      </c>
      <c r="AO167" s="97" t="s">
        <v>766</v>
      </c>
      <c r="AP167" s="97" t="s">
        <v>767</v>
      </c>
      <c r="AQ167" s="97" t="s">
        <v>768</v>
      </c>
      <c r="AR167" s="97" t="s">
        <v>769</v>
      </c>
      <c r="AS167" s="97" t="s">
        <v>770</v>
      </c>
      <c r="AT167" s="97" t="s">
        <v>771</v>
      </c>
      <c r="AU167" s="97" t="s">
        <v>772</v>
      </c>
      <c r="AV167" s="97" t="s">
        <v>773</v>
      </c>
      <c r="AW167" s="97" t="s">
        <v>774</v>
      </c>
      <c r="AX167" s="97" t="s">
        <v>775</v>
      </c>
      <c r="AY167" s="97" t="s">
        <v>776</v>
      </c>
      <c r="AZ167" s="97" t="s">
        <v>777</v>
      </c>
      <c r="BA167" s="97" t="s">
        <v>778</v>
      </c>
      <c r="BB167" s="97" t="s">
        <v>779</v>
      </c>
      <c r="BC167" s="97" t="s">
        <v>780</v>
      </c>
      <c r="BD167" s="97" t="s">
        <v>781</v>
      </c>
      <c r="BE167" s="97" t="s">
        <v>782</v>
      </c>
      <c r="BF167" s="97" t="s">
        <v>783</v>
      </c>
      <c r="BG167" s="97" t="s">
        <v>784</v>
      </c>
      <c r="BH167" s="97" t="s">
        <v>785</v>
      </c>
      <c r="BI167" s="97" t="s">
        <v>786</v>
      </c>
    </row>
    <row r="168" spans="1:62" ht="36.6" thickBot="1" x14ac:dyDescent="0.35">
      <c r="A168" s="97" t="s">
        <v>556</v>
      </c>
      <c r="B168" s="140" t="s">
        <v>837</v>
      </c>
      <c r="C168" s="140" t="s">
        <v>838</v>
      </c>
      <c r="D168" s="140" t="s">
        <v>839</v>
      </c>
      <c r="E168" s="140" t="s">
        <v>840</v>
      </c>
      <c r="F168" s="119" t="s">
        <v>557</v>
      </c>
      <c r="G168" s="119" t="s">
        <v>557</v>
      </c>
      <c r="H168" s="119" t="s">
        <v>557</v>
      </c>
      <c r="I168" s="119" t="s">
        <v>557</v>
      </c>
      <c r="J168" s="119" t="s">
        <v>841</v>
      </c>
      <c r="K168" s="140" t="s">
        <v>842</v>
      </c>
      <c r="L168" s="140" t="s">
        <v>843</v>
      </c>
      <c r="M168" s="119" t="s">
        <v>844</v>
      </c>
      <c r="N168" s="119" t="s">
        <v>845</v>
      </c>
      <c r="O168" s="119" t="s">
        <v>846</v>
      </c>
      <c r="P168" s="140" t="s">
        <v>847</v>
      </c>
      <c r="Q168" s="119" t="s">
        <v>848</v>
      </c>
      <c r="R168" s="140" t="s">
        <v>849</v>
      </c>
      <c r="S168" s="119" t="s">
        <v>850</v>
      </c>
      <c r="T168" s="140" t="s">
        <v>851</v>
      </c>
      <c r="U168" s="119" t="s">
        <v>557</v>
      </c>
      <c r="V168" s="140" t="s">
        <v>852</v>
      </c>
      <c r="W168" s="119" t="s">
        <v>853</v>
      </c>
      <c r="X168" s="140" t="s">
        <v>854</v>
      </c>
      <c r="Y168" s="119" t="s">
        <v>557</v>
      </c>
      <c r="Z168" s="119" t="s">
        <v>557</v>
      </c>
      <c r="AA168" s="119" t="s">
        <v>855</v>
      </c>
      <c r="AI168" s="97" t="s">
        <v>556</v>
      </c>
      <c r="AJ168" s="99" t="s">
        <v>557</v>
      </c>
      <c r="AK168" s="99" t="s">
        <v>557</v>
      </c>
      <c r="AL168" s="99" t="s">
        <v>557</v>
      </c>
      <c r="AM168" s="99" t="s">
        <v>887</v>
      </c>
      <c r="AN168" s="99" t="s">
        <v>557</v>
      </c>
      <c r="AO168" s="99" t="s">
        <v>557</v>
      </c>
      <c r="AP168" s="99" t="s">
        <v>888</v>
      </c>
      <c r="AQ168" s="99" t="s">
        <v>889</v>
      </c>
      <c r="AR168" s="99" t="s">
        <v>890</v>
      </c>
      <c r="AS168" s="99" t="s">
        <v>557</v>
      </c>
      <c r="AT168" s="99" t="s">
        <v>557</v>
      </c>
      <c r="AU168" s="99" t="s">
        <v>557</v>
      </c>
      <c r="AV168" s="99" t="s">
        <v>557</v>
      </c>
      <c r="AW168" s="99" t="s">
        <v>557</v>
      </c>
      <c r="AX168" s="99" t="s">
        <v>557</v>
      </c>
      <c r="AY168" s="99" t="s">
        <v>891</v>
      </c>
      <c r="AZ168" s="99" t="s">
        <v>892</v>
      </c>
      <c r="BA168" s="99" t="s">
        <v>557</v>
      </c>
      <c r="BB168" s="99" t="s">
        <v>893</v>
      </c>
      <c r="BC168" s="99" t="s">
        <v>557</v>
      </c>
      <c r="BD168" s="99" t="s">
        <v>557</v>
      </c>
      <c r="BE168" s="99" t="s">
        <v>894</v>
      </c>
      <c r="BF168" s="99" t="s">
        <v>557</v>
      </c>
      <c r="BG168" s="99" t="s">
        <v>557</v>
      </c>
      <c r="BH168" s="99" t="s">
        <v>557</v>
      </c>
      <c r="BI168" s="99" t="s">
        <v>557</v>
      </c>
    </row>
    <row r="169" spans="1:62" ht="36.6" thickBot="1" x14ac:dyDescent="0.35">
      <c r="A169" s="97" t="s">
        <v>558</v>
      </c>
      <c r="B169" s="140" t="s">
        <v>837</v>
      </c>
      <c r="C169" s="140" t="s">
        <v>856</v>
      </c>
      <c r="D169" s="140" t="s">
        <v>857</v>
      </c>
      <c r="E169" s="140" t="s">
        <v>858</v>
      </c>
      <c r="F169" s="119" t="s">
        <v>557</v>
      </c>
      <c r="G169" s="119" t="s">
        <v>557</v>
      </c>
      <c r="H169" s="119" t="s">
        <v>557</v>
      </c>
      <c r="I169" s="119" t="s">
        <v>557</v>
      </c>
      <c r="J169" s="119" t="s">
        <v>841</v>
      </c>
      <c r="K169" s="140" t="s">
        <v>859</v>
      </c>
      <c r="L169" s="140" t="s">
        <v>860</v>
      </c>
      <c r="M169" s="119" t="s">
        <v>844</v>
      </c>
      <c r="N169" s="119" t="s">
        <v>557</v>
      </c>
      <c r="O169" s="119" t="s">
        <v>557</v>
      </c>
      <c r="P169" s="140" t="s">
        <v>861</v>
      </c>
      <c r="Q169" s="119" t="s">
        <v>557</v>
      </c>
      <c r="R169" s="140" t="s">
        <v>557</v>
      </c>
      <c r="S169" s="119" t="s">
        <v>850</v>
      </c>
      <c r="T169" s="140" t="s">
        <v>862</v>
      </c>
      <c r="U169" s="119" t="s">
        <v>557</v>
      </c>
      <c r="V169" s="140" t="s">
        <v>863</v>
      </c>
      <c r="W169" s="119" t="s">
        <v>853</v>
      </c>
      <c r="X169" s="140" t="s">
        <v>557</v>
      </c>
      <c r="Y169" s="119" t="s">
        <v>557</v>
      </c>
      <c r="Z169" s="119" t="s">
        <v>557</v>
      </c>
      <c r="AA169" s="119" t="s">
        <v>557</v>
      </c>
      <c r="AI169" s="97" t="s">
        <v>558</v>
      </c>
      <c r="AJ169" s="99" t="s">
        <v>557</v>
      </c>
      <c r="AK169" s="99" t="s">
        <v>557</v>
      </c>
      <c r="AL169" s="99" t="s">
        <v>557</v>
      </c>
      <c r="AM169" s="99" t="s">
        <v>887</v>
      </c>
      <c r="AN169" s="99" t="s">
        <v>557</v>
      </c>
      <c r="AO169" s="99" t="s">
        <v>557</v>
      </c>
      <c r="AP169" s="99" t="s">
        <v>888</v>
      </c>
      <c r="AQ169" s="99" t="s">
        <v>895</v>
      </c>
      <c r="AR169" s="99" t="s">
        <v>890</v>
      </c>
      <c r="AS169" s="99" t="s">
        <v>557</v>
      </c>
      <c r="AT169" s="99" t="s">
        <v>557</v>
      </c>
      <c r="AU169" s="99" t="s">
        <v>557</v>
      </c>
      <c r="AV169" s="99" t="s">
        <v>557</v>
      </c>
      <c r="AW169" s="99" t="s">
        <v>557</v>
      </c>
      <c r="AX169" s="99" t="s">
        <v>557</v>
      </c>
      <c r="AY169" s="99" t="s">
        <v>891</v>
      </c>
      <c r="AZ169" s="99" t="s">
        <v>892</v>
      </c>
      <c r="BA169" s="99" t="s">
        <v>557</v>
      </c>
      <c r="BB169" s="99" t="s">
        <v>893</v>
      </c>
      <c r="BC169" s="99" t="s">
        <v>557</v>
      </c>
      <c r="BD169" s="99" t="s">
        <v>557</v>
      </c>
      <c r="BE169" s="99" t="s">
        <v>894</v>
      </c>
      <c r="BF169" s="99" t="s">
        <v>557</v>
      </c>
      <c r="BG169" s="99" t="s">
        <v>557</v>
      </c>
      <c r="BH169" s="99" t="s">
        <v>557</v>
      </c>
      <c r="BI169" s="99" t="s">
        <v>557</v>
      </c>
    </row>
    <row r="170" spans="1:62" ht="36.6" thickBot="1" x14ac:dyDescent="0.35">
      <c r="A170" s="97" t="s">
        <v>559</v>
      </c>
      <c r="B170" s="140" t="s">
        <v>837</v>
      </c>
      <c r="C170" s="140" t="s">
        <v>856</v>
      </c>
      <c r="D170" s="140" t="s">
        <v>864</v>
      </c>
      <c r="E170" s="140" t="s">
        <v>858</v>
      </c>
      <c r="F170" s="119" t="s">
        <v>557</v>
      </c>
      <c r="G170" s="119" t="s">
        <v>557</v>
      </c>
      <c r="H170" s="119" t="s">
        <v>557</v>
      </c>
      <c r="I170" s="119" t="s">
        <v>557</v>
      </c>
      <c r="J170" s="119" t="s">
        <v>841</v>
      </c>
      <c r="K170" s="140" t="s">
        <v>859</v>
      </c>
      <c r="L170" s="140" t="s">
        <v>860</v>
      </c>
      <c r="M170" s="119" t="s">
        <v>844</v>
      </c>
      <c r="N170" s="119" t="s">
        <v>557</v>
      </c>
      <c r="O170" s="119" t="s">
        <v>557</v>
      </c>
      <c r="P170" s="140" t="s">
        <v>861</v>
      </c>
      <c r="Q170" s="119" t="s">
        <v>557</v>
      </c>
      <c r="R170" s="140" t="s">
        <v>557</v>
      </c>
      <c r="S170" s="119" t="s">
        <v>850</v>
      </c>
      <c r="T170" s="140" t="s">
        <v>862</v>
      </c>
      <c r="U170" s="119" t="s">
        <v>557</v>
      </c>
      <c r="V170" s="140" t="s">
        <v>557</v>
      </c>
      <c r="W170" s="119" t="s">
        <v>865</v>
      </c>
      <c r="X170" s="140" t="s">
        <v>557</v>
      </c>
      <c r="Y170" s="119" t="s">
        <v>557</v>
      </c>
      <c r="Z170" s="119" t="s">
        <v>557</v>
      </c>
      <c r="AA170" s="119" t="s">
        <v>557</v>
      </c>
      <c r="AI170" s="97" t="s">
        <v>559</v>
      </c>
      <c r="AJ170" s="99" t="s">
        <v>557</v>
      </c>
      <c r="AK170" s="99" t="s">
        <v>557</v>
      </c>
      <c r="AL170" s="99" t="s">
        <v>557</v>
      </c>
      <c r="AM170" s="99" t="s">
        <v>887</v>
      </c>
      <c r="AN170" s="99" t="s">
        <v>557</v>
      </c>
      <c r="AO170" s="99" t="s">
        <v>557</v>
      </c>
      <c r="AP170" s="99" t="s">
        <v>888</v>
      </c>
      <c r="AQ170" s="99" t="s">
        <v>895</v>
      </c>
      <c r="AR170" s="99" t="s">
        <v>890</v>
      </c>
      <c r="AS170" s="99" t="s">
        <v>557</v>
      </c>
      <c r="AT170" s="99" t="s">
        <v>557</v>
      </c>
      <c r="AU170" s="99" t="s">
        <v>557</v>
      </c>
      <c r="AV170" s="99" t="s">
        <v>557</v>
      </c>
      <c r="AW170" s="99" t="s">
        <v>557</v>
      </c>
      <c r="AX170" s="99" t="s">
        <v>557</v>
      </c>
      <c r="AY170" s="99" t="s">
        <v>891</v>
      </c>
      <c r="AZ170" s="99" t="s">
        <v>892</v>
      </c>
      <c r="BA170" s="99" t="s">
        <v>557</v>
      </c>
      <c r="BB170" s="99" t="s">
        <v>893</v>
      </c>
      <c r="BC170" s="99" t="s">
        <v>557</v>
      </c>
      <c r="BD170" s="99" t="s">
        <v>557</v>
      </c>
      <c r="BE170" s="99" t="s">
        <v>896</v>
      </c>
      <c r="BF170" s="99" t="s">
        <v>557</v>
      </c>
      <c r="BG170" s="99" t="s">
        <v>557</v>
      </c>
      <c r="BH170" s="99" t="s">
        <v>557</v>
      </c>
      <c r="BI170" s="99" t="s">
        <v>557</v>
      </c>
    </row>
    <row r="171" spans="1:62" ht="36.6" thickBot="1" x14ac:dyDescent="0.35">
      <c r="A171" s="97" t="s">
        <v>560</v>
      </c>
      <c r="B171" s="140" t="s">
        <v>837</v>
      </c>
      <c r="C171" s="140" t="s">
        <v>856</v>
      </c>
      <c r="D171" s="140" t="s">
        <v>864</v>
      </c>
      <c r="E171" s="140" t="s">
        <v>858</v>
      </c>
      <c r="F171" s="119" t="s">
        <v>557</v>
      </c>
      <c r="G171" s="119" t="s">
        <v>557</v>
      </c>
      <c r="H171" s="119" t="s">
        <v>557</v>
      </c>
      <c r="I171" s="119" t="s">
        <v>557</v>
      </c>
      <c r="J171" s="119" t="s">
        <v>841</v>
      </c>
      <c r="K171" s="140" t="s">
        <v>859</v>
      </c>
      <c r="L171" s="140" t="s">
        <v>860</v>
      </c>
      <c r="M171" s="119" t="s">
        <v>844</v>
      </c>
      <c r="N171" s="119" t="s">
        <v>557</v>
      </c>
      <c r="O171" s="119" t="s">
        <v>557</v>
      </c>
      <c r="P171" s="140" t="s">
        <v>861</v>
      </c>
      <c r="Q171" s="119" t="s">
        <v>557</v>
      </c>
      <c r="R171" s="140" t="s">
        <v>557</v>
      </c>
      <c r="S171" s="119" t="s">
        <v>850</v>
      </c>
      <c r="T171" s="140" t="s">
        <v>862</v>
      </c>
      <c r="U171" s="119" t="s">
        <v>557</v>
      </c>
      <c r="V171" s="140" t="s">
        <v>557</v>
      </c>
      <c r="W171" s="119" t="s">
        <v>865</v>
      </c>
      <c r="X171" s="140" t="s">
        <v>557</v>
      </c>
      <c r="Y171" s="119" t="s">
        <v>557</v>
      </c>
      <c r="Z171" s="119" t="s">
        <v>557</v>
      </c>
      <c r="AA171" s="119" t="s">
        <v>557</v>
      </c>
      <c r="AI171" s="97" t="s">
        <v>560</v>
      </c>
      <c r="AJ171" s="99" t="s">
        <v>557</v>
      </c>
      <c r="AK171" s="99" t="s">
        <v>557</v>
      </c>
      <c r="AL171" s="99" t="s">
        <v>557</v>
      </c>
      <c r="AM171" s="99" t="s">
        <v>887</v>
      </c>
      <c r="AN171" s="99" t="s">
        <v>557</v>
      </c>
      <c r="AO171" s="99" t="s">
        <v>557</v>
      </c>
      <c r="AP171" s="99" t="s">
        <v>888</v>
      </c>
      <c r="AQ171" s="99" t="s">
        <v>895</v>
      </c>
      <c r="AR171" s="99" t="s">
        <v>890</v>
      </c>
      <c r="AS171" s="99" t="s">
        <v>557</v>
      </c>
      <c r="AT171" s="99" t="s">
        <v>557</v>
      </c>
      <c r="AU171" s="99" t="s">
        <v>557</v>
      </c>
      <c r="AV171" s="99" t="s">
        <v>557</v>
      </c>
      <c r="AW171" s="99" t="s">
        <v>557</v>
      </c>
      <c r="AX171" s="99" t="s">
        <v>557</v>
      </c>
      <c r="AY171" s="99" t="s">
        <v>891</v>
      </c>
      <c r="AZ171" s="99" t="s">
        <v>892</v>
      </c>
      <c r="BA171" s="99" t="s">
        <v>557</v>
      </c>
      <c r="BB171" s="99" t="s">
        <v>893</v>
      </c>
      <c r="BC171" s="99" t="s">
        <v>557</v>
      </c>
      <c r="BD171" s="99" t="s">
        <v>557</v>
      </c>
      <c r="BE171" s="99" t="s">
        <v>896</v>
      </c>
      <c r="BF171" s="99" t="s">
        <v>557</v>
      </c>
      <c r="BG171" s="99" t="s">
        <v>557</v>
      </c>
      <c r="BH171" s="99" t="s">
        <v>557</v>
      </c>
      <c r="BI171" s="99" t="s">
        <v>557</v>
      </c>
    </row>
    <row r="172" spans="1:62" ht="36.6" thickBot="1" x14ac:dyDescent="0.35">
      <c r="A172" s="97" t="s">
        <v>561</v>
      </c>
      <c r="B172" s="140" t="s">
        <v>866</v>
      </c>
      <c r="C172" s="140" t="s">
        <v>856</v>
      </c>
      <c r="D172" s="140" t="s">
        <v>864</v>
      </c>
      <c r="E172" s="140" t="s">
        <v>858</v>
      </c>
      <c r="F172" s="119" t="s">
        <v>557</v>
      </c>
      <c r="G172" s="119" t="s">
        <v>557</v>
      </c>
      <c r="H172" s="119" t="s">
        <v>557</v>
      </c>
      <c r="I172" s="119" t="s">
        <v>557</v>
      </c>
      <c r="J172" s="119" t="s">
        <v>841</v>
      </c>
      <c r="K172" s="140" t="s">
        <v>859</v>
      </c>
      <c r="L172" s="140" t="s">
        <v>860</v>
      </c>
      <c r="M172" s="119" t="s">
        <v>844</v>
      </c>
      <c r="N172" s="119" t="s">
        <v>557</v>
      </c>
      <c r="O172" s="119" t="s">
        <v>557</v>
      </c>
      <c r="P172" s="140" t="s">
        <v>861</v>
      </c>
      <c r="Q172" s="119" t="s">
        <v>557</v>
      </c>
      <c r="R172" s="140" t="s">
        <v>557</v>
      </c>
      <c r="S172" s="119" t="s">
        <v>557</v>
      </c>
      <c r="T172" s="140" t="s">
        <v>862</v>
      </c>
      <c r="U172" s="119" t="s">
        <v>557</v>
      </c>
      <c r="V172" s="140" t="s">
        <v>557</v>
      </c>
      <c r="W172" s="119" t="s">
        <v>867</v>
      </c>
      <c r="X172" s="140" t="s">
        <v>557</v>
      </c>
      <c r="Y172" s="119" t="s">
        <v>557</v>
      </c>
      <c r="Z172" s="119" t="s">
        <v>557</v>
      </c>
      <c r="AA172" s="119" t="s">
        <v>557</v>
      </c>
      <c r="AI172" s="97" t="s">
        <v>561</v>
      </c>
      <c r="AJ172" s="99" t="s">
        <v>557</v>
      </c>
      <c r="AK172" s="99" t="s">
        <v>557</v>
      </c>
      <c r="AL172" s="99" t="s">
        <v>557</v>
      </c>
      <c r="AM172" s="99" t="s">
        <v>887</v>
      </c>
      <c r="AN172" s="99" t="s">
        <v>557</v>
      </c>
      <c r="AO172" s="99" t="s">
        <v>557</v>
      </c>
      <c r="AP172" s="99" t="s">
        <v>888</v>
      </c>
      <c r="AQ172" s="99" t="s">
        <v>895</v>
      </c>
      <c r="AR172" s="99" t="s">
        <v>890</v>
      </c>
      <c r="AS172" s="99" t="s">
        <v>557</v>
      </c>
      <c r="AT172" s="99" t="s">
        <v>557</v>
      </c>
      <c r="AU172" s="99" t="s">
        <v>557</v>
      </c>
      <c r="AV172" s="99" t="s">
        <v>557</v>
      </c>
      <c r="AW172" s="99" t="s">
        <v>557</v>
      </c>
      <c r="AX172" s="99" t="s">
        <v>557</v>
      </c>
      <c r="AY172" s="99" t="s">
        <v>891</v>
      </c>
      <c r="AZ172" s="99" t="s">
        <v>892</v>
      </c>
      <c r="BA172" s="99" t="s">
        <v>557</v>
      </c>
      <c r="BB172" s="99" t="s">
        <v>893</v>
      </c>
      <c r="BC172" s="99" t="s">
        <v>557</v>
      </c>
      <c r="BD172" s="99" t="s">
        <v>557</v>
      </c>
      <c r="BE172" s="99" t="s">
        <v>897</v>
      </c>
      <c r="BF172" s="99" t="s">
        <v>557</v>
      </c>
      <c r="BG172" s="99" t="s">
        <v>557</v>
      </c>
      <c r="BH172" s="99" t="s">
        <v>557</v>
      </c>
      <c r="BI172" s="99" t="s">
        <v>557</v>
      </c>
    </row>
    <row r="173" spans="1:62" ht="36.6" thickBot="1" x14ac:dyDescent="0.35">
      <c r="A173" s="97" t="s">
        <v>562</v>
      </c>
      <c r="B173" s="140" t="s">
        <v>866</v>
      </c>
      <c r="C173" s="140" t="s">
        <v>856</v>
      </c>
      <c r="D173" s="140" t="s">
        <v>868</v>
      </c>
      <c r="E173" s="140" t="s">
        <v>858</v>
      </c>
      <c r="F173" s="119" t="s">
        <v>557</v>
      </c>
      <c r="G173" s="119" t="s">
        <v>557</v>
      </c>
      <c r="H173" s="119" t="s">
        <v>557</v>
      </c>
      <c r="I173" s="119" t="s">
        <v>557</v>
      </c>
      <c r="J173" s="119" t="s">
        <v>557</v>
      </c>
      <c r="K173" s="140" t="s">
        <v>859</v>
      </c>
      <c r="L173" s="140" t="s">
        <v>860</v>
      </c>
      <c r="M173" s="119" t="s">
        <v>844</v>
      </c>
      <c r="N173" s="119" t="s">
        <v>557</v>
      </c>
      <c r="O173" s="119" t="s">
        <v>557</v>
      </c>
      <c r="P173" s="140" t="s">
        <v>861</v>
      </c>
      <c r="Q173" s="119" t="s">
        <v>557</v>
      </c>
      <c r="R173" s="140" t="s">
        <v>557</v>
      </c>
      <c r="S173" s="119" t="s">
        <v>557</v>
      </c>
      <c r="T173" s="140" t="s">
        <v>862</v>
      </c>
      <c r="U173" s="119" t="s">
        <v>557</v>
      </c>
      <c r="V173" s="140" t="s">
        <v>557</v>
      </c>
      <c r="W173" s="119" t="s">
        <v>867</v>
      </c>
      <c r="X173" s="140" t="s">
        <v>557</v>
      </c>
      <c r="Y173" s="119" t="s">
        <v>557</v>
      </c>
      <c r="Z173" s="119" t="s">
        <v>557</v>
      </c>
      <c r="AA173" s="119" t="s">
        <v>557</v>
      </c>
      <c r="AI173" s="97" t="s">
        <v>562</v>
      </c>
      <c r="AJ173" s="99" t="s">
        <v>557</v>
      </c>
      <c r="AK173" s="99" t="s">
        <v>557</v>
      </c>
      <c r="AL173" s="99" t="s">
        <v>557</v>
      </c>
      <c r="AM173" s="99" t="s">
        <v>887</v>
      </c>
      <c r="AN173" s="99" t="s">
        <v>557</v>
      </c>
      <c r="AO173" s="99" t="s">
        <v>557</v>
      </c>
      <c r="AP173" s="99" t="s">
        <v>888</v>
      </c>
      <c r="AQ173" s="99" t="s">
        <v>895</v>
      </c>
      <c r="AR173" s="99" t="s">
        <v>890</v>
      </c>
      <c r="AS173" s="99" t="s">
        <v>557</v>
      </c>
      <c r="AT173" s="99" t="s">
        <v>557</v>
      </c>
      <c r="AU173" s="99" t="s">
        <v>557</v>
      </c>
      <c r="AV173" s="99" t="s">
        <v>557</v>
      </c>
      <c r="AW173" s="99" t="s">
        <v>557</v>
      </c>
      <c r="AX173" s="99" t="s">
        <v>557</v>
      </c>
      <c r="AY173" s="99" t="s">
        <v>891</v>
      </c>
      <c r="AZ173" s="99" t="s">
        <v>892</v>
      </c>
      <c r="BA173" s="99" t="s">
        <v>557</v>
      </c>
      <c r="BB173" s="99" t="s">
        <v>893</v>
      </c>
      <c r="BC173" s="99" t="s">
        <v>557</v>
      </c>
      <c r="BD173" s="99" t="s">
        <v>557</v>
      </c>
      <c r="BE173" s="99" t="s">
        <v>897</v>
      </c>
      <c r="BF173" s="99" t="s">
        <v>557</v>
      </c>
      <c r="BG173" s="99" t="s">
        <v>557</v>
      </c>
      <c r="BH173" s="99" t="s">
        <v>557</v>
      </c>
      <c r="BI173" s="99" t="s">
        <v>557</v>
      </c>
    </row>
    <row r="174" spans="1:62" ht="36.6" thickBot="1" x14ac:dyDescent="0.35">
      <c r="A174" s="97" t="s">
        <v>563</v>
      </c>
      <c r="B174" s="140" t="s">
        <v>866</v>
      </c>
      <c r="C174" s="140" t="s">
        <v>856</v>
      </c>
      <c r="D174" s="140" t="s">
        <v>868</v>
      </c>
      <c r="E174" s="140" t="s">
        <v>858</v>
      </c>
      <c r="F174" s="119" t="s">
        <v>557</v>
      </c>
      <c r="G174" s="119" t="s">
        <v>557</v>
      </c>
      <c r="H174" s="119" t="s">
        <v>557</v>
      </c>
      <c r="I174" s="119" t="s">
        <v>557</v>
      </c>
      <c r="J174" s="119" t="s">
        <v>557</v>
      </c>
      <c r="K174" s="140" t="s">
        <v>859</v>
      </c>
      <c r="L174" s="140" t="s">
        <v>860</v>
      </c>
      <c r="M174" s="119" t="s">
        <v>844</v>
      </c>
      <c r="N174" s="119" t="s">
        <v>557</v>
      </c>
      <c r="O174" s="119" t="s">
        <v>557</v>
      </c>
      <c r="P174" s="140" t="s">
        <v>861</v>
      </c>
      <c r="Q174" s="119" t="s">
        <v>557</v>
      </c>
      <c r="R174" s="140" t="s">
        <v>557</v>
      </c>
      <c r="S174" s="119" t="s">
        <v>557</v>
      </c>
      <c r="T174" s="140" t="s">
        <v>862</v>
      </c>
      <c r="U174" s="119" t="s">
        <v>557</v>
      </c>
      <c r="V174" s="140" t="s">
        <v>557</v>
      </c>
      <c r="W174" s="119" t="s">
        <v>867</v>
      </c>
      <c r="X174" s="140" t="s">
        <v>557</v>
      </c>
      <c r="Y174" s="119" t="s">
        <v>557</v>
      </c>
      <c r="Z174" s="119" t="s">
        <v>557</v>
      </c>
      <c r="AA174" s="119" t="s">
        <v>557</v>
      </c>
      <c r="AI174" s="97" t="s">
        <v>563</v>
      </c>
      <c r="AJ174" s="99" t="s">
        <v>557</v>
      </c>
      <c r="AK174" s="99" t="s">
        <v>557</v>
      </c>
      <c r="AL174" s="99" t="s">
        <v>557</v>
      </c>
      <c r="AM174" s="99" t="s">
        <v>887</v>
      </c>
      <c r="AN174" s="99" t="s">
        <v>557</v>
      </c>
      <c r="AO174" s="99" t="s">
        <v>557</v>
      </c>
      <c r="AP174" s="99" t="s">
        <v>888</v>
      </c>
      <c r="AQ174" s="99" t="s">
        <v>895</v>
      </c>
      <c r="AR174" s="99" t="s">
        <v>890</v>
      </c>
      <c r="AS174" s="99" t="s">
        <v>557</v>
      </c>
      <c r="AT174" s="99" t="s">
        <v>557</v>
      </c>
      <c r="AU174" s="99" t="s">
        <v>557</v>
      </c>
      <c r="AV174" s="99" t="s">
        <v>557</v>
      </c>
      <c r="AW174" s="99" t="s">
        <v>557</v>
      </c>
      <c r="AX174" s="99" t="s">
        <v>557</v>
      </c>
      <c r="AY174" s="99" t="s">
        <v>891</v>
      </c>
      <c r="AZ174" s="99" t="s">
        <v>892</v>
      </c>
      <c r="BA174" s="99" t="s">
        <v>557</v>
      </c>
      <c r="BB174" s="99" t="s">
        <v>898</v>
      </c>
      <c r="BC174" s="99" t="s">
        <v>557</v>
      </c>
      <c r="BD174" s="99" t="s">
        <v>557</v>
      </c>
      <c r="BE174" s="99" t="s">
        <v>897</v>
      </c>
      <c r="BF174" s="99" t="s">
        <v>557</v>
      </c>
      <c r="BG174" s="99" t="s">
        <v>557</v>
      </c>
      <c r="BH174" s="99" t="s">
        <v>557</v>
      </c>
      <c r="BI174" s="99" t="s">
        <v>557</v>
      </c>
    </row>
    <row r="175" spans="1:62" ht="36.6" thickBot="1" x14ac:dyDescent="0.35">
      <c r="A175" s="97" t="s">
        <v>564</v>
      </c>
      <c r="B175" s="140" t="s">
        <v>866</v>
      </c>
      <c r="C175" s="140" t="s">
        <v>856</v>
      </c>
      <c r="D175" s="140" t="s">
        <v>868</v>
      </c>
      <c r="E175" s="140" t="s">
        <v>869</v>
      </c>
      <c r="F175" s="119" t="s">
        <v>557</v>
      </c>
      <c r="G175" s="119" t="s">
        <v>557</v>
      </c>
      <c r="H175" s="119" t="s">
        <v>557</v>
      </c>
      <c r="I175" s="119" t="s">
        <v>557</v>
      </c>
      <c r="J175" s="119" t="s">
        <v>557</v>
      </c>
      <c r="K175" s="140" t="s">
        <v>859</v>
      </c>
      <c r="L175" s="140" t="s">
        <v>860</v>
      </c>
      <c r="M175" s="119" t="s">
        <v>844</v>
      </c>
      <c r="N175" s="119" t="s">
        <v>557</v>
      </c>
      <c r="O175" s="119" t="s">
        <v>557</v>
      </c>
      <c r="P175" s="140" t="s">
        <v>861</v>
      </c>
      <c r="Q175" s="119" t="s">
        <v>557</v>
      </c>
      <c r="R175" s="140" t="s">
        <v>557</v>
      </c>
      <c r="S175" s="119" t="s">
        <v>557</v>
      </c>
      <c r="T175" s="140" t="s">
        <v>862</v>
      </c>
      <c r="U175" s="119" t="s">
        <v>557</v>
      </c>
      <c r="V175" s="140" t="s">
        <v>557</v>
      </c>
      <c r="W175" s="119" t="s">
        <v>867</v>
      </c>
      <c r="X175" s="140" t="s">
        <v>557</v>
      </c>
      <c r="Y175" s="119" t="s">
        <v>557</v>
      </c>
      <c r="Z175" s="119" t="s">
        <v>557</v>
      </c>
      <c r="AA175" s="119" t="s">
        <v>557</v>
      </c>
      <c r="AI175" s="97" t="s">
        <v>564</v>
      </c>
      <c r="AJ175" s="99" t="s">
        <v>557</v>
      </c>
      <c r="AK175" s="99" t="s">
        <v>557</v>
      </c>
      <c r="AL175" s="99" t="s">
        <v>557</v>
      </c>
      <c r="AM175" s="99" t="s">
        <v>887</v>
      </c>
      <c r="AN175" s="99" t="s">
        <v>557</v>
      </c>
      <c r="AO175" s="99" t="s">
        <v>557</v>
      </c>
      <c r="AP175" s="99" t="s">
        <v>888</v>
      </c>
      <c r="AQ175" s="99" t="s">
        <v>895</v>
      </c>
      <c r="AR175" s="99" t="s">
        <v>890</v>
      </c>
      <c r="AS175" s="99" t="s">
        <v>557</v>
      </c>
      <c r="AT175" s="99" t="s">
        <v>557</v>
      </c>
      <c r="AU175" s="99" t="s">
        <v>557</v>
      </c>
      <c r="AV175" s="99" t="s">
        <v>557</v>
      </c>
      <c r="AW175" s="99" t="s">
        <v>557</v>
      </c>
      <c r="AX175" s="99" t="s">
        <v>557</v>
      </c>
      <c r="AY175" s="99" t="s">
        <v>891</v>
      </c>
      <c r="AZ175" s="99" t="s">
        <v>892</v>
      </c>
      <c r="BA175" s="99" t="s">
        <v>557</v>
      </c>
      <c r="BB175" s="99" t="s">
        <v>898</v>
      </c>
      <c r="BC175" s="99" t="s">
        <v>557</v>
      </c>
      <c r="BD175" s="99" t="s">
        <v>557</v>
      </c>
      <c r="BE175" s="99" t="s">
        <v>899</v>
      </c>
      <c r="BF175" s="99" t="s">
        <v>557</v>
      </c>
      <c r="BG175" s="99" t="s">
        <v>557</v>
      </c>
      <c r="BH175" s="99" t="s">
        <v>557</v>
      </c>
      <c r="BI175" s="99" t="s">
        <v>557</v>
      </c>
    </row>
    <row r="176" spans="1:62" ht="36.6" thickBot="1" x14ac:dyDescent="0.35">
      <c r="A176" s="97" t="s">
        <v>565</v>
      </c>
      <c r="B176" s="140" t="s">
        <v>866</v>
      </c>
      <c r="C176" s="140" t="s">
        <v>856</v>
      </c>
      <c r="D176" s="140" t="s">
        <v>868</v>
      </c>
      <c r="E176" s="140" t="s">
        <v>869</v>
      </c>
      <c r="F176" s="119" t="s">
        <v>557</v>
      </c>
      <c r="G176" s="119" t="s">
        <v>557</v>
      </c>
      <c r="H176" s="119" t="s">
        <v>557</v>
      </c>
      <c r="I176" s="119" t="s">
        <v>557</v>
      </c>
      <c r="J176" s="119" t="s">
        <v>557</v>
      </c>
      <c r="K176" s="140" t="s">
        <v>870</v>
      </c>
      <c r="L176" s="140" t="s">
        <v>860</v>
      </c>
      <c r="M176" s="119" t="s">
        <v>844</v>
      </c>
      <c r="N176" s="119" t="s">
        <v>557</v>
      </c>
      <c r="O176" s="119" t="s">
        <v>557</v>
      </c>
      <c r="P176" s="140" t="s">
        <v>861</v>
      </c>
      <c r="Q176" s="119" t="s">
        <v>557</v>
      </c>
      <c r="R176" s="140" t="s">
        <v>557</v>
      </c>
      <c r="S176" s="119" t="s">
        <v>557</v>
      </c>
      <c r="T176" s="140" t="s">
        <v>862</v>
      </c>
      <c r="U176" s="119" t="s">
        <v>557</v>
      </c>
      <c r="V176" s="140" t="s">
        <v>557</v>
      </c>
      <c r="W176" s="119" t="s">
        <v>867</v>
      </c>
      <c r="X176" s="140" t="s">
        <v>557</v>
      </c>
      <c r="Y176" s="119" t="s">
        <v>557</v>
      </c>
      <c r="Z176" s="119" t="s">
        <v>557</v>
      </c>
      <c r="AA176" s="119" t="s">
        <v>557</v>
      </c>
      <c r="AI176" s="97" t="s">
        <v>565</v>
      </c>
      <c r="AJ176" s="99" t="s">
        <v>557</v>
      </c>
      <c r="AK176" s="99" t="s">
        <v>557</v>
      </c>
      <c r="AL176" s="99" t="s">
        <v>557</v>
      </c>
      <c r="AM176" s="99" t="s">
        <v>887</v>
      </c>
      <c r="AN176" s="99" t="s">
        <v>557</v>
      </c>
      <c r="AO176" s="99" t="s">
        <v>557</v>
      </c>
      <c r="AP176" s="99" t="s">
        <v>888</v>
      </c>
      <c r="AQ176" s="99" t="s">
        <v>895</v>
      </c>
      <c r="AR176" s="99" t="s">
        <v>890</v>
      </c>
      <c r="AS176" s="99" t="s">
        <v>557</v>
      </c>
      <c r="AT176" s="99" t="s">
        <v>557</v>
      </c>
      <c r="AU176" s="99" t="s">
        <v>557</v>
      </c>
      <c r="AV176" s="99" t="s">
        <v>557</v>
      </c>
      <c r="AW176" s="99" t="s">
        <v>557</v>
      </c>
      <c r="AX176" s="99" t="s">
        <v>557</v>
      </c>
      <c r="AY176" s="99" t="s">
        <v>891</v>
      </c>
      <c r="AZ176" s="99" t="s">
        <v>892</v>
      </c>
      <c r="BA176" s="99" t="s">
        <v>557</v>
      </c>
      <c r="BB176" s="99" t="s">
        <v>898</v>
      </c>
      <c r="BC176" s="99" t="s">
        <v>557</v>
      </c>
      <c r="BD176" s="99" t="s">
        <v>557</v>
      </c>
      <c r="BE176" s="99" t="s">
        <v>899</v>
      </c>
      <c r="BF176" s="99" t="s">
        <v>557</v>
      </c>
      <c r="BG176" s="99" t="s">
        <v>557</v>
      </c>
      <c r="BH176" s="99" t="s">
        <v>557</v>
      </c>
      <c r="BI176" s="99" t="s">
        <v>557</v>
      </c>
    </row>
    <row r="177" spans="1:61" ht="36.6" thickBot="1" x14ac:dyDescent="0.35">
      <c r="A177" s="97" t="s">
        <v>566</v>
      </c>
      <c r="B177" s="140" t="s">
        <v>871</v>
      </c>
      <c r="C177" s="140" t="s">
        <v>872</v>
      </c>
      <c r="D177" s="140" t="s">
        <v>873</v>
      </c>
      <c r="E177" s="140" t="s">
        <v>869</v>
      </c>
      <c r="F177" s="119" t="s">
        <v>557</v>
      </c>
      <c r="G177" s="119" t="s">
        <v>557</v>
      </c>
      <c r="H177" s="119" t="s">
        <v>557</v>
      </c>
      <c r="I177" s="119" t="s">
        <v>557</v>
      </c>
      <c r="J177" s="119" t="s">
        <v>557</v>
      </c>
      <c r="K177" s="140" t="s">
        <v>870</v>
      </c>
      <c r="L177" s="140" t="s">
        <v>860</v>
      </c>
      <c r="M177" s="119" t="s">
        <v>557</v>
      </c>
      <c r="N177" s="119" t="s">
        <v>557</v>
      </c>
      <c r="O177" s="119" t="s">
        <v>557</v>
      </c>
      <c r="P177" s="140" t="s">
        <v>861</v>
      </c>
      <c r="Q177" s="119" t="s">
        <v>557</v>
      </c>
      <c r="R177" s="140" t="s">
        <v>557</v>
      </c>
      <c r="S177" s="119" t="s">
        <v>557</v>
      </c>
      <c r="T177" s="140" t="s">
        <v>874</v>
      </c>
      <c r="U177" s="119" t="s">
        <v>557</v>
      </c>
      <c r="V177" s="140" t="s">
        <v>557</v>
      </c>
      <c r="W177" s="119" t="s">
        <v>867</v>
      </c>
      <c r="X177" s="140" t="s">
        <v>557</v>
      </c>
      <c r="Y177" s="119" t="s">
        <v>557</v>
      </c>
      <c r="Z177" s="119" t="s">
        <v>557</v>
      </c>
      <c r="AA177" s="119" t="s">
        <v>557</v>
      </c>
      <c r="AI177" s="97" t="s">
        <v>566</v>
      </c>
      <c r="AJ177" s="99" t="s">
        <v>557</v>
      </c>
      <c r="AK177" s="99" t="s">
        <v>557</v>
      </c>
      <c r="AL177" s="99" t="s">
        <v>557</v>
      </c>
      <c r="AM177" s="99" t="s">
        <v>887</v>
      </c>
      <c r="AN177" s="99" t="s">
        <v>557</v>
      </c>
      <c r="AO177" s="99" t="s">
        <v>557</v>
      </c>
      <c r="AP177" s="99" t="s">
        <v>888</v>
      </c>
      <c r="AQ177" s="99" t="s">
        <v>895</v>
      </c>
      <c r="AR177" s="99" t="s">
        <v>890</v>
      </c>
      <c r="AS177" s="99" t="s">
        <v>557</v>
      </c>
      <c r="AT177" s="99" t="s">
        <v>557</v>
      </c>
      <c r="AU177" s="99" t="s">
        <v>557</v>
      </c>
      <c r="AV177" s="99" t="s">
        <v>557</v>
      </c>
      <c r="AW177" s="99" t="s">
        <v>557</v>
      </c>
      <c r="AX177" s="99" t="s">
        <v>557</v>
      </c>
      <c r="AY177" s="99" t="s">
        <v>557</v>
      </c>
      <c r="AZ177" s="99" t="s">
        <v>892</v>
      </c>
      <c r="BA177" s="99" t="s">
        <v>557</v>
      </c>
      <c r="BB177" s="99" t="s">
        <v>898</v>
      </c>
      <c r="BC177" s="99" t="s">
        <v>557</v>
      </c>
      <c r="BD177" s="99" t="s">
        <v>557</v>
      </c>
      <c r="BE177" s="99" t="s">
        <v>899</v>
      </c>
      <c r="BF177" s="99" t="s">
        <v>557</v>
      </c>
      <c r="BG177" s="99" t="s">
        <v>557</v>
      </c>
      <c r="BH177" s="99" t="s">
        <v>557</v>
      </c>
      <c r="BI177" s="99" t="s">
        <v>557</v>
      </c>
    </row>
    <row r="178" spans="1:61" ht="36.6" thickBot="1" x14ac:dyDescent="0.35">
      <c r="A178" s="97" t="s">
        <v>567</v>
      </c>
      <c r="B178" s="140" t="s">
        <v>871</v>
      </c>
      <c r="C178" s="140" t="s">
        <v>872</v>
      </c>
      <c r="D178" s="140" t="s">
        <v>873</v>
      </c>
      <c r="E178" s="140" t="s">
        <v>869</v>
      </c>
      <c r="F178" s="119" t="s">
        <v>557</v>
      </c>
      <c r="G178" s="119" t="s">
        <v>557</v>
      </c>
      <c r="H178" s="119" t="s">
        <v>557</v>
      </c>
      <c r="I178" s="119" t="s">
        <v>557</v>
      </c>
      <c r="J178" s="119" t="s">
        <v>557</v>
      </c>
      <c r="K178" s="140" t="s">
        <v>870</v>
      </c>
      <c r="L178" s="140" t="s">
        <v>860</v>
      </c>
      <c r="M178" s="119" t="s">
        <v>557</v>
      </c>
      <c r="N178" s="119" t="s">
        <v>557</v>
      </c>
      <c r="O178" s="119" t="s">
        <v>557</v>
      </c>
      <c r="P178" s="140" t="s">
        <v>557</v>
      </c>
      <c r="Q178" s="119" t="s">
        <v>557</v>
      </c>
      <c r="R178" s="140" t="s">
        <v>557</v>
      </c>
      <c r="S178" s="119" t="s">
        <v>557</v>
      </c>
      <c r="T178" s="140" t="s">
        <v>874</v>
      </c>
      <c r="U178" s="119" t="s">
        <v>557</v>
      </c>
      <c r="V178" s="140" t="s">
        <v>557</v>
      </c>
      <c r="W178" s="119" t="s">
        <v>875</v>
      </c>
      <c r="X178" s="140" t="s">
        <v>557</v>
      </c>
      <c r="Y178" s="119" t="s">
        <v>557</v>
      </c>
      <c r="Z178" s="119" t="s">
        <v>557</v>
      </c>
      <c r="AA178" s="119" t="s">
        <v>557</v>
      </c>
      <c r="AI178" s="97" t="s">
        <v>567</v>
      </c>
      <c r="AJ178" s="99" t="s">
        <v>557</v>
      </c>
      <c r="AK178" s="99" t="s">
        <v>557</v>
      </c>
      <c r="AL178" s="99" t="s">
        <v>557</v>
      </c>
      <c r="AM178" s="99" t="s">
        <v>887</v>
      </c>
      <c r="AN178" s="99" t="s">
        <v>557</v>
      </c>
      <c r="AO178" s="99" t="s">
        <v>557</v>
      </c>
      <c r="AP178" s="99" t="s">
        <v>888</v>
      </c>
      <c r="AQ178" s="99" t="s">
        <v>895</v>
      </c>
      <c r="AR178" s="99" t="s">
        <v>890</v>
      </c>
      <c r="AS178" s="99" t="s">
        <v>557</v>
      </c>
      <c r="AT178" s="99" t="s">
        <v>557</v>
      </c>
      <c r="AU178" s="99" t="s">
        <v>557</v>
      </c>
      <c r="AV178" s="99" t="s">
        <v>557</v>
      </c>
      <c r="AW178" s="99" t="s">
        <v>557</v>
      </c>
      <c r="AX178" s="99" t="s">
        <v>557</v>
      </c>
      <c r="AY178" s="99" t="s">
        <v>557</v>
      </c>
      <c r="AZ178" s="99" t="s">
        <v>892</v>
      </c>
      <c r="BA178" s="99" t="s">
        <v>557</v>
      </c>
      <c r="BB178" s="99" t="s">
        <v>898</v>
      </c>
      <c r="BC178" s="99" t="s">
        <v>557</v>
      </c>
      <c r="BD178" s="99" t="s">
        <v>557</v>
      </c>
      <c r="BE178" s="99" t="s">
        <v>899</v>
      </c>
      <c r="BF178" s="99" t="s">
        <v>557</v>
      </c>
      <c r="BG178" s="99" t="s">
        <v>557</v>
      </c>
      <c r="BH178" s="99" t="s">
        <v>557</v>
      </c>
      <c r="BI178" s="99" t="s">
        <v>557</v>
      </c>
    </row>
    <row r="179" spans="1:61" ht="36.6" thickBot="1" x14ac:dyDescent="0.35">
      <c r="A179" s="97" t="s">
        <v>568</v>
      </c>
      <c r="B179" s="140" t="s">
        <v>871</v>
      </c>
      <c r="C179" s="140" t="s">
        <v>872</v>
      </c>
      <c r="D179" s="140" t="s">
        <v>873</v>
      </c>
      <c r="E179" s="140" t="s">
        <v>869</v>
      </c>
      <c r="F179" s="119" t="s">
        <v>557</v>
      </c>
      <c r="G179" s="119" t="s">
        <v>557</v>
      </c>
      <c r="H179" s="119" t="s">
        <v>557</v>
      </c>
      <c r="I179" s="119" t="s">
        <v>557</v>
      </c>
      <c r="J179" s="119" t="s">
        <v>557</v>
      </c>
      <c r="K179" s="140" t="s">
        <v>870</v>
      </c>
      <c r="L179" s="140" t="s">
        <v>860</v>
      </c>
      <c r="M179" s="119" t="s">
        <v>557</v>
      </c>
      <c r="N179" s="119" t="s">
        <v>557</v>
      </c>
      <c r="O179" s="119" t="s">
        <v>557</v>
      </c>
      <c r="P179" s="140" t="s">
        <v>557</v>
      </c>
      <c r="Q179" s="119" t="s">
        <v>557</v>
      </c>
      <c r="R179" s="140" t="s">
        <v>557</v>
      </c>
      <c r="S179" s="119" t="s">
        <v>557</v>
      </c>
      <c r="T179" s="140" t="s">
        <v>874</v>
      </c>
      <c r="U179" s="119" t="s">
        <v>557</v>
      </c>
      <c r="V179" s="140" t="s">
        <v>557</v>
      </c>
      <c r="W179" s="119" t="s">
        <v>875</v>
      </c>
      <c r="X179" s="140" t="s">
        <v>557</v>
      </c>
      <c r="Y179" s="119" t="s">
        <v>557</v>
      </c>
      <c r="Z179" s="119" t="s">
        <v>557</v>
      </c>
      <c r="AA179" s="119" t="s">
        <v>557</v>
      </c>
      <c r="AI179" s="97" t="s">
        <v>568</v>
      </c>
      <c r="AJ179" s="99" t="s">
        <v>557</v>
      </c>
      <c r="AK179" s="99" t="s">
        <v>557</v>
      </c>
      <c r="AL179" s="99" t="s">
        <v>557</v>
      </c>
      <c r="AM179" s="99" t="s">
        <v>887</v>
      </c>
      <c r="AN179" s="99" t="s">
        <v>557</v>
      </c>
      <c r="AO179" s="99" t="s">
        <v>557</v>
      </c>
      <c r="AP179" s="99" t="s">
        <v>888</v>
      </c>
      <c r="AQ179" s="99" t="s">
        <v>895</v>
      </c>
      <c r="AR179" s="99" t="s">
        <v>890</v>
      </c>
      <c r="AS179" s="99" t="s">
        <v>557</v>
      </c>
      <c r="AT179" s="99" t="s">
        <v>557</v>
      </c>
      <c r="AU179" s="99" t="s">
        <v>557</v>
      </c>
      <c r="AV179" s="99" t="s">
        <v>557</v>
      </c>
      <c r="AW179" s="99" t="s">
        <v>557</v>
      </c>
      <c r="AX179" s="99" t="s">
        <v>557</v>
      </c>
      <c r="AY179" s="99" t="s">
        <v>557</v>
      </c>
      <c r="AZ179" s="99" t="s">
        <v>892</v>
      </c>
      <c r="BA179" s="99" t="s">
        <v>557</v>
      </c>
      <c r="BB179" s="99" t="s">
        <v>898</v>
      </c>
      <c r="BC179" s="99" t="s">
        <v>557</v>
      </c>
      <c r="BD179" s="99" t="s">
        <v>557</v>
      </c>
      <c r="BE179" s="99" t="s">
        <v>899</v>
      </c>
      <c r="BF179" s="99" t="s">
        <v>557</v>
      </c>
      <c r="BG179" s="99" t="s">
        <v>557</v>
      </c>
      <c r="BH179" s="99" t="s">
        <v>557</v>
      </c>
      <c r="BI179" s="99" t="s">
        <v>557</v>
      </c>
    </row>
    <row r="180" spans="1:61" ht="36.6" thickBot="1" x14ac:dyDescent="0.35">
      <c r="A180" s="97" t="s">
        <v>569</v>
      </c>
      <c r="B180" s="140" t="s">
        <v>871</v>
      </c>
      <c r="C180" s="140" t="s">
        <v>872</v>
      </c>
      <c r="D180" s="140" t="s">
        <v>873</v>
      </c>
      <c r="E180" s="140" t="s">
        <v>869</v>
      </c>
      <c r="F180" s="119" t="s">
        <v>557</v>
      </c>
      <c r="G180" s="119" t="s">
        <v>557</v>
      </c>
      <c r="H180" s="119" t="s">
        <v>557</v>
      </c>
      <c r="I180" s="119" t="s">
        <v>557</v>
      </c>
      <c r="J180" s="119" t="s">
        <v>557</v>
      </c>
      <c r="K180" s="140" t="s">
        <v>870</v>
      </c>
      <c r="L180" s="140" t="s">
        <v>860</v>
      </c>
      <c r="M180" s="119" t="s">
        <v>557</v>
      </c>
      <c r="N180" s="119" t="s">
        <v>557</v>
      </c>
      <c r="O180" s="119" t="s">
        <v>557</v>
      </c>
      <c r="P180" s="140" t="s">
        <v>557</v>
      </c>
      <c r="Q180" s="119" t="s">
        <v>557</v>
      </c>
      <c r="R180" s="140" t="s">
        <v>557</v>
      </c>
      <c r="S180" s="119" t="s">
        <v>557</v>
      </c>
      <c r="T180" s="140" t="s">
        <v>874</v>
      </c>
      <c r="U180" s="119" t="s">
        <v>557</v>
      </c>
      <c r="V180" s="140" t="s">
        <v>557</v>
      </c>
      <c r="W180" s="119" t="s">
        <v>875</v>
      </c>
      <c r="X180" s="140" t="s">
        <v>557</v>
      </c>
      <c r="Y180" s="119" t="s">
        <v>557</v>
      </c>
      <c r="Z180" s="119" t="s">
        <v>557</v>
      </c>
      <c r="AA180" s="119" t="s">
        <v>557</v>
      </c>
      <c r="AI180" s="97" t="s">
        <v>569</v>
      </c>
      <c r="AJ180" s="99" t="s">
        <v>557</v>
      </c>
      <c r="AK180" s="99" t="s">
        <v>557</v>
      </c>
      <c r="AL180" s="99" t="s">
        <v>557</v>
      </c>
      <c r="AM180" s="99" t="s">
        <v>887</v>
      </c>
      <c r="AN180" s="99" t="s">
        <v>557</v>
      </c>
      <c r="AO180" s="99" t="s">
        <v>557</v>
      </c>
      <c r="AP180" s="99" t="s">
        <v>888</v>
      </c>
      <c r="AQ180" s="99" t="s">
        <v>895</v>
      </c>
      <c r="AR180" s="99" t="s">
        <v>890</v>
      </c>
      <c r="AS180" s="99" t="s">
        <v>557</v>
      </c>
      <c r="AT180" s="99" t="s">
        <v>557</v>
      </c>
      <c r="AU180" s="99" t="s">
        <v>557</v>
      </c>
      <c r="AV180" s="99" t="s">
        <v>557</v>
      </c>
      <c r="AW180" s="99" t="s">
        <v>557</v>
      </c>
      <c r="AX180" s="99" t="s">
        <v>557</v>
      </c>
      <c r="AY180" s="99" t="s">
        <v>557</v>
      </c>
      <c r="AZ180" s="99" t="s">
        <v>892</v>
      </c>
      <c r="BA180" s="99" t="s">
        <v>557</v>
      </c>
      <c r="BB180" s="99" t="s">
        <v>898</v>
      </c>
      <c r="BC180" s="99" t="s">
        <v>557</v>
      </c>
      <c r="BD180" s="99" t="s">
        <v>557</v>
      </c>
      <c r="BE180" s="99" t="s">
        <v>899</v>
      </c>
      <c r="BF180" s="99" t="s">
        <v>557</v>
      </c>
      <c r="BG180" s="99" t="s">
        <v>557</v>
      </c>
      <c r="BH180" s="99" t="s">
        <v>557</v>
      </c>
      <c r="BI180" s="99" t="s">
        <v>557</v>
      </c>
    </row>
    <row r="181" spans="1:61" ht="36.6" thickBot="1" x14ac:dyDescent="0.35">
      <c r="A181" s="97" t="s">
        <v>570</v>
      </c>
      <c r="B181" s="140" t="s">
        <v>871</v>
      </c>
      <c r="C181" s="140" t="s">
        <v>872</v>
      </c>
      <c r="D181" s="140" t="s">
        <v>873</v>
      </c>
      <c r="E181" s="140" t="s">
        <v>869</v>
      </c>
      <c r="F181" s="119" t="s">
        <v>557</v>
      </c>
      <c r="G181" s="119" t="s">
        <v>557</v>
      </c>
      <c r="H181" s="119" t="s">
        <v>557</v>
      </c>
      <c r="I181" s="119" t="s">
        <v>557</v>
      </c>
      <c r="J181" s="119" t="s">
        <v>557</v>
      </c>
      <c r="K181" s="140" t="s">
        <v>870</v>
      </c>
      <c r="L181" s="140" t="s">
        <v>860</v>
      </c>
      <c r="M181" s="119" t="s">
        <v>557</v>
      </c>
      <c r="N181" s="119" t="s">
        <v>557</v>
      </c>
      <c r="O181" s="119" t="s">
        <v>557</v>
      </c>
      <c r="P181" s="140" t="s">
        <v>557</v>
      </c>
      <c r="Q181" s="119" t="s">
        <v>557</v>
      </c>
      <c r="R181" s="140" t="s">
        <v>557</v>
      </c>
      <c r="S181" s="119" t="s">
        <v>557</v>
      </c>
      <c r="T181" s="140" t="s">
        <v>874</v>
      </c>
      <c r="U181" s="119" t="s">
        <v>557</v>
      </c>
      <c r="V181" s="140" t="s">
        <v>557</v>
      </c>
      <c r="W181" s="119" t="s">
        <v>875</v>
      </c>
      <c r="X181" s="140" t="s">
        <v>557</v>
      </c>
      <c r="Y181" s="119" t="s">
        <v>557</v>
      </c>
      <c r="Z181" s="119" t="s">
        <v>557</v>
      </c>
      <c r="AA181" s="119" t="s">
        <v>557</v>
      </c>
      <c r="AI181" s="97" t="s">
        <v>570</v>
      </c>
      <c r="AJ181" s="99" t="s">
        <v>557</v>
      </c>
      <c r="AK181" s="99" t="s">
        <v>557</v>
      </c>
      <c r="AL181" s="99" t="s">
        <v>557</v>
      </c>
      <c r="AM181" s="99" t="s">
        <v>887</v>
      </c>
      <c r="AN181" s="99" t="s">
        <v>557</v>
      </c>
      <c r="AO181" s="99" t="s">
        <v>557</v>
      </c>
      <c r="AP181" s="99" t="s">
        <v>888</v>
      </c>
      <c r="AQ181" s="99" t="s">
        <v>895</v>
      </c>
      <c r="AR181" s="99" t="s">
        <v>890</v>
      </c>
      <c r="AS181" s="99" t="s">
        <v>557</v>
      </c>
      <c r="AT181" s="99" t="s">
        <v>557</v>
      </c>
      <c r="AU181" s="99" t="s">
        <v>557</v>
      </c>
      <c r="AV181" s="99" t="s">
        <v>557</v>
      </c>
      <c r="AW181" s="99" t="s">
        <v>557</v>
      </c>
      <c r="AX181" s="99" t="s">
        <v>557</v>
      </c>
      <c r="AY181" s="99" t="s">
        <v>557</v>
      </c>
      <c r="AZ181" s="99" t="s">
        <v>892</v>
      </c>
      <c r="BA181" s="99" t="s">
        <v>557</v>
      </c>
      <c r="BB181" s="99" t="s">
        <v>898</v>
      </c>
      <c r="BC181" s="99" t="s">
        <v>557</v>
      </c>
      <c r="BD181" s="99" t="s">
        <v>557</v>
      </c>
      <c r="BE181" s="99" t="s">
        <v>899</v>
      </c>
      <c r="BF181" s="99" t="s">
        <v>557</v>
      </c>
      <c r="BG181" s="99" t="s">
        <v>557</v>
      </c>
      <c r="BH181" s="99" t="s">
        <v>557</v>
      </c>
      <c r="BI181" s="99" t="s">
        <v>557</v>
      </c>
    </row>
    <row r="182" spans="1:61" ht="36.6" thickBot="1" x14ac:dyDescent="0.35">
      <c r="A182" s="97" t="s">
        <v>571</v>
      </c>
      <c r="B182" s="140" t="s">
        <v>871</v>
      </c>
      <c r="C182" s="140" t="s">
        <v>872</v>
      </c>
      <c r="D182" s="140" t="s">
        <v>873</v>
      </c>
      <c r="E182" s="140" t="s">
        <v>876</v>
      </c>
      <c r="F182" s="119" t="s">
        <v>557</v>
      </c>
      <c r="G182" s="119" t="s">
        <v>557</v>
      </c>
      <c r="H182" s="119" t="s">
        <v>557</v>
      </c>
      <c r="I182" s="119" t="s">
        <v>557</v>
      </c>
      <c r="J182" s="119" t="s">
        <v>557</v>
      </c>
      <c r="K182" s="140" t="s">
        <v>870</v>
      </c>
      <c r="L182" s="140" t="s">
        <v>860</v>
      </c>
      <c r="M182" s="119" t="s">
        <v>557</v>
      </c>
      <c r="N182" s="119" t="s">
        <v>557</v>
      </c>
      <c r="O182" s="119" t="s">
        <v>557</v>
      </c>
      <c r="P182" s="140" t="s">
        <v>557</v>
      </c>
      <c r="Q182" s="119" t="s">
        <v>557</v>
      </c>
      <c r="R182" s="140" t="s">
        <v>557</v>
      </c>
      <c r="S182" s="119" t="s">
        <v>557</v>
      </c>
      <c r="T182" s="140" t="s">
        <v>874</v>
      </c>
      <c r="U182" s="119" t="s">
        <v>557</v>
      </c>
      <c r="V182" s="140" t="s">
        <v>557</v>
      </c>
      <c r="W182" s="119" t="s">
        <v>875</v>
      </c>
      <c r="X182" s="140" t="s">
        <v>557</v>
      </c>
      <c r="Y182" s="119" t="s">
        <v>557</v>
      </c>
      <c r="Z182" s="119" t="s">
        <v>557</v>
      </c>
      <c r="AA182" s="119" t="s">
        <v>557</v>
      </c>
      <c r="AI182" s="97" t="s">
        <v>571</v>
      </c>
      <c r="AJ182" s="99" t="s">
        <v>557</v>
      </c>
      <c r="AK182" s="99" t="s">
        <v>557</v>
      </c>
      <c r="AL182" s="99" t="s">
        <v>557</v>
      </c>
      <c r="AM182" s="99" t="s">
        <v>887</v>
      </c>
      <c r="AN182" s="99" t="s">
        <v>557</v>
      </c>
      <c r="AO182" s="99" t="s">
        <v>557</v>
      </c>
      <c r="AP182" s="99" t="s">
        <v>888</v>
      </c>
      <c r="AQ182" s="99" t="s">
        <v>895</v>
      </c>
      <c r="AR182" s="99" t="s">
        <v>890</v>
      </c>
      <c r="AS182" s="99" t="s">
        <v>557</v>
      </c>
      <c r="AT182" s="99" t="s">
        <v>557</v>
      </c>
      <c r="AU182" s="99" t="s">
        <v>557</v>
      </c>
      <c r="AV182" s="99" t="s">
        <v>557</v>
      </c>
      <c r="AW182" s="99" t="s">
        <v>557</v>
      </c>
      <c r="AX182" s="99" t="s">
        <v>557</v>
      </c>
      <c r="AY182" s="99" t="s">
        <v>557</v>
      </c>
      <c r="AZ182" s="99" t="s">
        <v>892</v>
      </c>
      <c r="BA182" s="99" t="s">
        <v>557</v>
      </c>
      <c r="BB182" s="99" t="s">
        <v>898</v>
      </c>
      <c r="BC182" s="99" t="s">
        <v>557</v>
      </c>
      <c r="BD182" s="99" t="s">
        <v>557</v>
      </c>
      <c r="BE182" s="99" t="s">
        <v>899</v>
      </c>
      <c r="BF182" s="99" t="s">
        <v>557</v>
      </c>
      <c r="BG182" s="99" t="s">
        <v>557</v>
      </c>
      <c r="BH182" s="99" t="s">
        <v>557</v>
      </c>
      <c r="BI182" s="99" t="s">
        <v>557</v>
      </c>
    </row>
    <row r="183" spans="1:61" ht="36.6" thickBot="1" x14ac:dyDescent="0.35">
      <c r="A183" s="97" t="s">
        <v>572</v>
      </c>
      <c r="B183" s="140" t="s">
        <v>871</v>
      </c>
      <c r="C183" s="140" t="s">
        <v>872</v>
      </c>
      <c r="D183" s="140" t="s">
        <v>873</v>
      </c>
      <c r="E183" s="140" t="s">
        <v>876</v>
      </c>
      <c r="F183" s="119" t="s">
        <v>557</v>
      </c>
      <c r="G183" s="119" t="s">
        <v>557</v>
      </c>
      <c r="H183" s="119" t="s">
        <v>557</v>
      </c>
      <c r="I183" s="119" t="s">
        <v>557</v>
      </c>
      <c r="J183" s="119" t="s">
        <v>557</v>
      </c>
      <c r="K183" s="140" t="s">
        <v>870</v>
      </c>
      <c r="L183" s="140" t="s">
        <v>860</v>
      </c>
      <c r="M183" s="119" t="s">
        <v>557</v>
      </c>
      <c r="N183" s="119" t="s">
        <v>557</v>
      </c>
      <c r="O183" s="119" t="s">
        <v>557</v>
      </c>
      <c r="P183" s="140" t="s">
        <v>557</v>
      </c>
      <c r="Q183" s="119" t="s">
        <v>557</v>
      </c>
      <c r="R183" s="140" t="s">
        <v>557</v>
      </c>
      <c r="S183" s="119" t="s">
        <v>557</v>
      </c>
      <c r="T183" s="140" t="s">
        <v>874</v>
      </c>
      <c r="U183" s="119" t="s">
        <v>557</v>
      </c>
      <c r="V183" s="140" t="s">
        <v>557</v>
      </c>
      <c r="W183" s="119" t="s">
        <v>875</v>
      </c>
      <c r="X183" s="140" t="s">
        <v>557</v>
      </c>
      <c r="Y183" s="119" t="s">
        <v>557</v>
      </c>
      <c r="Z183" s="119" t="s">
        <v>557</v>
      </c>
      <c r="AA183" s="119" t="s">
        <v>557</v>
      </c>
      <c r="AI183" s="97" t="s">
        <v>572</v>
      </c>
      <c r="AJ183" s="99" t="s">
        <v>557</v>
      </c>
      <c r="AK183" s="99" t="s">
        <v>557</v>
      </c>
      <c r="AL183" s="99" t="s">
        <v>557</v>
      </c>
      <c r="AM183" s="99" t="s">
        <v>887</v>
      </c>
      <c r="AN183" s="99" t="s">
        <v>557</v>
      </c>
      <c r="AO183" s="99" t="s">
        <v>557</v>
      </c>
      <c r="AP183" s="99" t="s">
        <v>888</v>
      </c>
      <c r="AQ183" s="99" t="s">
        <v>895</v>
      </c>
      <c r="AR183" s="99" t="s">
        <v>890</v>
      </c>
      <c r="AS183" s="99" t="s">
        <v>557</v>
      </c>
      <c r="AT183" s="99" t="s">
        <v>557</v>
      </c>
      <c r="AU183" s="99" t="s">
        <v>557</v>
      </c>
      <c r="AV183" s="99" t="s">
        <v>557</v>
      </c>
      <c r="AW183" s="99" t="s">
        <v>557</v>
      </c>
      <c r="AX183" s="99" t="s">
        <v>557</v>
      </c>
      <c r="AY183" s="99" t="s">
        <v>557</v>
      </c>
      <c r="AZ183" s="99" t="s">
        <v>892</v>
      </c>
      <c r="BA183" s="99" t="s">
        <v>557</v>
      </c>
      <c r="BB183" s="99" t="s">
        <v>898</v>
      </c>
      <c r="BC183" s="99" t="s">
        <v>557</v>
      </c>
      <c r="BD183" s="99" t="s">
        <v>557</v>
      </c>
      <c r="BE183" s="99" t="s">
        <v>899</v>
      </c>
      <c r="BF183" s="99" t="s">
        <v>557</v>
      </c>
      <c r="BG183" s="99" t="s">
        <v>557</v>
      </c>
      <c r="BH183" s="99" t="s">
        <v>557</v>
      </c>
      <c r="BI183" s="99" t="s">
        <v>557</v>
      </c>
    </row>
    <row r="184" spans="1:61" ht="36.6" thickBot="1" x14ac:dyDescent="0.35">
      <c r="A184" s="97" t="s">
        <v>573</v>
      </c>
      <c r="B184" s="140" t="s">
        <v>871</v>
      </c>
      <c r="C184" s="140" t="s">
        <v>872</v>
      </c>
      <c r="D184" s="140" t="s">
        <v>873</v>
      </c>
      <c r="E184" s="140" t="s">
        <v>876</v>
      </c>
      <c r="F184" s="119" t="s">
        <v>557</v>
      </c>
      <c r="G184" s="119" t="s">
        <v>557</v>
      </c>
      <c r="H184" s="119" t="s">
        <v>557</v>
      </c>
      <c r="I184" s="119" t="s">
        <v>557</v>
      </c>
      <c r="J184" s="119" t="s">
        <v>557</v>
      </c>
      <c r="K184" s="140" t="s">
        <v>870</v>
      </c>
      <c r="L184" s="140" t="s">
        <v>860</v>
      </c>
      <c r="M184" s="119" t="s">
        <v>557</v>
      </c>
      <c r="N184" s="119" t="s">
        <v>557</v>
      </c>
      <c r="O184" s="119" t="s">
        <v>557</v>
      </c>
      <c r="P184" s="140" t="s">
        <v>557</v>
      </c>
      <c r="Q184" s="119" t="s">
        <v>557</v>
      </c>
      <c r="R184" s="140" t="s">
        <v>557</v>
      </c>
      <c r="S184" s="119" t="s">
        <v>557</v>
      </c>
      <c r="T184" s="140" t="s">
        <v>874</v>
      </c>
      <c r="U184" s="119" t="s">
        <v>557</v>
      </c>
      <c r="V184" s="140" t="s">
        <v>557</v>
      </c>
      <c r="W184" s="119" t="s">
        <v>557</v>
      </c>
      <c r="X184" s="140" t="s">
        <v>557</v>
      </c>
      <c r="Y184" s="119" t="s">
        <v>557</v>
      </c>
      <c r="Z184" s="119" t="s">
        <v>557</v>
      </c>
      <c r="AA184" s="119" t="s">
        <v>557</v>
      </c>
      <c r="AI184" s="97" t="s">
        <v>573</v>
      </c>
      <c r="AJ184" s="99" t="s">
        <v>557</v>
      </c>
      <c r="AK184" s="99" t="s">
        <v>557</v>
      </c>
      <c r="AL184" s="99" t="s">
        <v>557</v>
      </c>
      <c r="AM184" s="99" t="s">
        <v>887</v>
      </c>
      <c r="AN184" s="99" t="s">
        <v>557</v>
      </c>
      <c r="AO184" s="99" t="s">
        <v>557</v>
      </c>
      <c r="AP184" s="99" t="s">
        <v>888</v>
      </c>
      <c r="AQ184" s="99" t="s">
        <v>895</v>
      </c>
      <c r="AR184" s="99" t="s">
        <v>890</v>
      </c>
      <c r="AS184" s="99" t="s">
        <v>557</v>
      </c>
      <c r="AT184" s="99" t="s">
        <v>557</v>
      </c>
      <c r="AU184" s="99" t="s">
        <v>557</v>
      </c>
      <c r="AV184" s="99" t="s">
        <v>557</v>
      </c>
      <c r="AW184" s="99" t="s">
        <v>557</v>
      </c>
      <c r="AX184" s="99" t="s">
        <v>557</v>
      </c>
      <c r="AY184" s="99" t="s">
        <v>557</v>
      </c>
      <c r="AZ184" s="99" t="s">
        <v>892</v>
      </c>
      <c r="BA184" s="99" t="s">
        <v>557</v>
      </c>
      <c r="BB184" s="99" t="s">
        <v>898</v>
      </c>
      <c r="BC184" s="99" t="s">
        <v>557</v>
      </c>
      <c r="BD184" s="99" t="s">
        <v>557</v>
      </c>
      <c r="BE184" s="99" t="s">
        <v>899</v>
      </c>
      <c r="BF184" s="99" t="s">
        <v>557</v>
      </c>
      <c r="BG184" s="99" t="s">
        <v>557</v>
      </c>
      <c r="BH184" s="99" t="s">
        <v>557</v>
      </c>
      <c r="BI184" s="99" t="s">
        <v>557</v>
      </c>
    </row>
    <row r="185" spans="1:61" ht="36.6" thickBot="1" x14ac:dyDescent="0.35">
      <c r="A185" s="97" t="s">
        <v>574</v>
      </c>
      <c r="B185" s="140" t="s">
        <v>871</v>
      </c>
      <c r="C185" s="140" t="s">
        <v>872</v>
      </c>
      <c r="D185" s="140" t="s">
        <v>873</v>
      </c>
      <c r="E185" s="140" t="s">
        <v>876</v>
      </c>
      <c r="F185" s="119" t="s">
        <v>557</v>
      </c>
      <c r="G185" s="119" t="s">
        <v>557</v>
      </c>
      <c r="H185" s="119" t="s">
        <v>557</v>
      </c>
      <c r="I185" s="119" t="s">
        <v>557</v>
      </c>
      <c r="J185" s="119" t="s">
        <v>557</v>
      </c>
      <c r="K185" s="140" t="s">
        <v>870</v>
      </c>
      <c r="L185" s="140" t="s">
        <v>860</v>
      </c>
      <c r="M185" s="119" t="s">
        <v>557</v>
      </c>
      <c r="N185" s="119" t="s">
        <v>557</v>
      </c>
      <c r="O185" s="119" t="s">
        <v>557</v>
      </c>
      <c r="P185" s="140" t="s">
        <v>557</v>
      </c>
      <c r="Q185" s="119" t="s">
        <v>557</v>
      </c>
      <c r="R185" s="140" t="s">
        <v>557</v>
      </c>
      <c r="S185" s="119" t="s">
        <v>557</v>
      </c>
      <c r="T185" s="140" t="s">
        <v>877</v>
      </c>
      <c r="U185" s="119" t="s">
        <v>557</v>
      </c>
      <c r="V185" s="140" t="s">
        <v>557</v>
      </c>
      <c r="W185" s="119" t="s">
        <v>557</v>
      </c>
      <c r="X185" s="140" t="s">
        <v>557</v>
      </c>
      <c r="Y185" s="119" t="s">
        <v>557</v>
      </c>
      <c r="Z185" s="119" t="s">
        <v>557</v>
      </c>
      <c r="AA185" s="119" t="s">
        <v>557</v>
      </c>
      <c r="AI185" s="97" t="s">
        <v>574</v>
      </c>
      <c r="AJ185" s="99" t="s">
        <v>557</v>
      </c>
      <c r="AK185" s="99" t="s">
        <v>557</v>
      </c>
      <c r="AL185" s="99" t="s">
        <v>557</v>
      </c>
      <c r="AM185" s="99" t="s">
        <v>887</v>
      </c>
      <c r="AN185" s="99" t="s">
        <v>557</v>
      </c>
      <c r="AO185" s="99" t="s">
        <v>557</v>
      </c>
      <c r="AP185" s="99" t="s">
        <v>888</v>
      </c>
      <c r="AQ185" s="99" t="s">
        <v>895</v>
      </c>
      <c r="AR185" s="99" t="s">
        <v>890</v>
      </c>
      <c r="AS185" s="99" t="s">
        <v>557</v>
      </c>
      <c r="AT185" s="99" t="s">
        <v>557</v>
      </c>
      <c r="AU185" s="99" t="s">
        <v>557</v>
      </c>
      <c r="AV185" s="99" t="s">
        <v>557</v>
      </c>
      <c r="AW185" s="99" t="s">
        <v>557</v>
      </c>
      <c r="AX185" s="99" t="s">
        <v>557</v>
      </c>
      <c r="AY185" s="99" t="s">
        <v>557</v>
      </c>
      <c r="AZ185" s="99" t="s">
        <v>557</v>
      </c>
      <c r="BA185" s="99" t="s">
        <v>557</v>
      </c>
      <c r="BB185" s="99" t="s">
        <v>898</v>
      </c>
      <c r="BC185" s="99" t="s">
        <v>557</v>
      </c>
      <c r="BD185" s="99" t="s">
        <v>557</v>
      </c>
      <c r="BE185" s="99" t="s">
        <v>900</v>
      </c>
      <c r="BF185" s="99" t="s">
        <v>557</v>
      </c>
      <c r="BG185" s="99" t="s">
        <v>557</v>
      </c>
      <c r="BH185" s="99" t="s">
        <v>557</v>
      </c>
      <c r="BI185" s="99" t="s">
        <v>557</v>
      </c>
    </row>
    <row r="186" spans="1:61" ht="36.6" thickBot="1" x14ac:dyDescent="0.35">
      <c r="A186" s="97" t="s">
        <v>575</v>
      </c>
      <c r="B186" s="140" t="s">
        <v>871</v>
      </c>
      <c r="C186" s="140" t="s">
        <v>872</v>
      </c>
      <c r="D186" s="140" t="s">
        <v>873</v>
      </c>
      <c r="E186" s="140" t="s">
        <v>876</v>
      </c>
      <c r="F186" s="119" t="s">
        <v>557</v>
      </c>
      <c r="G186" s="119" t="s">
        <v>557</v>
      </c>
      <c r="H186" s="119" t="s">
        <v>557</v>
      </c>
      <c r="I186" s="119" t="s">
        <v>557</v>
      </c>
      <c r="J186" s="119" t="s">
        <v>557</v>
      </c>
      <c r="K186" s="140" t="s">
        <v>870</v>
      </c>
      <c r="L186" s="140" t="s">
        <v>860</v>
      </c>
      <c r="M186" s="119" t="s">
        <v>557</v>
      </c>
      <c r="N186" s="119" t="s">
        <v>557</v>
      </c>
      <c r="O186" s="119" t="s">
        <v>557</v>
      </c>
      <c r="P186" s="140" t="s">
        <v>557</v>
      </c>
      <c r="Q186" s="119" t="s">
        <v>557</v>
      </c>
      <c r="R186" s="140" t="s">
        <v>557</v>
      </c>
      <c r="S186" s="119" t="s">
        <v>557</v>
      </c>
      <c r="T186" s="140" t="s">
        <v>877</v>
      </c>
      <c r="U186" s="119" t="s">
        <v>557</v>
      </c>
      <c r="V186" s="140" t="s">
        <v>557</v>
      </c>
      <c r="W186" s="119" t="s">
        <v>557</v>
      </c>
      <c r="X186" s="140" t="s">
        <v>557</v>
      </c>
      <c r="Y186" s="119" t="s">
        <v>557</v>
      </c>
      <c r="Z186" s="119" t="s">
        <v>557</v>
      </c>
      <c r="AA186" s="119" t="s">
        <v>557</v>
      </c>
      <c r="AI186" s="97" t="s">
        <v>575</v>
      </c>
      <c r="AJ186" s="99" t="s">
        <v>557</v>
      </c>
      <c r="AK186" s="99" t="s">
        <v>557</v>
      </c>
      <c r="AL186" s="99" t="s">
        <v>557</v>
      </c>
      <c r="AM186" s="99" t="s">
        <v>887</v>
      </c>
      <c r="AN186" s="99" t="s">
        <v>557</v>
      </c>
      <c r="AO186" s="99" t="s">
        <v>557</v>
      </c>
      <c r="AP186" s="99" t="s">
        <v>888</v>
      </c>
      <c r="AQ186" s="99" t="s">
        <v>895</v>
      </c>
      <c r="AR186" s="99" t="s">
        <v>890</v>
      </c>
      <c r="AS186" s="99" t="s">
        <v>557</v>
      </c>
      <c r="AT186" s="99" t="s">
        <v>557</v>
      </c>
      <c r="AU186" s="99" t="s">
        <v>557</v>
      </c>
      <c r="AV186" s="99" t="s">
        <v>557</v>
      </c>
      <c r="AW186" s="99" t="s">
        <v>557</v>
      </c>
      <c r="AX186" s="99" t="s">
        <v>557</v>
      </c>
      <c r="AY186" s="99" t="s">
        <v>557</v>
      </c>
      <c r="AZ186" s="99" t="s">
        <v>557</v>
      </c>
      <c r="BA186" s="99" t="s">
        <v>557</v>
      </c>
      <c r="BB186" s="99" t="s">
        <v>898</v>
      </c>
      <c r="BC186" s="99" t="s">
        <v>557</v>
      </c>
      <c r="BD186" s="99" t="s">
        <v>557</v>
      </c>
      <c r="BE186" s="99" t="s">
        <v>900</v>
      </c>
      <c r="BF186" s="99" t="s">
        <v>557</v>
      </c>
      <c r="BG186" s="99" t="s">
        <v>557</v>
      </c>
      <c r="BH186" s="99" t="s">
        <v>557</v>
      </c>
      <c r="BI186" s="99" t="s">
        <v>557</v>
      </c>
    </row>
    <row r="187" spans="1:61" ht="36.6" thickBot="1" x14ac:dyDescent="0.35">
      <c r="A187" s="97" t="s">
        <v>576</v>
      </c>
      <c r="B187" s="140" t="s">
        <v>878</v>
      </c>
      <c r="C187" s="140" t="s">
        <v>872</v>
      </c>
      <c r="D187" s="140" t="s">
        <v>873</v>
      </c>
      <c r="E187" s="140" t="s">
        <v>879</v>
      </c>
      <c r="F187" s="119" t="s">
        <v>557</v>
      </c>
      <c r="G187" s="119" t="s">
        <v>557</v>
      </c>
      <c r="H187" s="119" t="s">
        <v>557</v>
      </c>
      <c r="I187" s="119" t="s">
        <v>557</v>
      </c>
      <c r="J187" s="119" t="s">
        <v>557</v>
      </c>
      <c r="K187" s="140" t="s">
        <v>870</v>
      </c>
      <c r="L187" s="140" t="s">
        <v>860</v>
      </c>
      <c r="M187" s="119" t="s">
        <v>557</v>
      </c>
      <c r="N187" s="119" t="s">
        <v>557</v>
      </c>
      <c r="O187" s="119" t="s">
        <v>557</v>
      </c>
      <c r="P187" s="140" t="s">
        <v>557</v>
      </c>
      <c r="Q187" s="119" t="s">
        <v>557</v>
      </c>
      <c r="R187" s="140" t="s">
        <v>557</v>
      </c>
      <c r="S187" s="119" t="s">
        <v>557</v>
      </c>
      <c r="T187" s="140" t="s">
        <v>877</v>
      </c>
      <c r="U187" s="119" t="s">
        <v>557</v>
      </c>
      <c r="V187" s="140" t="s">
        <v>557</v>
      </c>
      <c r="W187" s="119" t="s">
        <v>557</v>
      </c>
      <c r="X187" s="140" t="s">
        <v>557</v>
      </c>
      <c r="Y187" s="119" t="s">
        <v>557</v>
      </c>
      <c r="Z187" s="119" t="s">
        <v>557</v>
      </c>
      <c r="AA187" s="119" t="s">
        <v>557</v>
      </c>
      <c r="AI187" s="97" t="s">
        <v>576</v>
      </c>
      <c r="AJ187" s="99" t="s">
        <v>557</v>
      </c>
      <c r="AK187" s="99" t="s">
        <v>557</v>
      </c>
      <c r="AL187" s="99" t="s">
        <v>557</v>
      </c>
      <c r="AM187" s="99" t="s">
        <v>887</v>
      </c>
      <c r="AN187" s="99" t="s">
        <v>557</v>
      </c>
      <c r="AO187" s="99" t="s">
        <v>557</v>
      </c>
      <c r="AP187" s="99" t="s">
        <v>888</v>
      </c>
      <c r="AQ187" s="99" t="s">
        <v>895</v>
      </c>
      <c r="AR187" s="99" t="s">
        <v>890</v>
      </c>
      <c r="AS187" s="99" t="s">
        <v>557</v>
      </c>
      <c r="AT187" s="99" t="s">
        <v>557</v>
      </c>
      <c r="AU187" s="99" t="s">
        <v>557</v>
      </c>
      <c r="AV187" s="99" t="s">
        <v>557</v>
      </c>
      <c r="AW187" s="99" t="s">
        <v>557</v>
      </c>
      <c r="AX187" s="99" t="s">
        <v>557</v>
      </c>
      <c r="AY187" s="99" t="s">
        <v>557</v>
      </c>
      <c r="AZ187" s="99" t="s">
        <v>557</v>
      </c>
      <c r="BA187" s="99" t="s">
        <v>557</v>
      </c>
      <c r="BB187" s="99" t="s">
        <v>898</v>
      </c>
      <c r="BC187" s="99" t="s">
        <v>557</v>
      </c>
      <c r="BD187" s="99" t="s">
        <v>557</v>
      </c>
      <c r="BE187" s="99" t="s">
        <v>900</v>
      </c>
      <c r="BF187" s="99" t="s">
        <v>557</v>
      </c>
      <c r="BG187" s="99" t="s">
        <v>557</v>
      </c>
      <c r="BH187" s="99" t="s">
        <v>557</v>
      </c>
      <c r="BI187" s="99" t="s">
        <v>557</v>
      </c>
    </row>
    <row r="188" spans="1:61" ht="36.6" thickBot="1" x14ac:dyDescent="0.35">
      <c r="A188" s="97" t="s">
        <v>577</v>
      </c>
      <c r="B188" s="140" t="s">
        <v>878</v>
      </c>
      <c r="C188" s="140" t="s">
        <v>872</v>
      </c>
      <c r="D188" s="140" t="s">
        <v>873</v>
      </c>
      <c r="E188" s="140" t="s">
        <v>879</v>
      </c>
      <c r="F188" s="119" t="s">
        <v>557</v>
      </c>
      <c r="G188" s="119" t="s">
        <v>557</v>
      </c>
      <c r="H188" s="119" t="s">
        <v>557</v>
      </c>
      <c r="I188" s="119" t="s">
        <v>557</v>
      </c>
      <c r="J188" s="119" t="s">
        <v>557</v>
      </c>
      <c r="K188" s="140" t="s">
        <v>870</v>
      </c>
      <c r="L188" s="140" t="s">
        <v>860</v>
      </c>
      <c r="M188" s="119" t="s">
        <v>557</v>
      </c>
      <c r="N188" s="119" t="s">
        <v>557</v>
      </c>
      <c r="O188" s="119" t="s">
        <v>557</v>
      </c>
      <c r="P188" s="140" t="s">
        <v>557</v>
      </c>
      <c r="Q188" s="119" t="s">
        <v>557</v>
      </c>
      <c r="R188" s="140" t="s">
        <v>557</v>
      </c>
      <c r="S188" s="119" t="s">
        <v>557</v>
      </c>
      <c r="T188" s="140" t="s">
        <v>877</v>
      </c>
      <c r="U188" s="119" t="s">
        <v>557</v>
      </c>
      <c r="V188" s="140" t="s">
        <v>557</v>
      </c>
      <c r="W188" s="119" t="s">
        <v>557</v>
      </c>
      <c r="X188" s="140" t="s">
        <v>557</v>
      </c>
      <c r="Y188" s="119" t="s">
        <v>557</v>
      </c>
      <c r="Z188" s="119" t="s">
        <v>557</v>
      </c>
      <c r="AA188" s="119" t="s">
        <v>557</v>
      </c>
      <c r="AI188" s="97" t="s">
        <v>577</v>
      </c>
      <c r="AJ188" s="99" t="s">
        <v>557</v>
      </c>
      <c r="AK188" s="99" t="s">
        <v>557</v>
      </c>
      <c r="AL188" s="99" t="s">
        <v>557</v>
      </c>
      <c r="AM188" s="99" t="s">
        <v>887</v>
      </c>
      <c r="AN188" s="99" t="s">
        <v>557</v>
      </c>
      <c r="AO188" s="99" t="s">
        <v>557</v>
      </c>
      <c r="AP188" s="99" t="s">
        <v>888</v>
      </c>
      <c r="AQ188" s="99" t="s">
        <v>895</v>
      </c>
      <c r="AR188" s="99" t="s">
        <v>557</v>
      </c>
      <c r="AS188" s="99" t="s">
        <v>557</v>
      </c>
      <c r="AT188" s="99" t="s">
        <v>557</v>
      </c>
      <c r="AU188" s="99" t="s">
        <v>557</v>
      </c>
      <c r="AV188" s="99" t="s">
        <v>557</v>
      </c>
      <c r="AW188" s="99" t="s">
        <v>557</v>
      </c>
      <c r="AX188" s="99" t="s">
        <v>557</v>
      </c>
      <c r="AY188" s="99" t="s">
        <v>557</v>
      </c>
      <c r="AZ188" s="99" t="s">
        <v>557</v>
      </c>
      <c r="BA188" s="99" t="s">
        <v>557</v>
      </c>
      <c r="BB188" s="99" t="s">
        <v>901</v>
      </c>
      <c r="BC188" s="99" t="s">
        <v>557</v>
      </c>
      <c r="BD188" s="99" t="s">
        <v>557</v>
      </c>
      <c r="BE188" s="99" t="s">
        <v>900</v>
      </c>
      <c r="BF188" s="99" t="s">
        <v>557</v>
      </c>
      <c r="BG188" s="99" t="s">
        <v>557</v>
      </c>
      <c r="BH188" s="99" t="s">
        <v>557</v>
      </c>
      <c r="BI188" s="99" t="s">
        <v>557</v>
      </c>
    </row>
    <row r="189" spans="1:61" ht="36.6" thickBot="1" x14ac:dyDescent="0.35">
      <c r="A189" s="97" t="s">
        <v>578</v>
      </c>
      <c r="B189" s="140" t="s">
        <v>878</v>
      </c>
      <c r="C189" s="140" t="s">
        <v>872</v>
      </c>
      <c r="D189" s="140" t="s">
        <v>873</v>
      </c>
      <c r="E189" s="140" t="s">
        <v>879</v>
      </c>
      <c r="F189" s="119" t="s">
        <v>557</v>
      </c>
      <c r="G189" s="119" t="s">
        <v>557</v>
      </c>
      <c r="H189" s="119" t="s">
        <v>557</v>
      </c>
      <c r="I189" s="119" t="s">
        <v>557</v>
      </c>
      <c r="J189" s="119" t="s">
        <v>557</v>
      </c>
      <c r="K189" s="140" t="s">
        <v>870</v>
      </c>
      <c r="L189" s="140" t="s">
        <v>860</v>
      </c>
      <c r="M189" s="119" t="s">
        <v>557</v>
      </c>
      <c r="N189" s="119" t="s">
        <v>557</v>
      </c>
      <c r="O189" s="119" t="s">
        <v>557</v>
      </c>
      <c r="P189" s="140" t="s">
        <v>557</v>
      </c>
      <c r="Q189" s="119" t="s">
        <v>557</v>
      </c>
      <c r="R189" s="140" t="s">
        <v>557</v>
      </c>
      <c r="S189" s="119" t="s">
        <v>557</v>
      </c>
      <c r="T189" s="140" t="s">
        <v>877</v>
      </c>
      <c r="U189" s="119" t="s">
        <v>557</v>
      </c>
      <c r="V189" s="140" t="s">
        <v>557</v>
      </c>
      <c r="W189" s="119" t="s">
        <v>557</v>
      </c>
      <c r="X189" s="140" t="s">
        <v>557</v>
      </c>
      <c r="Y189" s="119" t="s">
        <v>557</v>
      </c>
      <c r="Z189" s="119" t="s">
        <v>557</v>
      </c>
      <c r="AA189" s="119" t="s">
        <v>557</v>
      </c>
      <c r="AI189" s="97" t="s">
        <v>578</v>
      </c>
      <c r="AJ189" s="99" t="s">
        <v>557</v>
      </c>
      <c r="AK189" s="99" t="s">
        <v>557</v>
      </c>
      <c r="AL189" s="99" t="s">
        <v>557</v>
      </c>
      <c r="AM189" s="99" t="s">
        <v>887</v>
      </c>
      <c r="AN189" s="99" t="s">
        <v>557</v>
      </c>
      <c r="AO189" s="99" t="s">
        <v>557</v>
      </c>
      <c r="AP189" s="99" t="s">
        <v>888</v>
      </c>
      <c r="AQ189" s="99" t="s">
        <v>895</v>
      </c>
      <c r="AR189" s="99" t="s">
        <v>557</v>
      </c>
      <c r="AS189" s="99" t="s">
        <v>557</v>
      </c>
      <c r="AT189" s="99" t="s">
        <v>557</v>
      </c>
      <c r="AU189" s="99" t="s">
        <v>557</v>
      </c>
      <c r="AV189" s="99" t="s">
        <v>557</v>
      </c>
      <c r="AW189" s="99" t="s">
        <v>557</v>
      </c>
      <c r="AX189" s="99" t="s">
        <v>557</v>
      </c>
      <c r="AY189" s="99" t="s">
        <v>557</v>
      </c>
      <c r="AZ189" s="99" t="s">
        <v>557</v>
      </c>
      <c r="BA189" s="99" t="s">
        <v>557</v>
      </c>
      <c r="BB189" s="99" t="s">
        <v>902</v>
      </c>
      <c r="BC189" s="99" t="s">
        <v>557</v>
      </c>
      <c r="BD189" s="99" t="s">
        <v>557</v>
      </c>
      <c r="BE189" s="99" t="s">
        <v>900</v>
      </c>
      <c r="BF189" s="99" t="s">
        <v>557</v>
      </c>
      <c r="BG189" s="99" t="s">
        <v>557</v>
      </c>
      <c r="BH189" s="99" t="s">
        <v>557</v>
      </c>
      <c r="BI189" s="99" t="s">
        <v>557</v>
      </c>
    </row>
    <row r="190" spans="1:61" ht="36.6" thickBot="1" x14ac:dyDescent="0.35">
      <c r="A190" s="97" t="s">
        <v>579</v>
      </c>
      <c r="B190" s="140" t="s">
        <v>880</v>
      </c>
      <c r="C190" s="140" t="s">
        <v>872</v>
      </c>
      <c r="D190" s="140" t="s">
        <v>873</v>
      </c>
      <c r="E190" s="140" t="s">
        <v>879</v>
      </c>
      <c r="F190" s="119" t="s">
        <v>557</v>
      </c>
      <c r="G190" s="119" t="s">
        <v>557</v>
      </c>
      <c r="H190" s="119" t="s">
        <v>557</v>
      </c>
      <c r="I190" s="119" t="s">
        <v>557</v>
      </c>
      <c r="J190" s="119" t="s">
        <v>557</v>
      </c>
      <c r="K190" s="140" t="s">
        <v>870</v>
      </c>
      <c r="L190" s="140" t="s">
        <v>557</v>
      </c>
      <c r="M190" s="119" t="s">
        <v>557</v>
      </c>
      <c r="N190" s="119" t="s">
        <v>557</v>
      </c>
      <c r="O190" s="119" t="s">
        <v>557</v>
      </c>
      <c r="P190" s="140" t="s">
        <v>557</v>
      </c>
      <c r="Q190" s="119" t="s">
        <v>557</v>
      </c>
      <c r="R190" s="140" t="s">
        <v>557</v>
      </c>
      <c r="S190" s="119" t="s">
        <v>557</v>
      </c>
      <c r="T190" s="140" t="s">
        <v>877</v>
      </c>
      <c r="U190" s="119" t="s">
        <v>557</v>
      </c>
      <c r="V190" s="140" t="s">
        <v>557</v>
      </c>
      <c r="W190" s="119" t="s">
        <v>557</v>
      </c>
      <c r="X190" s="140" t="s">
        <v>557</v>
      </c>
      <c r="Y190" s="119" t="s">
        <v>557</v>
      </c>
      <c r="Z190" s="119" t="s">
        <v>557</v>
      </c>
      <c r="AA190" s="119" t="s">
        <v>557</v>
      </c>
      <c r="AI190" s="97" t="s">
        <v>579</v>
      </c>
      <c r="AJ190" s="99" t="s">
        <v>557</v>
      </c>
      <c r="AK190" s="99" t="s">
        <v>557</v>
      </c>
      <c r="AL190" s="99" t="s">
        <v>557</v>
      </c>
      <c r="AM190" s="99" t="s">
        <v>887</v>
      </c>
      <c r="AN190" s="99" t="s">
        <v>557</v>
      </c>
      <c r="AO190" s="99" t="s">
        <v>557</v>
      </c>
      <c r="AP190" s="99" t="s">
        <v>888</v>
      </c>
      <c r="AQ190" s="99" t="s">
        <v>895</v>
      </c>
      <c r="AR190" s="99" t="s">
        <v>557</v>
      </c>
      <c r="AS190" s="99" t="s">
        <v>557</v>
      </c>
      <c r="AT190" s="99" t="s">
        <v>557</v>
      </c>
      <c r="AU190" s="99" t="s">
        <v>557</v>
      </c>
      <c r="AV190" s="99" t="s">
        <v>557</v>
      </c>
      <c r="AW190" s="99" t="s">
        <v>557</v>
      </c>
      <c r="AX190" s="99" t="s">
        <v>557</v>
      </c>
      <c r="AY190" s="99" t="s">
        <v>557</v>
      </c>
      <c r="AZ190" s="99" t="s">
        <v>557</v>
      </c>
      <c r="BA190" s="99" t="s">
        <v>557</v>
      </c>
      <c r="BB190" s="99" t="s">
        <v>902</v>
      </c>
      <c r="BC190" s="99" t="s">
        <v>557</v>
      </c>
      <c r="BD190" s="99" t="s">
        <v>557</v>
      </c>
      <c r="BE190" s="99" t="s">
        <v>900</v>
      </c>
      <c r="BF190" s="99" t="s">
        <v>557</v>
      </c>
      <c r="BG190" s="99" t="s">
        <v>557</v>
      </c>
      <c r="BH190" s="99" t="s">
        <v>557</v>
      </c>
      <c r="BI190" s="99" t="s">
        <v>557</v>
      </c>
    </row>
    <row r="191" spans="1:61" ht="36.6" thickBot="1" x14ac:dyDescent="0.35">
      <c r="A191" s="97" t="s">
        <v>580</v>
      </c>
      <c r="B191" s="140" t="s">
        <v>880</v>
      </c>
      <c r="C191" s="140" t="s">
        <v>881</v>
      </c>
      <c r="D191" s="140" t="s">
        <v>873</v>
      </c>
      <c r="E191" s="140" t="s">
        <v>879</v>
      </c>
      <c r="F191" s="119" t="s">
        <v>557</v>
      </c>
      <c r="G191" s="119" t="s">
        <v>557</v>
      </c>
      <c r="H191" s="119" t="s">
        <v>557</v>
      </c>
      <c r="I191" s="119" t="s">
        <v>557</v>
      </c>
      <c r="J191" s="119" t="s">
        <v>557</v>
      </c>
      <c r="K191" s="140" t="s">
        <v>870</v>
      </c>
      <c r="L191" s="140" t="s">
        <v>557</v>
      </c>
      <c r="M191" s="119" t="s">
        <v>557</v>
      </c>
      <c r="N191" s="119" t="s">
        <v>557</v>
      </c>
      <c r="O191" s="119" t="s">
        <v>557</v>
      </c>
      <c r="P191" s="140" t="s">
        <v>557</v>
      </c>
      <c r="Q191" s="119" t="s">
        <v>557</v>
      </c>
      <c r="R191" s="140" t="s">
        <v>557</v>
      </c>
      <c r="S191" s="119" t="s">
        <v>557</v>
      </c>
      <c r="T191" s="140" t="s">
        <v>877</v>
      </c>
      <c r="U191" s="119" t="s">
        <v>557</v>
      </c>
      <c r="V191" s="140" t="s">
        <v>557</v>
      </c>
      <c r="W191" s="119" t="s">
        <v>557</v>
      </c>
      <c r="X191" s="140" t="s">
        <v>557</v>
      </c>
      <c r="Y191" s="119" t="s">
        <v>557</v>
      </c>
      <c r="Z191" s="119" t="s">
        <v>557</v>
      </c>
      <c r="AA191" s="119" t="s">
        <v>557</v>
      </c>
      <c r="AI191" s="97" t="s">
        <v>580</v>
      </c>
      <c r="AJ191" s="99" t="s">
        <v>557</v>
      </c>
      <c r="AK191" s="99" t="s">
        <v>557</v>
      </c>
      <c r="AL191" s="99" t="s">
        <v>557</v>
      </c>
      <c r="AM191" s="99" t="s">
        <v>887</v>
      </c>
      <c r="AN191" s="99" t="s">
        <v>557</v>
      </c>
      <c r="AO191" s="99" t="s">
        <v>557</v>
      </c>
      <c r="AP191" s="99" t="s">
        <v>557</v>
      </c>
      <c r="AQ191" s="99" t="s">
        <v>895</v>
      </c>
      <c r="AR191" s="99" t="s">
        <v>557</v>
      </c>
      <c r="AS191" s="99" t="s">
        <v>557</v>
      </c>
      <c r="AT191" s="99" t="s">
        <v>557</v>
      </c>
      <c r="AU191" s="99" t="s">
        <v>557</v>
      </c>
      <c r="AV191" s="99" t="s">
        <v>557</v>
      </c>
      <c r="AW191" s="99" t="s">
        <v>557</v>
      </c>
      <c r="AX191" s="99" t="s">
        <v>557</v>
      </c>
      <c r="AY191" s="99" t="s">
        <v>557</v>
      </c>
      <c r="AZ191" s="99" t="s">
        <v>557</v>
      </c>
      <c r="BA191" s="99" t="s">
        <v>557</v>
      </c>
      <c r="BB191" s="99" t="s">
        <v>902</v>
      </c>
      <c r="BC191" s="99" t="s">
        <v>557</v>
      </c>
      <c r="BD191" s="99" t="s">
        <v>557</v>
      </c>
      <c r="BE191" s="99" t="s">
        <v>900</v>
      </c>
      <c r="BF191" s="99" t="s">
        <v>557</v>
      </c>
      <c r="BG191" s="99" t="s">
        <v>557</v>
      </c>
      <c r="BH191" s="99" t="s">
        <v>557</v>
      </c>
      <c r="BI191" s="99" t="s">
        <v>557</v>
      </c>
    </row>
    <row r="192" spans="1:61" ht="36.6" thickBot="1" x14ac:dyDescent="0.35">
      <c r="A192" s="97" t="s">
        <v>581</v>
      </c>
      <c r="B192" s="140" t="s">
        <v>880</v>
      </c>
      <c r="C192" s="140" t="s">
        <v>881</v>
      </c>
      <c r="D192" s="140" t="s">
        <v>873</v>
      </c>
      <c r="E192" s="140" t="s">
        <v>879</v>
      </c>
      <c r="F192" s="119" t="s">
        <v>557</v>
      </c>
      <c r="G192" s="119" t="s">
        <v>557</v>
      </c>
      <c r="H192" s="119" t="s">
        <v>557</v>
      </c>
      <c r="I192" s="119" t="s">
        <v>557</v>
      </c>
      <c r="J192" s="119" t="s">
        <v>557</v>
      </c>
      <c r="K192" s="140" t="s">
        <v>870</v>
      </c>
      <c r="L192" s="140" t="s">
        <v>557</v>
      </c>
      <c r="M192" s="119" t="s">
        <v>557</v>
      </c>
      <c r="N192" s="119" t="s">
        <v>557</v>
      </c>
      <c r="O192" s="119" t="s">
        <v>557</v>
      </c>
      <c r="P192" s="140" t="s">
        <v>557</v>
      </c>
      <c r="Q192" s="119" t="s">
        <v>557</v>
      </c>
      <c r="R192" s="140" t="s">
        <v>557</v>
      </c>
      <c r="S192" s="119" t="s">
        <v>557</v>
      </c>
      <c r="T192" s="140" t="s">
        <v>877</v>
      </c>
      <c r="U192" s="119" t="s">
        <v>557</v>
      </c>
      <c r="V192" s="140" t="s">
        <v>557</v>
      </c>
      <c r="W192" s="119" t="s">
        <v>557</v>
      </c>
      <c r="X192" s="140" t="s">
        <v>557</v>
      </c>
      <c r="Y192" s="119" t="s">
        <v>557</v>
      </c>
      <c r="Z192" s="119" t="s">
        <v>557</v>
      </c>
      <c r="AA192" s="119" t="s">
        <v>557</v>
      </c>
      <c r="AI192" s="97" t="s">
        <v>581</v>
      </c>
      <c r="AJ192" s="99" t="s">
        <v>557</v>
      </c>
      <c r="AK192" s="99" t="s">
        <v>557</v>
      </c>
      <c r="AL192" s="99" t="s">
        <v>557</v>
      </c>
      <c r="AM192" s="99" t="s">
        <v>557</v>
      </c>
      <c r="AN192" s="99" t="s">
        <v>557</v>
      </c>
      <c r="AO192" s="99" t="s">
        <v>557</v>
      </c>
      <c r="AP192" s="99" t="s">
        <v>557</v>
      </c>
      <c r="AQ192" s="99" t="s">
        <v>895</v>
      </c>
      <c r="AR192" s="99" t="s">
        <v>557</v>
      </c>
      <c r="AS192" s="99" t="s">
        <v>557</v>
      </c>
      <c r="AT192" s="99" t="s">
        <v>557</v>
      </c>
      <c r="AU192" s="99" t="s">
        <v>557</v>
      </c>
      <c r="AV192" s="99" t="s">
        <v>557</v>
      </c>
      <c r="AW192" s="99" t="s">
        <v>557</v>
      </c>
      <c r="AX192" s="99" t="s">
        <v>557</v>
      </c>
      <c r="AY192" s="99" t="s">
        <v>557</v>
      </c>
      <c r="AZ192" s="99" t="s">
        <v>557</v>
      </c>
      <c r="BA192" s="99" t="s">
        <v>557</v>
      </c>
      <c r="BB192" s="99" t="s">
        <v>902</v>
      </c>
      <c r="BC192" s="99" t="s">
        <v>557</v>
      </c>
      <c r="BD192" s="99" t="s">
        <v>557</v>
      </c>
      <c r="BE192" s="99" t="s">
        <v>900</v>
      </c>
      <c r="BF192" s="99" t="s">
        <v>557</v>
      </c>
      <c r="BG192" s="99" t="s">
        <v>557</v>
      </c>
      <c r="BH192" s="99" t="s">
        <v>557</v>
      </c>
      <c r="BI192" s="99" t="s">
        <v>557</v>
      </c>
    </row>
    <row r="193" spans="1:61" ht="36.6" thickBot="1" x14ac:dyDescent="0.35">
      <c r="A193" s="97" t="s">
        <v>582</v>
      </c>
      <c r="B193" s="140" t="s">
        <v>880</v>
      </c>
      <c r="C193" s="140" t="s">
        <v>881</v>
      </c>
      <c r="D193" s="140" t="s">
        <v>873</v>
      </c>
      <c r="E193" s="140" t="s">
        <v>879</v>
      </c>
      <c r="F193" s="119" t="s">
        <v>557</v>
      </c>
      <c r="G193" s="119" t="s">
        <v>557</v>
      </c>
      <c r="H193" s="119" t="s">
        <v>557</v>
      </c>
      <c r="I193" s="119" t="s">
        <v>557</v>
      </c>
      <c r="J193" s="119" t="s">
        <v>557</v>
      </c>
      <c r="K193" s="140" t="s">
        <v>870</v>
      </c>
      <c r="L193" s="140" t="s">
        <v>557</v>
      </c>
      <c r="M193" s="119" t="s">
        <v>557</v>
      </c>
      <c r="N193" s="119" t="s">
        <v>557</v>
      </c>
      <c r="O193" s="119" t="s">
        <v>557</v>
      </c>
      <c r="P193" s="140" t="s">
        <v>557</v>
      </c>
      <c r="Q193" s="119" t="s">
        <v>557</v>
      </c>
      <c r="R193" s="140" t="s">
        <v>557</v>
      </c>
      <c r="S193" s="119" t="s">
        <v>557</v>
      </c>
      <c r="T193" s="140" t="s">
        <v>877</v>
      </c>
      <c r="U193" s="119" t="s">
        <v>557</v>
      </c>
      <c r="V193" s="140" t="s">
        <v>557</v>
      </c>
      <c r="W193" s="119" t="s">
        <v>557</v>
      </c>
      <c r="X193" s="140" t="s">
        <v>557</v>
      </c>
      <c r="Y193" s="119" t="s">
        <v>557</v>
      </c>
      <c r="Z193" s="119" t="s">
        <v>557</v>
      </c>
      <c r="AA193" s="119" t="s">
        <v>557</v>
      </c>
      <c r="AI193" s="97" t="s">
        <v>582</v>
      </c>
      <c r="AJ193" s="99" t="s">
        <v>557</v>
      </c>
      <c r="AK193" s="99" t="s">
        <v>557</v>
      </c>
      <c r="AL193" s="99" t="s">
        <v>557</v>
      </c>
      <c r="AM193" s="99" t="s">
        <v>557</v>
      </c>
      <c r="AN193" s="99" t="s">
        <v>557</v>
      </c>
      <c r="AO193" s="99" t="s">
        <v>557</v>
      </c>
      <c r="AP193" s="99" t="s">
        <v>557</v>
      </c>
      <c r="AQ193" s="99" t="s">
        <v>895</v>
      </c>
      <c r="AR193" s="99" t="s">
        <v>557</v>
      </c>
      <c r="AS193" s="99" t="s">
        <v>557</v>
      </c>
      <c r="AT193" s="99" t="s">
        <v>557</v>
      </c>
      <c r="AU193" s="99" t="s">
        <v>557</v>
      </c>
      <c r="AV193" s="99" t="s">
        <v>557</v>
      </c>
      <c r="AW193" s="99" t="s">
        <v>557</v>
      </c>
      <c r="AX193" s="99" t="s">
        <v>557</v>
      </c>
      <c r="AY193" s="99" t="s">
        <v>557</v>
      </c>
      <c r="AZ193" s="99" t="s">
        <v>557</v>
      </c>
      <c r="BA193" s="99" t="s">
        <v>557</v>
      </c>
      <c r="BB193" s="99" t="s">
        <v>902</v>
      </c>
      <c r="BC193" s="99" t="s">
        <v>557</v>
      </c>
      <c r="BD193" s="99" t="s">
        <v>557</v>
      </c>
      <c r="BE193" s="99" t="s">
        <v>900</v>
      </c>
      <c r="BF193" s="99" t="s">
        <v>557</v>
      </c>
      <c r="BG193" s="99" t="s">
        <v>557</v>
      </c>
      <c r="BH193" s="99" t="s">
        <v>557</v>
      </c>
      <c r="BI193" s="99" t="s">
        <v>557</v>
      </c>
    </row>
    <row r="194" spans="1:61" ht="36.6" thickBot="1" x14ac:dyDescent="0.35">
      <c r="A194" s="97" t="s">
        <v>583</v>
      </c>
      <c r="B194" s="140" t="s">
        <v>880</v>
      </c>
      <c r="C194" s="140" t="s">
        <v>881</v>
      </c>
      <c r="D194" s="140" t="s">
        <v>873</v>
      </c>
      <c r="E194" s="140" t="s">
        <v>879</v>
      </c>
      <c r="F194" s="119" t="s">
        <v>557</v>
      </c>
      <c r="G194" s="119" t="s">
        <v>557</v>
      </c>
      <c r="H194" s="119" t="s">
        <v>557</v>
      </c>
      <c r="I194" s="119" t="s">
        <v>557</v>
      </c>
      <c r="J194" s="119" t="s">
        <v>557</v>
      </c>
      <c r="K194" s="140" t="s">
        <v>870</v>
      </c>
      <c r="L194" s="140" t="s">
        <v>557</v>
      </c>
      <c r="M194" s="119" t="s">
        <v>557</v>
      </c>
      <c r="N194" s="119" t="s">
        <v>557</v>
      </c>
      <c r="O194" s="119" t="s">
        <v>557</v>
      </c>
      <c r="P194" s="140" t="s">
        <v>557</v>
      </c>
      <c r="Q194" s="119" t="s">
        <v>557</v>
      </c>
      <c r="R194" s="140" t="s">
        <v>557</v>
      </c>
      <c r="S194" s="119" t="s">
        <v>557</v>
      </c>
      <c r="T194" s="140" t="s">
        <v>877</v>
      </c>
      <c r="U194" s="119" t="s">
        <v>557</v>
      </c>
      <c r="V194" s="140" t="s">
        <v>557</v>
      </c>
      <c r="W194" s="119" t="s">
        <v>557</v>
      </c>
      <c r="X194" s="140" t="s">
        <v>557</v>
      </c>
      <c r="Y194" s="119" t="s">
        <v>557</v>
      </c>
      <c r="Z194" s="119" t="s">
        <v>557</v>
      </c>
      <c r="AA194" s="119" t="s">
        <v>557</v>
      </c>
      <c r="AI194" s="97" t="s">
        <v>583</v>
      </c>
      <c r="AJ194" s="99" t="s">
        <v>557</v>
      </c>
      <c r="AK194" s="99" t="s">
        <v>557</v>
      </c>
      <c r="AL194" s="99" t="s">
        <v>557</v>
      </c>
      <c r="AM194" s="99" t="s">
        <v>557</v>
      </c>
      <c r="AN194" s="99" t="s">
        <v>557</v>
      </c>
      <c r="AO194" s="99" t="s">
        <v>557</v>
      </c>
      <c r="AP194" s="99" t="s">
        <v>557</v>
      </c>
      <c r="AQ194" s="99" t="s">
        <v>895</v>
      </c>
      <c r="AR194" s="99" t="s">
        <v>557</v>
      </c>
      <c r="AS194" s="99" t="s">
        <v>557</v>
      </c>
      <c r="AT194" s="99" t="s">
        <v>557</v>
      </c>
      <c r="AU194" s="99" t="s">
        <v>557</v>
      </c>
      <c r="AV194" s="99" t="s">
        <v>557</v>
      </c>
      <c r="AW194" s="99" t="s">
        <v>557</v>
      </c>
      <c r="AX194" s="99" t="s">
        <v>557</v>
      </c>
      <c r="AY194" s="99" t="s">
        <v>557</v>
      </c>
      <c r="AZ194" s="99" t="s">
        <v>557</v>
      </c>
      <c r="BA194" s="99" t="s">
        <v>557</v>
      </c>
      <c r="BB194" s="99" t="s">
        <v>902</v>
      </c>
      <c r="BC194" s="99" t="s">
        <v>557</v>
      </c>
      <c r="BD194" s="99" t="s">
        <v>557</v>
      </c>
      <c r="BE194" s="99" t="s">
        <v>900</v>
      </c>
      <c r="BF194" s="99" t="s">
        <v>557</v>
      </c>
      <c r="BG194" s="99" t="s">
        <v>557</v>
      </c>
      <c r="BH194" s="99" t="s">
        <v>557</v>
      </c>
      <c r="BI194" s="99" t="s">
        <v>557</v>
      </c>
    </row>
    <row r="195" spans="1:61" ht="36.6" thickBot="1" x14ac:dyDescent="0.35">
      <c r="A195" s="97" t="s">
        <v>584</v>
      </c>
      <c r="B195" s="140" t="s">
        <v>557</v>
      </c>
      <c r="C195" s="140" t="s">
        <v>881</v>
      </c>
      <c r="D195" s="140" t="s">
        <v>873</v>
      </c>
      <c r="E195" s="140" t="s">
        <v>879</v>
      </c>
      <c r="F195" s="119" t="s">
        <v>557</v>
      </c>
      <c r="G195" s="119" t="s">
        <v>557</v>
      </c>
      <c r="H195" s="119" t="s">
        <v>557</v>
      </c>
      <c r="I195" s="119" t="s">
        <v>557</v>
      </c>
      <c r="J195" s="119" t="s">
        <v>557</v>
      </c>
      <c r="K195" s="140" t="s">
        <v>882</v>
      </c>
      <c r="L195" s="140" t="s">
        <v>557</v>
      </c>
      <c r="M195" s="119" t="s">
        <v>557</v>
      </c>
      <c r="N195" s="119" t="s">
        <v>557</v>
      </c>
      <c r="O195" s="119" t="s">
        <v>557</v>
      </c>
      <c r="P195" s="140" t="s">
        <v>557</v>
      </c>
      <c r="Q195" s="119" t="s">
        <v>557</v>
      </c>
      <c r="R195" s="140" t="s">
        <v>557</v>
      </c>
      <c r="S195" s="119" t="s">
        <v>557</v>
      </c>
      <c r="T195" s="140" t="s">
        <v>877</v>
      </c>
      <c r="U195" s="119" t="s">
        <v>557</v>
      </c>
      <c r="V195" s="140" t="s">
        <v>557</v>
      </c>
      <c r="W195" s="119" t="s">
        <v>557</v>
      </c>
      <c r="X195" s="140" t="s">
        <v>557</v>
      </c>
      <c r="Y195" s="119" t="s">
        <v>557</v>
      </c>
      <c r="Z195" s="119" t="s">
        <v>557</v>
      </c>
      <c r="AA195" s="119" t="s">
        <v>557</v>
      </c>
      <c r="AI195" s="97" t="s">
        <v>584</v>
      </c>
      <c r="AJ195" s="99" t="s">
        <v>557</v>
      </c>
      <c r="AK195" s="99" t="s">
        <v>557</v>
      </c>
      <c r="AL195" s="99" t="s">
        <v>557</v>
      </c>
      <c r="AM195" s="99" t="s">
        <v>557</v>
      </c>
      <c r="AN195" s="99" t="s">
        <v>557</v>
      </c>
      <c r="AO195" s="99" t="s">
        <v>557</v>
      </c>
      <c r="AP195" s="99" t="s">
        <v>557</v>
      </c>
      <c r="AQ195" s="99" t="s">
        <v>557</v>
      </c>
      <c r="AR195" s="99" t="s">
        <v>557</v>
      </c>
      <c r="AS195" s="99" t="s">
        <v>557</v>
      </c>
      <c r="AT195" s="99" t="s">
        <v>557</v>
      </c>
      <c r="AU195" s="99" t="s">
        <v>557</v>
      </c>
      <c r="AV195" s="99" t="s">
        <v>557</v>
      </c>
      <c r="AW195" s="99" t="s">
        <v>557</v>
      </c>
      <c r="AX195" s="99" t="s">
        <v>557</v>
      </c>
      <c r="AY195" s="99" t="s">
        <v>557</v>
      </c>
      <c r="AZ195" s="99" t="s">
        <v>557</v>
      </c>
      <c r="BA195" s="99" t="s">
        <v>557</v>
      </c>
      <c r="BB195" s="99" t="s">
        <v>902</v>
      </c>
      <c r="BC195" s="99" t="s">
        <v>557</v>
      </c>
      <c r="BD195" s="99" t="s">
        <v>557</v>
      </c>
      <c r="BE195" s="99" t="s">
        <v>900</v>
      </c>
      <c r="BF195" s="99" t="s">
        <v>557</v>
      </c>
      <c r="BG195" s="99" t="s">
        <v>557</v>
      </c>
      <c r="BH195" s="99" t="s">
        <v>557</v>
      </c>
      <c r="BI195" s="99" t="s">
        <v>557</v>
      </c>
    </row>
    <row r="196" spans="1:61" ht="36.6" thickBot="1" x14ac:dyDescent="0.35">
      <c r="A196" s="97" t="s">
        <v>585</v>
      </c>
      <c r="B196" s="140" t="s">
        <v>557</v>
      </c>
      <c r="C196" s="140" t="s">
        <v>881</v>
      </c>
      <c r="D196" s="140" t="s">
        <v>873</v>
      </c>
      <c r="E196" s="140" t="s">
        <v>879</v>
      </c>
      <c r="F196" s="119" t="s">
        <v>557</v>
      </c>
      <c r="G196" s="119" t="s">
        <v>557</v>
      </c>
      <c r="H196" s="119" t="s">
        <v>557</v>
      </c>
      <c r="I196" s="119" t="s">
        <v>557</v>
      </c>
      <c r="J196" s="119" t="s">
        <v>557</v>
      </c>
      <c r="K196" s="140" t="s">
        <v>882</v>
      </c>
      <c r="L196" s="140" t="s">
        <v>557</v>
      </c>
      <c r="M196" s="119" t="s">
        <v>557</v>
      </c>
      <c r="N196" s="119" t="s">
        <v>557</v>
      </c>
      <c r="O196" s="119" t="s">
        <v>557</v>
      </c>
      <c r="P196" s="140" t="s">
        <v>557</v>
      </c>
      <c r="Q196" s="119" t="s">
        <v>557</v>
      </c>
      <c r="R196" s="140" t="s">
        <v>557</v>
      </c>
      <c r="S196" s="119" t="s">
        <v>557</v>
      </c>
      <c r="T196" s="140" t="s">
        <v>877</v>
      </c>
      <c r="U196" s="119" t="s">
        <v>557</v>
      </c>
      <c r="V196" s="140" t="s">
        <v>557</v>
      </c>
      <c r="W196" s="119" t="s">
        <v>557</v>
      </c>
      <c r="X196" s="140" t="s">
        <v>557</v>
      </c>
      <c r="Y196" s="119" t="s">
        <v>557</v>
      </c>
      <c r="Z196" s="119" t="s">
        <v>557</v>
      </c>
      <c r="AA196" s="119" t="s">
        <v>557</v>
      </c>
      <c r="AI196" s="97" t="s">
        <v>585</v>
      </c>
      <c r="AJ196" s="99" t="s">
        <v>557</v>
      </c>
      <c r="AK196" s="99" t="s">
        <v>557</v>
      </c>
      <c r="AL196" s="99" t="s">
        <v>557</v>
      </c>
      <c r="AM196" s="99" t="s">
        <v>557</v>
      </c>
      <c r="AN196" s="99" t="s">
        <v>557</v>
      </c>
      <c r="AO196" s="99" t="s">
        <v>557</v>
      </c>
      <c r="AP196" s="99" t="s">
        <v>557</v>
      </c>
      <c r="AQ196" s="99" t="s">
        <v>557</v>
      </c>
      <c r="AR196" s="99" t="s">
        <v>557</v>
      </c>
      <c r="AS196" s="99" t="s">
        <v>557</v>
      </c>
      <c r="AT196" s="99" t="s">
        <v>557</v>
      </c>
      <c r="AU196" s="99" t="s">
        <v>557</v>
      </c>
      <c r="AV196" s="99" t="s">
        <v>557</v>
      </c>
      <c r="AW196" s="99" t="s">
        <v>557</v>
      </c>
      <c r="AX196" s="99" t="s">
        <v>557</v>
      </c>
      <c r="AY196" s="99" t="s">
        <v>557</v>
      </c>
      <c r="AZ196" s="99" t="s">
        <v>557</v>
      </c>
      <c r="BA196" s="99" t="s">
        <v>557</v>
      </c>
      <c r="BB196" s="99" t="s">
        <v>902</v>
      </c>
      <c r="BC196" s="99" t="s">
        <v>557</v>
      </c>
      <c r="BD196" s="99" t="s">
        <v>557</v>
      </c>
      <c r="BE196" s="99" t="s">
        <v>900</v>
      </c>
      <c r="BF196" s="99" t="s">
        <v>557</v>
      </c>
      <c r="BG196" s="99" t="s">
        <v>557</v>
      </c>
      <c r="BH196" s="99" t="s">
        <v>557</v>
      </c>
      <c r="BI196" s="99" t="s">
        <v>557</v>
      </c>
    </row>
    <row r="197" spans="1:61" ht="36.6" thickBot="1" x14ac:dyDescent="0.35">
      <c r="A197" s="97" t="s">
        <v>586</v>
      </c>
      <c r="B197" s="140" t="s">
        <v>557</v>
      </c>
      <c r="C197" s="140" t="s">
        <v>881</v>
      </c>
      <c r="D197" s="140" t="s">
        <v>873</v>
      </c>
      <c r="E197" s="140" t="s">
        <v>879</v>
      </c>
      <c r="F197" s="119" t="s">
        <v>557</v>
      </c>
      <c r="G197" s="119" t="s">
        <v>557</v>
      </c>
      <c r="H197" s="119" t="s">
        <v>557</v>
      </c>
      <c r="I197" s="119" t="s">
        <v>557</v>
      </c>
      <c r="J197" s="119" t="s">
        <v>557</v>
      </c>
      <c r="K197" s="140" t="s">
        <v>882</v>
      </c>
      <c r="L197" s="140" t="s">
        <v>557</v>
      </c>
      <c r="M197" s="119" t="s">
        <v>557</v>
      </c>
      <c r="N197" s="119" t="s">
        <v>557</v>
      </c>
      <c r="O197" s="119" t="s">
        <v>557</v>
      </c>
      <c r="P197" s="140" t="s">
        <v>557</v>
      </c>
      <c r="Q197" s="119" t="s">
        <v>557</v>
      </c>
      <c r="R197" s="140" t="s">
        <v>557</v>
      </c>
      <c r="S197" s="119" t="s">
        <v>557</v>
      </c>
      <c r="T197" s="140" t="s">
        <v>877</v>
      </c>
      <c r="U197" s="119" t="s">
        <v>557</v>
      </c>
      <c r="V197" s="140" t="s">
        <v>557</v>
      </c>
      <c r="W197" s="119" t="s">
        <v>557</v>
      </c>
      <c r="X197" s="140" t="s">
        <v>557</v>
      </c>
      <c r="Y197" s="119" t="s">
        <v>557</v>
      </c>
      <c r="Z197" s="119" t="s">
        <v>557</v>
      </c>
      <c r="AA197" s="119" t="s">
        <v>557</v>
      </c>
      <c r="AI197" s="97" t="s">
        <v>586</v>
      </c>
      <c r="AJ197" s="99" t="s">
        <v>557</v>
      </c>
      <c r="AK197" s="99" t="s">
        <v>557</v>
      </c>
      <c r="AL197" s="99" t="s">
        <v>557</v>
      </c>
      <c r="AM197" s="99" t="s">
        <v>557</v>
      </c>
      <c r="AN197" s="99" t="s">
        <v>557</v>
      </c>
      <c r="AO197" s="99" t="s">
        <v>557</v>
      </c>
      <c r="AP197" s="99" t="s">
        <v>557</v>
      </c>
      <c r="AQ197" s="99" t="s">
        <v>557</v>
      </c>
      <c r="AR197" s="99" t="s">
        <v>557</v>
      </c>
      <c r="AS197" s="99" t="s">
        <v>557</v>
      </c>
      <c r="AT197" s="99" t="s">
        <v>557</v>
      </c>
      <c r="AU197" s="99" t="s">
        <v>557</v>
      </c>
      <c r="AV197" s="99" t="s">
        <v>557</v>
      </c>
      <c r="AW197" s="99" t="s">
        <v>557</v>
      </c>
      <c r="AX197" s="99" t="s">
        <v>557</v>
      </c>
      <c r="AY197" s="99" t="s">
        <v>557</v>
      </c>
      <c r="AZ197" s="99" t="s">
        <v>557</v>
      </c>
      <c r="BA197" s="99" t="s">
        <v>557</v>
      </c>
      <c r="BB197" s="99" t="s">
        <v>902</v>
      </c>
      <c r="BC197" s="99" t="s">
        <v>557</v>
      </c>
      <c r="BD197" s="99" t="s">
        <v>557</v>
      </c>
      <c r="BE197" s="99" t="s">
        <v>900</v>
      </c>
      <c r="BF197" s="99" t="s">
        <v>557</v>
      </c>
      <c r="BG197" s="99" t="s">
        <v>557</v>
      </c>
      <c r="BH197" s="99" t="s">
        <v>557</v>
      </c>
      <c r="BI197" s="99" t="s">
        <v>557</v>
      </c>
    </row>
    <row r="198" spans="1:61" ht="36.6" thickBot="1" x14ac:dyDescent="0.35">
      <c r="A198" s="97" t="s">
        <v>587</v>
      </c>
      <c r="B198" s="140" t="s">
        <v>557</v>
      </c>
      <c r="C198" s="140" t="s">
        <v>881</v>
      </c>
      <c r="D198" s="140" t="s">
        <v>873</v>
      </c>
      <c r="E198" s="140" t="s">
        <v>557</v>
      </c>
      <c r="F198" s="119" t="s">
        <v>557</v>
      </c>
      <c r="G198" s="119" t="s">
        <v>557</v>
      </c>
      <c r="H198" s="119" t="s">
        <v>557</v>
      </c>
      <c r="I198" s="119" t="s">
        <v>557</v>
      </c>
      <c r="J198" s="119" t="s">
        <v>557</v>
      </c>
      <c r="K198" s="140" t="s">
        <v>882</v>
      </c>
      <c r="L198" s="140" t="s">
        <v>557</v>
      </c>
      <c r="M198" s="119" t="s">
        <v>557</v>
      </c>
      <c r="N198" s="119" t="s">
        <v>557</v>
      </c>
      <c r="O198" s="119" t="s">
        <v>557</v>
      </c>
      <c r="P198" s="140" t="s">
        <v>557</v>
      </c>
      <c r="Q198" s="119" t="s">
        <v>557</v>
      </c>
      <c r="R198" s="140" t="s">
        <v>557</v>
      </c>
      <c r="S198" s="119" t="s">
        <v>557</v>
      </c>
      <c r="T198" s="140" t="s">
        <v>877</v>
      </c>
      <c r="U198" s="119" t="s">
        <v>557</v>
      </c>
      <c r="V198" s="140" t="s">
        <v>557</v>
      </c>
      <c r="W198" s="119" t="s">
        <v>557</v>
      </c>
      <c r="X198" s="140" t="s">
        <v>557</v>
      </c>
      <c r="Y198" s="119" t="s">
        <v>557</v>
      </c>
      <c r="Z198" s="119" t="s">
        <v>557</v>
      </c>
      <c r="AA198" s="119" t="s">
        <v>557</v>
      </c>
      <c r="AI198" s="97" t="s">
        <v>587</v>
      </c>
      <c r="AJ198" s="99" t="s">
        <v>557</v>
      </c>
      <c r="AK198" s="99" t="s">
        <v>557</v>
      </c>
      <c r="AL198" s="99" t="s">
        <v>557</v>
      </c>
      <c r="AM198" s="99" t="s">
        <v>557</v>
      </c>
      <c r="AN198" s="99" t="s">
        <v>557</v>
      </c>
      <c r="AO198" s="99" t="s">
        <v>557</v>
      </c>
      <c r="AP198" s="99" t="s">
        <v>557</v>
      </c>
      <c r="AQ198" s="99" t="s">
        <v>557</v>
      </c>
      <c r="AR198" s="99" t="s">
        <v>557</v>
      </c>
      <c r="AS198" s="99" t="s">
        <v>557</v>
      </c>
      <c r="AT198" s="99" t="s">
        <v>557</v>
      </c>
      <c r="AU198" s="99" t="s">
        <v>557</v>
      </c>
      <c r="AV198" s="99" t="s">
        <v>557</v>
      </c>
      <c r="AW198" s="99" t="s">
        <v>557</v>
      </c>
      <c r="AX198" s="99" t="s">
        <v>557</v>
      </c>
      <c r="AY198" s="99" t="s">
        <v>557</v>
      </c>
      <c r="AZ198" s="99" t="s">
        <v>557</v>
      </c>
      <c r="BA198" s="99" t="s">
        <v>557</v>
      </c>
      <c r="BB198" s="99" t="s">
        <v>902</v>
      </c>
      <c r="BC198" s="99" t="s">
        <v>557</v>
      </c>
      <c r="BD198" s="99" t="s">
        <v>557</v>
      </c>
      <c r="BE198" s="99" t="s">
        <v>900</v>
      </c>
      <c r="BF198" s="99" t="s">
        <v>557</v>
      </c>
      <c r="BG198" s="99" t="s">
        <v>557</v>
      </c>
      <c r="BH198" s="99" t="s">
        <v>557</v>
      </c>
      <c r="BI198" s="99" t="s">
        <v>557</v>
      </c>
    </row>
    <row r="199" spans="1:61" ht="36.6" thickBot="1" x14ac:dyDescent="0.35">
      <c r="A199" s="97" t="s">
        <v>588</v>
      </c>
      <c r="B199" s="140" t="s">
        <v>557</v>
      </c>
      <c r="C199" s="140" t="s">
        <v>557</v>
      </c>
      <c r="D199" s="140" t="s">
        <v>873</v>
      </c>
      <c r="E199" s="140" t="s">
        <v>557</v>
      </c>
      <c r="F199" s="119" t="s">
        <v>557</v>
      </c>
      <c r="G199" s="119" t="s">
        <v>557</v>
      </c>
      <c r="H199" s="119" t="s">
        <v>557</v>
      </c>
      <c r="I199" s="119" t="s">
        <v>557</v>
      </c>
      <c r="J199" s="119" t="s">
        <v>557</v>
      </c>
      <c r="K199" s="140" t="s">
        <v>882</v>
      </c>
      <c r="L199" s="140" t="s">
        <v>557</v>
      </c>
      <c r="M199" s="119" t="s">
        <v>557</v>
      </c>
      <c r="N199" s="119" t="s">
        <v>557</v>
      </c>
      <c r="O199" s="119" t="s">
        <v>557</v>
      </c>
      <c r="P199" s="140" t="s">
        <v>557</v>
      </c>
      <c r="Q199" s="119" t="s">
        <v>557</v>
      </c>
      <c r="R199" s="140" t="s">
        <v>557</v>
      </c>
      <c r="S199" s="119" t="s">
        <v>557</v>
      </c>
      <c r="T199" s="140" t="s">
        <v>557</v>
      </c>
      <c r="U199" s="119" t="s">
        <v>557</v>
      </c>
      <c r="V199" s="140" t="s">
        <v>557</v>
      </c>
      <c r="W199" s="119" t="s">
        <v>557</v>
      </c>
      <c r="X199" s="140" t="s">
        <v>557</v>
      </c>
      <c r="Y199" s="119" t="s">
        <v>557</v>
      </c>
      <c r="Z199" s="119" t="s">
        <v>557</v>
      </c>
      <c r="AA199" s="119" t="s">
        <v>557</v>
      </c>
      <c r="AI199" s="97" t="s">
        <v>588</v>
      </c>
      <c r="AJ199" s="99" t="s">
        <v>557</v>
      </c>
      <c r="AK199" s="99" t="s">
        <v>557</v>
      </c>
      <c r="AL199" s="99" t="s">
        <v>557</v>
      </c>
      <c r="AM199" s="99" t="s">
        <v>557</v>
      </c>
      <c r="AN199" s="99" t="s">
        <v>557</v>
      </c>
      <c r="AO199" s="99" t="s">
        <v>557</v>
      </c>
      <c r="AP199" s="99" t="s">
        <v>557</v>
      </c>
      <c r="AQ199" s="99" t="s">
        <v>557</v>
      </c>
      <c r="AR199" s="99" t="s">
        <v>557</v>
      </c>
      <c r="AS199" s="99" t="s">
        <v>557</v>
      </c>
      <c r="AT199" s="99" t="s">
        <v>557</v>
      </c>
      <c r="AU199" s="99" t="s">
        <v>557</v>
      </c>
      <c r="AV199" s="99" t="s">
        <v>557</v>
      </c>
      <c r="AW199" s="99" t="s">
        <v>557</v>
      </c>
      <c r="AX199" s="99" t="s">
        <v>557</v>
      </c>
      <c r="AY199" s="99" t="s">
        <v>557</v>
      </c>
      <c r="AZ199" s="99" t="s">
        <v>557</v>
      </c>
      <c r="BA199" s="99" t="s">
        <v>557</v>
      </c>
      <c r="BB199" s="99" t="s">
        <v>902</v>
      </c>
      <c r="BC199" s="99" t="s">
        <v>557</v>
      </c>
      <c r="BD199" s="99" t="s">
        <v>557</v>
      </c>
      <c r="BE199" s="99" t="s">
        <v>900</v>
      </c>
      <c r="BF199" s="99" t="s">
        <v>557</v>
      </c>
      <c r="BG199" s="99" t="s">
        <v>557</v>
      </c>
      <c r="BH199" s="99" t="s">
        <v>557</v>
      </c>
      <c r="BI199" s="99" t="s">
        <v>557</v>
      </c>
    </row>
    <row r="200" spans="1:61" ht="36.6" thickBot="1" x14ac:dyDescent="0.35">
      <c r="A200" s="97" t="s">
        <v>589</v>
      </c>
      <c r="B200" s="140" t="s">
        <v>557</v>
      </c>
      <c r="C200" s="140" t="s">
        <v>557</v>
      </c>
      <c r="D200" s="140" t="s">
        <v>873</v>
      </c>
      <c r="E200" s="140" t="s">
        <v>557</v>
      </c>
      <c r="F200" s="119" t="s">
        <v>557</v>
      </c>
      <c r="G200" s="119" t="s">
        <v>557</v>
      </c>
      <c r="H200" s="119" t="s">
        <v>557</v>
      </c>
      <c r="I200" s="119" t="s">
        <v>557</v>
      </c>
      <c r="J200" s="119" t="s">
        <v>557</v>
      </c>
      <c r="K200" s="140" t="s">
        <v>882</v>
      </c>
      <c r="L200" s="140" t="s">
        <v>557</v>
      </c>
      <c r="M200" s="119" t="s">
        <v>557</v>
      </c>
      <c r="N200" s="119" t="s">
        <v>557</v>
      </c>
      <c r="O200" s="119" t="s">
        <v>557</v>
      </c>
      <c r="P200" s="140" t="s">
        <v>557</v>
      </c>
      <c r="Q200" s="119" t="s">
        <v>557</v>
      </c>
      <c r="R200" s="140" t="s">
        <v>557</v>
      </c>
      <c r="S200" s="119" t="s">
        <v>557</v>
      </c>
      <c r="T200" s="140" t="s">
        <v>557</v>
      </c>
      <c r="U200" s="119" t="s">
        <v>557</v>
      </c>
      <c r="V200" s="140" t="s">
        <v>557</v>
      </c>
      <c r="W200" s="119" t="s">
        <v>557</v>
      </c>
      <c r="X200" s="140" t="s">
        <v>557</v>
      </c>
      <c r="Y200" s="119" t="s">
        <v>557</v>
      </c>
      <c r="Z200" s="119" t="s">
        <v>557</v>
      </c>
      <c r="AA200" s="119" t="s">
        <v>557</v>
      </c>
      <c r="AI200" s="97" t="s">
        <v>589</v>
      </c>
      <c r="AJ200" s="99" t="s">
        <v>557</v>
      </c>
      <c r="AK200" s="99" t="s">
        <v>557</v>
      </c>
      <c r="AL200" s="99" t="s">
        <v>557</v>
      </c>
      <c r="AM200" s="99" t="s">
        <v>557</v>
      </c>
      <c r="AN200" s="99" t="s">
        <v>557</v>
      </c>
      <c r="AO200" s="99" t="s">
        <v>557</v>
      </c>
      <c r="AP200" s="99" t="s">
        <v>557</v>
      </c>
      <c r="AQ200" s="99" t="s">
        <v>557</v>
      </c>
      <c r="AR200" s="99" t="s">
        <v>557</v>
      </c>
      <c r="AS200" s="99" t="s">
        <v>557</v>
      </c>
      <c r="AT200" s="99" t="s">
        <v>557</v>
      </c>
      <c r="AU200" s="99" t="s">
        <v>557</v>
      </c>
      <c r="AV200" s="99" t="s">
        <v>557</v>
      </c>
      <c r="AW200" s="99" t="s">
        <v>557</v>
      </c>
      <c r="AX200" s="99" t="s">
        <v>557</v>
      </c>
      <c r="AY200" s="99" t="s">
        <v>557</v>
      </c>
      <c r="AZ200" s="99" t="s">
        <v>557</v>
      </c>
      <c r="BA200" s="99" t="s">
        <v>557</v>
      </c>
      <c r="BB200" s="99" t="s">
        <v>902</v>
      </c>
      <c r="BC200" s="99" t="s">
        <v>557</v>
      </c>
      <c r="BD200" s="99" t="s">
        <v>557</v>
      </c>
      <c r="BE200" s="99" t="s">
        <v>900</v>
      </c>
      <c r="BF200" s="99" t="s">
        <v>557</v>
      </c>
      <c r="BG200" s="99" t="s">
        <v>557</v>
      </c>
      <c r="BH200" s="99" t="s">
        <v>557</v>
      </c>
      <c r="BI200" s="99" t="s">
        <v>557</v>
      </c>
    </row>
    <row r="201" spans="1:61" ht="36.6" thickBot="1" x14ac:dyDescent="0.35">
      <c r="A201" s="97" t="s">
        <v>590</v>
      </c>
      <c r="B201" s="140" t="s">
        <v>557</v>
      </c>
      <c r="C201" s="140" t="s">
        <v>557</v>
      </c>
      <c r="D201" s="140" t="s">
        <v>873</v>
      </c>
      <c r="E201" s="140" t="s">
        <v>557</v>
      </c>
      <c r="F201" s="119" t="s">
        <v>557</v>
      </c>
      <c r="G201" s="119" t="s">
        <v>557</v>
      </c>
      <c r="H201" s="119" t="s">
        <v>557</v>
      </c>
      <c r="I201" s="119" t="s">
        <v>557</v>
      </c>
      <c r="J201" s="119" t="s">
        <v>557</v>
      </c>
      <c r="K201" s="140" t="s">
        <v>882</v>
      </c>
      <c r="L201" s="140" t="s">
        <v>557</v>
      </c>
      <c r="M201" s="119" t="s">
        <v>557</v>
      </c>
      <c r="N201" s="119" t="s">
        <v>557</v>
      </c>
      <c r="O201" s="119" t="s">
        <v>557</v>
      </c>
      <c r="P201" s="140" t="s">
        <v>557</v>
      </c>
      <c r="Q201" s="119" t="s">
        <v>557</v>
      </c>
      <c r="R201" s="140" t="s">
        <v>557</v>
      </c>
      <c r="S201" s="119" t="s">
        <v>557</v>
      </c>
      <c r="T201" s="140" t="s">
        <v>557</v>
      </c>
      <c r="U201" s="119" t="s">
        <v>557</v>
      </c>
      <c r="V201" s="140" t="s">
        <v>557</v>
      </c>
      <c r="W201" s="119" t="s">
        <v>557</v>
      </c>
      <c r="X201" s="140" t="s">
        <v>557</v>
      </c>
      <c r="Y201" s="119" t="s">
        <v>557</v>
      </c>
      <c r="Z201" s="119" t="s">
        <v>557</v>
      </c>
      <c r="AA201" s="119" t="s">
        <v>557</v>
      </c>
      <c r="AI201" s="97" t="s">
        <v>590</v>
      </c>
      <c r="AJ201" s="99" t="s">
        <v>557</v>
      </c>
      <c r="AK201" s="99" t="s">
        <v>557</v>
      </c>
      <c r="AL201" s="99" t="s">
        <v>557</v>
      </c>
      <c r="AM201" s="99" t="s">
        <v>557</v>
      </c>
      <c r="AN201" s="99" t="s">
        <v>557</v>
      </c>
      <c r="AO201" s="99" t="s">
        <v>557</v>
      </c>
      <c r="AP201" s="99" t="s">
        <v>557</v>
      </c>
      <c r="AQ201" s="99" t="s">
        <v>557</v>
      </c>
      <c r="AR201" s="99" t="s">
        <v>557</v>
      </c>
      <c r="AS201" s="99" t="s">
        <v>557</v>
      </c>
      <c r="AT201" s="99" t="s">
        <v>557</v>
      </c>
      <c r="AU201" s="99" t="s">
        <v>557</v>
      </c>
      <c r="AV201" s="99" t="s">
        <v>557</v>
      </c>
      <c r="AW201" s="99" t="s">
        <v>557</v>
      </c>
      <c r="AX201" s="99" t="s">
        <v>557</v>
      </c>
      <c r="AY201" s="99" t="s">
        <v>557</v>
      </c>
      <c r="AZ201" s="99" t="s">
        <v>557</v>
      </c>
      <c r="BA201" s="99" t="s">
        <v>557</v>
      </c>
      <c r="BB201" s="99" t="s">
        <v>902</v>
      </c>
      <c r="BC201" s="99" t="s">
        <v>557</v>
      </c>
      <c r="BD201" s="99" t="s">
        <v>557</v>
      </c>
      <c r="BE201" s="99" t="s">
        <v>900</v>
      </c>
      <c r="BF201" s="99" t="s">
        <v>557</v>
      </c>
      <c r="BG201" s="99" t="s">
        <v>557</v>
      </c>
      <c r="BH201" s="99" t="s">
        <v>557</v>
      </c>
      <c r="BI201" s="99" t="s">
        <v>557</v>
      </c>
    </row>
    <row r="202" spans="1:61" ht="36.6" thickBot="1" x14ac:dyDescent="0.35">
      <c r="A202" s="97" t="s">
        <v>591</v>
      </c>
      <c r="B202" s="140" t="s">
        <v>557</v>
      </c>
      <c r="C202" s="140" t="s">
        <v>557</v>
      </c>
      <c r="D202" s="140" t="s">
        <v>873</v>
      </c>
      <c r="E202" s="140" t="s">
        <v>557</v>
      </c>
      <c r="F202" s="119" t="s">
        <v>557</v>
      </c>
      <c r="G202" s="119" t="s">
        <v>557</v>
      </c>
      <c r="H202" s="119" t="s">
        <v>557</v>
      </c>
      <c r="I202" s="119" t="s">
        <v>557</v>
      </c>
      <c r="J202" s="119" t="s">
        <v>557</v>
      </c>
      <c r="K202" s="140" t="s">
        <v>882</v>
      </c>
      <c r="L202" s="140" t="s">
        <v>557</v>
      </c>
      <c r="M202" s="119" t="s">
        <v>557</v>
      </c>
      <c r="N202" s="119" t="s">
        <v>557</v>
      </c>
      <c r="O202" s="119" t="s">
        <v>557</v>
      </c>
      <c r="P202" s="140" t="s">
        <v>557</v>
      </c>
      <c r="Q202" s="119" t="s">
        <v>557</v>
      </c>
      <c r="R202" s="140" t="s">
        <v>557</v>
      </c>
      <c r="S202" s="119" t="s">
        <v>557</v>
      </c>
      <c r="T202" s="140" t="s">
        <v>557</v>
      </c>
      <c r="U202" s="119" t="s">
        <v>557</v>
      </c>
      <c r="V202" s="140" t="s">
        <v>557</v>
      </c>
      <c r="W202" s="119" t="s">
        <v>557</v>
      </c>
      <c r="X202" s="140" t="s">
        <v>557</v>
      </c>
      <c r="Y202" s="119" t="s">
        <v>557</v>
      </c>
      <c r="Z202" s="119" t="s">
        <v>557</v>
      </c>
      <c r="AA202" s="119" t="s">
        <v>557</v>
      </c>
      <c r="AI202" s="97" t="s">
        <v>591</v>
      </c>
      <c r="AJ202" s="99" t="s">
        <v>557</v>
      </c>
      <c r="AK202" s="99" t="s">
        <v>557</v>
      </c>
      <c r="AL202" s="99" t="s">
        <v>557</v>
      </c>
      <c r="AM202" s="99" t="s">
        <v>557</v>
      </c>
      <c r="AN202" s="99" t="s">
        <v>557</v>
      </c>
      <c r="AO202" s="99" t="s">
        <v>557</v>
      </c>
      <c r="AP202" s="99" t="s">
        <v>557</v>
      </c>
      <c r="AQ202" s="99" t="s">
        <v>557</v>
      </c>
      <c r="AR202" s="99" t="s">
        <v>557</v>
      </c>
      <c r="AS202" s="99" t="s">
        <v>557</v>
      </c>
      <c r="AT202" s="99" t="s">
        <v>557</v>
      </c>
      <c r="AU202" s="99" t="s">
        <v>557</v>
      </c>
      <c r="AV202" s="99" t="s">
        <v>557</v>
      </c>
      <c r="AW202" s="99" t="s">
        <v>557</v>
      </c>
      <c r="AX202" s="99" t="s">
        <v>557</v>
      </c>
      <c r="AY202" s="99" t="s">
        <v>557</v>
      </c>
      <c r="AZ202" s="99" t="s">
        <v>557</v>
      </c>
      <c r="BA202" s="99" t="s">
        <v>557</v>
      </c>
      <c r="BB202" s="99" t="s">
        <v>902</v>
      </c>
      <c r="BC202" s="99" t="s">
        <v>557</v>
      </c>
      <c r="BD202" s="99" t="s">
        <v>557</v>
      </c>
      <c r="BE202" s="99" t="s">
        <v>900</v>
      </c>
      <c r="BF202" s="99" t="s">
        <v>557</v>
      </c>
      <c r="BG202" s="99" t="s">
        <v>557</v>
      </c>
      <c r="BH202" s="99" t="s">
        <v>557</v>
      </c>
      <c r="BI202" s="99" t="s">
        <v>557</v>
      </c>
    </row>
    <row r="203" spans="1:61" ht="36.6" thickBot="1" x14ac:dyDescent="0.35">
      <c r="A203" s="97" t="s">
        <v>592</v>
      </c>
      <c r="B203" s="140" t="s">
        <v>557</v>
      </c>
      <c r="C203" s="140" t="s">
        <v>557</v>
      </c>
      <c r="D203" s="140" t="s">
        <v>873</v>
      </c>
      <c r="E203" s="140" t="s">
        <v>557</v>
      </c>
      <c r="F203" s="119" t="s">
        <v>557</v>
      </c>
      <c r="G203" s="119" t="s">
        <v>557</v>
      </c>
      <c r="H203" s="119" t="s">
        <v>557</v>
      </c>
      <c r="I203" s="119" t="s">
        <v>557</v>
      </c>
      <c r="J203" s="119" t="s">
        <v>557</v>
      </c>
      <c r="K203" s="140" t="s">
        <v>882</v>
      </c>
      <c r="L203" s="140" t="s">
        <v>557</v>
      </c>
      <c r="M203" s="119" t="s">
        <v>557</v>
      </c>
      <c r="N203" s="119" t="s">
        <v>557</v>
      </c>
      <c r="O203" s="119" t="s">
        <v>557</v>
      </c>
      <c r="P203" s="140" t="s">
        <v>557</v>
      </c>
      <c r="Q203" s="119" t="s">
        <v>557</v>
      </c>
      <c r="R203" s="140" t="s">
        <v>557</v>
      </c>
      <c r="S203" s="119" t="s">
        <v>557</v>
      </c>
      <c r="T203" s="140" t="s">
        <v>557</v>
      </c>
      <c r="U203" s="119" t="s">
        <v>557</v>
      </c>
      <c r="V203" s="140" t="s">
        <v>557</v>
      </c>
      <c r="W203" s="119" t="s">
        <v>557</v>
      </c>
      <c r="X203" s="140" t="s">
        <v>557</v>
      </c>
      <c r="Y203" s="119" t="s">
        <v>557</v>
      </c>
      <c r="Z203" s="119" t="s">
        <v>557</v>
      </c>
      <c r="AA203" s="119" t="s">
        <v>557</v>
      </c>
      <c r="AI203" s="97" t="s">
        <v>592</v>
      </c>
      <c r="AJ203" s="99" t="s">
        <v>557</v>
      </c>
      <c r="AK203" s="99" t="s">
        <v>557</v>
      </c>
      <c r="AL203" s="99" t="s">
        <v>557</v>
      </c>
      <c r="AM203" s="99" t="s">
        <v>557</v>
      </c>
      <c r="AN203" s="99" t="s">
        <v>557</v>
      </c>
      <c r="AO203" s="99" t="s">
        <v>557</v>
      </c>
      <c r="AP203" s="99" t="s">
        <v>557</v>
      </c>
      <c r="AQ203" s="99" t="s">
        <v>557</v>
      </c>
      <c r="AR203" s="99" t="s">
        <v>557</v>
      </c>
      <c r="AS203" s="99" t="s">
        <v>557</v>
      </c>
      <c r="AT203" s="99" t="s">
        <v>557</v>
      </c>
      <c r="AU203" s="99" t="s">
        <v>557</v>
      </c>
      <c r="AV203" s="99" t="s">
        <v>557</v>
      </c>
      <c r="AW203" s="99" t="s">
        <v>557</v>
      </c>
      <c r="AX203" s="99" t="s">
        <v>557</v>
      </c>
      <c r="AY203" s="99" t="s">
        <v>557</v>
      </c>
      <c r="AZ203" s="99" t="s">
        <v>557</v>
      </c>
      <c r="BA203" s="99" t="s">
        <v>557</v>
      </c>
      <c r="BB203" s="99" t="s">
        <v>902</v>
      </c>
      <c r="BC203" s="99" t="s">
        <v>557</v>
      </c>
      <c r="BD203" s="99" t="s">
        <v>557</v>
      </c>
      <c r="BE203" s="99" t="s">
        <v>900</v>
      </c>
      <c r="BF203" s="99" t="s">
        <v>557</v>
      </c>
      <c r="BG203" s="99" t="s">
        <v>557</v>
      </c>
      <c r="BH203" s="99" t="s">
        <v>557</v>
      </c>
      <c r="BI203" s="99" t="s">
        <v>557</v>
      </c>
    </row>
    <row r="204" spans="1:61" ht="36.6" thickBot="1" x14ac:dyDescent="0.35">
      <c r="A204" s="97" t="s">
        <v>593</v>
      </c>
      <c r="B204" s="140" t="s">
        <v>557</v>
      </c>
      <c r="C204" s="140" t="s">
        <v>557</v>
      </c>
      <c r="D204" s="140" t="s">
        <v>873</v>
      </c>
      <c r="E204" s="140" t="s">
        <v>557</v>
      </c>
      <c r="F204" s="119" t="s">
        <v>557</v>
      </c>
      <c r="G204" s="119" t="s">
        <v>557</v>
      </c>
      <c r="H204" s="119" t="s">
        <v>557</v>
      </c>
      <c r="I204" s="119" t="s">
        <v>557</v>
      </c>
      <c r="J204" s="119" t="s">
        <v>557</v>
      </c>
      <c r="K204" s="140" t="s">
        <v>882</v>
      </c>
      <c r="L204" s="140" t="s">
        <v>557</v>
      </c>
      <c r="M204" s="119" t="s">
        <v>557</v>
      </c>
      <c r="N204" s="119" t="s">
        <v>557</v>
      </c>
      <c r="O204" s="119" t="s">
        <v>557</v>
      </c>
      <c r="P204" s="140" t="s">
        <v>557</v>
      </c>
      <c r="Q204" s="119" t="s">
        <v>557</v>
      </c>
      <c r="R204" s="140" t="s">
        <v>557</v>
      </c>
      <c r="S204" s="119" t="s">
        <v>557</v>
      </c>
      <c r="T204" s="140" t="s">
        <v>557</v>
      </c>
      <c r="U204" s="119" t="s">
        <v>557</v>
      </c>
      <c r="V204" s="140" t="s">
        <v>557</v>
      </c>
      <c r="W204" s="119" t="s">
        <v>557</v>
      </c>
      <c r="X204" s="140" t="s">
        <v>557</v>
      </c>
      <c r="Y204" s="119" t="s">
        <v>557</v>
      </c>
      <c r="Z204" s="119" t="s">
        <v>557</v>
      </c>
      <c r="AA204" s="119" t="s">
        <v>557</v>
      </c>
      <c r="AI204" s="97" t="s">
        <v>593</v>
      </c>
      <c r="AJ204" s="99" t="s">
        <v>557</v>
      </c>
      <c r="AK204" s="99" t="s">
        <v>557</v>
      </c>
      <c r="AL204" s="99" t="s">
        <v>557</v>
      </c>
      <c r="AM204" s="99" t="s">
        <v>557</v>
      </c>
      <c r="AN204" s="99" t="s">
        <v>557</v>
      </c>
      <c r="AO204" s="99" t="s">
        <v>557</v>
      </c>
      <c r="AP204" s="99" t="s">
        <v>557</v>
      </c>
      <c r="AQ204" s="99" t="s">
        <v>557</v>
      </c>
      <c r="AR204" s="99" t="s">
        <v>557</v>
      </c>
      <c r="AS204" s="99" t="s">
        <v>557</v>
      </c>
      <c r="AT204" s="99" t="s">
        <v>557</v>
      </c>
      <c r="AU204" s="99" t="s">
        <v>557</v>
      </c>
      <c r="AV204" s="99" t="s">
        <v>557</v>
      </c>
      <c r="AW204" s="99" t="s">
        <v>557</v>
      </c>
      <c r="AX204" s="99" t="s">
        <v>557</v>
      </c>
      <c r="AY204" s="99" t="s">
        <v>557</v>
      </c>
      <c r="AZ204" s="99" t="s">
        <v>557</v>
      </c>
      <c r="BA204" s="99" t="s">
        <v>557</v>
      </c>
      <c r="BB204" s="99" t="s">
        <v>902</v>
      </c>
      <c r="BC204" s="99" t="s">
        <v>557</v>
      </c>
      <c r="BD204" s="99" t="s">
        <v>557</v>
      </c>
      <c r="BE204" s="99" t="s">
        <v>900</v>
      </c>
      <c r="BF204" s="99" t="s">
        <v>557</v>
      </c>
      <c r="BG204" s="99" t="s">
        <v>557</v>
      </c>
      <c r="BH204" s="99" t="s">
        <v>557</v>
      </c>
      <c r="BI204" s="99" t="s">
        <v>557</v>
      </c>
    </row>
    <row r="205" spans="1:61" ht="27.6" thickBot="1" x14ac:dyDescent="0.35">
      <c r="A205" s="97" t="s">
        <v>594</v>
      </c>
      <c r="B205" s="140" t="s">
        <v>557</v>
      </c>
      <c r="C205" s="140" t="s">
        <v>557</v>
      </c>
      <c r="D205" s="140" t="s">
        <v>873</v>
      </c>
      <c r="E205" s="140" t="s">
        <v>557</v>
      </c>
      <c r="F205" s="119" t="s">
        <v>557</v>
      </c>
      <c r="G205" s="119" t="s">
        <v>557</v>
      </c>
      <c r="H205" s="119" t="s">
        <v>557</v>
      </c>
      <c r="I205" s="119" t="s">
        <v>557</v>
      </c>
      <c r="J205" s="119" t="s">
        <v>557</v>
      </c>
      <c r="K205" s="140" t="s">
        <v>882</v>
      </c>
      <c r="L205" s="140" t="s">
        <v>557</v>
      </c>
      <c r="M205" s="119" t="s">
        <v>557</v>
      </c>
      <c r="N205" s="119" t="s">
        <v>557</v>
      </c>
      <c r="O205" s="119" t="s">
        <v>557</v>
      </c>
      <c r="P205" s="140" t="s">
        <v>557</v>
      </c>
      <c r="Q205" s="119" t="s">
        <v>557</v>
      </c>
      <c r="R205" s="140" t="s">
        <v>557</v>
      </c>
      <c r="S205" s="119" t="s">
        <v>557</v>
      </c>
      <c r="T205" s="140" t="s">
        <v>557</v>
      </c>
      <c r="U205" s="119" t="s">
        <v>557</v>
      </c>
      <c r="V205" s="140" t="s">
        <v>557</v>
      </c>
      <c r="W205" s="119" t="s">
        <v>557</v>
      </c>
      <c r="X205" s="140" t="s">
        <v>557</v>
      </c>
      <c r="Y205" s="119" t="s">
        <v>557</v>
      </c>
      <c r="Z205" s="119" t="s">
        <v>557</v>
      </c>
      <c r="AA205" s="119" t="s">
        <v>557</v>
      </c>
      <c r="AI205" s="97" t="s">
        <v>594</v>
      </c>
      <c r="AJ205" s="99" t="s">
        <v>557</v>
      </c>
      <c r="AK205" s="99" t="s">
        <v>557</v>
      </c>
      <c r="AL205" s="99" t="s">
        <v>557</v>
      </c>
      <c r="AM205" s="99" t="s">
        <v>557</v>
      </c>
      <c r="AN205" s="99" t="s">
        <v>557</v>
      </c>
      <c r="AO205" s="99" t="s">
        <v>557</v>
      </c>
      <c r="AP205" s="99" t="s">
        <v>557</v>
      </c>
      <c r="AQ205" s="99" t="s">
        <v>557</v>
      </c>
      <c r="AR205" s="99" t="s">
        <v>557</v>
      </c>
      <c r="AS205" s="99" t="s">
        <v>557</v>
      </c>
      <c r="AT205" s="99" t="s">
        <v>557</v>
      </c>
      <c r="AU205" s="99" t="s">
        <v>557</v>
      </c>
      <c r="AV205" s="99" t="s">
        <v>557</v>
      </c>
      <c r="AW205" s="99" t="s">
        <v>557</v>
      </c>
      <c r="AX205" s="99" t="s">
        <v>557</v>
      </c>
      <c r="AY205" s="99" t="s">
        <v>557</v>
      </c>
      <c r="AZ205" s="99" t="s">
        <v>557</v>
      </c>
      <c r="BA205" s="99" t="s">
        <v>557</v>
      </c>
      <c r="BB205" s="99" t="s">
        <v>557</v>
      </c>
      <c r="BC205" s="99" t="s">
        <v>557</v>
      </c>
      <c r="BD205" s="99" t="s">
        <v>557</v>
      </c>
      <c r="BE205" s="99" t="s">
        <v>903</v>
      </c>
      <c r="BF205" s="99" t="s">
        <v>557</v>
      </c>
      <c r="BG205" s="99" t="s">
        <v>557</v>
      </c>
      <c r="BH205" s="99" t="s">
        <v>557</v>
      </c>
      <c r="BI205" s="99" t="s">
        <v>557</v>
      </c>
    </row>
    <row r="206" spans="1:61" ht="27.6" thickBot="1" x14ac:dyDescent="0.35">
      <c r="A206" s="97" t="s">
        <v>595</v>
      </c>
      <c r="B206" s="140" t="s">
        <v>557</v>
      </c>
      <c r="C206" s="140" t="s">
        <v>557</v>
      </c>
      <c r="D206" s="140" t="s">
        <v>557</v>
      </c>
      <c r="E206" s="140" t="s">
        <v>557</v>
      </c>
      <c r="F206" s="119" t="s">
        <v>557</v>
      </c>
      <c r="G206" s="119" t="s">
        <v>557</v>
      </c>
      <c r="H206" s="119" t="s">
        <v>557</v>
      </c>
      <c r="I206" s="119" t="s">
        <v>557</v>
      </c>
      <c r="J206" s="119" t="s">
        <v>557</v>
      </c>
      <c r="K206" s="140" t="s">
        <v>882</v>
      </c>
      <c r="L206" s="140" t="s">
        <v>557</v>
      </c>
      <c r="M206" s="119" t="s">
        <v>557</v>
      </c>
      <c r="N206" s="119" t="s">
        <v>557</v>
      </c>
      <c r="O206" s="119" t="s">
        <v>557</v>
      </c>
      <c r="P206" s="140" t="s">
        <v>557</v>
      </c>
      <c r="Q206" s="119" t="s">
        <v>557</v>
      </c>
      <c r="R206" s="140" t="s">
        <v>557</v>
      </c>
      <c r="S206" s="119" t="s">
        <v>557</v>
      </c>
      <c r="T206" s="140" t="s">
        <v>557</v>
      </c>
      <c r="U206" s="119" t="s">
        <v>557</v>
      </c>
      <c r="V206" s="140" t="s">
        <v>557</v>
      </c>
      <c r="W206" s="119" t="s">
        <v>557</v>
      </c>
      <c r="X206" s="140" t="s">
        <v>557</v>
      </c>
      <c r="Y206" s="119" t="s">
        <v>557</v>
      </c>
      <c r="Z206" s="119" t="s">
        <v>557</v>
      </c>
      <c r="AA206" s="119" t="s">
        <v>557</v>
      </c>
      <c r="AI206" s="97" t="s">
        <v>595</v>
      </c>
      <c r="AJ206" s="99" t="s">
        <v>557</v>
      </c>
      <c r="AK206" s="99" t="s">
        <v>557</v>
      </c>
      <c r="AL206" s="99" t="s">
        <v>557</v>
      </c>
      <c r="AM206" s="99" t="s">
        <v>557</v>
      </c>
      <c r="AN206" s="99" t="s">
        <v>557</v>
      </c>
      <c r="AO206" s="99" t="s">
        <v>557</v>
      </c>
      <c r="AP206" s="99" t="s">
        <v>557</v>
      </c>
      <c r="AQ206" s="99" t="s">
        <v>557</v>
      </c>
      <c r="AR206" s="99" t="s">
        <v>557</v>
      </c>
      <c r="AS206" s="99" t="s">
        <v>557</v>
      </c>
      <c r="AT206" s="99" t="s">
        <v>557</v>
      </c>
      <c r="AU206" s="99" t="s">
        <v>557</v>
      </c>
      <c r="AV206" s="99" t="s">
        <v>557</v>
      </c>
      <c r="AW206" s="99" t="s">
        <v>557</v>
      </c>
      <c r="AX206" s="99" t="s">
        <v>557</v>
      </c>
      <c r="AY206" s="99" t="s">
        <v>557</v>
      </c>
      <c r="AZ206" s="99" t="s">
        <v>557</v>
      </c>
      <c r="BA206" s="99" t="s">
        <v>557</v>
      </c>
      <c r="BB206" s="99" t="s">
        <v>557</v>
      </c>
      <c r="BC206" s="99" t="s">
        <v>557</v>
      </c>
      <c r="BD206" s="99" t="s">
        <v>557</v>
      </c>
      <c r="BE206" s="99" t="s">
        <v>904</v>
      </c>
      <c r="BF206" s="99" t="s">
        <v>557</v>
      </c>
      <c r="BG206" s="99" t="s">
        <v>557</v>
      </c>
      <c r="BH206" s="99" t="s">
        <v>557</v>
      </c>
      <c r="BI206" s="99" t="s">
        <v>557</v>
      </c>
    </row>
    <row r="207" spans="1:61" ht="27.6" thickBot="1" x14ac:dyDescent="0.35">
      <c r="A207" s="97" t="s">
        <v>596</v>
      </c>
      <c r="B207" s="140" t="s">
        <v>557</v>
      </c>
      <c r="C207" s="140" t="s">
        <v>557</v>
      </c>
      <c r="D207" s="140" t="s">
        <v>557</v>
      </c>
      <c r="E207" s="140" t="s">
        <v>557</v>
      </c>
      <c r="F207" s="119" t="s">
        <v>557</v>
      </c>
      <c r="G207" s="119" t="s">
        <v>557</v>
      </c>
      <c r="H207" s="119" t="s">
        <v>557</v>
      </c>
      <c r="I207" s="119" t="s">
        <v>557</v>
      </c>
      <c r="J207" s="119" t="s">
        <v>557</v>
      </c>
      <c r="K207" s="140" t="s">
        <v>882</v>
      </c>
      <c r="L207" s="140" t="s">
        <v>557</v>
      </c>
      <c r="M207" s="119" t="s">
        <v>557</v>
      </c>
      <c r="N207" s="119" t="s">
        <v>557</v>
      </c>
      <c r="O207" s="119" t="s">
        <v>557</v>
      </c>
      <c r="P207" s="140" t="s">
        <v>557</v>
      </c>
      <c r="Q207" s="119" t="s">
        <v>557</v>
      </c>
      <c r="R207" s="140" t="s">
        <v>557</v>
      </c>
      <c r="S207" s="119" t="s">
        <v>557</v>
      </c>
      <c r="T207" s="140" t="s">
        <v>557</v>
      </c>
      <c r="U207" s="119" t="s">
        <v>557</v>
      </c>
      <c r="V207" s="140" t="s">
        <v>557</v>
      </c>
      <c r="W207" s="119" t="s">
        <v>557</v>
      </c>
      <c r="X207" s="140" t="s">
        <v>557</v>
      </c>
      <c r="Y207" s="119" t="s">
        <v>557</v>
      </c>
      <c r="Z207" s="119" t="s">
        <v>557</v>
      </c>
      <c r="AA207" s="119" t="s">
        <v>557</v>
      </c>
      <c r="AI207" s="97" t="s">
        <v>596</v>
      </c>
      <c r="AJ207" s="99" t="s">
        <v>557</v>
      </c>
      <c r="AK207" s="99" t="s">
        <v>557</v>
      </c>
      <c r="AL207" s="99" t="s">
        <v>557</v>
      </c>
      <c r="AM207" s="99" t="s">
        <v>557</v>
      </c>
      <c r="AN207" s="99" t="s">
        <v>557</v>
      </c>
      <c r="AO207" s="99" t="s">
        <v>557</v>
      </c>
      <c r="AP207" s="99" t="s">
        <v>557</v>
      </c>
      <c r="AQ207" s="99" t="s">
        <v>557</v>
      </c>
      <c r="AR207" s="99" t="s">
        <v>557</v>
      </c>
      <c r="AS207" s="99" t="s">
        <v>557</v>
      </c>
      <c r="AT207" s="99" t="s">
        <v>557</v>
      </c>
      <c r="AU207" s="99" t="s">
        <v>557</v>
      </c>
      <c r="AV207" s="99" t="s">
        <v>557</v>
      </c>
      <c r="AW207" s="99" t="s">
        <v>557</v>
      </c>
      <c r="AX207" s="99" t="s">
        <v>557</v>
      </c>
      <c r="AY207" s="99" t="s">
        <v>557</v>
      </c>
      <c r="AZ207" s="99" t="s">
        <v>557</v>
      </c>
      <c r="BA207" s="99" t="s">
        <v>557</v>
      </c>
      <c r="BB207" s="99" t="s">
        <v>557</v>
      </c>
      <c r="BC207" s="99" t="s">
        <v>557</v>
      </c>
      <c r="BD207" s="99" t="s">
        <v>557</v>
      </c>
      <c r="BE207" s="99" t="s">
        <v>904</v>
      </c>
      <c r="BF207" s="99" t="s">
        <v>557</v>
      </c>
      <c r="BG207" s="99" t="s">
        <v>557</v>
      </c>
      <c r="BH207" s="99" t="s">
        <v>557</v>
      </c>
      <c r="BI207" s="99" t="s">
        <v>557</v>
      </c>
    </row>
    <row r="208" spans="1:61" ht="27.6" thickBot="1" x14ac:dyDescent="0.35">
      <c r="A208" s="97" t="s">
        <v>597</v>
      </c>
      <c r="B208" s="140" t="s">
        <v>557</v>
      </c>
      <c r="C208" s="140" t="s">
        <v>557</v>
      </c>
      <c r="D208" s="140" t="s">
        <v>557</v>
      </c>
      <c r="E208" s="140" t="s">
        <v>557</v>
      </c>
      <c r="F208" s="119" t="s">
        <v>557</v>
      </c>
      <c r="G208" s="119" t="s">
        <v>557</v>
      </c>
      <c r="H208" s="119" t="s">
        <v>557</v>
      </c>
      <c r="I208" s="119" t="s">
        <v>557</v>
      </c>
      <c r="J208" s="119" t="s">
        <v>557</v>
      </c>
      <c r="K208" s="140" t="s">
        <v>882</v>
      </c>
      <c r="L208" s="140" t="s">
        <v>557</v>
      </c>
      <c r="M208" s="119" t="s">
        <v>557</v>
      </c>
      <c r="N208" s="119" t="s">
        <v>557</v>
      </c>
      <c r="O208" s="119" t="s">
        <v>557</v>
      </c>
      <c r="P208" s="140" t="s">
        <v>557</v>
      </c>
      <c r="Q208" s="119" t="s">
        <v>557</v>
      </c>
      <c r="R208" s="140" t="s">
        <v>557</v>
      </c>
      <c r="S208" s="119" t="s">
        <v>557</v>
      </c>
      <c r="T208" s="140" t="s">
        <v>557</v>
      </c>
      <c r="U208" s="119" t="s">
        <v>557</v>
      </c>
      <c r="V208" s="140" t="s">
        <v>557</v>
      </c>
      <c r="W208" s="119" t="s">
        <v>557</v>
      </c>
      <c r="X208" s="140" t="s">
        <v>557</v>
      </c>
      <c r="Y208" s="119" t="s">
        <v>557</v>
      </c>
      <c r="Z208" s="119" t="s">
        <v>557</v>
      </c>
      <c r="AA208" s="119" t="s">
        <v>557</v>
      </c>
      <c r="AI208" s="97" t="s">
        <v>597</v>
      </c>
      <c r="AJ208" s="99" t="s">
        <v>557</v>
      </c>
      <c r="AK208" s="99" t="s">
        <v>557</v>
      </c>
      <c r="AL208" s="99" t="s">
        <v>557</v>
      </c>
      <c r="AM208" s="99" t="s">
        <v>557</v>
      </c>
      <c r="AN208" s="99" t="s">
        <v>557</v>
      </c>
      <c r="AO208" s="99" t="s">
        <v>557</v>
      </c>
      <c r="AP208" s="99" t="s">
        <v>557</v>
      </c>
      <c r="AQ208" s="99" t="s">
        <v>557</v>
      </c>
      <c r="AR208" s="99" t="s">
        <v>557</v>
      </c>
      <c r="AS208" s="99" t="s">
        <v>557</v>
      </c>
      <c r="AT208" s="99" t="s">
        <v>557</v>
      </c>
      <c r="AU208" s="99" t="s">
        <v>557</v>
      </c>
      <c r="AV208" s="99" t="s">
        <v>557</v>
      </c>
      <c r="AW208" s="99" t="s">
        <v>557</v>
      </c>
      <c r="AX208" s="99" t="s">
        <v>557</v>
      </c>
      <c r="AY208" s="99" t="s">
        <v>557</v>
      </c>
      <c r="AZ208" s="99" t="s">
        <v>557</v>
      </c>
      <c r="BA208" s="99" t="s">
        <v>557</v>
      </c>
      <c r="BB208" s="99" t="s">
        <v>557</v>
      </c>
      <c r="BC208" s="99" t="s">
        <v>557</v>
      </c>
      <c r="BD208" s="99" t="s">
        <v>557</v>
      </c>
      <c r="BE208" s="99" t="s">
        <v>557</v>
      </c>
      <c r="BF208" s="99" t="s">
        <v>557</v>
      </c>
      <c r="BG208" s="99" t="s">
        <v>557</v>
      </c>
      <c r="BH208" s="99" t="s">
        <v>557</v>
      </c>
      <c r="BI208" s="99" t="s">
        <v>557</v>
      </c>
    </row>
    <row r="209" spans="1:61" ht="27.6" thickBot="1" x14ac:dyDescent="0.35">
      <c r="A209" s="97" t="s">
        <v>598</v>
      </c>
      <c r="B209" s="140" t="s">
        <v>557</v>
      </c>
      <c r="C209" s="140" t="s">
        <v>557</v>
      </c>
      <c r="D209" s="140" t="s">
        <v>557</v>
      </c>
      <c r="E209" s="140" t="s">
        <v>557</v>
      </c>
      <c r="F209" s="119" t="s">
        <v>557</v>
      </c>
      <c r="G209" s="119" t="s">
        <v>557</v>
      </c>
      <c r="H209" s="119" t="s">
        <v>557</v>
      </c>
      <c r="I209" s="119" t="s">
        <v>557</v>
      </c>
      <c r="J209" s="119" t="s">
        <v>557</v>
      </c>
      <c r="K209" s="140" t="s">
        <v>882</v>
      </c>
      <c r="L209" s="140" t="s">
        <v>557</v>
      </c>
      <c r="M209" s="119" t="s">
        <v>557</v>
      </c>
      <c r="N209" s="119" t="s">
        <v>557</v>
      </c>
      <c r="O209" s="119" t="s">
        <v>557</v>
      </c>
      <c r="P209" s="140" t="s">
        <v>557</v>
      </c>
      <c r="Q209" s="119" t="s">
        <v>557</v>
      </c>
      <c r="R209" s="140" t="s">
        <v>557</v>
      </c>
      <c r="S209" s="119" t="s">
        <v>557</v>
      </c>
      <c r="T209" s="140" t="s">
        <v>557</v>
      </c>
      <c r="U209" s="119" t="s">
        <v>557</v>
      </c>
      <c r="V209" s="140" t="s">
        <v>557</v>
      </c>
      <c r="W209" s="119" t="s">
        <v>557</v>
      </c>
      <c r="X209" s="140" t="s">
        <v>557</v>
      </c>
      <c r="Y209" s="119" t="s">
        <v>557</v>
      </c>
      <c r="Z209" s="119" t="s">
        <v>557</v>
      </c>
      <c r="AA209" s="119" t="s">
        <v>557</v>
      </c>
      <c r="AI209" s="97" t="s">
        <v>598</v>
      </c>
      <c r="AJ209" s="99" t="s">
        <v>557</v>
      </c>
      <c r="AK209" s="99" t="s">
        <v>557</v>
      </c>
      <c r="AL209" s="99" t="s">
        <v>557</v>
      </c>
      <c r="AM209" s="99" t="s">
        <v>557</v>
      </c>
      <c r="AN209" s="99" t="s">
        <v>557</v>
      </c>
      <c r="AO209" s="99" t="s">
        <v>557</v>
      </c>
      <c r="AP209" s="99" t="s">
        <v>557</v>
      </c>
      <c r="AQ209" s="99" t="s">
        <v>557</v>
      </c>
      <c r="AR209" s="99" t="s">
        <v>557</v>
      </c>
      <c r="AS209" s="99" t="s">
        <v>557</v>
      </c>
      <c r="AT209" s="99" t="s">
        <v>557</v>
      </c>
      <c r="AU209" s="99" t="s">
        <v>557</v>
      </c>
      <c r="AV209" s="99" t="s">
        <v>557</v>
      </c>
      <c r="AW209" s="99" t="s">
        <v>557</v>
      </c>
      <c r="AX209" s="99" t="s">
        <v>557</v>
      </c>
      <c r="AY209" s="99" t="s">
        <v>557</v>
      </c>
      <c r="AZ209" s="99" t="s">
        <v>557</v>
      </c>
      <c r="BA209" s="99" t="s">
        <v>557</v>
      </c>
      <c r="BB209" s="99" t="s">
        <v>557</v>
      </c>
      <c r="BC209" s="99" t="s">
        <v>557</v>
      </c>
      <c r="BD209" s="99" t="s">
        <v>557</v>
      </c>
      <c r="BE209" s="99" t="s">
        <v>557</v>
      </c>
      <c r="BF209" s="99" t="s">
        <v>557</v>
      </c>
      <c r="BG209" s="99" t="s">
        <v>557</v>
      </c>
      <c r="BH209" s="99" t="s">
        <v>557</v>
      </c>
      <c r="BI209" s="99" t="s">
        <v>557</v>
      </c>
    </row>
    <row r="210" spans="1:61" ht="27.6" thickBot="1" x14ac:dyDescent="0.35">
      <c r="A210" s="97" t="s">
        <v>599</v>
      </c>
      <c r="B210" s="140" t="s">
        <v>557</v>
      </c>
      <c r="C210" s="140" t="s">
        <v>557</v>
      </c>
      <c r="D210" s="140" t="s">
        <v>557</v>
      </c>
      <c r="E210" s="140" t="s">
        <v>557</v>
      </c>
      <c r="F210" s="119" t="s">
        <v>557</v>
      </c>
      <c r="G210" s="119" t="s">
        <v>557</v>
      </c>
      <c r="H210" s="119" t="s">
        <v>557</v>
      </c>
      <c r="I210" s="119" t="s">
        <v>557</v>
      </c>
      <c r="J210" s="119" t="s">
        <v>557</v>
      </c>
      <c r="K210" s="140" t="s">
        <v>882</v>
      </c>
      <c r="L210" s="140" t="s">
        <v>557</v>
      </c>
      <c r="M210" s="119" t="s">
        <v>557</v>
      </c>
      <c r="N210" s="119" t="s">
        <v>557</v>
      </c>
      <c r="O210" s="119" t="s">
        <v>557</v>
      </c>
      <c r="P210" s="140" t="s">
        <v>557</v>
      </c>
      <c r="Q210" s="119" t="s">
        <v>557</v>
      </c>
      <c r="R210" s="140" t="s">
        <v>557</v>
      </c>
      <c r="S210" s="119" t="s">
        <v>557</v>
      </c>
      <c r="T210" s="140" t="s">
        <v>557</v>
      </c>
      <c r="U210" s="119" t="s">
        <v>557</v>
      </c>
      <c r="V210" s="140" t="s">
        <v>557</v>
      </c>
      <c r="W210" s="119" t="s">
        <v>557</v>
      </c>
      <c r="X210" s="140" t="s">
        <v>557</v>
      </c>
      <c r="Y210" s="119" t="s">
        <v>557</v>
      </c>
      <c r="Z210" s="119" t="s">
        <v>557</v>
      </c>
      <c r="AA210" s="119" t="s">
        <v>557</v>
      </c>
      <c r="AI210" s="97" t="s">
        <v>599</v>
      </c>
      <c r="AJ210" s="99" t="s">
        <v>557</v>
      </c>
      <c r="AK210" s="99" t="s">
        <v>557</v>
      </c>
      <c r="AL210" s="99" t="s">
        <v>557</v>
      </c>
      <c r="AM210" s="99" t="s">
        <v>557</v>
      </c>
      <c r="AN210" s="99" t="s">
        <v>557</v>
      </c>
      <c r="AO210" s="99" t="s">
        <v>557</v>
      </c>
      <c r="AP210" s="99" t="s">
        <v>557</v>
      </c>
      <c r="AQ210" s="99" t="s">
        <v>557</v>
      </c>
      <c r="AR210" s="99" t="s">
        <v>557</v>
      </c>
      <c r="AS210" s="99" t="s">
        <v>557</v>
      </c>
      <c r="AT210" s="99" t="s">
        <v>557</v>
      </c>
      <c r="AU210" s="99" t="s">
        <v>557</v>
      </c>
      <c r="AV210" s="99" t="s">
        <v>557</v>
      </c>
      <c r="AW210" s="99" t="s">
        <v>557</v>
      </c>
      <c r="AX210" s="99" t="s">
        <v>557</v>
      </c>
      <c r="AY210" s="99" t="s">
        <v>557</v>
      </c>
      <c r="AZ210" s="99" t="s">
        <v>557</v>
      </c>
      <c r="BA210" s="99" t="s">
        <v>557</v>
      </c>
      <c r="BB210" s="99" t="s">
        <v>557</v>
      </c>
      <c r="BC210" s="99" t="s">
        <v>557</v>
      </c>
      <c r="BD210" s="99" t="s">
        <v>557</v>
      </c>
      <c r="BE210" s="99" t="s">
        <v>557</v>
      </c>
      <c r="BF210" s="99" t="s">
        <v>557</v>
      </c>
      <c r="BG210" s="99" t="s">
        <v>557</v>
      </c>
      <c r="BH210" s="99" t="s">
        <v>557</v>
      </c>
      <c r="BI210" s="99" t="s">
        <v>557</v>
      </c>
    </row>
    <row r="211" spans="1:61" ht="27.6" thickBot="1" x14ac:dyDescent="0.35">
      <c r="A211" s="97" t="s">
        <v>600</v>
      </c>
      <c r="B211" s="140" t="s">
        <v>557</v>
      </c>
      <c r="C211" s="140" t="s">
        <v>557</v>
      </c>
      <c r="D211" s="140" t="s">
        <v>557</v>
      </c>
      <c r="E211" s="140" t="s">
        <v>557</v>
      </c>
      <c r="F211" s="119" t="s">
        <v>557</v>
      </c>
      <c r="G211" s="119" t="s">
        <v>557</v>
      </c>
      <c r="H211" s="119" t="s">
        <v>557</v>
      </c>
      <c r="I211" s="119" t="s">
        <v>557</v>
      </c>
      <c r="J211" s="119" t="s">
        <v>557</v>
      </c>
      <c r="K211" s="140" t="s">
        <v>882</v>
      </c>
      <c r="L211" s="140" t="s">
        <v>557</v>
      </c>
      <c r="M211" s="119" t="s">
        <v>557</v>
      </c>
      <c r="N211" s="119" t="s">
        <v>557</v>
      </c>
      <c r="O211" s="119" t="s">
        <v>557</v>
      </c>
      <c r="P211" s="140" t="s">
        <v>557</v>
      </c>
      <c r="Q211" s="119" t="s">
        <v>557</v>
      </c>
      <c r="R211" s="140" t="s">
        <v>557</v>
      </c>
      <c r="S211" s="119" t="s">
        <v>557</v>
      </c>
      <c r="T211" s="140" t="s">
        <v>557</v>
      </c>
      <c r="U211" s="119" t="s">
        <v>557</v>
      </c>
      <c r="V211" s="140" t="s">
        <v>557</v>
      </c>
      <c r="W211" s="119" t="s">
        <v>557</v>
      </c>
      <c r="X211" s="140" t="s">
        <v>557</v>
      </c>
      <c r="Y211" s="119" t="s">
        <v>557</v>
      </c>
      <c r="Z211" s="119" t="s">
        <v>557</v>
      </c>
      <c r="AA211" s="119" t="s">
        <v>557</v>
      </c>
      <c r="AI211" s="97" t="s">
        <v>600</v>
      </c>
      <c r="AJ211" s="99" t="s">
        <v>557</v>
      </c>
      <c r="AK211" s="99" t="s">
        <v>557</v>
      </c>
      <c r="AL211" s="99" t="s">
        <v>557</v>
      </c>
      <c r="AM211" s="99" t="s">
        <v>557</v>
      </c>
      <c r="AN211" s="99" t="s">
        <v>557</v>
      </c>
      <c r="AO211" s="99" t="s">
        <v>557</v>
      </c>
      <c r="AP211" s="99" t="s">
        <v>557</v>
      </c>
      <c r="AQ211" s="99" t="s">
        <v>557</v>
      </c>
      <c r="AR211" s="99" t="s">
        <v>557</v>
      </c>
      <c r="AS211" s="99" t="s">
        <v>557</v>
      </c>
      <c r="AT211" s="99" t="s">
        <v>557</v>
      </c>
      <c r="AU211" s="99" t="s">
        <v>557</v>
      </c>
      <c r="AV211" s="99" t="s">
        <v>557</v>
      </c>
      <c r="AW211" s="99" t="s">
        <v>557</v>
      </c>
      <c r="AX211" s="99" t="s">
        <v>557</v>
      </c>
      <c r="AY211" s="99" t="s">
        <v>557</v>
      </c>
      <c r="AZ211" s="99" t="s">
        <v>557</v>
      </c>
      <c r="BA211" s="99" t="s">
        <v>557</v>
      </c>
      <c r="BB211" s="99" t="s">
        <v>557</v>
      </c>
      <c r="BC211" s="99" t="s">
        <v>557</v>
      </c>
      <c r="BD211" s="99" t="s">
        <v>557</v>
      </c>
      <c r="BE211" s="99" t="s">
        <v>557</v>
      </c>
      <c r="BF211" s="99" t="s">
        <v>557</v>
      </c>
      <c r="BG211" s="99" t="s">
        <v>557</v>
      </c>
      <c r="BH211" s="99" t="s">
        <v>557</v>
      </c>
      <c r="BI211" s="99" t="s">
        <v>557</v>
      </c>
    </row>
    <row r="212" spans="1:61" ht="27.6" thickBot="1" x14ac:dyDescent="0.35">
      <c r="A212" s="97" t="s">
        <v>601</v>
      </c>
      <c r="B212" s="140" t="s">
        <v>557</v>
      </c>
      <c r="C212" s="140" t="s">
        <v>557</v>
      </c>
      <c r="D212" s="140" t="s">
        <v>557</v>
      </c>
      <c r="E212" s="140" t="s">
        <v>557</v>
      </c>
      <c r="F212" s="119" t="s">
        <v>557</v>
      </c>
      <c r="G212" s="119" t="s">
        <v>557</v>
      </c>
      <c r="H212" s="119" t="s">
        <v>557</v>
      </c>
      <c r="I212" s="119" t="s">
        <v>557</v>
      </c>
      <c r="J212" s="119" t="s">
        <v>557</v>
      </c>
      <c r="K212" s="140" t="s">
        <v>882</v>
      </c>
      <c r="L212" s="140" t="s">
        <v>557</v>
      </c>
      <c r="M212" s="119" t="s">
        <v>557</v>
      </c>
      <c r="N212" s="119" t="s">
        <v>557</v>
      </c>
      <c r="O212" s="119" t="s">
        <v>557</v>
      </c>
      <c r="P212" s="140" t="s">
        <v>557</v>
      </c>
      <c r="Q212" s="119" t="s">
        <v>557</v>
      </c>
      <c r="R212" s="140" t="s">
        <v>557</v>
      </c>
      <c r="S212" s="119" t="s">
        <v>557</v>
      </c>
      <c r="T212" s="140" t="s">
        <v>557</v>
      </c>
      <c r="U212" s="119" t="s">
        <v>557</v>
      </c>
      <c r="V212" s="140" t="s">
        <v>557</v>
      </c>
      <c r="W212" s="119" t="s">
        <v>557</v>
      </c>
      <c r="X212" s="140" t="s">
        <v>557</v>
      </c>
      <c r="Y212" s="119" t="s">
        <v>557</v>
      </c>
      <c r="Z212" s="119" t="s">
        <v>557</v>
      </c>
      <c r="AA212" s="119" t="s">
        <v>557</v>
      </c>
      <c r="AI212" s="97" t="s">
        <v>601</v>
      </c>
      <c r="AJ212" s="99" t="s">
        <v>557</v>
      </c>
      <c r="AK212" s="99" t="s">
        <v>557</v>
      </c>
      <c r="AL212" s="99" t="s">
        <v>557</v>
      </c>
      <c r="AM212" s="99" t="s">
        <v>557</v>
      </c>
      <c r="AN212" s="99" t="s">
        <v>557</v>
      </c>
      <c r="AO212" s="99" t="s">
        <v>557</v>
      </c>
      <c r="AP212" s="99" t="s">
        <v>557</v>
      </c>
      <c r="AQ212" s="99" t="s">
        <v>557</v>
      </c>
      <c r="AR212" s="99" t="s">
        <v>557</v>
      </c>
      <c r="AS212" s="99" t="s">
        <v>557</v>
      </c>
      <c r="AT212" s="99" t="s">
        <v>557</v>
      </c>
      <c r="AU212" s="99" t="s">
        <v>557</v>
      </c>
      <c r="AV212" s="99" t="s">
        <v>557</v>
      </c>
      <c r="AW212" s="99" t="s">
        <v>557</v>
      </c>
      <c r="AX212" s="99" t="s">
        <v>557</v>
      </c>
      <c r="AY212" s="99" t="s">
        <v>557</v>
      </c>
      <c r="AZ212" s="99" t="s">
        <v>557</v>
      </c>
      <c r="BA212" s="99" t="s">
        <v>557</v>
      </c>
      <c r="BB212" s="99" t="s">
        <v>557</v>
      </c>
      <c r="BC212" s="99" t="s">
        <v>557</v>
      </c>
      <c r="BD212" s="99" t="s">
        <v>557</v>
      </c>
      <c r="BE212" s="99" t="s">
        <v>557</v>
      </c>
      <c r="BF212" s="99" t="s">
        <v>557</v>
      </c>
      <c r="BG212" s="99" t="s">
        <v>557</v>
      </c>
      <c r="BH212" s="99" t="s">
        <v>557</v>
      </c>
      <c r="BI212" s="99" t="s">
        <v>557</v>
      </c>
    </row>
    <row r="213" spans="1:61" ht="27.6" thickBot="1" x14ac:dyDescent="0.35">
      <c r="A213" s="97" t="s">
        <v>602</v>
      </c>
      <c r="B213" s="140" t="s">
        <v>557</v>
      </c>
      <c r="C213" s="140" t="s">
        <v>557</v>
      </c>
      <c r="D213" s="140" t="s">
        <v>557</v>
      </c>
      <c r="E213" s="140" t="s">
        <v>557</v>
      </c>
      <c r="F213" s="119" t="s">
        <v>557</v>
      </c>
      <c r="G213" s="119" t="s">
        <v>557</v>
      </c>
      <c r="H213" s="119" t="s">
        <v>557</v>
      </c>
      <c r="I213" s="119" t="s">
        <v>557</v>
      </c>
      <c r="J213" s="119" t="s">
        <v>557</v>
      </c>
      <c r="K213" s="140" t="s">
        <v>882</v>
      </c>
      <c r="L213" s="140" t="s">
        <v>557</v>
      </c>
      <c r="M213" s="119" t="s">
        <v>557</v>
      </c>
      <c r="N213" s="119" t="s">
        <v>557</v>
      </c>
      <c r="O213" s="119" t="s">
        <v>557</v>
      </c>
      <c r="P213" s="140" t="s">
        <v>557</v>
      </c>
      <c r="Q213" s="119" t="s">
        <v>557</v>
      </c>
      <c r="R213" s="140" t="s">
        <v>557</v>
      </c>
      <c r="S213" s="119" t="s">
        <v>557</v>
      </c>
      <c r="T213" s="140" t="s">
        <v>557</v>
      </c>
      <c r="U213" s="119" t="s">
        <v>557</v>
      </c>
      <c r="V213" s="140" t="s">
        <v>557</v>
      </c>
      <c r="W213" s="119" t="s">
        <v>557</v>
      </c>
      <c r="X213" s="140" t="s">
        <v>557</v>
      </c>
      <c r="Y213" s="119" t="s">
        <v>557</v>
      </c>
      <c r="Z213" s="119" t="s">
        <v>557</v>
      </c>
      <c r="AA213" s="119" t="s">
        <v>557</v>
      </c>
      <c r="AI213" s="97" t="s">
        <v>602</v>
      </c>
      <c r="AJ213" s="99" t="s">
        <v>557</v>
      </c>
      <c r="AK213" s="99" t="s">
        <v>557</v>
      </c>
      <c r="AL213" s="99" t="s">
        <v>557</v>
      </c>
      <c r="AM213" s="99" t="s">
        <v>557</v>
      </c>
      <c r="AN213" s="99" t="s">
        <v>557</v>
      </c>
      <c r="AO213" s="99" t="s">
        <v>557</v>
      </c>
      <c r="AP213" s="99" t="s">
        <v>557</v>
      </c>
      <c r="AQ213" s="99" t="s">
        <v>557</v>
      </c>
      <c r="AR213" s="99" t="s">
        <v>557</v>
      </c>
      <c r="AS213" s="99" t="s">
        <v>557</v>
      </c>
      <c r="AT213" s="99" t="s">
        <v>557</v>
      </c>
      <c r="AU213" s="99" t="s">
        <v>557</v>
      </c>
      <c r="AV213" s="99" t="s">
        <v>557</v>
      </c>
      <c r="AW213" s="99" t="s">
        <v>557</v>
      </c>
      <c r="AX213" s="99" t="s">
        <v>557</v>
      </c>
      <c r="AY213" s="99" t="s">
        <v>557</v>
      </c>
      <c r="AZ213" s="99" t="s">
        <v>557</v>
      </c>
      <c r="BA213" s="99" t="s">
        <v>557</v>
      </c>
      <c r="BB213" s="99" t="s">
        <v>557</v>
      </c>
      <c r="BC213" s="99" t="s">
        <v>557</v>
      </c>
      <c r="BD213" s="99" t="s">
        <v>557</v>
      </c>
      <c r="BE213" s="99" t="s">
        <v>557</v>
      </c>
      <c r="BF213" s="99" t="s">
        <v>557</v>
      </c>
      <c r="BG213" s="99" t="s">
        <v>557</v>
      </c>
      <c r="BH213" s="99" t="s">
        <v>557</v>
      </c>
      <c r="BI213" s="99" t="s">
        <v>557</v>
      </c>
    </row>
    <row r="214" spans="1:61" ht="18.600000000000001" thickBot="1" x14ac:dyDescent="0.35">
      <c r="A214" s="97" t="s">
        <v>603</v>
      </c>
      <c r="B214" s="140" t="s">
        <v>557</v>
      </c>
      <c r="C214" s="140" t="s">
        <v>557</v>
      </c>
      <c r="D214" s="140" t="s">
        <v>557</v>
      </c>
      <c r="E214" s="140" t="s">
        <v>557</v>
      </c>
      <c r="F214" s="119" t="s">
        <v>557</v>
      </c>
      <c r="G214" s="119" t="s">
        <v>557</v>
      </c>
      <c r="H214" s="119" t="s">
        <v>557</v>
      </c>
      <c r="I214" s="119" t="s">
        <v>557</v>
      </c>
      <c r="J214" s="119" t="s">
        <v>557</v>
      </c>
      <c r="K214" s="140" t="s">
        <v>557</v>
      </c>
      <c r="L214" s="140" t="s">
        <v>557</v>
      </c>
      <c r="M214" s="119" t="s">
        <v>557</v>
      </c>
      <c r="N214" s="119" t="s">
        <v>557</v>
      </c>
      <c r="O214" s="119" t="s">
        <v>557</v>
      </c>
      <c r="P214" s="140" t="s">
        <v>557</v>
      </c>
      <c r="Q214" s="119" t="s">
        <v>557</v>
      </c>
      <c r="R214" s="140" t="s">
        <v>557</v>
      </c>
      <c r="S214" s="119" t="s">
        <v>557</v>
      </c>
      <c r="T214" s="140" t="s">
        <v>557</v>
      </c>
      <c r="U214" s="119" t="s">
        <v>557</v>
      </c>
      <c r="V214" s="140" t="s">
        <v>557</v>
      </c>
      <c r="W214" s="119" t="s">
        <v>557</v>
      </c>
      <c r="X214" s="140" t="s">
        <v>557</v>
      </c>
      <c r="Y214" s="119" t="s">
        <v>557</v>
      </c>
      <c r="Z214" s="119" t="s">
        <v>557</v>
      </c>
      <c r="AA214" s="119" t="s">
        <v>557</v>
      </c>
      <c r="AI214" s="97" t="s">
        <v>603</v>
      </c>
      <c r="AJ214" s="99" t="s">
        <v>557</v>
      </c>
      <c r="AK214" s="99" t="s">
        <v>557</v>
      </c>
      <c r="AL214" s="99" t="s">
        <v>557</v>
      </c>
      <c r="AM214" s="99" t="s">
        <v>557</v>
      </c>
      <c r="AN214" s="99" t="s">
        <v>557</v>
      </c>
      <c r="AO214" s="99" t="s">
        <v>557</v>
      </c>
      <c r="AP214" s="99" t="s">
        <v>557</v>
      </c>
      <c r="AQ214" s="99" t="s">
        <v>557</v>
      </c>
      <c r="AR214" s="99" t="s">
        <v>557</v>
      </c>
      <c r="AS214" s="99" t="s">
        <v>557</v>
      </c>
      <c r="AT214" s="99" t="s">
        <v>557</v>
      </c>
      <c r="AU214" s="99" t="s">
        <v>557</v>
      </c>
      <c r="AV214" s="99" t="s">
        <v>557</v>
      </c>
      <c r="AW214" s="99" t="s">
        <v>557</v>
      </c>
      <c r="AX214" s="99" t="s">
        <v>557</v>
      </c>
      <c r="AY214" s="99" t="s">
        <v>557</v>
      </c>
      <c r="AZ214" s="99" t="s">
        <v>557</v>
      </c>
      <c r="BA214" s="99" t="s">
        <v>557</v>
      </c>
      <c r="BB214" s="99" t="s">
        <v>557</v>
      </c>
      <c r="BC214" s="99" t="s">
        <v>557</v>
      </c>
      <c r="BD214" s="99" t="s">
        <v>557</v>
      </c>
      <c r="BE214" s="99" t="s">
        <v>557</v>
      </c>
      <c r="BF214" s="99" t="s">
        <v>557</v>
      </c>
      <c r="BG214" s="99" t="s">
        <v>557</v>
      </c>
      <c r="BH214" s="99" t="s">
        <v>557</v>
      </c>
      <c r="BI214" s="99" t="s">
        <v>557</v>
      </c>
    </row>
    <row r="215" spans="1:61" ht="18.600000000000001" thickBot="1" x14ac:dyDescent="0.35">
      <c r="A215" s="97" t="s">
        <v>604</v>
      </c>
      <c r="B215" s="140" t="s">
        <v>557</v>
      </c>
      <c r="C215" s="140" t="s">
        <v>557</v>
      </c>
      <c r="D215" s="140" t="s">
        <v>557</v>
      </c>
      <c r="E215" s="140" t="s">
        <v>557</v>
      </c>
      <c r="F215" s="119" t="s">
        <v>557</v>
      </c>
      <c r="G215" s="119" t="s">
        <v>557</v>
      </c>
      <c r="H215" s="119" t="s">
        <v>557</v>
      </c>
      <c r="I215" s="119" t="s">
        <v>557</v>
      </c>
      <c r="J215" s="119" t="s">
        <v>557</v>
      </c>
      <c r="K215" s="140" t="s">
        <v>557</v>
      </c>
      <c r="L215" s="140" t="s">
        <v>557</v>
      </c>
      <c r="M215" s="119" t="s">
        <v>557</v>
      </c>
      <c r="N215" s="119" t="s">
        <v>557</v>
      </c>
      <c r="O215" s="119" t="s">
        <v>557</v>
      </c>
      <c r="P215" s="140" t="s">
        <v>557</v>
      </c>
      <c r="Q215" s="119" t="s">
        <v>557</v>
      </c>
      <c r="R215" s="140" t="s">
        <v>557</v>
      </c>
      <c r="S215" s="119" t="s">
        <v>557</v>
      </c>
      <c r="T215" s="140" t="s">
        <v>557</v>
      </c>
      <c r="U215" s="119" t="s">
        <v>557</v>
      </c>
      <c r="V215" s="140" t="s">
        <v>557</v>
      </c>
      <c r="W215" s="119" t="s">
        <v>557</v>
      </c>
      <c r="X215" s="140" t="s">
        <v>557</v>
      </c>
      <c r="Y215" s="119" t="s">
        <v>557</v>
      </c>
      <c r="Z215" s="119" t="s">
        <v>557</v>
      </c>
      <c r="AA215" s="119" t="s">
        <v>557</v>
      </c>
      <c r="AI215" s="97" t="s">
        <v>604</v>
      </c>
      <c r="AJ215" s="99" t="s">
        <v>557</v>
      </c>
      <c r="AK215" s="99" t="s">
        <v>557</v>
      </c>
      <c r="AL215" s="99" t="s">
        <v>557</v>
      </c>
      <c r="AM215" s="99" t="s">
        <v>557</v>
      </c>
      <c r="AN215" s="99" t="s">
        <v>557</v>
      </c>
      <c r="AO215" s="99" t="s">
        <v>557</v>
      </c>
      <c r="AP215" s="99" t="s">
        <v>557</v>
      </c>
      <c r="AQ215" s="99" t="s">
        <v>557</v>
      </c>
      <c r="AR215" s="99" t="s">
        <v>557</v>
      </c>
      <c r="AS215" s="99" t="s">
        <v>557</v>
      </c>
      <c r="AT215" s="99" t="s">
        <v>557</v>
      </c>
      <c r="AU215" s="99" t="s">
        <v>557</v>
      </c>
      <c r="AV215" s="99" t="s">
        <v>557</v>
      </c>
      <c r="AW215" s="99" t="s">
        <v>557</v>
      </c>
      <c r="AX215" s="99" t="s">
        <v>557</v>
      </c>
      <c r="AY215" s="99" t="s">
        <v>557</v>
      </c>
      <c r="AZ215" s="99" t="s">
        <v>557</v>
      </c>
      <c r="BA215" s="99" t="s">
        <v>557</v>
      </c>
      <c r="BB215" s="99" t="s">
        <v>557</v>
      </c>
      <c r="BC215" s="99" t="s">
        <v>557</v>
      </c>
      <c r="BD215" s="99" t="s">
        <v>557</v>
      </c>
      <c r="BE215" s="99" t="s">
        <v>557</v>
      </c>
      <c r="BF215" s="99" t="s">
        <v>557</v>
      </c>
      <c r="BG215" s="99" t="s">
        <v>557</v>
      </c>
      <c r="BH215" s="99" t="s">
        <v>557</v>
      </c>
      <c r="BI215" s="99" t="s">
        <v>557</v>
      </c>
    </row>
    <row r="216" spans="1:61" ht="18.600000000000001" thickBot="1" x14ac:dyDescent="0.35">
      <c r="A216" s="97" t="s">
        <v>605</v>
      </c>
      <c r="B216" s="140" t="s">
        <v>557</v>
      </c>
      <c r="C216" s="140" t="s">
        <v>557</v>
      </c>
      <c r="D216" s="140" t="s">
        <v>557</v>
      </c>
      <c r="E216" s="140" t="s">
        <v>557</v>
      </c>
      <c r="F216" s="119" t="s">
        <v>557</v>
      </c>
      <c r="G216" s="119" t="s">
        <v>557</v>
      </c>
      <c r="H216" s="119" t="s">
        <v>557</v>
      </c>
      <c r="I216" s="119" t="s">
        <v>557</v>
      </c>
      <c r="J216" s="119" t="s">
        <v>557</v>
      </c>
      <c r="K216" s="140" t="s">
        <v>557</v>
      </c>
      <c r="L216" s="140" t="s">
        <v>557</v>
      </c>
      <c r="M216" s="119" t="s">
        <v>557</v>
      </c>
      <c r="N216" s="119" t="s">
        <v>557</v>
      </c>
      <c r="O216" s="119" t="s">
        <v>557</v>
      </c>
      <c r="P216" s="140" t="s">
        <v>557</v>
      </c>
      <c r="Q216" s="119" t="s">
        <v>557</v>
      </c>
      <c r="R216" s="140" t="s">
        <v>557</v>
      </c>
      <c r="S216" s="119" t="s">
        <v>557</v>
      </c>
      <c r="T216" s="140" t="s">
        <v>557</v>
      </c>
      <c r="U216" s="119" t="s">
        <v>557</v>
      </c>
      <c r="V216" s="140" t="s">
        <v>557</v>
      </c>
      <c r="W216" s="119" t="s">
        <v>557</v>
      </c>
      <c r="X216" s="140" t="s">
        <v>557</v>
      </c>
      <c r="Y216" s="119" t="s">
        <v>557</v>
      </c>
      <c r="Z216" s="119" t="s">
        <v>557</v>
      </c>
      <c r="AA216" s="119" t="s">
        <v>557</v>
      </c>
      <c r="AI216" s="97" t="s">
        <v>605</v>
      </c>
      <c r="AJ216" s="99" t="s">
        <v>557</v>
      </c>
      <c r="AK216" s="99" t="s">
        <v>557</v>
      </c>
      <c r="AL216" s="99" t="s">
        <v>557</v>
      </c>
      <c r="AM216" s="99" t="s">
        <v>557</v>
      </c>
      <c r="AN216" s="99" t="s">
        <v>557</v>
      </c>
      <c r="AO216" s="99" t="s">
        <v>557</v>
      </c>
      <c r="AP216" s="99" t="s">
        <v>557</v>
      </c>
      <c r="AQ216" s="99" t="s">
        <v>557</v>
      </c>
      <c r="AR216" s="99" t="s">
        <v>557</v>
      </c>
      <c r="AS216" s="99" t="s">
        <v>557</v>
      </c>
      <c r="AT216" s="99" t="s">
        <v>557</v>
      </c>
      <c r="AU216" s="99" t="s">
        <v>557</v>
      </c>
      <c r="AV216" s="99" t="s">
        <v>557</v>
      </c>
      <c r="AW216" s="99" t="s">
        <v>557</v>
      </c>
      <c r="AX216" s="99" t="s">
        <v>557</v>
      </c>
      <c r="AY216" s="99" t="s">
        <v>557</v>
      </c>
      <c r="AZ216" s="99" t="s">
        <v>557</v>
      </c>
      <c r="BA216" s="99" t="s">
        <v>557</v>
      </c>
      <c r="BB216" s="99" t="s">
        <v>557</v>
      </c>
      <c r="BC216" s="99" t="s">
        <v>557</v>
      </c>
      <c r="BD216" s="99" t="s">
        <v>557</v>
      </c>
      <c r="BE216" s="99" t="s">
        <v>557</v>
      </c>
      <c r="BF216" s="99" t="s">
        <v>557</v>
      </c>
      <c r="BG216" s="99" t="s">
        <v>557</v>
      </c>
      <c r="BH216" s="99" t="s">
        <v>557</v>
      </c>
      <c r="BI216" s="99" t="s">
        <v>557</v>
      </c>
    </row>
    <row r="217" spans="1:61" ht="18.600000000000001" thickBot="1" x14ac:dyDescent="0.35">
      <c r="A217" s="93"/>
      <c r="AI217" s="93"/>
    </row>
    <row r="218" spans="1:61" ht="18.600000000000001" thickBot="1" x14ac:dyDescent="0.35">
      <c r="A218" s="97" t="s">
        <v>711</v>
      </c>
      <c r="B218" s="139" t="s">
        <v>761</v>
      </c>
      <c r="C218" s="139" t="s">
        <v>762</v>
      </c>
      <c r="D218" s="139" t="s">
        <v>763</v>
      </c>
      <c r="E218" s="139" t="s">
        <v>764</v>
      </c>
      <c r="F218" s="118" t="s">
        <v>765</v>
      </c>
      <c r="G218" s="118" t="s">
        <v>766</v>
      </c>
      <c r="H218" s="118" t="s">
        <v>767</v>
      </c>
      <c r="I218" s="118" t="s">
        <v>768</v>
      </c>
      <c r="J218" s="118" t="s">
        <v>769</v>
      </c>
      <c r="K218" s="139" t="s">
        <v>770</v>
      </c>
      <c r="L218" s="139" t="s">
        <v>771</v>
      </c>
      <c r="M218" s="118" t="s">
        <v>772</v>
      </c>
      <c r="N218" s="118" t="s">
        <v>773</v>
      </c>
      <c r="O218" s="118" t="s">
        <v>774</v>
      </c>
      <c r="P218" s="139" t="s">
        <v>775</v>
      </c>
      <c r="Q218" s="118" t="s">
        <v>776</v>
      </c>
      <c r="R218" s="139" t="s">
        <v>777</v>
      </c>
      <c r="S218" s="118" t="s">
        <v>778</v>
      </c>
      <c r="T218" s="139" t="s">
        <v>779</v>
      </c>
      <c r="U218" s="118" t="s">
        <v>780</v>
      </c>
      <c r="V218" s="139" t="s">
        <v>781</v>
      </c>
      <c r="W218" s="118" t="s">
        <v>782</v>
      </c>
      <c r="X218" s="139" t="s">
        <v>783</v>
      </c>
      <c r="Y218" s="118" t="s">
        <v>784</v>
      </c>
      <c r="Z218" s="118" t="s">
        <v>785</v>
      </c>
      <c r="AA218" s="118" t="s">
        <v>786</v>
      </c>
      <c r="AI218" s="97" t="s">
        <v>711</v>
      </c>
      <c r="AJ218" s="97" t="s">
        <v>761</v>
      </c>
      <c r="AK218" s="97" t="s">
        <v>762</v>
      </c>
      <c r="AL218" s="97" t="s">
        <v>763</v>
      </c>
      <c r="AM218" s="97" t="s">
        <v>764</v>
      </c>
      <c r="AN218" s="97" t="s">
        <v>765</v>
      </c>
      <c r="AO218" s="97" t="s">
        <v>766</v>
      </c>
      <c r="AP218" s="97" t="s">
        <v>767</v>
      </c>
      <c r="AQ218" s="97" t="s">
        <v>768</v>
      </c>
      <c r="AR218" s="97" t="s">
        <v>769</v>
      </c>
      <c r="AS218" s="97" t="s">
        <v>770</v>
      </c>
      <c r="AT218" s="97" t="s">
        <v>771</v>
      </c>
      <c r="AU218" s="97" t="s">
        <v>772</v>
      </c>
      <c r="AV218" s="97" t="s">
        <v>773</v>
      </c>
      <c r="AW218" s="97" t="s">
        <v>774</v>
      </c>
      <c r="AX218" s="97" t="s">
        <v>775</v>
      </c>
      <c r="AY218" s="97" t="s">
        <v>776</v>
      </c>
      <c r="AZ218" s="97" t="s">
        <v>777</v>
      </c>
      <c r="BA218" s="97" t="s">
        <v>778</v>
      </c>
      <c r="BB218" s="97" t="s">
        <v>779</v>
      </c>
      <c r="BC218" s="97" t="s">
        <v>780</v>
      </c>
      <c r="BD218" s="97" t="s">
        <v>781</v>
      </c>
      <c r="BE218" s="97" t="s">
        <v>782</v>
      </c>
      <c r="BF218" s="97" t="s">
        <v>783</v>
      </c>
      <c r="BG218" s="97" t="s">
        <v>784</v>
      </c>
      <c r="BH218" s="97" t="s">
        <v>785</v>
      </c>
      <c r="BI218" s="97" t="s">
        <v>786</v>
      </c>
    </row>
    <row r="219" spans="1:61" ht="15" thickBot="1" x14ac:dyDescent="0.35">
      <c r="A219" s="97" t="s">
        <v>556</v>
      </c>
      <c r="B219" s="140">
        <v>71588.7</v>
      </c>
      <c r="C219" s="140">
        <v>52709</v>
      </c>
      <c r="D219" s="140">
        <v>282790.40000000002</v>
      </c>
      <c r="E219" s="140">
        <v>166438.39999999999</v>
      </c>
      <c r="F219" s="119">
        <v>0</v>
      </c>
      <c r="G219" s="119">
        <v>0</v>
      </c>
      <c r="H219" s="119">
        <v>0</v>
      </c>
      <c r="I219" s="119">
        <v>0</v>
      </c>
      <c r="J219" s="119">
        <v>6925.1</v>
      </c>
      <c r="K219" s="140">
        <v>20474.7</v>
      </c>
      <c r="L219" s="140">
        <v>19586.900000000001</v>
      </c>
      <c r="M219" s="119">
        <v>5372</v>
      </c>
      <c r="N219" s="119">
        <v>102970.6</v>
      </c>
      <c r="O219" s="119">
        <v>1890.5</v>
      </c>
      <c r="P219" s="140">
        <v>35490.300000000003</v>
      </c>
      <c r="Q219" s="119">
        <v>4935.5</v>
      </c>
      <c r="R219" s="140">
        <v>5207.7</v>
      </c>
      <c r="S219" s="119">
        <v>11441.1</v>
      </c>
      <c r="T219" s="140">
        <v>9707.4</v>
      </c>
      <c r="U219" s="119">
        <v>0</v>
      </c>
      <c r="V219" s="140">
        <v>66269.5</v>
      </c>
      <c r="W219" s="119">
        <v>53876.4</v>
      </c>
      <c r="X219" s="140">
        <v>10111.9</v>
      </c>
      <c r="Y219" s="119">
        <v>0</v>
      </c>
      <c r="Z219" s="119">
        <v>0</v>
      </c>
      <c r="AA219" s="119">
        <v>139559.20000000001</v>
      </c>
      <c r="AI219" s="97" t="s">
        <v>556</v>
      </c>
      <c r="AJ219" s="99">
        <v>0</v>
      </c>
      <c r="AK219" s="99">
        <v>0</v>
      </c>
      <c r="AL219" s="99">
        <v>0</v>
      </c>
      <c r="AM219" s="99">
        <v>12604.3</v>
      </c>
      <c r="AN219" s="99">
        <v>0</v>
      </c>
      <c r="AO219" s="99">
        <v>0</v>
      </c>
      <c r="AP219" s="99">
        <v>89563.1</v>
      </c>
      <c r="AQ219" s="99">
        <v>109442.7</v>
      </c>
      <c r="AR219" s="99">
        <v>51730</v>
      </c>
      <c r="AS219" s="99">
        <v>0</v>
      </c>
      <c r="AT219" s="99">
        <v>0</v>
      </c>
      <c r="AU219" s="99">
        <v>0</v>
      </c>
      <c r="AV219" s="99">
        <v>0</v>
      </c>
      <c r="AW219" s="99">
        <v>0</v>
      </c>
      <c r="AX219" s="99">
        <v>0</v>
      </c>
      <c r="AY219" s="99">
        <v>29549.8</v>
      </c>
      <c r="AZ219" s="99">
        <v>17892</v>
      </c>
      <c r="BA219" s="99">
        <v>0</v>
      </c>
      <c r="BB219" s="99">
        <v>64830.5</v>
      </c>
      <c r="BC219" s="99">
        <v>0</v>
      </c>
      <c r="BD219" s="99">
        <v>0</v>
      </c>
      <c r="BE219" s="99">
        <v>351444</v>
      </c>
      <c r="BF219" s="99">
        <v>0</v>
      </c>
      <c r="BG219" s="99">
        <v>0</v>
      </c>
      <c r="BH219" s="99">
        <v>0</v>
      </c>
      <c r="BI219" s="99">
        <v>0</v>
      </c>
    </row>
    <row r="220" spans="1:61" ht="15" thickBot="1" x14ac:dyDescent="0.35">
      <c r="A220" s="97" t="s">
        <v>558</v>
      </c>
      <c r="B220" s="140">
        <v>71588.7</v>
      </c>
      <c r="C220" s="140">
        <v>31432.1</v>
      </c>
      <c r="D220" s="140">
        <v>103453.8</v>
      </c>
      <c r="E220" s="140">
        <v>67153.3</v>
      </c>
      <c r="F220" s="119">
        <v>0</v>
      </c>
      <c r="G220" s="119">
        <v>0</v>
      </c>
      <c r="H220" s="119">
        <v>0</v>
      </c>
      <c r="I220" s="119">
        <v>0</v>
      </c>
      <c r="J220" s="119">
        <v>6925.1</v>
      </c>
      <c r="K220" s="140">
        <v>8540.9</v>
      </c>
      <c r="L220" s="140">
        <v>14928</v>
      </c>
      <c r="M220" s="119">
        <v>5372</v>
      </c>
      <c r="N220" s="119">
        <v>0</v>
      </c>
      <c r="O220" s="119">
        <v>0</v>
      </c>
      <c r="P220" s="140">
        <v>16057.7</v>
      </c>
      <c r="Q220" s="119">
        <v>0</v>
      </c>
      <c r="R220" s="140">
        <v>0</v>
      </c>
      <c r="S220" s="119">
        <v>11441.1</v>
      </c>
      <c r="T220" s="140">
        <v>5602.9</v>
      </c>
      <c r="U220" s="119">
        <v>0</v>
      </c>
      <c r="V220" s="140">
        <v>47218.1</v>
      </c>
      <c r="W220" s="119">
        <v>53876.4</v>
      </c>
      <c r="X220" s="140">
        <v>0</v>
      </c>
      <c r="Y220" s="119">
        <v>0</v>
      </c>
      <c r="Z220" s="119">
        <v>0</v>
      </c>
      <c r="AA220" s="119">
        <v>0</v>
      </c>
      <c r="AI220" s="97" t="s">
        <v>558</v>
      </c>
      <c r="AJ220" s="99">
        <v>0</v>
      </c>
      <c r="AK220" s="99">
        <v>0</v>
      </c>
      <c r="AL220" s="99">
        <v>0</v>
      </c>
      <c r="AM220" s="99">
        <v>12604.3</v>
      </c>
      <c r="AN220" s="99">
        <v>0</v>
      </c>
      <c r="AO220" s="99">
        <v>0</v>
      </c>
      <c r="AP220" s="99">
        <v>89563.1</v>
      </c>
      <c r="AQ220" s="99">
        <v>46124.7</v>
      </c>
      <c r="AR220" s="99">
        <v>51730</v>
      </c>
      <c r="AS220" s="99">
        <v>0</v>
      </c>
      <c r="AT220" s="99">
        <v>0</v>
      </c>
      <c r="AU220" s="99">
        <v>0</v>
      </c>
      <c r="AV220" s="99">
        <v>0</v>
      </c>
      <c r="AW220" s="99">
        <v>0</v>
      </c>
      <c r="AX220" s="99">
        <v>0</v>
      </c>
      <c r="AY220" s="99">
        <v>29549.8</v>
      </c>
      <c r="AZ220" s="99">
        <v>17892</v>
      </c>
      <c r="BA220" s="99">
        <v>0</v>
      </c>
      <c r="BB220" s="99">
        <v>64830.5</v>
      </c>
      <c r="BC220" s="99">
        <v>0</v>
      </c>
      <c r="BD220" s="99">
        <v>0</v>
      </c>
      <c r="BE220" s="99">
        <v>351444</v>
      </c>
      <c r="BF220" s="99">
        <v>0</v>
      </c>
      <c r="BG220" s="99">
        <v>0</v>
      </c>
      <c r="BH220" s="99">
        <v>0</v>
      </c>
      <c r="BI220" s="99">
        <v>0</v>
      </c>
    </row>
    <row r="221" spans="1:61" ht="15" thickBot="1" x14ac:dyDescent="0.35">
      <c r="A221" s="97" t="s">
        <v>559</v>
      </c>
      <c r="B221" s="140">
        <v>71588.7</v>
      </c>
      <c r="C221" s="140">
        <v>31432.1</v>
      </c>
      <c r="D221" s="140">
        <v>24333.8</v>
      </c>
      <c r="E221" s="140">
        <v>67153.3</v>
      </c>
      <c r="F221" s="119">
        <v>0</v>
      </c>
      <c r="G221" s="119">
        <v>0</v>
      </c>
      <c r="H221" s="119">
        <v>0</v>
      </c>
      <c r="I221" s="119">
        <v>0</v>
      </c>
      <c r="J221" s="119">
        <v>6925.1</v>
      </c>
      <c r="K221" s="140">
        <v>8540.9</v>
      </c>
      <c r="L221" s="140">
        <v>14928</v>
      </c>
      <c r="M221" s="119">
        <v>5372</v>
      </c>
      <c r="N221" s="119">
        <v>0</v>
      </c>
      <c r="O221" s="119">
        <v>0</v>
      </c>
      <c r="P221" s="140">
        <v>16057.7</v>
      </c>
      <c r="Q221" s="119">
        <v>0</v>
      </c>
      <c r="R221" s="140">
        <v>0</v>
      </c>
      <c r="S221" s="119">
        <v>11441.1</v>
      </c>
      <c r="T221" s="140">
        <v>5602.9</v>
      </c>
      <c r="U221" s="119">
        <v>0</v>
      </c>
      <c r="V221" s="140">
        <v>0</v>
      </c>
      <c r="W221" s="119">
        <v>52333.3</v>
      </c>
      <c r="X221" s="140">
        <v>0</v>
      </c>
      <c r="Y221" s="119">
        <v>0</v>
      </c>
      <c r="Z221" s="119">
        <v>0</v>
      </c>
      <c r="AA221" s="119">
        <v>0</v>
      </c>
      <c r="AI221" s="97" t="s">
        <v>559</v>
      </c>
      <c r="AJ221" s="99">
        <v>0</v>
      </c>
      <c r="AK221" s="99">
        <v>0</v>
      </c>
      <c r="AL221" s="99">
        <v>0</v>
      </c>
      <c r="AM221" s="99">
        <v>12604.3</v>
      </c>
      <c r="AN221" s="99">
        <v>0</v>
      </c>
      <c r="AO221" s="99">
        <v>0</v>
      </c>
      <c r="AP221" s="99">
        <v>89563.1</v>
      </c>
      <c r="AQ221" s="99">
        <v>46124.7</v>
      </c>
      <c r="AR221" s="99">
        <v>51730</v>
      </c>
      <c r="AS221" s="99">
        <v>0</v>
      </c>
      <c r="AT221" s="99">
        <v>0</v>
      </c>
      <c r="AU221" s="99">
        <v>0</v>
      </c>
      <c r="AV221" s="99">
        <v>0</v>
      </c>
      <c r="AW221" s="99">
        <v>0</v>
      </c>
      <c r="AX221" s="99">
        <v>0</v>
      </c>
      <c r="AY221" s="99">
        <v>29549.8</v>
      </c>
      <c r="AZ221" s="99">
        <v>17892</v>
      </c>
      <c r="BA221" s="99">
        <v>0</v>
      </c>
      <c r="BB221" s="99">
        <v>64830.5</v>
      </c>
      <c r="BC221" s="99">
        <v>0</v>
      </c>
      <c r="BD221" s="99">
        <v>0</v>
      </c>
      <c r="BE221" s="99">
        <v>134034.20000000001</v>
      </c>
      <c r="BF221" s="99">
        <v>0</v>
      </c>
      <c r="BG221" s="99">
        <v>0</v>
      </c>
      <c r="BH221" s="99">
        <v>0</v>
      </c>
      <c r="BI221" s="99">
        <v>0</v>
      </c>
    </row>
    <row r="222" spans="1:61" ht="15" thickBot="1" x14ac:dyDescent="0.35">
      <c r="A222" s="97" t="s">
        <v>560</v>
      </c>
      <c r="B222" s="140">
        <v>71588.7</v>
      </c>
      <c r="C222" s="140">
        <v>31432.1</v>
      </c>
      <c r="D222" s="140">
        <v>24333.8</v>
      </c>
      <c r="E222" s="140">
        <v>67153.3</v>
      </c>
      <c r="F222" s="119">
        <v>0</v>
      </c>
      <c r="G222" s="119">
        <v>0</v>
      </c>
      <c r="H222" s="119">
        <v>0</v>
      </c>
      <c r="I222" s="119">
        <v>0</v>
      </c>
      <c r="J222" s="119">
        <v>6925.1</v>
      </c>
      <c r="K222" s="140">
        <v>8540.9</v>
      </c>
      <c r="L222" s="140">
        <v>14928</v>
      </c>
      <c r="M222" s="119">
        <v>5372</v>
      </c>
      <c r="N222" s="119">
        <v>0</v>
      </c>
      <c r="O222" s="119">
        <v>0</v>
      </c>
      <c r="P222" s="140">
        <v>16057.7</v>
      </c>
      <c r="Q222" s="119">
        <v>0</v>
      </c>
      <c r="R222" s="140">
        <v>0</v>
      </c>
      <c r="S222" s="119">
        <v>11441.1</v>
      </c>
      <c r="T222" s="140">
        <v>5602.9</v>
      </c>
      <c r="U222" s="119">
        <v>0</v>
      </c>
      <c r="V222" s="140">
        <v>0</v>
      </c>
      <c r="W222" s="119">
        <v>52333.3</v>
      </c>
      <c r="X222" s="140">
        <v>0</v>
      </c>
      <c r="Y222" s="119">
        <v>0</v>
      </c>
      <c r="Z222" s="119">
        <v>0</v>
      </c>
      <c r="AA222" s="119">
        <v>0</v>
      </c>
      <c r="AI222" s="97" t="s">
        <v>560</v>
      </c>
      <c r="AJ222" s="99">
        <v>0</v>
      </c>
      <c r="AK222" s="99">
        <v>0</v>
      </c>
      <c r="AL222" s="99">
        <v>0</v>
      </c>
      <c r="AM222" s="99">
        <v>12604.3</v>
      </c>
      <c r="AN222" s="99">
        <v>0</v>
      </c>
      <c r="AO222" s="99">
        <v>0</v>
      </c>
      <c r="AP222" s="99">
        <v>89563.1</v>
      </c>
      <c r="AQ222" s="99">
        <v>46124.7</v>
      </c>
      <c r="AR222" s="99">
        <v>51730</v>
      </c>
      <c r="AS222" s="99">
        <v>0</v>
      </c>
      <c r="AT222" s="99">
        <v>0</v>
      </c>
      <c r="AU222" s="99">
        <v>0</v>
      </c>
      <c r="AV222" s="99">
        <v>0</v>
      </c>
      <c r="AW222" s="99">
        <v>0</v>
      </c>
      <c r="AX222" s="99">
        <v>0</v>
      </c>
      <c r="AY222" s="99">
        <v>29549.8</v>
      </c>
      <c r="AZ222" s="99">
        <v>17892</v>
      </c>
      <c r="BA222" s="99">
        <v>0</v>
      </c>
      <c r="BB222" s="99">
        <v>64830.5</v>
      </c>
      <c r="BC222" s="99">
        <v>0</v>
      </c>
      <c r="BD222" s="99">
        <v>0</v>
      </c>
      <c r="BE222" s="99">
        <v>134034.20000000001</v>
      </c>
      <c r="BF222" s="99">
        <v>0</v>
      </c>
      <c r="BG222" s="99">
        <v>0</v>
      </c>
      <c r="BH222" s="99">
        <v>0</v>
      </c>
      <c r="BI222" s="99">
        <v>0</v>
      </c>
    </row>
    <row r="223" spans="1:61" ht="15" thickBot="1" x14ac:dyDescent="0.35">
      <c r="A223" s="97" t="s">
        <v>561</v>
      </c>
      <c r="B223" s="140">
        <v>56573.599999999999</v>
      </c>
      <c r="C223" s="140">
        <v>31432.1</v>
      </c>
      <c r="D223" s="140">
        <v>24333.8</v>
      </c>
      <c r="E223" s="140">
        <v>67153.3</v>
      </c>
      <c r="F223" s="119">
        <v>0</v>
      </c>
      <c r="G223" s="119">
        <v>0</v>
      </c>
      <c r="H223" s="119">
        <v>0</v>
      </c>
      <c r="I223" s="119">
        <v>0</v>
      </c>
      <c r="J223" s="119">
        <v>6925.1</v>
      </c>
      <c r="K223" s="140">
        <v>8540.9</v>
      </c>
      <c r="L223" s="140">
        <v>14928</v>
      </c>
      <c r="M223" s="119">
        <v>5372</v>
      </c>
      <c r="N223" s="119">
        <v>0</v>
      </c>
      <c r="O223" s="119">
        <v>0</v>
      </c>
      <c r="P223" s="140">
        <v>16057.7</v>
      </c>
      <c r="Q223" s="119">
        <v>0</v>
      </c>
      <c r="R223" s="140">
        <v>0</v>
      </c>
      <c r="S223" s="119">
        <v>0</v>
      </c>
      <c r="T223" s="140">
        <v>5602.9</v>
      </c>
      <c r="U223" s="119">
        <v>0</v>
      </c>
      <c r="V223" s="140">
        <v>0</v>
      </c>
      <c r="W223" s="119">
        <v>37321.599999999999</v>
      </c>
      <c r="X223" s="140">
        <v>0</v>
      </c>
      <c r="Y223" s="119">
        <v>0</v>
      </c>
      <c r="Z223" s="119">
        <v>0</v>
      </c>
      <c r="AA223" s="119">
        <v>0</v>
      </c>
      <c r="AI223" s="97" t="s">
        <v>561</v>
      </c>
      <c r="AJ223" s="99">
        <v>0</v>
      </c>
      <c r="AK223" s="99">
        <v>0</v>
      </c>
      <c r="AL223" s="99">
        <v>0</v>
      </c>
      <c r="AM223" s="99">
        <v>12604.3</v>
      </c>
      <c r="AN223" s="99">
        <v>0</v>
      </c>
      <c r="AO223" s="99">
        <v>0</v>
      </c>
      <c r="AP223" s="99">
        <v>89563.1</v>
      </c>
      <c r="AQ223" s="99">
        <v>46124.7</v>
      </c>
      <c r="AR223" s="99">
        <v>51730</v>
      </c>
      <c r="AS223" s="99">
        <v>0</v>
      </c>
      <c r="AT223" s="99">
        <v>0</v>
      </c>
      <c r="AU223" s="99">
        <v>0</v>
      </c>
      <c r="AV223" s="99">
        <v>0</v>
      </c>
      <c r="AW223" s="99">
        <v>0</v>
      </c>
      <c r="AX223" s="99">
        <v>0</v>
      </c>
      <c r="AY223" s="99">
        <v>29549.8</v>
      </c>
      <c r="AZ223" s="99">
        <v>17892</v>
      </c>
      <c r="BA223" s="99">
        <v>0</v>
      </c>
      <c r="BB223" s="99">
        <v>64830.5</v>
      </c>
      <c r="BC223" s="99">
        <v>0</v>
      </c>
      <c r="BD223" s="99">
        <v>0</v>
      </c>
      <c r="BE223" s="99">
        <v>132933</v>
      </c>
      <c r="BF223" s="99">
        <v>0</v>
      </c>
      <c r="BG223" s="99">
        <v>0</v>
      </c>
      <c r="BH223" s="99">
        <v>0</v>
      </c>
      <c r="BI223" s="99">
        <v>0</v>
      </c>
    </row>
    <row r="224" spans="1:61" ht="15" thickBot="1" x14ac:dyDescent="0.35">
      <c r="A224" s="97" t="s">
        <v>562</v>
      </c>
      <c r="B224" s="140">
        <v>56573.599999999999</v>
      </c>
      <c r="C224" s="140">
        <v>31432.1</v>
      </c>
      <c r="D224" s="140">
        <v>17207.7</v>
      </c>
      <c r="E224" s="140">
        <v>67153.3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40">
        <v>8540.9</v>
      </c>
      <c r="L224" s="140">
        <v>14928</v>
      </c>
      <c r="M224" s="119">
        <v>5372</v>
      </c>
      <c r="N224" s="119">
        <v>0</v>
      </c>
      <c r="O224" s="119">
        <v>0</v>
      </c>
      <c r="P224" s="140">
        <v>16057.7</v>
      </c>
      <c r="Q224" s="119">
        <v>0</v>
      </c>
      <c r="R224" s="140">
        <v>0</v>
      </c>
      <c r="S224" s="119">
        <v>0</v>
      </c>
      <c r="T224" s="140">
        <v>5602.9</v>
      </c>
      <c r="U224" s="119">
        <v>0</v>
      </c>
      <c r="V224" s="140">
        <v>0</v>
      </c>
      <c r="W224" s="119">
        <v>37321.599999999999</v>
      </c>
      <c r="X224" s="140">
        <v>0</v>
      </c>
      <c r="Y224" s="119">
        <v>0</v>
      </c>
      <c r="Z224" s="119">
        <v>0</v>
      </c>
      <c r="AA224" s="119">
        <v>0</v>
      </c>
      <c r="AI224" s="97" t="s">
        <v>562</v>
      </c>
      <c r="AJ224" s="99">
        <v>0</v>
      </c>
      <c r="AK224" s="99">
        <v>0</v>
      </c>
      <c r="AL224" s="99">
        <v>0</v>
      </c>
      <c r="AM224" s="99">
        <v>12604.3</v>
      </c>
      <c r="AN224" s="99">
        <v>0</v>
      </c>
      <c r="AO224" s="99">
        <v>0</v>
      </c>
      <c r="AP224" s="99">
        <v>89563.1</v>
      </c>
      <c r="AQ224" s="99">
        <v>46124.7</v>
      </c>
      <c r="AR224" s="99">
        <v>51730</v>
      </c>
      <c r="AS224" s="99">
        <v>0</v>
      </c>
      <c r="AT224" s="99">
        <v>0</v>
      </c>
      <c r="AU224" s="99">
        <v>0</v>
      </c>
      <c r="AV224" s="99">
        <v>0</v>
      </c>
      <c r="AW224" s="99">
        <v>0</v>
      </c>
      <c r="AX224" s="99">
        <v>0</v>
      </c>
      <c r="AY224" s="99">
        <v>29549.8</v>
      </c>
      <c r="AZ224" s="99">
        <v>17892</v>
      </c>
      <c r="BA224" s="99">
        <v>0</v>
      </c>
      <c r="BB224" s="99">
        <v>64830.5</v>
      </c>
      <c r="BC224" s="99">
        <v>0</v>
      </c>
      <c r="BD224" s="99">
        <v>0</v>
      </c>
      <c r="BE224" s="99">
        <v>132933</v>
      </c>
      <c r="BF224" s="99">
        <v>0</v>
      </c>
      <c r="BG224" s="99">
        <v>0</v>
      </c>
      <c r="BH224" s="99">
        <v>0</v>
      </c>
      <c r="BI224" s="99">
        <v>0</v>
      </c>
    </row>
    <row r="225" spans="1:61" ht="15" thickBot="1" x14ac:dyDescent="0.35">
      <c r="A225" s="97" t="s">
        <v>563</v>
      </c>
      <c r="B225" s="140">
        <v>56573.599999999999</v>
      </c>
      <c r="C225" s="140">
        <v>31432.1</v>
      </c>
      <c r="D225" s="140">
        <v>17207.7</v>
      </c>
      <c r="E225" s="140">
        <v>67153.3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40">
        <v>8540.9</v>
      </c>
      <c r="L225" s="140">
        <v>14928</v>
      </c>
      <c r="M225" s="119">
        <v>5372</v>
      </c>
      <c r="N225" s="119">
        <v>0</v>
      </c>
      <c r="O225" s="119">
        <v>0</v>
      </c>
      <c r="P225" s="140">
        <v>16057.7</v>
      </c>
      <c r="Q225" s="119">
        <v>0</v>
      </c>
      <c r="R225" s="140">
        <v>0</v>
      </c>
      <c r="S225" s="119">
        <v>0</v>
      </c>
      <c r="T225" s="140">
        <v>5602.9</v>
      </c>
      <c r="U225" s="119">
        <v>0</v>
      </c>
      <c r="V225" s="140">
        <v>0</v>
      </c>
      <c r="W225" s="119">
        <v>37321.599999999999</v>
      </c>
      <c r="X225" s="140">
        <v>0</v>
      </c>
      <c r="Y225" s="119">
        <v>0</v>
      </c>
      <c r="Z225" s="119">
        <v>0</v>
      </c>
      <c r="AA225" s="119">
        <v>0</v>
      </c>
      <c r="AI225" s="97" t="s">
        <v>563</v>
      </c>
      <c r="AJ225" s="99">
        <v>0</v>
      </c>
      <c r="AK225" s="99">
        <v>0</v>
      </c>
      <c r="AL225" s="99">
        <v>0</v>
      </c>
      <c r="AM225" s="99">
        <v>12604.3</v>
      </c>
      <c r="AN225" s="99">
        <v>0</v>
      </c>
      <c r="AO225" s="99">
        <v>0</v>
      </c>
      <c r="AP225" s="99">
        <v>89563.1</v>
      </c>
      <c r="AQ225" s="99">
        <v>46124.7</v>
      </c>
      <c r="AR225" s="99">
        <v>51730</v>
      </c>
      <c r="AS225" s="99">
        <v>0</v>
      </c>
      <c r="AT225" s="99">
        <v>0</v>
      </c>
      <c r="AU225" s="99">
        <v>0</v>
      </c>
      <c r="AV225" s="99">
        <v>0</v>
      </c>
      <c r="AW225" s="99">
        <v>0</v>
      </c>
      <c r="AX225" s="99">
        <v>0</v>
      </c>
      <c r="AY225" s="99">
        <v>29549.8</v>
      </c>
      <c r="AZ225" s="99">
        <v>17892</v>
      </c>
      <c r="BA225" s="99">
        <v>0</v>
      </c>
      <c r="BB225" s="99">
        <v>54509.599999999999</v>
      </c>
      <c r="BC225" s="99">
        <v>0</v>
      </c>
      <c r="BD225" s="99">
        <v>0</v>
      </c>
      <c r="BE225" s="99">
        <v>132933</v>
      </c>
      <c r="BF225" s="99">
        <v>0</v>
      </c>
      <c r="BG225" s="99">
        <v>0</v>
      </c>
      <c r="BH225" s="99">
        <v>0</v>
      </c>
      <c r="BI225" s="99">
        <v>0</v>
      </c>
    </row>
    <row r="226" spans="1:61" ht="15" thickBot="1" x14ac:dyDescent="0.35">
      <c r="A226" s="97" t="s">
        <v>564</v>
      </c>
      <c r="B226" s="140">
        <v>56573.599999999999</v>
      </c>
      <c r="C226" s="140">
        <v>31432.1</v>
      </c>
      <c r="D226" s="140">
        <v>17207.7</v>
      </c>
      <c r="E226" s="140">
        <v>44920.5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40">
        <v>8540.9</v>
      </c>
      <c r="L226" s="140">
        <v>14928</v>
      </c>
      <c r="M226" s="119">
        <v>5372</v>
      </c>
      <c r="N226" s="119">
        <v>0</v>
      </c>
      <c r="O226" s="119">
        <v>0</v>
      </c>
      <c r="P226" s="140">
        <v>16057.7</v>
      </c>
      <c r="Q226" s="119">
        <v>0</v>
      </c>
      <c r="R226" s="140">
        <v>0</v>
      </c>
      <c r="S226" s="119">
        <v>0</v>
      </c>
      <c r="T226" s="140">
        <v>5602.9</v>
      </c>
      <c r="U226" s="119">
        <v>0</v>
      </c>
      <c r="V226" s="140">
        <v>0</v>
      </c>
      <c r="W226" s="119">
        <v>37321.599999999999</v>
      </c>
      <c r="X226" s="140">
        <v>0</v>
      </c>
      <c r="Y226" s="119">
        <v>0</v>
      </c>
      <c r="Z226" s="119">
        <v>0</v>
      </c>
      <c r="AA226" s="119">
        <v>0</v>
      </c>
      <c r="AI226" s="97" t="s">
        <v>564</v>
      </c>
      <c r="AJ226" s="99">
        <v>0</v>
      </c>
      <c r="AK226" s="99">
        <v>0</v>
      </c>
      <c r="AL226" s="99">
        <v>0</v>
      </c>
      <c r="AM226" s="99">
        <v>12604.3</v>
      </c>
      <c r="AN226" s="99">
        <v>0</v>
      </c>
      <c r="AO226" s="99">
        <v>0</v>
      </c>
      <c r="AP226" s="99">
        <v>89563.1</v>
      </c>
      <c r="AQ226" s="99">
        <v>46124.7</v>
      </c>
      <c r="AR226" s="99">
        <v>51730</v>
      </c>
      <c r="AS226" s="99">
        <v>0</v>
      </c>
      <c r="AT226" s="99">
        <v>0</v>
      </c>
      <c r="AU226" s="99">
        <v>0</v>
      </c>
      <c r="AV226" s="99">
        <v>0</v>
      </c>
      <c r="AW226" s="99">
        <v>0</v>
      </c>
      <c r="AX226" s="99">
        <v>0</v>
      </c>
      <c r="AY226" s="99">
        <v>29549.8</v>
      </c>
      <c r="AZ226" s="99">
        <v>17892</v>
      </c>
      <c r="BA226" s="99">
        <v>0</v>
      </c>
      <c r="BB226" s="99">
        <v>54509.599999999999</v>
      </c>
      <c r="BC226" s="99">
        <v>0</v>
      </c>
      <c r="BD226" s="99">
        <v>0</v>
      </c>
      <c r="BE226" s="99">
        <v>102919.4</v>
      </c>
      <c r="BF226" s="99">
        <v>0</v>
      </c>
      <c r="BG226" s="99">
        <v>0</v>
      </c>
      <c r="BH226" s="99">
        <v>0</v>
      </c>
      <c r="BI226" s="99">
        <v>0</v>
      </c>
    </row>
    <row r="227" spans="1:61" ht="15" thickBot="1" x14ac:dyDescent="0.35">
      <c r="A227" s="97" t="s">
        <v>565</v>
      </c>
      <c r="B227" s="140">
        <v>56573.599999999999</v>
      </c>
      <c r="C227" s="140">
        <v>31432.1</v>
      </c>
      <c r="D227" s="140">
        <v>17207.7</v>
      </c>
      <c r="E227" s="140">
        <v>44920.5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40">
        <v>5575</v>
      </c>
      <c r="L227" s="140">
        <v>14928</v>
      </c>
      <c r="M227" s="119">
        <v>5372</v>
      </c>
      <c r="N227" s="119">
        <v>0</v>
      </c>
      <c r="O227" s="119">
        <v>0</v>
      </c>
      <c r="P227" s="140">
        <v>16057.7</v>
      </c>
      <c r="Q227" s="119">
        <v>0</v>
      </c>
      <c r="R227" s="140">
        <v>0</v>
      </c>
      <c r="S227" s="119">
        <v>0</v>
      </c>
      <c r="T227" s="140">
        <v>5602.9</v>
      </c>
      <c r="U227" s="119">
        <v>0</v>
      </c>
      <c r="V227" s="140">
        <v>0</v>
      </c>
      <c r="W227" s="119">
        <v>37321.599999999999</v>
      </c>
      <c r="X227" s="140">
        <v>0</v>
      </c>
      <c r="Y227" s="119">
        <v>0</v>
      </c>
      <c r="Z227" s="119">
        <v>0</v>
      </c>
      <c r="AA227" s="119">
        <v>0</v>
      </c>
      <c r="AI227" s="97" t="s">
        <v>565</v>
      </c>
      <c r="AJ227" s="99">
        <v>0</v>
      </c>
      <c r="AK227" s="99">
        <v>0</v>
      </c>
      <c r="AL227" s="99">
        <v>0</v>
      </c>
      <c r="AM227" s="99">
        <v>12604.3</v>
      </c>
      <c r="AN227" s="99">
        <v>0</v>
      </c>
      <c r="AO227" s="99">
        <v>0</v>
      </c>
      <c r="AP227" s="99">
        <v>89563.1</v>
      </c>
      <c r="AQ227" s="99">
        <v>46124.7</v>
      </c>
      <c r="AR227" s="99">
        <v>51730</v>
      </c>
      <c r="AS227" s="99">
        <v>0</v>
      </c>
      <c r="AT227" s="99">
        <v>0</v>
      </c>
      <c r="AU227" s="99">
        <v>0</v>
      </c>
      <c r="AV227" s="99">
        <v>0</v>
      </c>
      <c r="AW227" s="99">
        <v>0</v>
      </c>
      <c r="AX227" s="99">
        <v>0</v>
      </c>
      <c r="AY227" s="99">
        <v>29549.8</v>
      </c>
      <c r="AZ227" s="99">
        <v>17892</v>
      </c>
      <c r="BA227" s="99">
        <v>0</v>
      </c>
      <c r="BB227" s="99">
        <v>54509.599999999999</v>
      </c>
      <c r="BC227" s="99">
        <v>0</v>
      </c>
      <c r="BD227" s="99">
        <v>0</v>
      </c>
      <c r="BE227" s="99">
        <v>102919.4</v>
      </c>
      <c r="BF227" s="99">
        <v>0</v>
      </c>
      <c r="BG227" s="99">
        <v>0</v>
      </c>
      <c r="BH227" s="99">
        <v>0</v>
      </c>
      <c r="BI227" s="99">
        <v>0</v>
      </c>
    </row>
    <row r="228" spans="1:61" ht="15" thickBot="1" x14ac:dyDescent="0.35">
      <c r="A228" s="97" t="s">
        <v>566</v>
      </c>
      <c r="B228" s="140">
        <v>52496</v>
      </c>
      <c r="C228" s="140">
        <v>4540.3999999999996</v>
      </c>
      <c r="D228" s="140">
        <v>3756.6</v>
      </c>
      <c r="E228" s="140">
        <v>44920.5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40">
        <v>5575</v>
      </c>
      <c r="L228" s="140">
        <v>14928</v>
      </c>
      <c r="M228" s="119">
        <v>0</v>
      </c>
      <c r="N228" s="119">
        <v>0</v>
      </c>
      <c r="O228" s="119">
        <v>0</v>
      </c>
      <c r="P228" s="140">
        <v>16057.7</v>
      </c>
      <c r="Q228" s="119">
        <v>0</v>
      </c>
      <c r="R228" s="140">
        <v>0</v>
      </c>
      <c r="S228" s="119">
        <v>0</v>
      </c>
      <c r="T228" s="140">
        <v>5377.9</v>
      </c>
      <c r="U228" s="119">
        <v>0</v>
      </c>
      <c r="V228" s="140">
        <v>0</v>
      </c>
      <c r="W228" s="119">
        <v>37321.599999999999</v>
      </c>
      <c r="X228" s="140">
        <v>0</v>
      </c>
      <c r="Y228" s="119">
        <v>0</v>
      </c>
      <c r="Z228" s="119">
        <v>0</v>
      </c>
      <c r="AA228" s="119">
        <v>0</v>
      </c>
      <c r="AI228" s="97" t="s">
        <v>566</v>
      </c>
      <c r="AJ228" s="99">
        <v>0</v>
      </c>
      <c r="AK228" s="99">
        <v>0</v>
      </c>
      <c r="AL228" s="99">
        <v>0</v>
      </c>
      <c r="AM228" s="99">
        <v>12604.3</v>
      </c>
      <c r="AN228" s="99">
        <v>0</v>
      </c>
      <c r="AO228" s="99">
        <v>0</v>
      </c>
      <c r="AP228" s="99">
        <v>89563.1</v>
      </c>
      <c r="AQ228" s="99">
        <v>46124.7</v>
      </c>
      <c r="AR228" s="99">
        <v>51730</v>
      </c>
      <c r="AS228" s="99">
        <v>0</v>
      </c>
      <c r="AT228" s="99">
        <v>0</v>
      </c>
      <c r="AU228" s="99">
        <v>0</v>
      </c>
      <c r="AV228" s="99">
        <v>0</v>
      </c>
      <c r="AW228" s="99">
        <v>0</v>
      </c>
      <c r="AX228" s="99">
        <v>0</v>
      </c>
      <c r="AY228" s="99">
        <v>0</v>
      </c>
      <c r="AZ228" s="99">
        <v>17892</v>
      </c>
      <c r="BA228" s="99">
        <v>0</v>
      </c>
      <c r="BB228" s="99">
        <v>54509.599999999999</v>
      </c>
      <c r="BC228" s="99">
        <v>0</v>
      </c>
      <c r="BD228" s="99">
        <v>0</v>
      </c>
      <c r="BE228" s="99">
        <v>102919.4</v>
      </c>
      <c r="BF228" s="99">
        <v>0</v>
      </c>
      <c r="BG228" s="99">
        <v>0</v>
      </c>
      <c r="BH228" s="99">
        <v>0</v>
      </c>
      <c r="BI228" s="99">
        <v>0</v>
      </c>
    </row>
    <row r="229" spans="1:61" ht="15" thickBot="1" x14ac:dyDescent="0.35">
      <c r="A229" s="97" t="s">
        <v>567</v>
      </c>
      <c r="B229" s="140">
        <v>52496</v>
      </c>
      <c r="C229" s="140">
        <v>4540.3999999999996</v>
      </c>
      <c r="D229" s="140">
        <v>3756.6</v>
      </c>
      <c r="E229" s="140">
        <v>44920.5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40">
        <v>5575</v>
      </c>
      <c r="L229" s="140">
        <v>14928</v>
      </c>
      <c r="M229" s="119">
        <v>0</v>
      </c>
      <c r="N229" s="119">
        <v>0</v>
      </c>
      <c r="O229" s="119">
        <v>0</v>
      </c>
      <c r="P229" s="140">
        <v>0</v>
      </c>
      <c r="Q229" s="119">
        <v>0</v>
      </c>
      <c r="R229" s="140">
        <v>0</v>
      </c>
      <c r="S229" s="119">
        <v>0</v>
      </c>
      <c r="T229" s="140">
        <v>5377.9</v>
      </c>
      <c r="U229" s="119">
        <v>0</v>
      </c>
      <c r="V229" s="140">
        <v>0</v>
      </c>
      <c r="W229" s="119">
        <v>3311.8</v>
      </c>
      <c r="X229" s="140">
        <v>0</v>
      </c>
      <c r="Y229" s="119">
        <v>0</v>
      </c>
      <c r="Z229" s="119">
        <v>0</v>
      </c>
      <c r="AA229" s="119">
        <v>0</v>
      </c>
      <c r="AI229" s="97" t="s">
        <v>567</v>
      </c>
      <c r="AJ229" s="99">
        <v>0</v>
      </c>
      <c r="AK229" s="99">
        <v>0</v>
      </c>
      <c r="AL229" s="99">
        <v>0</v>
      </c>
      <c r="AM229" s="99">
        <v>12604.3</v>
      </c>
      <c r="AN229" s="99">
        <v>0</v>
      </c>
      <c r="AO229" s="99">
        <v>0</v>
      </c>
      <c r="AP229" s="99">
        <v>89563.1</v>
      </c>
      <c r="AQ229" s="99">
        <v>46124.7</v>
      </c>
      <c r="AR229" s="99">
        <v>51730</v>
      </c>
      <c r="AS229" s="99">
        <v>0</v>
      </c>
      <c r="AT229" s="99">
        <v>0</v>
      </c>
      <c r="AU229" s="99">
        <v>0</v>
      </c>
      <c r="AV229" s="99">
        <v>0</v>
      </c>
      <c r="AW229" s="99">
        <v>0</v>
      </c>
      <c r="AX229" s="99">
        <v>0</v>
      </c>
      <c r="AY229" s="99">
        <v>0</v>
      </c>
      <c r="AZ229" s="99">
        <v>17892</v>
      </c>
      <c r="BA229" s="99">
        <v>0</v>
      </c>
      <c r="BB229" s="99">
        <v>54509.599999999999</v>
      </c>
      <c r="BC229" s="99">
        <v>0</v>
      </c>
      <c r="BD229" s="99">
        <v>0</v>
      </c>
      <c r="BE229" s="99">
        <v>102919.4</v>
      </c>
      <c r="BF229" s="99">
        <v>0</v>
      </c>
      <c r="BG229" s="99">
        <v>0</v>
      </c>
      <c r="BH229" s="99">
        <v>0</v>
      </c>
      <c r="BI229" s="99">
        <v>0</v>
      </c>
    </row>
    <row r="230" spans="1:61" ht="15" thickBot="1" x14ac:dyDescent="0.35">
      <c r="A230" s="97" t="s">
        <v>568</v>
      </c>
      <c r="B230" s="140">
        <v>52496</v>
      </c>
      <c r="C230" s="140">
        <v>4540.3999999999996</v>
      </c>
      <c r="D230" s="140">
        <v>3756.6</v>
      </c>
      <c r="E230" s="140">
        <v>44920.5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40">
        <v>5575</v>
      </c>
      <c r="L230" s="140">
        <v>14928</v>
      </c>
      <c r="M230" s="119">
        <v>0</v>
      </c>
      <c r="N230" s="119">
        <v>0</v>
      </c>
      <c r="O230" s="119">
        <v>0</v>
      </c>
      <c r="P230" s="140">
        <v>0</v>
      </c>
      <c r="Q230" s="119">
        <v>0</v>
      </c>
      <c r="R230" s="140">
        <v>0</v>
      </c>
      <c r="S230" s="119">
        <v>0</v>
      </c>
      <c r="T230" s="140">
        <v>5377.9</v>
      </c>
      <c r="U230" s="119">
        <v>0</v>
      </c>
      <c r="V230" s="140">
        <v>0</v>
      </c>
      <c r="W230" s="119">
        <v>3311.8</v>
      </c>
      <c r="X230" s="140">
        <v>0</v>
      </c>
      <c r="Y230" s="119">
        <v>0</v>
      </c>
      <c r="Z230" s="119">
        <v>0</v>
      </c>
      <c r="AA230" s="119">
        <v>0</v>
      </c>
      <c r="AI230" s="97" t="s">
        <v>568</v>
      </c>
      <c r="AJ230" s="99">
        <v>0</v>
      </c>
      <c r="AK230" s="99">
        <v>0</v>
      </c>
      <c r="AL230" s="99">
        <v>0</v>
      </c>
      <c r="AM230" s="99">
        <v>12604.3</v>
      </c>
      <c r="AN230" s="99">
        <v>0</v>
      </c>
      <c r="AO230" s="99">
        <v>0</v>
      </c>
      <c r="AP230" s="99">
        <v>89563.1</v>
      </c>
      <c r="AQ230" s="99">
        <v>46124.7</v>
      </c>
      <c r="AR230" s="99">
        <v>51730</v>
      </c>
      <c r="AS230" s="99">
        <v>0</v>
      </c>
      <c r="AT230" s="99">
        <v>0</v>
      </c>
      <c r="AU230" s="99">
        <v>0</v>
      </c>
      <c r="AV230" s="99">
        <v>0</v>
      </c>
      <c r="AW230" s="99">
        <v>0</v>
      </c>
      <c r="AX230" s="99">
        <v>0</v>
      </c>
      <c r="AY230" s="99">
        <v>0</v>
      </c>
      <c r="AZ230" s="99">
        <v>17892</v>
      </c>
      <c r="BA230" s="99">
        <v>0</v>
      </c>
      <c r="BB230" s="99">
        <v>54509.599999999999</v>
      </c>
      <c r="BC230" s="99">
        <v>0</v>
      </c>
      <c r="BD230" s="99">
        <v>0</v>
      </c>
      <c r="BE230" s="99">
        <v>102919.4</v>
      </c>
      <c r="BF230" s="99">
        <v>0</v>
      </c>
      <c r="BG230" s="99">
        <v>0</v>
      </c>
      <c r="BH230" s="99">
        <v>0</v>
      </c>
      <c r="BI230" s="99">
        <v>0</v>
      </c>
    </row>
    <row r="231" spans="1:61" ht="15" thickBot="1" x14ac:dyDescent="0.35">
      <c r="A231" s="97" t="s">
        <v>569</v>
      </c>
      <c r="B231" s="140">
        <v>52496</v>
      </c>
      <c r="C231" s="140">
        <v>4540.3999999999996</v>
      </c>
      <c r="D231" s="140">
        <v>3756.6</v>
      </c>
      <c r="E231" s="140">
        <v>44920.5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40">
        <v>5575</v>
      </c>
      <c r="L231" s="140">
        <v>14928</v>
      </c>
      <c r="M231" s="119">
        <v>0</v>
      </c>
      <c r="N231" s="119">
        <v>0</v>
      </c>
      <c r="O231" s="119">
        <v>0</v>
      </c>
      <c r="P231" s="140">
        <v>0</v>
      </c>
      <c r="Q231" s="119">
        <v>0</v>
      </c>
      <c r="R231" s="140">
        <v>0</v>
      </c>
      <c r="S231" s="119">
        <v>0</v>
      </c>
      <c r="T231" s="140">
        <v>5377.9</v>
      </c>
      <c r="U231" s="119">
        <v>0</v>
      </c>
      <c r="V231" s="140">
        <v>0</v>
      </c>
      <c r="W231" s="119">
        <v>3311.8</v>
      </c>
      <c r="X231" s="140">
        <v>0</v>
      </c>
      <c r="Y231" s="119">
        <v>0</v>
      </c>
      <c r="Z231" s="119">
        <v>0</v>
      </c>
      <c r="AA231" s="119">
        <v>0</v>
      </c>
      <c r="AI231" s="97" t="s">
        <v>569</v>
      </c>
      <c r="AJ231" s="99">
        <v>0</v>
      </c>
      <c r="AK231" s="99">
        <v>0</v>
      </c>
      <c r="AL231" s="99">
        <v>0</v>
      </c>
      <c r="AM231" s="99">
        <v>12604.3</v>
      </c>
      <c r="AN231" s="99">
        <v>0</v>
      </c>
      <c r="AO231" s="99">
        <v>0</v>
      </c>
      <c r="AP231" s="99">
        <v>89563.1</v>
      </c>
      <c r="AQ231" s="99">
        <v>46124.7</v>
      </c>
      <c r="AR231" s="99">
        <v>51730</v>
      </c>
      <c r="AS231" s="99">
        <v>0</v>
      </c>
      <c r="AT231" s="99">
        <v>0</v>
      </c>
      <c r="AU231" s="99">
        <v>0</v>
      </c>
      <c r="AV231" s="99">
        <v>0</v>
      </c>
      <c r="AW231" s="99">
        <v>0</v>
      </c>
      <c r="AX231" s="99">
        <v>0</v>
      </c>
      <c r="AY231" s="99">
        <v>0</v>
      </c>
      <c r="AZ231" s="99">
        <v>17892</v>
      </c>
      <c r="BA231" s="99">
        <v>0</v>
      </c>
      <c r="BB231" s="99">
        <v>54509.599999999999</v>
      </c>
      <c r="BC231" s="99">
        <v>0</v>
      </c>
      <c r="BD231" s="99">
        <v>0</v>
      </c>
      <c r="BE231" s="99">
        <v>102919.4</v>
      </c>
      <c r="BF231" s="99">
        <v>0</v>
      </c>
      <c r="BG231" s="99">
        <v>0</v>
      </c>
      <c r="BH231" s="99">
        <v>0</v>
      </c>
      <c r="BI231" s="99">
        <v>0</v>
      </c>
    </row>
    <row r="232" spans="1:61" ht="15" thickBot="1" x14ac:dyDescent="0.35">
      <c r="A232" s="97" t="s">
        <v>570</v>
      </c>
      <c r="B232" s="140">
        <v>52496</v>
      </c>
      <c r="C232" s="140">
        <v>4540.3999999999996</v>
      </c>
      <c r="D232" s="140">
        <v>3756.6</v>
      </c>
      <c r="E232" s="140">
        <v>44920.5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40">
        <v>5575</v>
      </c>
      <c r="L232" s="140">
        <v>14928</v>
      </c>
      <c r="M232" s="119">
        <v>0</v>
      </c>
      <c r="N232" s="119">
        <v>0</v>
      </c>
      <c r="O232" s="119">
        <v>0</v>
      </c>
      <c r="P232" s="140">
        <v>0</v>
      </c>
      <c r="Q232" s="119">
        <v>0</v>
      </c>
      <c r="R232" s="140">
        <v>0</v>
      </c>
      <c r="S232" s="119">
        <v>0</v>
      </c>
      <c r="T232" s="140">
        <v>5377.9</v>
      </c>
      <c r="U232" s="119">
        <v>0</v>
      </c>
      <c r="V232" s="140">
        <v>0</v>
      </c>
      <c r="W232" s="119">
        <v>3311.8</v>
      </c>
      <c r="X232" s="140">
        <v>0</v>
      </c>
      <c r="Y232" s="119">
        <v>0</v>
      </c>
      <c r="Z232" s="119">
        <v>0</v>
      </c>
      <c r="AA232" s="119">
        <v>0</v>
      </c>
      <c r="AI232" s="97" t="s">
        <v>570</v>
      </c>
      <c r="AJ232" s="99">
        <v>0</v>
      </c>
      <c r="AK232" s="99">
        <v>0</v>
      </c>
      <c r="AL232" s="99">
        <v>0</v>
      </c>
      <c r="AM232" s="99">
        <v>12604.3</v>
      </c>
      <c r="AN232" s="99">
        <v>0</v>
      </c>
      <c r="AO232" s="99">
        <v>0</v>
      </c>
      <c r="AP232" s="99">
        <v>89563.1</v>
      </c>
      <c r="AQ232" s="99">
        <v>46124.7</v>
      </c>
      <c r="AR232" s="99">
        <v>51730</v>
      </c>
      <c r="AS232" s="99">
        <v>0</v>
      </c>
      <c r="AT232" s="99">
        <v>0</v>
      </c>
      <c r="AU232" s="99">
        <v>0</v>
      </c>
      <c r="AV232" s="99">
        <v>0</v>
      </c>
      <c r="AW232" s="99">
        <v>0</v>
      </c>
      <c r="AX232" s="99">
        <v>0</v>
      </c>
      <c r="AY232" s="99">
        <v>0</v>
      </c>
      <c r="AZ232" s="99">
        <v>17892</v>
      </c>
      <c r="BA232" s="99">
        <v>0</v>
      </c>
      <c r="BB232" s="99">
        <v>54509.599999999999</v>
      </c>
      <c r="BC232" s="99">
        <v>0</v>
      </c>
      <c r="BD232" s="99">
        <v>0</v>
      </c>
      <c r="BE232" s="99">
        <v>102919.4</v>
      </c>
      <c r="BF232" s="99">
        <v>0</v>
      </c>
      <c r="BG232" s="99">
        <v>0</v>
      </c>
      <c r="BH232" s="99">
        <v>0</v>
      </c>
      <c r="BI232" s="99">
        <v>0</v>
      </c>
    </row>
    <row r="233" spans="1:61" ht="15" thickBot="1" x14ac:dyDescent="0.35">
      <c r="A233" s="97" t="s">
        <v>571</v>
      </c>
      <c r="B233" s="140">
        <v>52496</v>
      </c>
      <c r="C233" s="140">
        <v>4540.3999999999996</v>
      </c>
      <c r="D233" s="140">
        <v>3756.6</v>
      </c>
      <c r="E233" s="140">
        <v>43357.9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40">
        <v>5575</v>
      </c>
      <c r="L233" s="140">
        <v>14928</v>
      </c>
      <c r="M233" s="119">
        <v>0</v>
      </c>
      <c r="N233" s="119">
        <v>0</v>
      </c>
      <c r="O233" s="119">
        <v>0</v>
      </c>
      <c r="P233" s="140">
        <v>0</v>
      </c>
      <c r="Q233" s="119">
        <v>0</v>
      </c>
      <c r="R233" s="140">
        <v>0</v>
      </c>
      <c r="S233" s="119">
        <v>0</v>
      </c>
      <c r="T233" s="140">
        <v>5377.9</v>
      </c>
      <c r="U233" s="119">
        <v>0</v>
      </c>
      <c r="V233" s="140">
        <v>0</v>
      </c>
      <c r="W233" s="119">
        <v>3311.8</v>
      </c>
      <c r="X233" s="140">
        <v>0</v>
      </c>
      <c r="Y233" s="119">
        <v>0</v>
      </c>
      <c r="Z233" s="119">
        <v>0</v>
      </c>
      <c r="AA233" s="119">
        <v>0</v>
      </c>
      <c r="AI233" s="97" t="s">
        <v>571</v>
      </c>
      <c r="AJ233" s="99">
        <v>0</v>
      </c>
      <c r="AK233" s="99">
        <v>0</v>
      </c>
      <c r="AL233" s="99">
        <v>0</v>
      </c>
      <c r="AM233" s="99">
        <v>12604.3</v>
      </c>
      <c r="AN233" s="99">
        <v>0</v>
      </c>
      <c r="AO233" s="99">
        <v>0</v>
      </c>
      <c r="AP233" s="99">
        <v>89563.1</v>
      </c>
      <c r="AQ233" s="99">
        <v>46124.7</v>
      </c>
      <c r="AR233" s="99">
        <v>51730</v>
      </c>
      <c r="AS233" s="99">
        <v>0</v>
      </c>
      <c r="AT233" s="99">
        <v>0</v>
      </c>
      <c r="AU233" s="99">
        <v>0</v>
      </c>
      <c r="AV233" s="99">
        <v>0</v>
      </c>
      <c r="AW233" s="99">
        <v>0</v>
      </c>
      <c r="AX233" s="99">
        <v>0</v>
      </c>
      <c r="AY233" s="99">
        <v>0</v>
      </c>
      <c r="AZ233" s="99">
        <v>17892</v>
      </c>
      <c r="BA233" s="99">
        <v>0</v>
      </c>
      <c r="BB233" s="99">
        <v>54509.599999999999</v>
      </c>
      <c r="BC233" s="99">
        <v>0</v>
      </c>
      <c r="BD233" s="99">
        <v>0</v>
      </c>
      <c r="BE233" s="99">
        <v>102919.4</v>
      </c>
      <c r="BF233" s="99">
        <v>0</v>
      </c>
      <c r="BG233" s="99">
        <v>0</v>
      </c>
      <c r="BH233" s="99">
        <v>0</v>
      </c>
      <c r="BI233" s="99">
        <v>0</v>
      </c>
    </row>
    <row r="234" spans="1:61" ht="15" thickBot="1" x14ac:dyDescent="0.35">
      <c r="A234" s="97" t="s">
        <v>572</v>
      </c>
      <c r="B234" s="140">
        <v>52496</v>
      </c>
      <c r="C234" s="140">
        <v>4540.3999999999996</v>
      </c>
      <c r="D234" s="140">
        <v>3756.6</v>
      </c>
      <c r="E234" s="140">
        <v>43357.9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40">
        <v>5575</v>
      </c>
      <c r="L234" s="140">
        <v>14928</v>
      </c>
      <c r="M234" s="119">
        <v>0</v>
      </c>
      <c r="N234" s="119">
        <v>0</v>
      </c>
      <c r="O234" s="119">
        <v>0</v>
      </c>
      <c r="P234" s="140">
        <v>0</v>
      </c>
      <c r="Q234" s="119">
        <v>0</v>
      </c>
      <c r="R234" s="140">
        <v>0</v>
      </c>
      <c r="S234" s="119">
        <v>0</v>
      </c>
      <c r="T234" s="140">
        <v>5377.9</v>
      </c>
      <c r="U234" s="119">
        <v>0</v>
      </c>
      <c r="V234" s="140">
        <v>0</v>
      </c>
      <c r="W234" s="119">
        <v>3311.8</v>
      </c>
      <c r="X234" s="140">
        <v>0</v>
      </c>
      <c r="Y234" s="119">
        <v>0</v>
      </c>
      <c r="Z234" s="119">
        <v>0</v>
      </c>
      <c r="AA234" s="119">
        <v>0</v>
      </c>
      <c r="AI234" s="97" t="s">
        <v>572</v>
      </c>
      <c r="AJ234" s="99">
        <v>0</v>
      </c>
      <c r="AK234" s="99">
        <v>0</v>
      </c>
      <c r="AL234" s="99">
        <v>0</v>
      </c>
      <c r="AM234" s="99">
        <v>12604.3</v>
      </c>
      <c r="AN234" s="99">
        <v>0</v>
      </c>
      <c r="AO234" s="99">
        <v>0</v>
      </c>
      <c r="AP234" s="99">
        <v>89563.1</v>
      </c>
      <c r="AQ234" s="99">
        <v>46124.7</v>
      </c>
      <c r="AR234" s="99">
        <v>51730</v>
      </c>
      <c r="AS234" s="99">
        <v>0</v>
      </c>
      <c r="AT234" s="99">
        <v>0</v>
      </c>
      <c r="AU234" s="99">
        <v>0</v>
      </c>
      <c r="AV234" s="99">
        <v>0</v>
      </c>
      <c r="AW234" s="99">
        <v>0</v>
      </c>
      <c r="AX234" s="99">
        <v>0</v>
      </c>
      <c r="AY234" s="99">
        <v>0</v>
      </c>
      <c r="AZ234" s="99">
        <v>17892</v>
      </c>
      <c r="BA234" s="99">
        <v>0</v>
      </c>
      <c r="BB234" s="99">
        <v>54509.599999999999</v>
      </c>
      <c r="BC234" s="99">
        <v>0</v>
      </c>
      <c r="BD234" s="99">
        <v>0</v>
      </c>
      <c r="BE234" s="99">
        <v>102919.4</v>
      </c>
      <c r="BF234" s="99">
        <v>0</v>
      </c>
      <c r="BG234" s="99">
        <v>0</v>
      </c>
      <c r="BH234" s="99">
        <v>0</v>
      </c>
      <c r="BI234" s="99">
        <v>0</v>
      </c>
    </row>
    <row r="235" spans="1:61" ht="15" thickBot="1" x14ac:dyDescent="0.35">
      <c r="A235" s="97" t="s">
        <v>573</v>
      </c>
      <c r="B235" s="140">
        <v>52496</v>
      </c>
      <c r="C235" s="140">
        <v>4540.3999999999996</v>
      </c>
      <c r="D235" s="140">
        <v>3756.6</v>
      </c>
      <c r="E235" s="140">
        <v>43357.9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40">
        <v>5575</v>
      </c>
      <c r="L235" s="140">
        <v>14928</v>
      </c>
      <c r="M235" s="119">
        <v>0</v>
      </c>
      <c r="N235" s="119">
        <v>0</v>
      </c>
      <c r="O235" s="119">
        <v>0</v>
      </c>
      <c r="P235" s="140">
        <v>0</v>
      </c>
      <c r="Q235" s="119">
        <v>0</v>
      </c>
      <c r="R235" s="140">
        <v>0</v>
      </c>
      <c r="S235" s="119">
        <v>0</v>
      </c>
      <c r="T235" s="140">
        <v>5377.9</v>
      </c>
      <c r="U235" s="119">
        <v>0</v>
      </c>
      <c r="V235" s="140">
        <v>0</v>
      </c>
      <c r="W235" s="119">
        <v>0</v>
      </c>
      <c r="X235" s="140">
        <v>0</v>
      </c>
      <c r="Y235" s="119">
        <v>0</v>
      </c>
      <c r="Z235" s="119">
        <v>0</v>
      </c>
      <c r="AA235" s="119">
        <v>0</v>
      </c>
      <c r="AI235" s="97" t="s">
        <v>573</v>
      </c>
      <c r="AJ235" s="99">
        <v>0</v>
      </c>
      <c r="AK235" s="99">
        <v>0</v>
      </c>
      <c r="AL235" s="99">
        <v>0</v>
      </c>
      <c r="AM235" s="99">
        <v>12604.3</v>
      </c>
      <c r="AN235" s="99">
        <v>0</v>
      </c>
      <c r="AO235" s="99">
        <v>0</v>
      </c>
      <c r="AP235" s="99">
        <v>89563.1</v>
      </c>
      <c r="AQ235" s="99">
        <v>46124.7</v>
      </c>
      <c r="AR235" s="99">
        <v>51730</v>
      </c>
      <c r="AS235" s="99">
        <v>0</v>
      </c>
      <c r="AT235" s="99">
        <v>0</v>
      </c>
      <c r="AU235" s="99">
        <v>0</v>
      </c>
      <c r="AV235" s="99">
        <v>0</v>
      </c>
      <c r="AW235" s="99">
        <v>0</v>
      </c>
      <c r="AX235" s="99">
        <v>0</v>
      </c>
      <c r="AY235" s="99">
        <v>0</v>
      </c>
      <c r="AZ235" s="99">
        <v>17892</v>
      </c>
      <c r="BA235" s="99">
        <v>0</v>
      </c>
      <c r="BB235" s="99">
        <v>54509.599999999999</v>
      </c>
      <c r="BC235" s="99">
        <v>0</v>
      </c>
      <c r="BD235" s="99">
        <v>0</v>
      </c>
      <c r="BE235" s="99">
        <v>102919.4</v>
      </c>
      <c r="BF235" s="99">
        <v>0</v>
      </c>
      <c r="BG235" s="99">
        <v>0</v>
      </c>
      <c r="BH235" s="99">
        <v>0</v>
      </c>
      <c r="BI235" s="99">
        <v>0</v>
      </c>
    </row>
    <row r="236" spans="1:61" ht="15" thickBot="1" x14ac:dyDescent="0.35">
      <c r="A236" s="97" t="s">
        <v>574</v>
      </c>
      <c r="B236" s="140">
        <v>52496</v>
      </c>
      <c r="C236" s="140">
        <v>4540.3999999999996</v>
      </c>
      <c r="D236" s="140">
        <v>3756.6</v>
      </c>
      <c r="E236" s="140">
        <v>43357.9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40">
        <v>5575</v>
      </c>
      <c r="L236" s="140">
        <v>14928</v>
      </c>
      <c r="M236" s="119">
        <v>0</v>
      </c>
      <c r="N236" s="119">
        <v>0</v>
      </c>
      <c r="O236" s="119">
        <v>0</v>
      </c>
      <c r="P236" s="140">
        <v>0</v>
      </c>
      <c r="Q236" s="119">
        <v>0</v>
      </c>
      <c r="R236" s="140">
        <v>0</v>
      </c>
      <c r="S236" s="119">
        <v>0</v>
      </c>
      <c r="T236" s="140">
        <v>2286.6</v>
      </c>
      <c r="U236" s="119">
        <v>0</v>
      </c>
      <c r="V236" s="140">
        <v>0</v>
      </c>
      <c r="W236" s="119">
        <v>0</v>
      </c>
      <c r="X236" s="140">
        <v>0</v>
      </c>
      <c r="Y236" s="119">
        <v>0</v>
      </c>
      <c r="Z236" s="119">
        <v>0</v>
      </c>
      <c r="AA236" s="119">
        <v>0</v>
      </c>
      <c r="AI236" s="97" t="s">
        <v>574</v>
      </c>
      <c r="AJ236" s="99">
        <v>0</v>
      </c>
      <c r="AK236" s="99">
        <v>0</v>
      </c>
      <c r="AL236" s="99">
        <v>0</v>
      </c>
      <c r="AM236" s="99">
        <v>12604.3</v>
      </c>
      <c r="AN236" s="99">
        <v>0</v>
      </c>
      <c r="AO236" s="99">
        <v>0</v>
      </c>
      <c r="AP236" s="99">
        <v>89563.1</v>
      </c>
      <c r="AQ236" s="99">
        <v>46124.7</v>
      </c>
      <c r="AR236" s="99">
        <v>51730</v>
      </c>
      <c r="AS236" s="99">
        <v>0</v>
      </c>
      <c r="AT236" s="99">
        <v>0</v>
      </c>
      <c r="AU236" s="99">
        <v>0</v>
      </c>
      <c r="AV236" s="99">
        <v>0</v>
      </c>
      <c r="AW236" s="99">
        <v>0</v>
      </c>
      <c r="AX236" s="99">
        <v>0</v>
      </c>
      <c r="AY236" s="99">
        <v>0</v>
      </c>
      <c r="AZ236" s="99">
        <v>0</v>
      </c>
      <c r="BA236" s="99">
        <v>0</v>
      </c>
      <c r="BB236" s="99">
        <v>54509.599999999999</v>
      </c>
      <c r="BC236" s="99">
        <v>0</v>
      </c>
      <c r="BD236" s="99">
        <v>0</v>
      </c>
      <c r="BE236" s="99">
        <v>98842.9</v>
      </c>
      <c r="BF236" s="99">
        <v>0</v>
      </c>
      <c r="BG236" s="99">
        <v>0</v>
      </c>
      <c r="BH236" s="99">
        <v>0</v>
      </c>
      <c r="BI236" s="99">
        <v>0</v>
      </c>
    </row>
    <row r="237" spans="1:61" ht="15" thickBot="1" x14ac:dyDescent="0.35">
      <c r="A237" s="97" t="s">
        <v>575</v>
      </c>
      <c r="B237" s="140">
        <v>52496</v>
      </c>
      <c r="C237" s="140">
        <v>4540.3999999999996</v>
      </c>
      <c r="D237" s="140">
        <v>3756.6</v>
      </c>
      <c r="E237" s="140">
        <v>43357.9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40">
        <v>5575</v>
      </c>
      <c r="L237" s="140">
        <v>14928</v>
      </c>
      <c r="M237" s="119">
        <v>0</v>
      </c>
      <c r="N237" s="119">
        <v>0</v>
      </c>
      <c r="O237" s="119">
        <v>0</v>
      </c>
      <c r="P237" s="140">
        <v>0</v>
      </c>
      <c r="Q237" s="119">
        <v>0</v>
      </c>
      <c r="R237" s="140">
        <v>0</v>
      </c>
      <c r="S237" s="119">
        <v>0</v>
      </c>
      <c r="T237" s="140">
        <v>2286.6</v>
      </c>
      <c r="U237" s="119">
        <v>0</v>
      </c>
      <c r="V237" s="140">
        <v>0</v>
      </c>
      <c r="W237" s="119">
        <v>0</v>
      </c>
      <c r="X237" s="140">
        <v>0</v>
      </c>
      <c r="Y237" s="119">
        <v>0</v>
      </c>
      <c r="Z237" s="119">
        <v>0</v>
      </c>
      <c r="AA237" s="119">
        <v>0</v>
      </c>
      <c r="AI237" s="97" t="s">
        <v>575</v>
      </c>
      <c r="AJ237" s="99">
        <v>0</v>
      </c>
      <c r="AK237" s="99">
        <v>0</v>
      </c>
      <c r="AL237" s="99">
        <v>0</v>
      </c>
      <c r="AM237" s="99">
        <v>12604.3</v>
      </c>
      <c r="AN237" s="99">
        <v>0</v>
      </c>
      <c r="AO237" s="99">
        <v>0</v>
      </c>
      <c r="AP237" s="99">
        <v>89563.1</v>
      </c>
      <c r="AQ237" s="99">
        <v>46124.7</v>
      </c>
      <c r="AR237" s="99">
        <v>51730</v>
      </c>
      <c r="AS237" s="99">
        <v>0</v>
      </c>
      <c r="AT237" s="99">
        <v>0</v>
      </c>
      <c r="AU237" s="99">
        <v>0</v>
      </c>
      <c r="AV237" s="99">
        <v>0</v>
      </c>
      <c r="AW237" s="99">
        <v>0</v>
      </c>
      <c r="AX237" s="99">
        <v>0</v>
      </c>
      <c r="AY237" s="99">
        <v>0</v>
      </c>
      <c r="AZ237" s="99">
        <v>0</v>
      </c>
      <c r="BA237" s="99">
        <v>0</v>
      </c>
      <c r="BB237" s="99">
        <v>54509.599999999999</v>
      </c>
      <c r="BC237" s="99">
        <v>0</v>
      </c>
      <c r="BD237" s="99">
        <v>0</v>
      </c>
      <c r="BE237" s="99">
        <v>98842.9</v>
      </c>
      <c r="BF237" s="99">
        <v>0</v>
      </c>
      <c r="BG237" s="99">
        <v>0</v>
      </c>
      <c r="BH237" s="99">
        <v>0</v>
      </c>
      <c r="BI237" s="99">
        <v>0</v>
      </c>
    </row>
    <row r="238" spans="1:61" ht="15" thickBot="1" x14ac:dyDescent="0.35">
      <c r="A238" s="97" t="s">
        <v>576</v>
      </c>
      <c r="B238" s="140">
        <v>30205.4</v>
      </c>
      <c r="C238" s="140">
        <v>4540.3999999999996</v>
      </c>
      <c r="D238" s="140">
        <v>3756.6</v>
      </c>
      <c r="E238" s="140">
        <v>41658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40">
        <v>5575</v>
      </c>
      <c r="L238" s="140">
        <v>14928</v>
      </c>
      <c r="M238" s="119">
        <v>0</v>
      </c>
      <c r="N238" s="119">
        <v>0</v>
      </c>
      <c r="O238" s="119">
        <v>0</v>
      </c>
      <c r="P238" s="140">
        <v>0</v>
      </c>
      <c r="Q238" s="119">
        <v>0</v>
      </c>
      <c r="R238" s="140">
        <v>0</v>
      </c>
      <c r="S238" s="119">
        <v>0</v>
      </c>
      <c r="T238" s="140">
        <v>2286.6</v>
      </c>
      <c r="U238" s="119">
        <v>0</v>
      </c>
      <c r="V238" s="140">
        <v>0</v>
      </c>
      <c r="W238" s="119">
        <v>0</v>
      </c>
      <c r="X238" s="140">
        <v>0</v>
      </c>
      <c r="Y238" s="119">
        <v>0</v>
      </c>
      <c r="Z238" s="119">
        <v>0</v>
      </c>
      <c r="AA238" s="119">
        <v>0</v>
      </c>
      <c r="AI238" s="97" t="s">
        <v>576</v>
      </c>
      <c r="AJ238" s="99">
        <v>0</v>
      </c>
      <c r="AK238" s="99">
        <v>0</v>
      </c>
      <c r="AL238" s="99">
        <v>0</v>
      </c>
      <c r="AM238" s="99">
        <v>12604.3</v>
      </c>
      <c r="AN238" s="99">
        <v>0</v>
      </c>
      <c r="AO238" s="99">
        <v>0</v>
      </c>
      <c r="AP238" s="99">
        <v>89563.1</v>
      </c>
      <c r="AQ238" s="99">
        <v>46124.7</v>
      </c>
      <c r="AR238" s="99">
        <v>51730</v>
      </c>
      <c r="AS238" s="99">
        <v>0</v>
      </c>
      <c r="AT238" s="99">
        <v>0</v>
      </c>
      <c r="AU238" s="99">
        <v>0</v>
      </c>
      <c r="AV238" s="99">
        <v>0</v>
      </c>
      <c r="AW238" s="99">
        <v>0</v>
      </c>
      <c r="AX238" s="99">
        <v>0</v>
      </c>
      <c r="AY238" s="99">
        <v>0</v>
      </c>
      <c r="AZ238" s="99">
        <v>0</v>
      </c>
      <c r="BA238" s="99">
        <v>0</v>
      </c>
      <c r="BB238" s="99">
        <v>54509.599999999999</v>
      </c>
      <c r="BC238" s="99">
        <v>0</v>
      </c>
      <c r="BD238" s="99">
        <v>0</v>
      </c>
      <c r="BE238" s="99">
        <v>98842.9</v>
      </c>
      <c r="BF238" s="99">
        <v>0</v>
      </c>
      <c r="BG238" s="99">
        <v>0</v>
      </c>
      <c r="BH238" s="99">
        <v>0</v>
      </c>
      <c r="BI238" s="99">
        <v>0</v>
      </c>
    </row>
    <row r="239" spans="1:61" ht="15" thickBot="1" x14ac:dyDescent="0.35">
      <c r="A239" s="97" t="s">
        <v>577</v>
      </c>
      <c r="B239" s="140">
        <v>30205.4</v>
      </c>
      <c r="C239" s="140">
        <v>4540.3999999999996</v>
      </c>
      <c r="D239" s="140">
        <v>3756.6</v>
      </c>
      <c r="E239" s="140">
        <v>41658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40">
        <v>5575</v>
      </c>
      <c r="L239" s="140">
        <v>14928</v>
      </c>
      <c r="M239" s="119">
        <v>0</v>
      </c>
      <c r="N239" s="119">
        <v>0</v>
      </c>
      <c r="O239" s="119">
        <v>0</v>
      </c>
      <c r="P239" s="140">
        <v>0</v>
      </c>
      <c r="Q239" s="119">
        <v>0</v>
      </c>
      <c r="R239" s="140">
        <v>0</v>
      </c>
      <c r="S239" s="119">
        <v>0</v>
      </c>
      <c r="T239" s="140">
        <v>2286.6</v>
      </c>
      <c r="U239" s="119">
        <v>0</v>
      </c>
      <c r="V239" s="140">
        <v>0</v>
      </c>
      <c r="W239" s="119">
        <v>0</v>
      </c>
      <c r="X239" s="140">
        <v>0</v>
      </c>
      <c r="Y239" s="119">
        <v>0</v>
      </c>
      <c r="Z239" s="119">
        <v>0</v>
      </c>
      <c r="AA239" s="119">
        <v>0</v>
      </c>
      <c r="AI239" s="97" t="s">
        <v>577</v>
      </c>
      <c r="AJ239" s="99">
        <v>0</v>
      </c>
      <c r="AK239" s="99">
        <v>0</v>
      </c>
      <c r="AL239" s="99">
        <v>0</v>
      </c>
      <c r="AM239" s="99">
        <v>12604.3</v>
      </c>
      <c r="AN239" s="99">
        <v>0</v>
      </c>
      <c r="AO239" s="99">
        <v>0</v>
      </c>
      <c r="AP239" s="99">
        <v>89563.1</v>
      </c>
      <c r="AQ239" s="99">
        <v>46124.7</v>
      </c>
      <c r="AR239" s="99">
        <v>0</v>
      </c>
      <c r="AS239" s="99">
        <v>0</v>
      </c>
      <c r="AT239" s="99">
        <v>0</v>
      </c>
      <c r="AU239" s="99">
        <v>0</v>
      </c>
      <c r="AV239" s="99">
        <v>0</v>
      </c>
      <c r="AW239" s="99">
        <v>0</v>
      </c>
      <c r="AX239" s="99">
        <v>0</v>
      </c>
      <c r="AY239" s="99">
        <v>0</v>
      </c>
      <c r="AZ239" s="99">
        <v>0</v>
      </c>
      <c r="BA239" s="99">
        <v>0</v>
      </c>
      <c r="BB239" s="99">
        <v>27006.400000000001</v>
      </c>
      <c r="BC239" s="99">
        <v>0</v>
      </c>
      <c r="BD239" s="99">
        <v>0</v>
      </c>
      <c r="BE239" s="99">
        <v>98842.9</v>
      </c>
      <c r="BF239" s="99">
        <v>0</v>
      </c>
      <c r="BG239" s="99">
        <v>0</v>
      </c>
      <c r="BH239" s="99">
        <v>0</v>
      </c>
      <c r="BI239" s="99">
        <v>0</v>
      </c>
    </row>
    <row r="240" spans="1:61" ht="15" thickBot="1" x14ac:dyDescent="0.35">
      <c r="A240" s="97" t="s">
        <v>578</v>
      </c>
      <c r="B240" s="140">
        <v>30205.4</v>
      </c>
      <c r="C240" s="140">
        <v>4540.3999999999996</v>
      </c>
      <c r="D240" s="140">
        <v>3756.6</v>
      </c>
      <c r="E240" s="140">
        <v>41658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40">
        <v>5575</v>
      </c>
      <c r="L240" s="140">
        <v>14928</v>
      </c>
      <c r="M240" s="119">
        <v>0</v>
      </c>
      <c r="N240" s="119">
        <v>0</v>
      </c>
      <c r="O240" s="119">
        <v>0</v>
      </c>
      <c r="P240" s="140">
        <v>0</v>
      </c>
      <c r="Q240" s="119">
        <v>0</v>
      </c>
      <c r="R240" s="140">
        <v>0</v>
      </c>
      <c r="S240" s="119">
        <v>0</v>
      </c>
      <c r="T240" s="140">
        <v>2286.6</v>
      </c>
      <c r="U240" s="119">
        <v>0</v>
      </c>
      <c r="V240" s="140">
        <v>0</v>
      </c>
      <c r="W240" s="119">
        <v>0</v>
      </c>
      <c r="X240" s="140">
        <v>0</v>
      </c>
      <c r="Y240" s="119">
        <v>0</v>
      </c>
      <c r="Z240" s="119">
        <v>0</v>
      </c>
      <c r="AA240" s="119">
        <v>0</v>
      </c>
      <c r="AI240" s="97" t="s">
        <v>578</v>
      </c>
      <c r="AJ240" s="99">
        <v>0</v>
      </c>
      <c r="AK240" s="99">
        <v>0</v>
      </c>
      <c r="AL240" s="99">
        <v>0</v>
      </c>
      <c r="AM240" s="99">
        <v>12604.3</v>
      </c>
      <c r="AN240" s="99">
        <v>0</v>
      </c>
      <c r="AO240" s="99">
        <v>0</v>
      </c>
      <c r="AP240" s="99">
        <v>89563.1</v>
      </c>
      <c r="AQ240" s="99">
        <v>46124.7</v>
      </c>
      <c r="AR240" s="99">
        <v>0</v>
      </c>
      <c r="AS240" s="99">
        <v>0</v>
      </c>
      <c r="AT240" s="99">
        <v>0</v>
      </c>
      <c r="AU240" s="99">
        <v>0</v>
      </c>
      <c r="AV240" s="99">
        <v>0</v>
      </c>
      <c r="AW240" s="99">
        <v>0</v>
      </c>
      <c r="AX240" s="99">
        <v>0</v>
      </c>
      <c r="AY240" s="99">
        <v>0</v>
      </c>
      <c r="AZ240" s="99">
        <v>0</v>
      </c>
      <c r="BA240" s="99">
        <v>0</v>
      </c>
      <c r="BB240" s="99">
        <v>4890.8</v>
      </c>
      <c r="BC240" s="99">
        <v>0</v>
      </c>
      <c r="BD240" s="99">
        <v>0</v>
      </c>
      <c r="BE240" s="99">
        <v>98842.9</v>
      </c>
      <c r="BF240" s="99">
        <v>0</v>
      </c>
      <c r="BG240" s="99">
        <v>0</v>
      </c>
      <c r="BH240" s="99">
        <v>0</v>
      </c>
      <c r="BI240" s="99">
        <v>0</v>
      </c>
    </row>
    <row r="241" spans="1:61" ht="15" thickBot="1" x14ac:dyDescent="0.35">
      <c r="A241" s="97" t="s">
        <v>579</v>
      </c>
      <c r="B241" s="140">
        <v>689.2</v>
      </c>
      <c r="C241" s="140">
        <v>4540.3999999999996</v>
      </c>
      <c r="D241" s="140">
        <v>3756.6</v>
      </c>
      <c r="E241" s="140">
        <v>41658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40">
        <v>5575</v>
      </c>
      <c r="L241" s="140">
        <v>0</v>
      </c>
      <c r="M241" s="119">
        <v>0</v>
      </c>
      <c r="N241" s="119">
        <v>0</v>
      </c>
      <c r="O241" s="119">
        <v>0</v>
      </c>
      <c r="P241" s="140">
        <v>0</v>
      </c>
      <c r="Q241" s="119">
        <v>0</v>
      </c>
      <c r="R241" s="140">
        <v>0</v>
      </c>
      <c r="S241" s="119">
        <v>0</v>
      </c>
      <c r="T241" s="140">
        <v>2286.6</v>
      </c>
      <c r="U241" s="119">
        <v>0</v>
      </c>
      <c r="V241" s="140">
        <v>0</v>
      </c>
      <c r="W241" s="119">
        <v>0</v>
      </c>
      <c r="X241" s="140">
        <v>0</v>
      </c>
      <c r="Y241" s="119">
        <v>0</v>
      </c>
      <c r="Z241" s="119">
        <v>0</v>
      </c>
      <c r="AA241" s="119">
        <v>0</v>
      </c>
      <c r="AI241" s="97" t="s">
        <v>579</v>
      </c>
      <c r="AJ241" s="99">
        <v>0</v>
      </c>
      <c r="AK241" s="99">
        <v>0</v>
      </c>
      <c r="AL241" s="99">
        <v>0</v>
      </c>
      <c r="AM241" s="99">
        <v>12604.3</v>
      </c>
      <c r="AN241" s="99">
        <v>0</v>
      </c>
      <c r="AO241" s="99">
        <v>0</v>
      </c>
      <c r="AP241" s="99">
        <v>89563.1</v>
      </c>
      <c r="AQ241" s="99">
        <v>46124.7</v>
      </c>
      <c r="AR241" s="99">
        <v>0</v>
      </c>
      <c r="AS241" s="99">
        <v>0</v>
      </c>
      <c r="AT241" s="99">
        <v>0</v>
      </c>
      <c r="AU241" s="99">
        <v>0</v>
      </c>
      <c r="AV241" s="99">
        <v>0</v>
      </c>
      <c r="AW241" s="99">
        <v>0</v>
      </c>
      <c r="AX241" s="99">
        <v>0</v>
      </c>
      <c r="AY241" s="99">
        <v>0</v>
      </c>
      <c r="AZ241" s="99">
        <v>0</v>
      </c>
      <c r="BA241" s="99">
        <v>0</v>
      </c>
      <c r="BB241" s="99">
        <v>4890.8</v>
      </c>
      <c r="BC241" s="99">
        <v>0</v>
      </c>
      <c r="BD241" s="99">
        <v>0</v>
      </c>
      <c r="BE241" s="99">
        <v>98842.9</v>
      </c>
      <c r="BF241" s="99">
        <v>0</v>
      </c>
      <c r="BG241" s="99">
        <v>0</v>
      </c>
      <c r="BH241" s="99">
        <v>0</v>
      </c>
      <c r="BI241" s="99">
        <v>0</v>
      </c>
    </row>
    <row r="242" spans="1:61" ht="15" thickBot="1" x14ac:dyDescent="0.35">
      <c r="A242" s="97" t="s">
        <v>580</v>
      </c>
      <c r="B242" s="140">
        <v>689.2</v>
      </c>
      <c r="C242" s="140">
        <v>4289.1000000000004</v>
      </c>
      <c r="D242" s="140">
        <v>3756.6</v>
      </c>
      <c r="E242" s="140">
        <v>41658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40">
        <v>5575</v>
      </c>
      <c r="L242" s="140">
        <v>0</v>
      </c>
      <c r="M242" s="119">
        <v>0</v>
      </c>
      <c r="N242" s="119">
        <v>0</v>
      </c>
      <c r="O242" s="119">
        <v>0</v>
      </c>
      <c r="P242" s="140">
        <v>0</v>
      </c>
      <c r="Q242" s="119">
        <v>0</v>
      </c>
      <c r="R242" s="140">
        <v>0</v>
      </c>
      <c r="S242" s="119">
        <v>0</v>
      </c>
      <c r="T242" s="140">
        <v>2286.6</v>
      </c>
      <c r="U242" s="119">
        <v>0</v>
      </c>
      <c r="V242" s="140">
        <v>0</v>
      </c>
      <c r="W242" s="119">
        <v>0</v>
      </c>
      <c r="X242" s="140">
        <v>0</v>
      </c>
      <c r="Y242" s="119">
        <v>0</v>
      </c>
      <c r="Z242" s="119">
        <v>0</v>
      </c>
      <c r="AA242" s="119">
        <v>0</v>
      </c>
      <c r="AI242" s="97" t="s">
        <v>580</v>
      </c>
      <c r="AJ242" s="99">
        <v>0</v>
      </c>
      <c r="AK242" s="99">
        <v>0</v>
      </c>
      <c r="AL242" s="99">
        <v>0</v>
      </c>
      <c r="AM242" s="99">
        <v>12604.3</v>
      </c>
      <c r="AN242" s="99">
        <v>0</v>
      </c>
      <c r="AO242" s="99">
        <v>0</v>
      </c>
      <c r="AP242" s="99">
        <v>0</v>
      </c>
      <c r="AQ242" s="99">
        <v>46124.7</v>
      </c>
      <c r="AR242" s="99">
        <v>0</v>
      </c>
      <c r="AS242" s="99">
        <v>0</v>
      </c>
      <c r="AT242" s="99">
        <v>0</v>
      </c>
      <c r="AU242" s="99">
        <v>0</v>
      </c>
      <c r="AV242" s="99">
        <v>0</v>
      </c>
      <c r="AW242" s="99">
        <v>0</v>
      </c>
      <c r="AX242" s="99">
        <v>0</v>
      </c>
      <c r="AY242" s="99">
        <v>0</v>
      </c>
      <c r="AZ242" s="99">
        <v>0</v>
      </c>
      <c r="BA242" s="99">
        <v>0</v>
      </c>
      <c r="BB242" s="99">
        <v>4890.8</v>
      </c>
      <c r="BC242" s="99">
        <v>0</v>
      </c>
      <c r="BD242" s="99">
        <v>0</v>
      </c>
      <c r="BE242" s="99">
        <v>98842.9</v>
      </c>
      <c r="BF242" s="99">
        <v>0</v>
      </c>
      <c r="BG242" s="99">
        <v>0</v>
      </c>
      <c r="BH242" s="99">
        <v>0</v>
      </c>
      <c r="BI242" s="99">
        <v>0</v>
      </c>
    </row>
    <row r="243" spans="1:61" ht="15" thickBot="1" x14ac:dyDescent="0.35">
      <c r="A243" s="97" t="s">
        <v>581</v>
      </c>
      <c r="B243" s="140">
        <v>689.2</v>
      </c>
      <c r="C243" s="140">
        <v>4289.1000000000004</v>
      </c>
      <c r="D243" s="140">
        <v>3756.6</v>
      </c>
      <c r="E243" s="140">
        <v>41658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40">
        <v>5575</v>
      </c>
      <c r="L243" s="140">
        <v>0</v>
      </c>
      <c r="M243" s="119">
        <v>0</v>
      </c>
      <c r="N243" s="119">
        <v>0</v>
      </c>
      <c r="O243" s="119">
        <v>0</v>
      </c>
      <c r="P243" s="140">
        <v>0</v>
      </c>
      <c r="Q243" s="119">
        <v>0</v>
      </c>
      <c r="R243" s="140">
        <v>0</v>
      </c>
      <c r="S243" s="119">
        <v>0</v>
      </c>
      <c r="T243" s="140">
        <v>2286.6</v>
      </c>
      <c r="U243" s="119">
        <v>0</v>
      </c>
      <c r="V243" s="140">
        <v>0</v>
      </c>
      <c r="W243" s="119">
        <v>0</v>
      </c>
      <c r="X243" s="140">
        <v>0</v>
      </c>
      <c r="Y243" s="119">
        <v>0</v>
      </c>
      <c r="Z243" s="119">
        <v>0</v>
      </c>
      <c r="AA243" s="119">
        <v>0</v>
      </c>
      <c r="AI243" s="97" t="s">
        <v>581</v>
      </c>
      <c r="AJ243" s="99">
        <v>0</v>
      </c>
      <c r="AK243" s="99">
        <v>0</v>
      </c>
      <c r="AL243" s="99">
        <v>0</v>
      </c>
      <c r="AM243" s="99">
        <v>0</v>
      </c>
      <c r="AN243" s="99">
        <v>0</v>
      </c>
      <c r="AO243" s="99">
        <v>0</v>
      </c>
      <c r="AP243" s="99">
        <v>0</v>
      </c>
      <c r="AQ243" s="99">
        <v>46124.7</v>
      </c>
      <c r="AR243" s="99">
        <v>0</v>
      </c>
      <c r="AS243" s="99">
        <v>0</v>
      </c>
      <c r="AT243" s="99">
        <v>0</v>
      </c>
      <c r="AU243" s="99">
        <v>0</v>
      </c>
      <c r="AV243" s="99">
        <v>0</v>
      </c>
      <c r="AW243" s="99">
        <v>0</v>
      </c>
      <c r="AX243" s="99">
        <v>0</v>
      </c>
      <c r="AY243" s="99">
        <v>0</v>
      </c>
      <c r="AZ243" s="99">
        <v>0</v>
      </c>
      <c r="BA243" s="99">
        <v>0</v>
      </c>
      <c r="BB243" s="99">
        <v>4890.8</v>
      </c>
      <c r="BC243" s="99">
        <v>0</v>
      </c>
      <c r="BD243" s="99">
        <v>0</v>
      </c>
      <c r="BE243" s="99">
        <v>98842.9</v>
      </c>
      <c r="BF243" s="99">
        <v>0</v>
      </c>
      <c r="BG243" s="99">
        <v>0</v>
      </c>
      <c r="BH243" s="99">
        <v>0</v>
      </c>
      <c r="BI243" s="99">
        <v>0</v>
      </c>
    </row>
    <row r="244" spans="1:61" ht="15" thickBot="1" x14ac:dyDescent="0.35">
      <c r="A244" s="97" t="s">
        <v>582</v>
      </c>
      <c r="B244" s="140">
        <v>689.2</v>
      </c>
      <c r="C244" s="140">
        <v>4289.1000000000004</v>
      </c>
      <c r="D244" s="140">
        <v>3756.6</v>
      </c>
      <c r="E244" s="140">
        <v>41658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40">
        <v>5575</v>
      </c>
      <c r="L244" s="140">
        <v>0</v>
      </c>
      <c r="M244" s="119">
        <v>0</v>
      </c>
      <c r="N244" s="119">
        <v>0</v>
      </c>
      <c r="O244" s="119">
        <v>0</v>
      </c>
      <c r="P244" s="140">
        <v>0</v>
      </c>
      <c r="Q244" s="119">
        <v>0</v>
      </c>
      <c r="R244" s="140">
        <v>0</v>
      </c>
      <c r="S244" s="119">
        <v>0</v>
      </c>
      <c r="T244" s="140">
        <v>2286.6</v>
      </c>
      <c r="U244" s="119">
        <v>0</v>
      </c>
      <c r="V244" s="140">
        <v>0</v>
      </c>
      <c r="W244" s="119">
        <v>0</v>
      </c>
      <c r="X244" s="140">
        <v>0</v>
      </c>
      <c r="Y244" s="119">
        <v>0</v>
      </c>
      <c r="Z244" s="119">
        <v>0</v>
      </c>
      <c r="AA244" s="119">
        <v>0</v>
      </c>
      <c r="AI244" s="97" t="s">
        <v>582</v>
      </c>
      <c r="AJ244" s="99">
        <v>0</v>
      </c>
      <c r="AK244" s="99">
        <v>0</v>
      </c>
      <c r="AL244" s="99">
        <v>0</v>
      </c>
      <c r="AM244" s="99">
        <v>0</v>
      </c>
      <c r="AN244" s="99">
        <v>0</v>
      </c>
      <c r="AO244" s="99">
        <v>0</v>
      </c>
      <c r="AP244" s="99">
        <v>0</v>
      </c>
      <c r="AQ244" s="99">
        <v>46124.7</v>
      </c>
      <c r="AR244" s="99">
        <v>0</v>
      </c>
      <c r="AS244" s="99">
        <v>0</v>
      </c>
      <c r="AT244" s="99">
        <v>0</v>
      </c>
      <c r="AU244" s="99">
        <v>0</v>
      </c>
      <c r="AV244" s="99">
        <v>0</v>
      </c>
      <c r="AW244" s="99">
        <v>0</v>
      </c>
      <c r="AX244" s="99">
        <v>0</v>
      </c>
      <c r="AY244" s="99">
        <v>0</v>
      </c>
      <c r="AZ244" s="99">
        <v>0</v>
      </c>
      <c r="BA244" s="99">
        <v>0</v>
      </c>
      <c r="BB244" s="99">
        <v>4890.8</v>
      </c>
      <c r="BC244" s="99">
        <v>0</v>
      </c>
      <c r="BD244" s="99">
        <v>0</v>
      </c>
      <c r="BE244" s="99">
        <v>98842.9</v>
      </c>
      <c r="BF244" s="99">
        <v>0</v>
      </c>
      <c r="BG244" s="99">
        <v>0</v>
      </c>
      <c r="BH244" s="99">
        <v>0</v>
      </c>
      <c r="BI244" s="99">
        <v>0</v>
      </c>
    </row>
    <row r="245" spans="1:61" ht="15" thickBot="1" x14ac:dyDescent="0.35">
      <c r="A245" s="97" t="s">
        <v>583</v>
      </c>
      <c r="B245" s="140">
        <v>689.2</v>
      </c>
      <c r="C245" s="140">
        <v>4289.1000000000004</v>
      </c>
      <c r="D245" s="140">
        <v>3756.6</v>
      </c>
      <c r="E245" s="140">
        <v>41658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40">
        <v>5575</v>
      </c>
      <c r="L245" s="140">
        <v>0</v>
      </c>
      <c r="M245" s="119">
        <v>0</v>
      </c>
      <c r="N245" s="119">
        <v>0</v>
      </c>
      <c r="O245" s="119">
        <v>0</v>
      </c>
      <c r="P245" s="140">
        <v>0</v>
      </c>
      <c r="Q245" s="119">
        <v>0</v>
      </c>
      <c r="R245" s="140">
        <v>0</v>
      </c>
      <c r="S245" s="119">
        <v>0</v>
      </c>
      <c r="T245" s="140">
        <v>2286.6</v>
      </c>
      <c r="U245" s="119">
        <v>0</v>
      </c>
      <c r="V245" s="140">
        <v>0</v>
      </c>
      <c r="W245" s="119">
        <v>0</v>
      </c>
      <c r="X245" s="140">
        <v>0</v>
      </c>
      <c r="Y245" s="119">
        <v>0</v>
      </c>
      <c r="Z245" s="119">
        <v>0</v>
      </c>
      <c r="AA245" s="119">
        <v>0</v>
      </c>
      <c r="AI245" s="97" t="s">
        <v>583</v>
      </c>
      <c r="AJ245" s="99">
        <v>0</v>
      </c>
      <c r="AK245" s="99">
        <v>0</v>
      </c>
      <c r="AL245" s="99">
        <v>0</v>
      </c>
      <c r="AM245" s="99">
        <v>0</v>
      </c>
      <c r="AN245" s="99">
        <v>0</v>
      </c>
      <c r="AO245" s="99">
        <v>0</v>
      </c>
      <c r="AP245" s="99">
        <v>0</v>
      </c>
      <c r="AQ245" s="99">
        <v>46124.7</v>
      </c>
      <c r="AR245" s="99">
        <v>0</v>
      </c>
      <c r="AS245" s="99">
        <v>0</v>
      </c>
      <c r="AT245" s="99">
        <v>0</v>
      </c>
      <c r="AU245" s="99">
        <v>0</v>
      </c>
      <c r="AV245" s="99">
        <v>0</v>
      </c>
      <c r="AW245" s="99">
        <v>0</v>
      </c>
      <c r="AX245" s="99">
        <v>0</v>
      </c>
      <c r="AY245" s="99">
        <v>0</v>
      </c>
      <c r="AZ245" s="99">
        <v>0</v>
      </c>
      <c r="BA245" s="99">
        <v>0</v>
      </c>
      <c r="BB245" s="99">
        <v>4890.8</v>
      </c>
      <c r="BC245" s="99">
        <v>0</v>
      </c>
      <c r="BD245" s="99">
        <v>0</v>
      </c>
      <c r="BE245" s="99">
        <v>98842.9</v>
      </c>
      <c r="BF245" s="99">
        <v>0</v>
      </c>
      <c r="BG245" s="99">
        <v>0</v>
      </c>
      <c r="BH245" s="99">
        <v>0</v>
      </c>
      <c r="BI245" s="99">
        <v>0</v>
      </c>
    </row>
    <row r="246" spans="1:61" ht="15" thickBot="1" x14ac:dyDescent="0.35">
      <c r="A246" s="97" t="s">
        <v>584</v>
      </c>
      <c r="B246" s="140">
        <v>0</v>
      </c>
      <c r="C246" s="140">
        <v>4289.1000000000004</v>
      </c>
      <c r="D246" s="140">
        <v>3756.6</v>
      </c>
      <c r="E246" s="140">
        <v>41658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40">
        <v>5458.6</v>
      </c>
      <c r="L246" s="140">
        <v>0</v>
      </c>
      <c r="M246" s="119">
        <v>0</v>
      </c>
      <c r="N246" s="119">
        <v>0</v>
      </c>
      <c r="O246" s="119">
        <v>0</v>
      </c>
      <c r="P246" s="140">
        <v>0</v>
      </c>
      <c r="Q246" s="119">
        <v>0</v>
      </c>
      <c r="R246" s="140">
        <v>0</v>
      </c>
      <c r="S246" s="119">
        <v>0</v>
      </c>
      <c r="T246" s="140">
        <v>2286.6</v>
      </c>
      <c r="U246" s="119">
        <v>0</v>
      </c>
      <c r="V246" s="140">
        <v>0</v>
      </c>
      <c r="W246" s="119">
        <v>0</v>
      </c>
      <c r="X246" s="140">
        <v>0</v>
      </c>
      <c r="Y246" s="119">
        <v>0</v>
      </c>
      <c r="Z246" s="119">
        <v>0</v>
      </c>
      <c r="AA246" s="119">
        <v>0</v>
      </c>
      <c r="AI246" s="97" t="s">
        <v>584</v>
      </c>
      <c r="AJ246" s="99">
        <v>0</v>
      </c>
      <c r="AK246" s="99">
        <v>0</v>
      </c>
      <c r="AL246" s="99">
        <v>0</v>
      </c>
      <c r="AM246" s="99">
        <v>0</v>
      </c>
      <c r="AN246" s="99">
        <v>0</v>
      </c>
      <c r="AO246" s="99">
        <v>0</v>
      </c>
      <c r="AP246" s="99">
        <v>0</v>
      </c>
      <c r="AQ246" s="99">
        <v>0</v>
      </c>
      <c r="AR246" s="99">
        <v>0</v>
      </c>
      <c r="AS246" s="99">
        <v>0</v>
      </c>
      <c r="AT246" s="99">
        <v>0</v>
      </c>
      <c r="AU246" s="99">
        <v>0</v>
      </c>
      <c r="AV246" s="99">
        <v>0</v>
      </c>
      <c r="AW246" s="99">
        <v>0</v>
      </c>
      <c r="AX246" s="99">
        <v>0</v>
      </c>
      <c r="AY246" s="99">
        <v>0</v>
      </c>
      <c r="AZ246" s="99">
        <v>0</v>
      </c>
      <c r="BA246" s="99">
        <v>0</v>
      </c>
      <c r="BB246" s="99">
        <v>4890.8</v>
      </c>
      <c r="BC246" s="99">
        <v>0</v>
      </c>
      <c r="BD246" s="99">
        <v>0</v>
      </c>
      <c r="BE246" s="99">
        <v>98842.9</v>
      </c>
      <c r="BF246" s="99">
        <v>0</v>
      </c>
      <c r="BG246" s="99">
        <v>0</v>
      </c>
      <c r="BH246" s="99">
        <v>0</v>
      </c>
      <c r="BI246" s="99">
        <v>0</v>
      </c>
    </row>
    <row r="247" spans="1:61" ht="15" thickBot="1" x14ac:dyDescent="0.35">
      <c r="A247" s="97" t="s">
        <v>585</v>
      </c>
      <c r="B247" s="140">
        <v>0</v>
      </c>
      <c r="C247" s="140">
        <v>4289.1000000000004</v>
      </c>
      <c r="D247" s="140">
        <v>3756.6</v>
      </c>
      <c r="E247" s="140">
        <v>41658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40">
        <v>5458.6</v>
      </c>
      <c r="L247" s="140">
        <v>0</v>
      </c>
      <c r="M247" s="119">
        <v>0</v>
      </c>
      <c r="N247" s="119">
        <v>0</v>
      </c>
      <c r="O247" s="119">
        <v>0</v>
      </c>
      <c r="P247" s="140">
        <v>0</v>
      </c>
      <c r="Q247" s="119">
        <v>0</v>
      </c>
      <c r="R247" s="140">
        <v>0</v>
      </c>
      <c r="S247" s="119">
        <v>0</v>
      </c>
      <c r="T247" s="140">
        <v>2286.6</v>
      </c>
      <c r="U247" s="119">
        <v>0</v>
      </c>
      <c r="V247" s="140">
        <v>0</v>
      </c>
      <c r="W247" s="119">
        <v>0</v>
      </c>
      <c r="X247" s="140">
        <v>0</v>
      </c>
      <c r="Y247" s="119">
        <v>0</v>
      </c>
      <c r="Z247" s="119">
        <v>0</v>
      </c>
      <c r="AA247" s="119">
        <v>0</v>
      </c>
      <c r="AI247" s="97" t="s">
        <v>585</v>
      </c>
      <c r="AJ247" s="99">
        <v>0</v>
      </c>
      <c r="AK247" s="99">
        <v>0</v>
      </c>
      <c r="AL247" s="99">
        <v>0</v>
      </c>
      <c r="AM247" s="99">
        <v>0</v>
      </c>
      <c r="AN247" s="99">
        <v>0</v>
      </c>
      <c r="AO247" s="99">
        <v>0</v>
      </c>
      <c r="AP247" s="99">
        <v>0</v>
      </c>
      <c r="AQ247" s="99">
        <v>0</v>
      </c>
      <c r="AR247" s="99">
        <v>0</v>
      </c>
      <c r="AS247" s="99">
        <v>0</v>
      </c>
      <c r="AT247" s="99">
        <v>0</v>
      </c>
      <c r="AU247" s="99">
        <v>0</v>
      </c>
      <c r="AV247" s="99">
        <v>0</v>
      </c>
      <c r="AW247" s="99">
        <v>0</v>
      </c>
      <c r="AX247" s="99">
        <v>0</v>
      </c>
      <c r="AY247" s="99">
        <v>0</v>
      </c>
      <c r="AZ247" s="99">
        <v>0</v>
      </c>
      <c r="BA247" s="99">
        <v>0</v>
      </c>
      <c r="BB247" s="99">
        <v>4890.8</v>
      </c>
      <c r="BC247" s="99">
        <v>0</v>
      </c>
      <c r="BD247" s="99">
        <v>0</v>
      </c>
      <c r="BE247" s="99">
        <v>98842.9</v>
      </c>
      <c r="BF247" s="99">
        <v>0</v>
      </c>
      <c r="BG247" s="99">
        <v>0</v>
      </c>
      <c r="BH247" s="99">
        <v>0</v>
      </c>
      <c r="BI247" s="99">
        <v>0</v>
      </c>
    </row>
    <row r="248" spans="1:61" ht="15" thickBot="1" x14ac:dyDescent="0.35">
      <c r="A248" s="97" t="s">
        <v>586</v>
      </c>
      <c r="B248" s="140">
        <v>0</v>
      </c>
      <c r="C248" s="140">
        <v>4289.1000000000004</v>
      </c>
      <c r="D248" s="140">
        <v>3756.6</v>
      </c>
      <c r="E248" s="140">
        <v>41658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40">
        <v>5458.6</v>
      </c>
      <c r="L248" s="140">
        <v>0</v>
      </c>
      <c r="M248" s="119">
        <v>0</v>
      </c>
      <c r="N248" s="119">
        <v>0</v>
      </c>
      <c r="O248" s="119">
        <v>0</v>
      </c>
      <c r="P248" s="140">
        <v>0</v>
      </c>
      <c r="Q248" s="119">
        <v>0</v>
      </c>
      <c r="R248" s="140">
        <v>0</v>
      </c>
      <c r="S248" s="119">
        <v>0</v>
      </c>
      <c r="T248" s="140">
        <v>2286.6</v>
      </c>
      <c r="U248" s="119">
        <v>0</v>
      </c>
      <c r="V248" s="140">
        <v>0</v>
      </c>
      <c r="W248" s="119">
        <v>0</v>
      </c>
      <c r="X248" s="140">
        <v>0</v>
      </c>
      <c r="Y248" s="119">
        <v>0</v>
      </c>
      <c r="Z248" s="119">
        <v>0</v>
      </c>
      <c r="AA248" s="119">
        <v>0</v>
      </c>
      <c r="AI248" s="97" t="s">
        <v>586</v>
      </c>
      <c r="AJ248" s="99">
        <v>0</v>
      </c>
      <c r="AK248" s="99">
        <v>0</v>
      </c>
      <c r="AL248" s="99">
        <v>0</v>
      </c>
      <c r="AM248" s="99">
        <v>0</v>
      </c>
      <c r="AN248" s="99">
        <v>0</v>
      </c>
      <c r="AO248" s="99">
        <v>0</v>
      </c>
      <c r="AP248" s="99">
        <v>0</v>
      </c>
      <c r="AQ248" s="99">
        <v>0</v>
      </c>
      <c r="AR248" s="99">
        <v>0</v>
      </c>
      <c r="AS248" s="99">
        <v>0</v>
      </c>
      <c r="AT248" s="99">
        <v>0</v>
      </c>
      <c r="AU248" s="99">
        <v>0</v>
      </c>
      <c r="AV248" s="99">
        <v>0</v>
      </c>
      <c r="AW248" s="99">
        <v>0</v>
      </c>
      <c r="AX248" s="99">
        <v>0</v>
      </c>
      <c r="AY248" s="99">
        <v>0</v>
      </c>
      <c r="AZ248" s="99">
        <v>0</v>
      </c>
      <c r="BA248" s="99">
        <v>0</v>
      </c>
      <c r="BB248" s="99">
        <v>4890.8</v>
      </c>
      <c r="BC248" s="99">
        <v>0</v>
      </c>
      <c r="BD248" s="99">
        <v>0</v>
      </c>
      <c r="BE248" s="99">
        <v>98842.9</v>
      </c>
      <c r="BF248" s="99">
        <v>0</v>
      </c>
      <c r="BG248" s="99">
        <v>0</v>
      </c>
      <c r="BH248" s="99">
        <v>0</v>
      </c>
      <c r="BI248" s="99">
        <v>0</v>
      </c>
    </row>
    <row r="249" spans="1:61" ht="15" thickBot="1" x14ac:dyDescent="0.35">
      <c r="A249" s="97" t="s">
        <v>587</v>
      </c>
      <c r="B249" s="140">
        <v>0</v>
      </c>
      <c r="C249" s="140">
        <v>4289.1000000000004</v>
      </c>
      <c r="D249" s="140">
        <v>3756.6</v>
      </c>
      <c r="E249" s="140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40">
        <v>5458.6</v>
      </c>
      <c r="L249" s="140">
        <v>0</v>
      </c>
      <c r="M249" s="119">
        <v>0</v>
      </c>
      <c r="N249" s="119">
        <v>0</v>
      </c>
      <c r="O249" s="119">
        <v>0</v>
      </c>
      <c r="P249" s="140">
        <v>0</v>
      </c>
      <c r="Q249" s="119">
        <v>0</v>
      </c>
      <c r="R249" s="140">
        <v>0</v>
      </c>
      <c r="S249" s="119">
        <v>0</v>
      </c>
      <c r="T249" s="140">
        <v>2286.6</v>
      </c>
      <c r="U249" s="119">
        <v>0</v>
      </c>
      <c r="V249" s="140">
        <v>0</v>
      </c>
      <c r="W249" s="119">
        <v>0</v>
      </c>
      <c r="X249" s="140">
        <v>0</v>
      </c>
      <c r="Y249" s="119">
        <v>0</v>
      </c>
      <c r="Z249" s="119">
        <v>0</v>
      </c>
      <c r="AA249" s="119">
        <v>0</v>
      </c>
      <c r="AI249" s="97" t="s">
        <v>587</v>
      </c>
      <c r="AJ249" s="99">
        <v>0</v>
      </c>
      <c r="AK249" s="99">
        <v>0</v>
      </c>
      <c r="AL249" s="99">
        <v>0</v>
      </c>
      <c r="AM249" s="99">
        <v>0</v>
      </c>
      <c r="AN249" s="99">
        <v>0</v>
      </c>
      <c r="AO249" s="99">
        <v>0</v>
      </c>
      <c r="AP249" s="99">
        <v>0</v>
      </c>
      <c r="AQ249" s="99">
        <v>0</v>
      </c>
      <c r="AR249" s="99">
        <v>0</v>
      </c>
      <c r="AS249" s="99">
        <v>0</v>
      </c>
      <c r="AT249" s="99">
        <v>0</v>
      </c>
      <c r="AU249" s="99">
        <v>0</v>
      </c>
      <c r="AV249" s="99">
        <v>0</v>
      </c>
      <c r="AW249" s="99">
        <v>0</v>
      </c>
      <c r="AX249" s="99">
        <v>0</v>
      </c>
      <c r="AY249" s="99">
        <v>0</v>
      </c>
      <c r="AZ249" s="99">
        <v>0</v>
      </c>
      <c r="BA249" s="99">
        <v>0</v>
      </c>
      <c r="BB249" s="99">
        <v>4890.8</v>
      </c>
      <c r="BC249" s="99">
        <v>0</v>
      </c>
      <c r="BD249" s="99">
        <v>0</v>
      </c>
      <c r="BE249" s="99">
        <v>98842.9</v>
      </c>
      <c r="BF249" s="99">
        <v>0</v>
      </c>
      <c r="BG249" s="99">
        <v>0</v>
      </c>
      <c r="BH249" s="99">
        <v>0</v>
      </c>
      <c r="BI249" s="99">
        <v>0</v>
      </c>
    </row>
    <row r="250" spans="1:61" ht="15" thickBot="1" x14ac:dyDescent="0.35">
      <c r="A250" s="97" t="s">
        <v>588</v>
      </c>
      <c r="B250" s="140">
        <v>0</v>
      </c>
      <c r="C250" s="140">
        <v>0</v>
      </c>
      <c r="D250" s="140">
        <v>3756.6</v>
      </c>
      <c r="E250" s="140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40">
        <v>5458.6</v>
      </c>
      <c r="L250" s="140">
        <v>0</v>
      </c>
      <c r="M250" s="119">
        <v>0</v>
      </c>
      <c r="N250" s="119">
        <v>0</v>
      </c>
      <c r="O250" s="119">
        <v>0</v>
      </c>
      <c r="P250" s="140">
        <v>0</v>
      </c>
      <c r="Q250" s="119">
        <v>0</v>
      </c>
      <c r="R250" s="140">
        <v>0</v>
      </c>
      <c r="S250" s="119">
        <v>0</v>
      </c>
      <c r="T250" s="140">
        <v>0</v>
      </c>
      <c r="U250" s="119">
        <v>0</v>
      </c>
      <c r="V250" s="140">
        <v>0</v>
      </c>
      <c r="W250" s="119">
        <v>0</v>
      </c>
      <c r="X250" s="140">
        <v>0</v>
      </c>
      <c r="Y250" s="119">
        <v>0</v>
      </c>
      <c r="Z250" s="119">
        <v>0</v>
      </c>
      <c r="AA250" s="119">
        <v>0</v>
      </c>
      <c r="AI250" s="97" t="s">
        <v>588</v>
      </c>
      <c r="AJ250" s="99">
        <v>0</v>
      </c>
      <c r="AK250" s="99">
        <v>0</v>
      </c>
      <c r="AL250" s="99">
        <v>0</v>
      </c>
      <c r="AM250" s="99">
        <v>0</v>
      </c>
      <c r="AN250" s="99">
        <v>0</v>
      </c>
      <c r="AO250" s="99">
        <v>0</v>
      </c>
      <c r="AP250" s="99">
        <v>0</v>
      </c>
      <c r="AQ250" s="99">
        <v>0</v>
      </c>
      <c r="AR250" s="99">
        <v>0</v>
      </c>
      <c r="AS250" s="99">
        <v>0</v>
      </c>
      <c r="AT250" s="99">
        <v>0</v>
      </c>
      <c r="AU250" s="99">
        <v>0</v>
      </c>
      <c r="AV250" s="99">
        <v>0</v>
      </c>
      <c r="AW250" s="99">
        <v>0</v>
      </c>
      <c r="AX250" s="99">
        <v>0</v>
      </c>
      <c r="AY250" s="99">
        <v>0</v>
      </c>
      <c r="AZ250" s="99">
        <v>0</v>
      </c>
      <c r="BA250" s="99">
        <v>0</v>
      </c>
      <c r="BB250" s="99">
        <v>4890.8</v>
      </c>
      <c r="BC250" s="99">
        <v>0</v>
      </c>
      <c r="BD250" s="99">
        <v>0</v>
      </c>
      <c r="BE250" s="99">
        <v>98842.9</v>
      </c>
      <c r="BF250" s="99">
        <v>0</v>
      </c>
      <c r="BG250" s="99">
        <v>0</v>
      </c>
      <c r="BH250" s="99">
        <v>0</v>
      </c>
      <c r="BI250" s="99">
        <v>0</v>
      </c>
    </row>
    <row r="251" spans="1:61" ht="15" thickBot="1" x14ac:dyDescent="0.35">
      <c r="A251" s="97" t="s">
        <v>589</v>
      </c>
      <c r="B251" s="140">
        <v>0</v>
      </c>
      <c r="C251" s="140">
        <v>0</v>
      </c>
      <c r="D251" s="140">
        <v>3756.6</v>
      </c>
      <c r="E251" s="140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40">
        <v>5458.6</v>
      </c>
      <c r="L251" s="140">
        <v>0</v>
      </c>
      <c r="M251" s="119">
        <v>0</v>
      </c>
      <c r="N251" s="119">
        <v>0</v>
      </c>
      <c r="O251" s="119">
        <v>0</v>
      </c>
      <c r="P251" s="140">
        <v>0</v>
      </c>
      <c r="Q251" s="119">
        <v>0</v>
      </c>
      <c r="R251" s="140">
        <v>0</v>
      </c>
      <c r="S251" s="119">
        <v>0</v>
      </c>
      <c r="T251" s="140">
        <v>0</v>
      </c>
      <c r="U251" s="119">
        <v>0</v>
      </c>
      <c r="V251" s="140">
        <v>0</v>
      </c>
      <c r="W251" s="119">
        <v>0</v>
      </c>
      <c r="X251" s="140">
        <v>0</v>
      </c>
      <c r="Y251" s="119">
        <v>0</v>
      </c>
      <c r="Z251" s="119">
        <v>0</v>
      </c>
      <c r="AA251" s="119">
        <v>0</v>
      </c>
      <c r="AI251" s="97" t="s">
        <v>589</v>
      </c>
      <c r="AJ251" s="99">
        <v>0</v>
      </c>
      <c r="AK251" s="99">
        <v>0</v>
      </c>
      <c r="AL251" s="99">
        <v>0</v>
      </c>
      <c r="AM251" s="99">
        <v>0</v>
      </c>
      <c r="AN251" s="99">
        <v>0</v>
      </c>
      <c r="AO251" s="99">
        <v>0</v>
      </c>
      <c r="AP251" s="99">
        <v>0</v>
      </c>
      <c r="AQ251" s="99">
        <v>0</v>
      </c>
      <c r="AR251" s="99">
        <v>0</v>
      </c>
      <c r="AS251" s="99">
        <v>0</v>
      </c>
      <c r="AT251" s="99">
        <v>0</v>
      </c>
      <c r="AU251" s="99">
        <v>0</v>
      </c>
      <c r="AV251" s="99">
        <v>0</v>
      </c>
      <c r="AW251" s="99">
        <v>0</v>
      </c>
      <c r="AX251" s="99">
        <v>0</v>
      </c>
      <c r="AY251" s="99">
        <v>0</v>
      </c>
      <c r="AZ251" s="99">
        <v>0</v>
      </c>
      <c r="BA251" s="99">
        <v>0</v>
      </c>
      <c r="BB251" s="99">
        <v>4890.8</v>
      </c>
      <c r="BC251" s="99">
        <v>0</v>
      </c>
      <c r="BD251" s="99">
        <v>0</v>
      </c>
      <c r="BE251" s="99">
        <v>98842.9</v>
      </c>
      <c r="BF251" s="99">
        <v>0</v>
      </c>
      <c r="BG251" s="99">
        <v>0</v>
      </c>
      <c r="BH251" s="99">
        <v>0</v>
      </c>
      <c r="BI251" s="99">
        <v>0</v>
      </c>
    </row>
    <row r="252" spans="1:61" ht="15" thickBot="1" x14ac:dyDescent="0.35">
      <c r="A252" s="97" t="s">
        <v>590</v>
      </c>
      <c r="B252" s="140">
        <v>0</v>
      </c>
      <c r="C252" s="140">
        <v>0</v>
      </c>
      <c r="D252" s="140">
        <v>3756.6</v>
      </c>
      <c r="E252" s="140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40">
        <v>5458.6</v>
      </c>
      <c r="L252" s="140">
        <v>0</v>
      </c>
      <c r="M252" s="119">
        <v>0</v>
      </c>
      <c r="N252" s="119">
        <v>0</v>
      </c>
      <c r="O252" s="119">
        <v>0</v>
      </c>
      <c r="P252" s="140">
        <v>0</v>
      </c>
      <c r="Q252" s="119">
        <v>0</v>
      </c>
      <c r="R252" s="140">
        <v>0</v>
      </c>
      <c r="S252" s="119">
        <v>0</v>
      </c>
      <c r="T252" s="140">
        <v>0</v>
      </c>
      <c r="U252" s="119">
        <v>0</v>
      </c>
      <c r="V252" s="140">
        <v>0</v>
      </c>
      <c r="W252" s="119">
        <v>0</v>
      </c>
      <c r="X252" s="140">
        <v>0</v>
      </c>
      <c r="Y252" s="119">
        <v>0</v>
      </c>
      <c r="Z252" s="119">
        <v>0</v>
      </c>
      <c r="AA252" s="119">
        <v>0</v>
      </c>
      <c r="AI252" s="97" t="s">
        <v>590</v>
      </c>
      <c r="AJ252" s="99">
        <v>0</v>
      </c>
      <c r="AK252" s="99">
        <v>0</v>
      </c>
      <c r="AL252" s="99">
        <v>0</v>
      </c>
      <c r="AM252" s="99">
        <v>0</v>
      </c>
      <c r="AN252" s="99">
        <v>0</v>
      </c>
      <c r="AO252" s="99">
        <v>0</v>
      </c>
      <c r="AP252" s="99">
        <v>0</v>
      </c>
      <c r="AQ252" s="99">
        <v>0</v>
      </c>
      <c r="AR252" s="99">
        <v>0</v>
      </c>
      <c r="AS252" s="99">
        <v>0</v>
      </c>
      <c r="AT252" s="99">
        <v>0</v>
      </c>
      <c r="AU252" s="99">
        <v>0</v>
      </c>
      <c r="AV252" s="99">
        <v>0</v>
      </c>
      <c r="AW252" s="99">
        <v>0</v>
      </c>
      <c r="AX252" s="99">
        <v>0</v>
      </c>
      <c r="AY252" s="99">
        <v>0</v>
      </c>
      <c r="AZ252" s="99">
        <v>0</v>
      </c>
      <c r="BA252" s="99">
        <v>0</v>
      </c>
      <c r="BB252" s="99">
        <v>4890.8</v>
      </c>
      <c r="BC252" s="99">
        <v>0</v>
      </c>
      <c r="BD252" s="99">
        <v>0</v>
      </c>
      <c r="BE252" s="99">
        <v>98842.9</v>
      </c>
      <c r="BF252" s="99">
        <v>0</v>
      </c>
      <c r="BG252" s="99">
        <v>0</v>
      </c>
      <c r="BH252" s="99">
        <v>0</v>
      </c>
      <c r="BI252" s="99">
        <v>0</v>
      </c>
    </row>
    <row r="253" spans="1:61" ht="15" thickBot="1" x14ac:dyDescent="0.35">
      <c r="A253" s="97" t="s">
        <v>591</v>
      </c>
      <c r="B253" s="140">
        <v>0</v>
      </c>
      <c r="C253" s="140">
        <v>0</v>
      </c>
      <c r="D253" s="140">
        <v>3756.6</v>
      </c>
      <c r="E253" s="140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40">
        <v>5458.6</v>
      </c>
      <c r="L253" s="140">
        <v>0</v>
      </c>
      <c r="M253" s="119">
        <v>0</v>
      </c>
      <c r="N253" s="119">
        <v>0</v>
      </c>
      <c r="O253" s="119">
        <v>0</v>
      </c>
      <c r="P253" s="140">
        <v>0</v>
      </c>
      <c r="Q253" s="119">
        <v>0</v>
      </c>
      <c r="R253" s="140">
        <v>0</v>
      </c>
      <c r="S253" s="119">
        <v>0</v>
      </c>
      <c r="T253" s="140">
        <v>0</v>
      </c>
      <c r="U253" s="119">
        <v>0</v>
      </c>
      <c r="V253" s="140">
        <v>0</v>
      </c>
      <c r="W253" s="119">
        <v>0</v>
      </c>
      <c r="X253" s="140">
        <v>0</v>
      </c>
      <c r="Y253" s="119">
        <v>0</v>
      </c>
      <c r="Z253" s="119">
        <v>0</v>
      </c>
      <c r="AA253" s="119">
        <v>0</v>
      </c>
      <c r="AI253" s="97" t="s">
        <v>591</v>
      </c>
      <c r="AJ253" s="99">
        <v>0</v>
      </c>
      <c r="AK253" s="99">
        <v>0</v>
      </c>
      <c r="AL253" s="99">
        <v>0</v>
      </c>
      <c r="AM253" s="99">
        <v>0</v>
      </c>
      <c r="AN253" s="99">
        <v>0</v>
      </c>
      <c r="AO253" s="99">
        <v>0</v>
      </c>
      <c r="AP253" s="99">
        <v>0</v>
      </c>
      <c r="AQ253" s="99">
        <v>0</v>
      </c>
      <c r="AR253" s="99">
        <v>0</v>
      </c>
      <c r="AS253" s="99">
        <v>0</v>
      </c>
      <c r="AT253" s="99">
        <v>0</v>
      </c>
      <c r="AU253" s="99">
        <v>0</v>
      </c>
      <c r="AV253" s="99">
        <v>0</v>
      </c>
      <c r="AW253" s="99">
        <v>0</v>
      </c>
      <c r="AX253" s="99">
        <v>0</v>
      </c>
      <c r="AY253" s="99">
        <v>0</v>
      </c>
      <c r="AZ253" s="99">
        <v>0</v>
      </c>
      <c r="BA253" s="99">
        <v>0</v>
      </c>
      <c r="BB253" s="99">
        <v>4890.8</v>
      </c>
      <c r="BC253" s="99">
        <v>0</v>
      </c>
      <c r="BD253" s="99">
        <v>0</v>
      </c>
      <c r="BE253" s="99">
        <v>98842.9</v>
      </c>
      <c r="BF253" s="99">
        <v>0</v>
      </c>
      <c r="BG253" s="99">
        <v>0</v>
      </c>
      <c r="BH253" s="99">
        <v>0</v>
      </c>
      <c r="BI253" s="99">
        <v>0</v>
      </c>
    </row>
    <row r="254" spans="1:61" ht="15" thickBot="1" x14ac:dyDescent="0.35">
      <c r="A254" s="97" t="s">
        <v>592</v>
      </c>
      <c r="B254" s="140">
        <v>0</v>
      </c>
      <c r="C254" s="140">
        <v>0</v>
      </c>
      <c r="D254" s="140">
        <v>3756.6</v>
      </c>
      <c r="E254" s="140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40">
        <v>5458.6</v>
      </c>
      <c r="L254" s="140">
        <v>0</v>
      </c>
      <c r="M254" s="119">
        <v>0</v>
      </c>
      <c r="N254" s="119">
        <v>0</v>
      </c>
      <c r="O254" s="119">
        <v>0</v>
      </c>
      <c r="P254" s="140">
        <v>0</v>
      </c>
      <c r="Q254" s="119">
        <v>0</v>
      </c>
      <c r="R254" s="140">
        <v>0</v>
      </c>
      <c r="S254" s="119">
        <v>0</v>
      </c>
      <c r="T254" s="140">
        <v>0</v>
      </c>
      <c r="U254" s="119">
        <v>0</v>
      </c>
      <c r="V254" s="140">
        <v>0</v>
      </c>
      <c r="W254" s="119">
        <v>0</v>
      </c>
      <c r="X254" s="140">
        <v>0</v>
      </c>
      <c r="Y254" s="119">
        <v>0</v>
      </c>
      <c r="Z254" s="119">
        <v>0</v>
      </c>
      <c r="AA254" s="119">
        <v>0</v>
      </c>
      <c r="AI254" s="97" t="s">
        <v>592</v>
      </c>
      <c r="AJ254" s="99">
        <v>0</v>
      </c>
      <c r="AK254" s="99">
        <v>0</v>
      </c>
      <c r="AL254" s="99">
        <v>0</v>
      </c>
      <c r="AM254" s="99">
        <v>0</v>
      </c>
      <c r="AN254" s="99">
        <v>0</v>
      </c>
      <c r="AO254" s="99">
        <v>0</v>
      </c>
      <c r="AP254" s="99">
        <v>0</v>
      </c>
      <c r="AQ254" s="99">
        <v>0</v>
      </c>
      <c r="AR254" s="99">
        <v>0</v>
      </c>
      <c r="AS254" s="99">
        <v>0</v>
      </c>
      <c r="AT254" s="99">
        <v>0</v>
      </c>
      <c r="AU254" s="99">
        <v>0</v>
      </c>
      <c r="AV254" s="99">
        <v>0</v>
      </c>
      <c r="AW254" s="99">
        <v>0</v>
      </c>
      <c r="AX254" s="99">
        <v>0</v>
      </c>
      <c r="AY254" s="99">
        <v>0</v>
      </c>
      <c r="AZ254" s="99">
        <v>0</v>
      </c>
      <c r="BA254" s="99">
        <v>0</v>
      </c>
      <c r="BB254" s="99">
        <v>4890.8</v>
      </c>
      <c r="BC254" s="99">
        <v>0</v>
      </c>
      <c r="BD254" s="99">
        <v>0</v>
      </c>
      <c r="BE254" s="99">
        <v>98842.9</v>
      </c>
      <c r="BF254" s="99">
        <v>0</v>
      </c>
      <c r="BG254" s="99">
        <v>0</v>
      </c>
      <c r="BH254" s="99">
        <v>0</v>
      </c>
      <c r="BI254" s="99">
        <v>0</v>
      </c>
    </row>
    <row r="255" spans="1:61" ht="15" thickBot="1" x14ac:dyDescent="0.35">
      <c r="A255" s="97" t="s">
        <v>593</v>
      </c>
      <c r="B255" s="140">
        <v>0</v>
      </c>
      <c r="C255" s="140">
        <v>0</v>
      </c>
      <c r="D255" s="140">
        <v>3756.6</v>
      </c>
      <c r="E255" s="140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40">
        <v>5458.6</v>
      </c>
      <c r="L255" s="140">
        <v>0</v>
      </c>
      <c r="M255" s="119">
        <v>0</v>
      </c>
      <c r="N255" s="119">
        <v>0</v>
      </c>
      <c r="O255" s="119">
        <v>0</v>
      </c>
      <c r="P255" s="140">
        <v>0</v>
      </c>
      <c r="Q255" s="119">
        <v>0</v>
      </c>
      <c r="R255" s="140">
        <v>0</v>
      </c>
      <c r="S255" s="119">
        <v>0</v>
      </c>
      <c r="T255" s="140">
        <v>0</v>
      </c>
      <c r="U255" s="119">
        <v>0</v>
      </c>
      <c r="V255" s="140">
        <v>0</v>
      </c>
      <c r="W255" s="119">
        <v>0</v>
      </c>
      <c r="X255" s="140">
        <v>0</v>
      </c>
      <c r="Y255" s="119">
        <v>0</v>
      </c>
      <c r="Z255" s="119">
        <v>0</v>
      </c>
      <c r="AA255" s="119">
        <v>0</v>
      </c>
      <c r="AI255" s="97" t="s">
        <v>593</v>
      </c>
      <c r="AJ255" s="99">
        <v>0</v>
      </c>
      <c r="AK255" s="99">
        <v>0</v>
      </c>
      <c r="AL255" s="99">
        <v>0</v>
      </c>
      <c r="AM255" s="99">
        <v>0</v>
      </c>
      <c r="AN255" s="99">
        <v>0</v>
      </c>
      <c r="AO255" s="99">
        <v>0</v>
      </c>
      <c r="AP255" s="99">
        <v>0</v>
      </c>
      <c r="AQ255" s="99">
        <v>0</v>
      </c>
      <c r="AR255" s="99">
        <v>0</v>
      </c>
      <c r="AS255" s="99">
        <v>0</v>
      </c>
      <c r="AT255" s="99">
        <v>0</v>
      </c>
      <c r="AU255" s="99">
        <v>0</v>
      </c>
      <c r="AV255" s="99">
        <v>0</v>
      </c>
      <c r="AW255" s="99">
        <v>0</v>
      </c>
      <c r="AX255" s="99">
        <v>0</v>
      </c>
      <c r="AY255" s="99">
        <v>0</v>
      </c>
      <c r="AZ255" s="99">
        <v>0</v>
      </c>
      <c r="BA255" s="99">
        <v>0</v>
      </c>
      <c r="BB255" s="99">
        <v>4890.8</v>
      </c>
      <c r="BC255" s="99">
        <v>0</v>
      </c>
      <c r="BD255" s="99">
        <v>0</v>
      </c>
      <c r="BE255" s="99">
        <v>98842.9</v>
      </c>
      <c r="BF255" s="99">
        <v>0</v>
      </c>
      <c r="BG255" s="99">
        <v>0</v>
      </c>
      <c r="BH255" s="99">
        <v>0</v>
      </c>
      <c r="BI255" s="99">
        <v>0</v>
      </c>
    </row>
    <row r="256" spans="1:61" ht="15" thickBot="1" x14ac:dyDescent="0.35">
      <c r="A256" s="97" t="s">
        <v>594</v>
      </c>
      <c r="B256" s="140">
        <v>0</v>
      </c>
      <c r="C256" s="140">
        <v>0</v>
      </c>
      <c r="D256" s="140">
        <v>3756.6</v>
      </c>
      <c r="E256" s="140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40">
        <v>5458.6</v>
      </c>
      <c r="L256" s="140">
        <v>0</v>
      </c>
      <c r="M256" s="119">
        <v>0</v>
      </c>
      <c r="N256" s="119">
        <v>0</v>
      </c>
      <c r="O256" s="119">
        <v>0</v>
      </c>
      <c r="P256" s="140">
        <v>0</v>
      </c>
      <c r="Q256" s="119">
        <v>0</v>
      </c>
      <c r="R256" s="140">
        <v>0</v>
      </c>
      <c r="S256" s="119">
        <v>0</v>
      </c>
      <c r="T256" s="140">
        <v>0</v>
      </c>
      <c r="U256" s="119">
        <v>0</v>
      </c>
      <c r="V256" s="140">
        <v>0</v>
      </c>
      <c r="W256" s="119">
        <v>0</v>
      </c>
      <c r="X256" s="140">
        <v>0</v>
      </c>
      <c r="Y256" s="119">
        <v>0</v>
      </c>
      <c r="Z256" s="119">
        <v>0</v>
      </c>
      <c r="AA256" s="119">
        <v>0</v>
      </c>
      <c r="AI256" s="97" t="s">
        <v>594</v>
      </c>
      <c r="AJ256" s="99">
        <v>0</v>
      </c>
      <c r="AK256" s="99">
        <v>0</v>
      </c>
      <c r="AL256" s="99">
        <v>0</v>
      </c>
      <c r="AM256" s="99">
        <v>0</v>
      </c>
      <c r="AN256" s="99">
        <v>0</v>
      </c>
      <c r="AO256" s="99">
        <v>0</v>
      </c>
      <c r="AP256" s="99">
        <v>0</v>
      </c>
      <c r="AQ256" s="99">
        <v>0</v>
      </c>
      <c r="AR256" s="99">
        <v>0</v>
      </c>
      <c r="AS256" s="99">
        <v>0</v>
      </c>
      <c r="AT256" s="99">
        <v>0</v>
      </c>
      <c r="AU256" s="99">
        <v>0</v>
      </c>
      <c r="AV256" s="99">
        <v>0</v>
      </c>
      <c r="AW256" s="99">
        <v>0</v>
      </c>
      <c r="AX256" s="99">
        <v>0</v>
      </c>
      <c r="AY256" s="99">
        <v>0</v>
      </c>
      <c r="AZ256" s="99">
        <v>0</v>
      </c>
      <c r="BA256" s="99">
        <v>0</v>
      </c>
      <c r="BB256" s="99">
        <v>0</v>
      </c>
      <c r="BC256" s="99">
        <v>0</v>
      </c>
      <c r="BD256" s="99">
        <v>0</v>
      </c>
      <c r="BE256" s="99">
        <v>33176</v>
      </c>
      <c r="BF256" s="99">
        <v>0</v>
      </c>
      <c r="BG256" s="99">
        <v>0</v>
      </c>
      <c r="BH256" s="99">
        <v>0</v>
      </c>
      <c r="BI256" s="99">
        <v>0</v>
      </c>
    </row>
    <row r="257" spans="1:69" ht="15" thickBot="1" x14ac:dyDescent="0.35">
      <c r="A257" s="97" t="s">
        <v>595</v>
      </c>
      <c r="B257" s="140">
        <v>0</v>
      </c>
      <c r="C257" s="140">
        <v>0</v>
      </c>
      <c r="D257" s="140">
        <v>0</v>
      </c>
      <c r="E257" s="140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40">
        <v>5458.6</v>
      </c>
      <c r="L257" s="140">
        <v>0</v>
      </c>
      <c r="M257" s="119">
        <v>0</v>
      </c>
      <c r="N257" s="119">
        <v>0</v>
      </c>
      <c r="O257" s="119">
        <v>0</v>
      </c>
      <c r="P257" s="140">
        <v>0</v>
      </c>
      <c r="Q257" s="119">
        <v>0</v>
      </c>
      <c r="R257" s="140">
        <v>0</v>
      </c>
      <c r="S257" s="119">
        <v>0</v>
      </c>
      <c r="T257" s="140">
        <v>0</v>
      </c>
      <c r="U257" s="119">
        <v>0</v>
      </c>
      <c r="V257" s="140">
        <v>0</v>
      </c>
      <c r="W257" s="119">
        <v>0</v>
      </c>
      <c r="X257" s="140">
        <v>0</v>
      </c>
      <c r="Y257" s="119">
        <v>0</v>
      </c>
      <c r="Z257" s="119">
        <v>0</v>
      </c>
      <c r="AA257" s="119">
        <v>0</v>
      </c>
      <c r="AI257" s="97" t="s">
        <v>595</v>
      </c>
      <c r="AJ257" s="99">
        <v>0</v>
      </c>
      <c r="AK257" s="99">
        <v>0</v>
      </c>
      <c r="AL257" s="99">
        <v>0</v>
      </c>
      <c r="AM257" s="99">
        <v>0</v>
      </c>
      <c r="AN257" s="99">
        <v>0</v>
      </c>
      <c r="AO257" s="99">
        <v>0</v>
      </c>
      <c r="AP257" s="99">
        <v>0</v>
      </c>
      <c r="AQ257" s="99">
        <v>0</v>
      </c>
      <c r="AR257" s="99">
        <v>0</v>
      </c>
      <c r="AS257" s="99">
        <v>0</v>
      </c>
      <c r="AT257" s="99">
        <v>0</v>
      </c>
      <c r="AU257" s="99">
        <v>0</v>
      </c>
      <c r="AV257" s="99">
        <v>0</v>
      </c>
      <c r="AW257" s="99">
        <v>0</v>
      </c>
      <c r="AX257" s="99">
        <v>0</v>
      </c>
      <c r="AY257" s="99">
        <v>0</v>
      </c>
      <c r="AZ257" s="99">
        <v>0</v>
      </c>
      <c r="BA257" s="99">
        <v>0</v>
      </c>
      <c r="BB257" s="99">
        <v>0</v>
      </c>
      <c r="BC257" s="99">
        <v>0</v>
      </c>
      <c r="BD257" s="99">
        <v>0</v>
      </c>
      <c r="BE257" s="99">
        <v>28066.799999999999</v>
      </c>
      <c r="BF257" s="99">
        <v>0</v>
      </c>
      <c r="BG257" s="99">
        <v>0</v>
      </c>
      <c r="BH257" s="99">
        <v>0</v>
      </c>
      <c r="BI257" s="99">
        <v>0</v>
      </c>
    </row>
    <row r="258" spans="1:69" ht="15" thickBot="1" x14ac:dyDescent="0.35">
      <c r="A258" s="97" t="s">
        <v>596</v>
      </c>
      <c r="B258" s="140">
        <v>0</v>
      </c>
      <c r="C258" s="140">
        <v>0</v>
      </c>
      <c r="D258" s="140">
        <v>0</v>
      </c>
      <c r="E258" s="140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40">
        <v>5458.6</v>
      </c>
      <c r="L258" s="140">
        <v>0</v>
      </c>
      <c r="M258" s="119">
        <v>0</v>
      </c>
      <c r="N258" s="119">
        <v>0</v>
      </c>
      <c r="O258" s="119">
        <v>0</v>
      </c>
      <c r="P258" s="140">
        <v>0</v>
      </c>
      <c r="Q258" s="119">
        <v>0</v>
      </c>
      <c r="R258" s="140">
        <v>0</v>
      </c>
      <c r="S258" s="119">
        <v>0</v>
      </c>
      <c r="T258" s="140">
        <v>0</v>
      </c>
      <c r="U258" s="119">
        <v>0</v>
      </c>
      <c r="V258" s="140">
        <v>0</v>
      </c>
      <c r="W258" s="119">
        <v>0</v>
      </c>
      <c r="X258" s="140">
        <v>0</v>
      </c>
      <c r="Y258" s="119">
        <v>0</v>
      </c>
      <c r="Z258" s="119">
        <v>0</v>
      </c>
      <c r="AA258" s="119">
        <v>0</v>
      </c>
      <c r="AI258" s="97" t="s">
        <v>596</v>
      </c>
      <c r="AJ258" s="99">
        <v>0</v>
      </c>
      <c r="AK258" s="99">
        <v>0</v>
      </c>
      <c r="AL258" s="99">
        <v>0</v>
      </c>
      <c r="AM258" s="99">
        <v>0</v>
      </c>
      <c r="AN258" s="99">
        <v>0</v>
      </c>
      <c r="AO258" s="99">
        <v>0</v>
      </c>
      <c r="AP258" s="99">
        <v>0</v>
      </c>
      <c r="AQ258" s="99">
        <v>0</v>
      </c>
      <c r="AR258" s="99">
        <v>0</v>
      </c>
      <c r="AS258" s="99">
        <v>0</v>
      </c>
      <c r="AT258" s="99">
        <v>0</v>
      </c>
      <c r="AU258" s="99">
        <v>0</v>
      </c>
      <c r="AV258" s="99">
        <v>0</v>
      </c>
      <c r="AW258" s="99">
        <v>0</v>
      </c>
      <c r="AX258" s="99">
        <v>0</v>
      </c>
      <c r="AY258" s="99">
        <v>0</v>
      </c>
      <c r="AZ258" s="99">
        <v>0</v>
      </c>
      <c r="BA258" s="99">
        <v>0</v>
      </c>
      <c r="BB258" s="99">
        <v>0</v>
      </c>
      <c r="BC258" s="99">
        <v>0</v>
      </c>
      <c r="BD258" s="99">
        <v>0</v>
      </c>
      <c r="BE258" s="99">
        <v>28066.799999999999</v>
      </c>
      <c r="BF258" s="99">
        <v>0</v>
      </c>
      <c r="BG258" s="99">
        <v>0</v>
      </c>
      <c r="BH258" s="99">
        <v>0</v>
      </c>
      <c r="BI258" s="99">
        <v>0</v>
      </c>
    </row>
    <row r="259" spans="1:69" ht="15" thickBot="1" x14ac:dyDescent="0.35">
      <c r="A259" s="97" t="s">
        <v>597</v>
      </c>
      <c r="B259" s="140">
        <v>0</v>
      </c>
      <c r="C259" s="140">
        <v>0</v>
      </c>
      <c r="D259" s="140">
        <v>0</v>
      </c>
      <c r="E259" s="140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40">
        <v>5458.6</v>
      </c>
      <c r="L259" s="140">
        <v>0</v>
      </c>
      <c r="M259" s="119">
        <v>0</v>
      </c>
      <c r="N259" s="119">
        <v>0</v>
      </c>
      <c r="O259" s="119">
        <v>0</v>
      </c>
      <c r="P259" s="140">
        <v>0</v>
      </c>
      <c r="Q259" s="119">
        <v>0</v>
      </c>
      <c r="R259" s="140">
        <v>0</v>
      </c>
      <c r="S259" s="119">
        <v>0</v>
      </c>
      <c r="T259" s="140">
        <v>0</v>
      </c>
      <c r="U259" s="119">
        <v>0</v>
      </c>
      <c r="V259" s="140">
        <v>0</v>
      </c>
      <c r="W259" s="119">
        <v>0</v>
      </c>
      <c r="X259" s="140">
        <v>0</v>
      </c>
      <c r="Y259" s="119">
        <v>0</v>
      </c>
      <c r="Z259" s="119">
        <v>0</v>
      </c>
      <c r="AA259" s="119">
        <v>0</v>
      </c>
      <c r="AI259" s="97" t="s">
        <v>597</v>
      </c>
      <c r="AJ259" s="99">
        <v>0</v>
      </c>
      <c r="AK259" s="99">
        <v>0</v>
      </c>
      <c r="AL259" s="99">
        <v>0</v>
      </c>
      <c r="AM259" s="99">
        <v>0</v>
      </c>
      <c r="AN259" s="99">
        <v>0</v>
      </c>
      <c r="AO259" s="99">
        <v>0</v>
      </c>
      <c r="AP259" s="99">
        <v>0</v>
      </c>
      <c r="AQ259" s="99">
        <v>0</v>
      </c>
      <c r="AR259" s="99">
        <v>0</v>
      </c>
      <c r="AS259" s="99">
        <v>0</v>
      </c>
      <c r="AT259" s="99">
        <v>0</v>
      </c>
      <c r="AU259" s="99">
        <v>0</v>
      </c>
      <c r="AV259" s="99">
        <v>0</v>
      </c>
      <c r="AW259" s="99">
        <v>0</v>
      </c>
      <c r="AX259" s="99">
        <v>0</v>
      </c>
      <c r="AY259" s="99">
        <v>0</v>
      </c>
      <c r="AZ259" s="99">
        <v>0</v>
      </c>
      <c r="BA259" s="99">
        <v>0</v>
      </c>
      <c r="BB259" s="99">
        <v>0</v>
      </c>
      <c r="BC259" s="99">
        <v>0</v>
      </c>
      <c r="BD259" s="99">
        <v>0</v>
      </c>
      <c r="BE259" s="99">
        <v>0</v>
      </c>
      <c r="BF259" s="99">
        <v>0</v>
      </c>
      <c r="BG259" s="99">
        <v>0</v>
      </c>
      <c r="BH259" s="99">
        <v>0</v>
      </c>
      <c r="BI259" s="99">
        <v>0</v>
      </c>
    </row>
    <row r="260" spans="1:69" ht="15" thickBot="1" x14ac:dyDescent="0.35">
      <c r="A260" s="97" t="s">
        <v>598</v>
      </c>
      <c r="B260" s="140">
        <v>0</v>
      </c>
      <c r="C260" s="140">
        <v>0</v>
      </c>
      <c r="D260" s="140">
        <v>0</v>
      </c>
      <c r="E260" s="140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40">
        <v>5458.6</v>
      </c>
      <c r="L260" s="140">
        <v>0</v>
      </c>
      <c r="M260" s="119">
        <v>0</v>
      </c>
      <c r="N260" s="119">
        <v>0</v>
      </c>
      <c r="O260" s="119">
        <v>0</v>
      </c>
      <c r="P260" s="140">
        <v>0</v>
      </c>
      <c r="Q260" s="119">
        <v>0</v>
      </c>
      <c r="R260" s="140">
        <v>0</v>
      </c>
      <c r="S260" s="119">
        <v>0</v>
      </c>
      <c r="T260" s="140">
        <v>0</v>
      </c>
      <c r="U260" s="119">
        <v>0</v>
      </c>
      <c r="V260" s="140">
        <v>0</v>
      </c>
      <c r="W260" s="119">
        <v>0</v>
      </c>
      <c r="X260" s="140">
        <v>0</v>
      </c>
      <c r="Y260" s="119">
        <v>0</v>
      </c>
      <c r="Z260" s="119">
        <v>0</v>
      </c>
      <c r="AA260" s="119">
        <v>0</v>
      </c>
      <c r="AI260" s="97" t="s">
        <v>598</v>
      </c>
      <c r="AJ260" s="99">
        <v>0</v>
      </c>
      <c r="AK260" s="99">
        <v>0</v>
      </c>
      <c r="AL260" s="99">
        <v>0</v>
      </c>
      <c r="AM260" s="99">
        <v>0</v>
      </c>
      <c r="AN260" s="99">
        <v>0</v>
      </c>
      <c r="AO260" s="99">
        <v>0</v>
      </c>
      <c r="AP260" s="99">
        <v>0</v>
      </c>
      <c r="AQ260" s="99">
        <v>0</v>
      </c>
      <c r="AR260" s="99">
        <v>0</v>
      </c>
      <c r="AS260" s="99">
        <v>0</v>
      </c>
      <c r="AT260" s="99">
        <v>0</v>
      </c>
      <c r="AU260" s="99">
        <v>0</v>
      </c>
      <c r="AV260" s="99">
        <v>0</v>
      </c>
      <c r="AW260" s="99">
        <v>0</v>
      </c>
      <c r="AX260" s="99">
        <v>0</v>
      </c>
      <c r="AY260" s="99">
        <v>0</v>
      </c>
      <c r="AZ260" s="99">
        <v>0</v>
      </c>
      <c r="BA260" s="99">
        <v>0</v>
      </c>
      <c r="BB260" s="99">
        <v>0</v>
      </c>
      <c r="BC260" s="99">
        <v>0</v>
      </c>
      <c r="BD260" s="99">
        <v>0</v>
      </c>
      <c r="BE260" s="99">
        <v>0</v>
      </c>
      <c r="BF260" s="99">
        <v>0</v>
      </c>
      <c r="BG260" s="99">
        <v>0</v>
      </c>
      <c r="BH260" s="99">
        <v>0</v>
      </c>
      <c r="BI260" s="99">
        <v>0</v>
      </c>
    </row>
    <row r="261" spans="1:69" ht="15" thickBot="1" x14ac:dyDescent="0.35">
      <c r="A261" s="97" t="s">
        <v>599</v>
      </c>
      <c r="B261" s="140">
        <v>0</v>
      </c>
      <c r="C261" s="140">
        <v>0</v>
      </c>
      <c r="D261" s="140">
        <v>0</v>
      </c>
      <c r="E261" s="140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40">
        <v>5458.6</v>
      </c>
      <c r="L261" s="140">
        <v>0</v>
      </c>
      <c r="M261" s="119">
        <v>0</v>
      </c>
      <c r="N261" s="119">
        <v>0</v>
      </c>
      <c r="O261" s="119">
        <v>0</v>
      </c>
      <c r="P261" s="140">
        <v>0</v>
      </c>
      <c r="Q261" s="119">
        <v>0</v>
      </c>
      <c r="R261" s="140">
        <v>0</v>
      </c>
      <c r="S261" s="119">
        <v>0</v>
      </c>
      <c r="T261" s="140">
        <v>0</v>
      </c>
      <c r="U261" s="119">
        <v>0</v>
      </c>
      <c r="V261" s="140">
        <v>0</v>
      </c>
      <c r="W261" s="119">
        <v>0</v>
      </c>
      <c r="X261" s="140">
        <v>0</v>
      </c>
      <c r="Y261" s="119">
        <v>0</v>
      </c>
      <c r="Z261" s="119">
        <v>0</v>
      </c>
      <c r="AA261" s="119">
        <v>0</v>
      </c>
      <c r="AI261" s="97" t="s">
        <v>599</v>
      </c>
      <c r="AJ261" s="99">
        <v>0</v>
      </c>
      <c r="AK261" s="99">
        <v>0</v>
      </c>
      <c r="AL261" s="99">
        <v>0</v>
      </c>
      <c r="AM261" s="99">
        <v>0</v>
      </c>
      <c r="AN261" s="99">
        <v>0</v>
      </c>
      <c r="AO261" s="99">
        <v>0</v>
      </c>
      <c r="AP261" s="99">
        <v>0</v>
      </c>
      <c r="AQ261" s="99">
        <v>0</v>
      </c>
      <c r="AR261" s="99">
        <v>0</v>
      </c>
      <c r="AS261" s="99">
        <v>0</v>
      </c>
      <c r="AT261" s="99">
        <v>0</v>
      </c>
      <c r="AU261" s="99">
        <v>0</v>
      </c>
      <c r="AV261" s="99">
        <v>0</v>
      </c>
      <c r="AW261" s="99">
        <v>0</v>
      </c>
      <c r="AX261" s="99">
        <v>0</v>
      </c>
      <c r="AY261" s="99">
        <v>0</v>
      </c>
      <c r="AZ261" s="99">
        <v>0</v>
      </c>
      <c r="BA261" s="99">
        <v>0</v>
      </c>
      <c r="BB261" s="99">
        <v>0</v>
      </c>
      <c r="BC261" s="99">
        <v>0</v>
      </c>
      <c r="BD261" s="99">
        <v>0</v>
      </c>
      <c r="BE261" s="99">
        <v>0</v>
      </c>
      <c r="BF261" s="99">
        <v>0</v>
      </c>
      <c r="BG261" s="99">
        <v>0</v>
      </c>
      <c r="BH261" s="99">
        <v>0</v>
      </c>
      <c r="BI261" s="99">
        <v>0</v>
      </c>
    </row>
    <row r="262" spans="1:69" ht="15" thickBot="1" x14ac:dyDescent="0.35">
      <c r="A262" s="97" t="s">
        <v>600</v>
      </c>
      <c r="B262" s="140">
        <v>0</v>
      </c>
      <c r="C262" s="140">
        <v>0</v>
      </c>
      <c r="D262" s="140">
        <v>0</v>
      </c>
      <c r="E262" s="140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40">
        <v>5458.6</v>
      </c>
      <c r="L262" s="140">
        <v>0</v>
      </c>
      <c r="M262" s="119">
        <v>0</v>
      </c>
      <c r="N262" s="119">
        <v>0</v>
      </c>
      <c r="O262" s="119">
        <v>0</v>
      </c>
      <c r="P262" s="140">
        <v>0</v>
      </c>
      <c r="Q262" s="119">
        <v>0</v>
      </c>
      <c r="R262" s="140">
        <v>0</v>
      </c>
      <c r="S262" s="119">
        <v>0</v>
      </c>
      <c r="T262" s="140">
        <v>0</v>
      </c>
      <c r="U262" s="119">
        <v>0</v>
      </c>
      <c r="V262" s="140">
        <v>0</v>
      </c>
      <c r="W262" s="119">
        <v>0</v>
      </c>
      <c r="X262" s="140">
        <v>0</v>
      </c>
      <c r="Y262" s="119">
        <v>0</v>
      </c>
      <c r="Z262" s="119">
        <v>0</v>
      </c>
      <c r="AA262" s="119">
        <v>0</v>
      </c>
      <c r="AI262" s="97" t="s">
        <v>600</v>
      </c>
      <c r="AJ262" s="99">
        <v>0</v>
      </c>
      <c r="AK262" s="99">
        <v>0</v>
      </c>
      <c r="AL262" s="99">
        <v>0</v>
      </c>
      <c r="AM262" s="99">
        <v>0</v>
      </c>
      <c r="AN262" s="99">
        <v>0</v>
      </c>
      <c r="AO262" s="99">
        <v>0</v>
      </c>
      <c r="AP262" s="99">
        <v>0</v>
      </c>
      <c r="AQ262" s="99">
        <v>0</v>
      </c>
      <c r="AR262" s="99">
        <v>0</v>
      </c>
      <c r="AS262" s="99">
        <v>0</v>
      </c>
      <c r="AT262" s="99">
        <v>0</v>
      </c>
      <c r="AU262" s="99">
        <v>0</v>
      </c>
      <c r="AV262" s="99">
        <v>0</v>
      </c>
      <c r="AW262" s="99">
        <v>0</v>
      </c>
      <c r="AX262" s="99">
        <v>0</v>
      </c>
      <c r="AY262" s="99">
        <v>0</v>
      </c>
      <c r="AZ262" s="99">
        <v>0</v>
      </c>
      <c r="BA262" s="99">
        <v>0</v>
      </c>
      <c r="BB262" s="99">
        <v>0</v>
      </c>
      <c r="BC262" s="99">
        <v>0</v>
      </c>
      <c r="BD262" s="99">
        <v>0</v>
      </c>
      <c r="BE262" s="99">
        <v>0</v>
      </c>
      <c r="BF262" s="99">
        <v>0</v>
      </c>
      <c r="BG262" s="99">
        <v>0</v>
      </c>
      <c r="BH262" s="99">
        <v>0</v>
      </c>
      <c r="BI262" s="99">
        <v>0</v>
      </c>
    </row>
    <row r="263" spans="1:69" ht="15" thickBot="1" x14ac:dyDescent="0.35">
      <c r="A263" s="97" t="s">
        <v>601</v>
      </c>
      <c r="B263" s="140">
        <v>0</v>
      </c>
      <c r="C263" s="140">
        <v>0</v>
      </c>
      <c r="D263" s="140">
        <v>0</v>
      </c>
      <c r="E263" s="140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40">
        <v>5458.6</v>
      </c>
      <c r="L263" s="140">
        <v>0</v>
      </c>
      <c r="M263" s="119">
        <v>0</v>
      </c>
      <c r="N263" s="119">
        <v>0</v>
      </c>
      <c r="O263" s="119">
        <v>0</v>
      </c>
      <c r="P263" s="140">
        <v>0</v>
      </c>
      <c r="Q263" s="119">
        <v>0</v>
      </c>
      <c r="R263" s="140">
        <v>0</v>
      </c>
      <c r="S263" s="119">
        <v>0</v>
      </c>
      <c r="T263" s="140">
        <v>0</v>
      </c>
      <c r="U263" s="119">
        <v>0</v>
      </c>
      <c r="V263" s="140">
        <v>0</v>
      </c>
      <c r="W263" s="119">
        <v>0</v>
      </c>
      <c r="X263" s="140">
        <v>0</v>
      </c>
      <c r="Y263" s="119">
        <v>0</v>
      </c>
      <c r="Z263" s="119">
        <v>0</v>
      </c>
      <c r="AA263" s="119">
        <v>0</v>
      </c>
      <c r="AI263" s="97" t="s">
        <v>601</v>
      </c>
      <c r="AJ263" s="99">
        <v>0</v>
      </c>
      <c r="AK263" s="99">
        <v>0</v>
      </c>
      <c r="AL263" s="99">
        <v>0</v>
      </c>
      <c r="AM263" s="99">
        <v>0</v>
      </c>
      <c r="AN263" s="99">
        <v>0</v>
      </c>
      <c r="AO263" s="99">
        <v>0</v>
      </c>
      <c r="AP263" s="99">
        <v>0</v>
      </c>
      <c r="AQ263" s="99">
        <v>0</v>
      </c>
      <c r="AR263" s="99">
        <v>0</v>
      </c>
      <c r="AS263" s="99">
        <v>0</v>
      </c>
      <c r="AT263" s="99">
        <v>0</v>
      </c>
      <c r="AU263" s="99">
        <v>0</v>
      </c>
      <c r="AV263" s="99">
        <v>0</v>
      </c>
      <c r="AW263" s="99">
        <v>0</v>
      </c>
      <c r="AX263" s="99">
        <v>0</v>
      </c>
      <c r="AY263" s="99">
        <v>0</v>
      </c>
      <c r="AZ263" s="99">
        <v>0</v>
      </c>
      <c r="BA263" s="99">
        <v>0</v>
      </c>
      <c r="BB263" s="99">
        <v>0</v>
      </c>
      <c r="BC263" s="99">
        <v>0</v>
      </c>
      <c r="BD263" s="99">
        <v>0</v>
      </c>
      <c r="BE263" s="99">
        <v>0</v>
      </c>
      <c r="BF263" s="99">
        <v>0</v>
      </c>
      <c r="BG263" s="99">
        <v>0</v>
      </c>
      <c r="BH263" s="99">
        <v>0</v>
      </c>
      <c r="BI263" s="99">
        <v>0</v>
      </c>
    </row>
    <row r="264" spans="1:69" ht="15" thickBot="1" x14ac:dyDescent="0.35">
      <c r="A264" s="97" t="s">
        <v>602</v>
      </c>
      <c r="B264" s="140">
        <v>0</v>
      </c>
      <c r="C264" s="140">
        <v>0</v>
      </c>
      <c r="D264" s="140">
        <v>0</v>
      </c>
      <c r="E264" s="140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40">
        <v>5458.6</v>
      </c>
      <c r="L264" s="140">
        <v>0</v>
      </c>
      <c r="M264" s="119">
        <v>0</v>
      </c>
      <c r="N264" s="119">
        <v>0</v>
      </c>
      <c r="O264" s="119">
        <v>0</v>
      </c>
      <c r="P264" s="140">
        <v>0</v>
      </c>
      <c r="Q264" s="119">
        <v>0</v>
      </c>
      <c r="R264" s="140">
        <v>0</v>
      </c>
      <c r="S264" s="119">
        <v>0</v>
      </c>
      <c r="T264" s="140">
        <v>0</v>
      </c>
      <c r="U264" s="119">
        <v>0</v>
      </c>
      <c r="V264" s="140">
        <v>0</v>
      </c>
      <c r="W264" s="119">
        <v>0</v>
      </c>
      <c r="X264" s="140">
        <v>0</v>
      </c>
      <c r="Y264" s="119">
        <v>0</v>
      </c>
      <c r="Z264" s="119">
        <v>0</v>
      </c>
      <c r="AA264" s="119">
        <v>0</v>
      </c>
      <c r="AI264" s="97" t="s">
        <v>602</v>
      </c>
      <c r="AJ264" s="99">
        <v>0</v>
      </c>
      <c r="AK264" s="99">
        <v>0</v>
      </c>
      <c r="AL264" s="99">
        <v>0</v>
      </c>
      <c r="AM264" s="99">
        <v>0</v>
      </c>
      <c r="AN264" s="99">
        <v>0</v>
      </c>
      <c r="AO264" s="99">
        <v>0</v>
      </c>
      <c r="AP264" s="99">
        <v>0</v>
      </c>
      <c r="AQ264" s="99">
        <v>0</v>
      </c>
      <c r="AR264" s="99">
        <v>0</v>
      </c>
      <c r="AS264" s="99">
        <v>0</v>
      </c>
      <c r="AT264" s="99">
        <v>0</v>
      </c>
      <c r="AU264" s="99">
        <v>0</v>
      </c>
      <c r="AV264" s="99">
        <v>0</v>
      </c>
      <c r="AW264" s="99">
        <v>0</v>
      </c>
      <c r="AX264" s="99">
        <v>0</v>
      </c>
      <c r="AY264" s="99">
        <v>0</v>
      </c>
      <c r="AZ264" s="99">
        <v>0</v>
      </c>
      <c r="BA264" s="99">
        <v>0</v>
      </c>
      <c r="BB264" s="99">
        <v>0</v>
      </c>
      <c r="BC264" s="99">
        <v>0</v>
      </c>
      <c r="BD264" s="99">
        <v>0</v>
      </c>
      <c r="BE264" s="99">
        <v>0</v>
      </c>
      <c r="BF264" s="99">
        <v>0</v>
      </c>
      <c r="BG264" s="99">
        <v>0</v>
      </c>
      <c r="BH264" s="99">
        <v>0</v>
      </c>
      <c r="BI264" s="99">
        <v>0</v>
      </c>
    </row>
    <row r="265" spans="1:69" ht="15" thickBot="1" x14ac:dyDescent="0.35">
      <c r="A265" s="97" t="s">
        <v>603</v>
      </c>
      <c r="B265" s="140">
        <v>0</v>
      </c>
      <c r="C265" s="140">
        <v>0</v>
      </c>
      <c r="D265" s="140">
        <v>0</v>
      </c>
      <c r="E265" s="140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40">
        <v>0</v>
      </c>
      <c r="L265" s="140">
        <v>0</v>
      </c>
      <c r="M265" s="119">
        <v>0</v>
      </c>
      <c r="N265" s="119">
        <v>0</v>
      </c>
      <c r="O265" s="119">
        <v>0</v>
      </c>
      <c r="P265" s="140">
        <v>0</v>
      </c>
      <c r="Q265" s="119">
        <v>0</v>
      </c>
      <c r="R265" s="140">
        <v>0</v>
      </c>
      <c r="S265" s="119">
        <v>0</v>
      </c>
      <c r="T265" s="140">
        <v>0</v>
      </c>
      <c r="U265" s="119">
        <v>0</v>
      </c>
      <c r="V265" s="140">
        <v>0</v>
      </c>
      <c r="W265" s="119">
        <v>0</v>
      </c>
      <c r="X265" s="140">
        <v>0</v>
      </c>
      <c r="Y265" s="119">
        <v>0</v>
      </c>
      <c r="Z265" s="119">
        <v>0</v>
      </c>
      <c r="AA265" s="119">
        <v>0</v>
      </c>
      <c r="AI265" s="97" t="s">
        <v>603</v>
      </c>
      <c r="AJ265" s="99">
        <v>0</v>
      </c>
      <c r="AK265" s="99">
        <v>0</v>
      </c>
      <c r="AL265" s="99">
        <v>0</v>
      </c>
      <c r="AM265" s="99">
        <v>0</v>
      </c>
      <c r="AN265" s="99">
        <v>0</v>
      </c>
      <c r="AO265" s="99">
        <v>0</v>
      </c>
      <c r="AP265" s="99">
        <v>0</v>
      </c>
      <c r="AQ265" s="99">
        <v>0</v>
      </c>
      <c r="AR265" s="99">
        <v>0</v>
      </c>
      <c r="AS265" s="99">
        <v>0</v>
      </c>
      <c r="AT265" s="99">
        <v>0</v>
      </c>
      <c r="AU265" s="99">
        <v>0</v>
      </c>
      <c r="AV265" s="99">
        <v>0</v>
      </c>
      <c r="AW265" s="99">
        <v>0</v>
      </c>
      <c r="AX265" s="99">
        <v>0</v>
      </c>
      <c r="AY265" s="99">
        <v>0</v>
      </c>
      <c r="AZ265" s="99">
        <v>0</v>
      </c>
      <c r="BA265" s="99">
        <v>0</v>
      </c>
      <c r="BB265" s="99">
        <v>0</v>
      </c>
      <c r="BC265" s="99">
        <v>0</v>
      </c>
      <c r="BD265" s="99">
        <v>0</v>
      </c>
      <c r="BE265" s="99">
        <v>0</v>
      </c>
      <c r="BF265" s="99">
        <v>0</v>
      </c>
      <c r="BG265" s="99">
        <v>0</v>
      </c>
      <c r="BH265" s="99">
        <v>0</v>
      </c>
      <c r="BI265" s="99">
        <v>0</v>
      </c>
    </row>
    <row r="266" spans="1:69" ht="15" thickBot="1" x14ac:dyDescent="0.35">
      <c r="A266" s="97" t="s">
        <v>604</v>
      </c>
      <c r="B266" s="140">
        <v>0</v>
      </c>
      <c r="C266" s="140">
        <v>0</v>
      </c>
      <c r="D266" s="140">
        <v>0</v>
      </c>
      <c r="E266" s="140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40">
        <v>0</v>
      </c>
      <c r="L266" s="140">
        <v>0</v>
      </c>
      <c r="M266" s="119">
        <v>0</v>
      </c>
      <c r="N266" s="119">
        <v>0</v>
      </c>
      <c r="O266" s="119">
        <v>0</v>
      </c>
      <c r="P266" s="140">
        <v>0</v>
      </c>
      <c r="Q266" s="119">
        <v>0</v>
      </c>
      <c r="R266" s="140">
        <v>0</v>
      </c>
      <c r="S266" s="119">
        <v>0</v>
      </c>
      <c r="T266" s="140">
        <v>0</v>
      </c>
      <c r="U266" s="119">
        <v>0</v>
      </c>
      <c r="V266" s="140">
        <v>0</v>
      </c>
      <c r="W266" s="119">
        <v>0</v>
      </c>
      <c r="X266" s="140">
        <v>0</v>
      </c>
      <c r="Y266" s="119">
        <v>0</v>
      </c>
      <c r="Z266" s="119">
        <v>0</v>
      </c>
      <c r="AA266" s="119">
        <v>0</v>
      </c>
      <c r="AI266" s="97" t="s">
        <v>604</v>
      </c>
      <c r="AJ266" s="99">
        <v>0</v>
      </c>
      <c r="AK266" s="99">
        <v>0</v>
      </c>
      <c r="AL266" s="99">
        <v>0</v>
      </c>
      <c r="AM266" s="99">
        <v>0</v>
      </c>
      <c r="AN266" s="99">
        <v>0</v>
      </c>
      <c r="AO266" s="99">
        <v>0</v>
      </c>
      <c r="AP266" s="99">
        <v>0</v>
      </c>
      <c r="AQ266" s="99">
        <v>0</v>
      </c>
      <c r="AR266" s="99">
        <v>0</v>
      </c>
      <c r="AS266" s="99">
        <v>0</v>
      </c>
      <c r="AT266" s="99">
        <v>0</v>
      </c>
      <c r="AU266" s="99">
        <v>0</v>
      </c>
      <c r="AV266" s="99">
        <v>0</v>
      </c>
      <c r="AW266" s="99">
        <v>0</v>
      </c>
      <c r="AX266" s="99">
        <v>0</v>
      </c>
      <c r="AY266" s="99">
        <v>0</v>
      </c>
      <c r="AZ266" s="99">
        <v>0</v>
      </c>
      <c r="BA266" s="99">
        <v>0</v>
      </c>
      <c r="BB266" s="99">
        <v>0</v>
      </c>
      <c r="BC266" s="99">
        <v>0</v>
      </c>
      <c r="BD266" s="99">
        <v>0</v>
      </c>
      <c r="BE266" s="99">
        <v>0</v>
      </c>
      <c r="BF266" s="99">
        <v>0</v>
      </c>
      <c r="BG266" s="99">
        <v>0</v>
      </c>
      <c r="BH266" s="99">
        <v>0</v>
      </c>
      <c r="BI266" s="99">
        <v>0</v>
      </c>
    </row>
    <row r="267" spans="1:69" ht="15" thickBot="1" x14ac:dyDescent="0.35">
      <c r="A267" s="97" t="s">
        <v>605</v>
      </c>
      <c r="B267" s="140">
        <v>0</v>
      </c>
      <c r="C267" s="140">
        <v>0</v>
      </c>
      <c r="D267" s="140">
        <v>0</v>
      </c>
      <c r="E267" s="140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40">
        <v>0</v>
      </c>
      <c r="L267" s="140">
        <v>0</v>
      </c>
      <c r="M267" s="119">
        <v>0</v>
      </c>
      <c r="N267" s="119">
        <v>0</v>
      </c>
      <c r="O267" s="119">
        <v>0</v>
      </c>
      <c r="P267" s="140">
        <v>0</v>
      </c>
      <c r="Q267" s="119">
        <v>0</v>
      </c>
      <c r="R267" s="140">
        <v>0</v>
      </c>
      <c r="S267" s="119">
        <v>0</v>
      </c>
      <c r="T267" s="140">
        <v>0</v>
      </c>
      <c r="U267" s="119">
        <v>0</v>
      </c>
      <c r="V267" s="140">
        <v>0</v>
      </c>
      <c r="W267" s="119">
        <v>0</v>
      </c>
      <c r="X267" s="140">
        <v>0</v>
      </c>
      <c r="Y267" s="119">
        <v>0</v>
      </c>
      <c r="Z267" s="119">
        <v>0</v>
      </c>
      <c r="AA267" s="119">
        <v>0</v>
      </c>
      <c r="AI267" s="97" t="s">
        <v>605</v>
      </c>
      <c r="AJ267" s="99">
        <v>0</v>
      </c>
      <c r="AK267" s="99">
        <v>0</v>
      </c>
      <c r="AL267" s="99">
        <v>0</v>
      </c>
      <c r="AM267" s="99">
        <v>0</v>
      </c>
      <c r="AN267" s="99">
        <v>0</v>
      </c>
      <c r="AO267" s="99">
        <v>0</v>
      </c>
      <c r="AP267" s="99">
        <v>0</v>
      </c>
      <c r="AQ267" s="99">
        <v>0</v>
      </c>
      <c r="AR267" s="99">
        <v>0</v>
      </c>
      <c r="AS267" s="99">
        <v>0</v>
      </c>
      <c r="AT267" s="99">
        <v>0</v>
      </c>
      <c r="AU267" s="99">
        <v>0</v>
      </c>
      <c r="AV267" s="99">
        <v>0</v>
      </c>
      <c r="AW267" s="99">
        <v>0</v>
      </c>
      <c r="AX267" s="99">
        <v>0</v>
      </c>
      <c r="AY267" s="99">
        <v>0</v>
      </c>
      <c r="AZ267" s="99">
        <v>0</v>
      </c>
      <c r="BA267" s="99">
        <v>0</v>
      </c>
      <c r="BB267" s="99">
        <v>0</v>
      </c>
      <c r="BC267" s="99">
        <v>0</v>
      </c>
      <c r="BD267" s="99">
        <v>0</v>
      </c>
      <c r="BE267" s="99">
        <v>0</v>
      </c>
      <c r="BF267" s="99">
        <v>0</v>
      </c>
      <c r="BG267" s="99">
        <v>0</v>
      </c>
      <c r="BH267" s="99">
        <v>0</v>
      </c>
      <c r="BI267" s="99">
        <v>0</v>
      </c>
    </row>
    <row r="268" spans="1:69" ht="18.600000000000001" thickBot="1" x14ac:dyDescent="0.35">
      <c r="A268" s="93"/>
      <c r="AC268" t="s">
        <v>908</v>
      </c>
      <c r="AD268">
        <f>CORREL(AC270:AC318,AB270:AB318)</f>
        <v>0.99667155084603465</v>
      </c>
      <c r="AG268">
        <f>CORREL(AE270:AE318,AG270:AG318)</f>
        <v>-0.92195391135621252</v>
      </c>
      <c r="AI268" s="93"/>
    </row>
    <row r="269" spans="1:69" ht="18.600000000000001" thickBot="1" x14ac:dyDescent="0.35">
      <c r="A269" s="97" t="s">
        <v>608</v>
      </c>
      <c r="B269" s="139" t="s">
        <v>761</v>
      </c>
      <c r="C269" s="139" t="s">
        <v>762</v>
      </c>
      <c r="D269" s="139" t="s">
        <v>763</v>
      </c>
      <c r="E269" s="139" t="s">
        <v>764</v>
      </c>
      <c r="F269" s="118" t="s">
        <v>765</v>
      </c>
      <c r="G269" s="118" t="s">
        <v>766</v>
      </c>
      <c r="H269" s="118" t="s">
        <v>767</v>
      </c>
      <c r="I269" s="118" t="s">
        <v>768</v>
      </c>
      <c r="J269" s="118" t="s">
        <v>769</v>
      </c>
      <c r="K269" s="139" t="s">
        <v>770</v>
      </c>
      <c r="L269" s="139" t="s">
        <v>771</v>
      </c>
      <c r="M269" s="118" t="s">
        <v>772</v>
      </c>
      <c r="N269" s="118" t="s">
        <v>773</v>
      </c>
      <c r="O269" s="118" t="s">
        <v>774</v>
      </c>
      <c r="P269" s="139" t="s">
        <v>775</v>
      </c>
      <c r="Q269" s="118" t="s">
        <v>776</v>
      </c>
      <c r="R269" s="139" t="s">
        <v>777</v>
      </c>
      <c r="S269" s="118" t="s">
        <v>778</v>
      </c>
      <c r="T269" s="139" t="s">
        <v>779</v>
      </c>
      <c r="U269" s="118" t="s">
        <v>780</v>
      </c>
      <c r="V269" s="139" t="s">
        <v>781</v>
      </c>
      <c r="W269" s="118" t="s">
        <v>782</v>
      </c>
      <c r="X269" s="139" t="s">
        <v>783</v>
      </c>
      <c r="Y269" s="118" t="s">
        <v>784</v>
      </c>
      <c r="Z269" s="118" t="s">
        <v>785</v>
      </c>
      <c r="AA269" s="118" t="s">
        <v>786</v>
      </c>
      <c r="AB269" s="97" t="s">
        <v>712</v>
      </c>
      <c r="AC269" s="97" t="s">
        <v>713</v>
      </c>
      <c r="AD269" s="97" t="s">
        <v>611</v>
      </c>
      <c r="AE269" s="97" t="s">
        <v>714</v>
      </c>
      <c r="AG269" s="155" t="s">
        <v>1096</v>
      </c>
      <c r="AI269" s="97" t="s">
        <v>608</v>
      </c>
      <c r="AJ269" s="97" t="s">
        <v>761</v>
      </c>
      <c r="AK269" s="97" t="s">
        <v>762</v>
      </c>
      <c r="AL269" s="97" t="s">
        <v>763</v>
      </c>
      <c r="AM269" s="97" t="s">
        <v>764</v>
      </c>
      <c r="AN269" s="97" t="s">
        <v>765</v>
      </c>
      <c r="AO269" s="97" t="s">
        <v>766</v>
      </c>
      <c r="AP269" s="97" t="s">
        <v>767</v>
      </c>
      <c r="AQ269" s="97" t="s">
        <v>768</v>
      </c>
      <c r="AR269" s="97" t="s">
        <v>769</v>
      </c>
      <c r="AS269" s="97" t="s">
        <v>770</v>
      </c>
      <c r="AT269" s="97" t="s">
        <v>771</v>
      </c>
      <c r="AU269" s="97" t="s">
        <v>772</v>
      </c>
      <c r="AV269" s="97" t="s">
        <v>773</v>
      </c>
      <c r="AW269" s="97" t="s">
        <v>774</v>
      </c>
      <c r="AX269" s="97" t="s">
        <v>775</v>
      </c>
      <c r="AY269" s="97" t="s">
        <v>776</v>
      </c>
      <c r="AZ269" s="97" t="s">
        <v>777</v>
      </c>
      <c r="BA269" s="97" t="s">
        <v>778</v>
      </c>
      <c r="BB269" s="97" t="s">
        <v>779</v>
      </c>
      <c r="BC269" s="97" t="s">
        <v>780</v>
      </c>
      <c r="BD269" s="97" t="s">
        <v>781</v>
      </c>
      <c r="BE269" s="97" t="s">
        <v>782</v>
      </c>
      <c r="BF269" s="97" t="s">
        <v>783</v>
      </c>
      <c r="BG269" s="97" t="s">
        <v>784</v>
      </c>
      <c r="BH269" s="97" t="s">
        <v>785</v>
      </c>
      <c r="BI269" s="97" t="s">
        <v>786</v>
      </c>
      <c r="BJ269" s="97" t="s">
        <v>712</v>
      </c>
      <c r="BK269" s="97" t="s">
        <v>713</v>
      </c>
      <c r="BL269" s="97" t="s">
        <v>611</v>
      </c>
      <c r="BM269" s="97" t="s">
        <v>714</v>
      </c>
      <c r="BN269" s="125" t="s">
        <v>907</v>
      </c>
      <c r="BO269" t="str">
        <f>AE269</f>
        <v>Delta/Tény</v>
      </c>
      <c r="BQ269">
        <f>COUNTIF(BN270:BN318,"valid")</f>
        <v>25</v>
      </c>
    </row>
    <row r="270" spans="1:69" ht="15" thickBot="1" x14ac:dyDescent="0.35">
      <c r="A270" s="97" t="s">
        <v>788</v>
      </c>
      <c r="B270" s="140">
        <v>0</v>
      </c>
      <c r="C270" s="140">
        <v>0</v>
      </c>
      <c r="D270" s="140">
        <v>0</v>
      </c>
      <c r="E270" s="140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40">
        <v>0</v>
      </c>
      <c r="L270" s="140">
        <v>0</v>
      </c>
      <c r="M270" s="119">
        <v>0</v>
      </c>
      <c r="N270" s="119">
        <v>0</v>
      </c>
      <c r="O270" s="119">
        <v>0</v>
      </c>
      <c r="P270" s="140">
        <v>0</v>
      </c>
      <c r="Q270" s="119">
        <v>0</v>
      </c>
      <c r="R270" s="140">
        <v>5207.7</v>
      </c>
      <c r="S270" s="119">
        <v>0</v>
      </c>
      <c r="T270" s="140">
        <v>0</v>
      </c>
      <c r="U270" s="119">
        <v>0</v>
      </c>
      <c r="V270" s="140">
        <v>0</v>
      </c>
      <c r="W270" s="119">
        <v>53876.4</v>
      </c>
      <c r="X270" s="140">
        <v>0</v>
      </c>
      <c r="Y270" s="119">
        <v>0</v>
      </c>
      <c r="Z270" s="119">
        <v>0</v>
      </c>
      <c r="AA270" s="119">
        <v>0</v>
      </c>
      <c r="AB270" s="99">
        <v>59084.2</v>
      </c>
      <c r="AC270" s="99">
        <v>59365</v>
      </c>
      <c r="AD270" s="99">
        <v>280.8</v>
      </c>
      <c r="AE270" s="99">
        <v>0.47</v>
      </c>
      <c r="AF270" t="str">
        <f>IF(AD270&gt;0,"alulértékelt",IF(AD270&lt;0,"felülértékelt","egyensúly"))</f>
        <v>alulértékelt</v>
      </c>
      <c r="AG270" s="206">
        <f>Munka3!AA3</f>
        <v>-3.3689884612145202E-5</v>
      </c>
      <c r="AI270" s="97" t="s">
        <v>788</v>
      </c>
      <c r="AJ270" s="99">
        <v>0</v>
      </c>
      <c r="AK270" s="99">
        <v>0</v>
      </c>
      <c r="AL270" s="99">
        <v>0</v>
      </c>
      <c r="AM270" s="99">
        <v>12604.3</v>
      </c>
      <c r="AN270" s="99">
        <v>0</v>
      </c>
      <c r="AO270" s="99">
        <v>0</v>
      </c>
      <c r="AP270" s="99">
        <v>89563.1</v>
      </c>
      <c r="AQ270" s="99">
        <v>46124.7</v>
      </c>
      <c r="AR270" s="99">
        <v>0</v>
      </c>
      <c r="AS270" s="99">
        <v>0</v>
      </c>
      <c r="AT270" s="99">
        <v>0</v>
      </c>
      <c r="AU270" s="99">
        <v>0</v>
      </c>
      <c r="AV270" s="99">
        <v>0</v>
      </c>
      <c r="AW270" s="99">
        <v>0</v>
      </c>
      <c r="AX270" s="99">
        <v>0</v>
      </c>
      <c r="AY270" s="99">
        <v>0</v>
      </c>
      <c r="AZ270" s="99">
        <v>0</v>
      </c>
      <c r="BA270" s="99">
        <v>0</v>
      </c>
      <c r="BB270" s="99">
        <v>64830.5</v>
      </c>
      <c r="BC270" s="99">
        <v>0</v>
      </c>
      <c r="BD270" s="99">
        <v>0</v>
      </c>
      <c r="BE270" s="99">
        <v>0</v>
      </c>
      <c r="BF270" s="99">
        <v>0</v>
      </c>
      <c r="BG270" s="99">
        <v>0</v>
      </c>
      <c r="BH270" s="99">
        <v>0</v>
      </c>
      <c r="BI270" s="99">
        <v>0</v>
      </c>
      <c r="BJ270" s="99">
        <v>213122.5</v>
      </c>
      <c r="BK270" s="99">
        <v>59365</v>
      </c>
      <c r="BL270" s="99">
        <v>-153757.5</v>
      </c>
      <c r="BM270" s="99">
        <v>-259</v>
      </c>
      <c r="BN270" t="str">
        <f>IF(BM270*BO270&gt;0,"invalid","valid")</f>
        <v>valid</v>
      </c>
      <c r="BO270">
        <f>AE270</f>
        <v>0.47</v>
      </c>
    </row>
    <row r="271" spans="1:69" ht="15" thickBot="1" x14ac:dyDescent="0.35">
      <c r="A271" s="97" t="s">
        <v>789</v>
      </c>
      <c r="B271" s="140">
        <v>0</v>
      </c>
      <c r="C271" s="140">
        <v>0</v>
      </c>
      <c r="D271" s="140">
        <v>0</v>
      </c>
      <c r="E271" s="140">
        <v>43357.9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40">
        <v>5575</v>
      </c>
      <c r="L271" s="140">
        <v>14928</v>
      </c>
      <c r="M271" s="119">
        <v>0</v>
      </c>
      <c r="N271" s="119">
        <v>0</v>
      </c>
      <c r="O271" s="119">
        <v>0</v>
      </c>
      <c r="P271" s="140">
        <v>0</v>
      </c>
      <c r="Q271" s="119">
        <v>0</v>
      </c>
      <c r="R271" s="140">
        <v>5207.7</v>
      </c>
      <c r="S271" s="119">
        <v>0</v>
      </c>
      <c r="T271" s="140">
        <v>0</v>
      </c>
      <c r="U271" s="119">
        <v>0</v>
      </c>
      <c r="V271" s="140">
        <v>0</v>
      </c>
      <c r="W271" s="119">
        <v>0</v>
      </c>
      <c r="X271" s="140">
        <v>0</v>
      </c>
      <c r="Y271" s="119">
        <v>0</v>
      </c>
      <c r="Z271" s="119">
        <v>0</v>
      </c>
      <c r="AA271" s="119">
        <v>0</v>
      </c>
      <c r="AB271" s="99">
        <v>69068.7</v>
      </c>
      <c r="AC271" s="99">
        <v>70338</v>
      </c>
      <c r="AD271" s="99">
        <v>1269.3</v>
      </c>
      <c r="AE271" s="99">
        <v>1.8</v>
      </c>
      <c r="AF271" t="str">
        <f>IF(AD271&gt;0,"alulértékelt",IF(AD271&lt;0,"felülértékelt","egyensúly"))</f>
        <v>alulértékelt</v>
      </c>
      <c r="AG271" s="206">
        <f>Munka3!AA4</f>
        <v>-3.4120958798859499E-5</v>
      </c>
      <c r="AI271" s="97" t="s">
        <v>789</v>
      </c>
      <c r="AJ271" s="99">
        <v>0</v>
      </c>
      <c r="AK271" s="99">
        <v>0</v>
      </c>
      <c r="AL271" s="99">
        <v>0</v>
      </c>
      <c r="AM271" s="99">
        <v>0</v>
      </c>
      <c r="AN271" s="99">
        <v>0</v>
      </c>
      <c r="AO271" s="99">
        <v>0</v>
      </c>
      <c r="AP271" s="99">
        <v>89563.1</v>
      </c>
      <c r="AQ271" s="99">
        <v>46124.7</v>
      </c>
      <c r="AR271" s="99">
        <v>0</v>
      </c>
      <c r="AS271" s="99">
        <v>0</v>
      </c>
      <c r="AT271" s="99">
        <v>0</v>
      </c>
      <c r="AU271" s="99">
        <v>0</v>
      </c>
      <c r="AV271" s="99">
        <v>0</v>
      </c>
      <c r="AW271" s="99">
        <v>0</v>
      </c>
      <c r="AX271" s="99">
        <v>0</v>
      </c>
      <c r="AY271" s="99">
        <v>0</v>
      </c>
      <c r="AZ271" s="99">
        <v>0</v>
      </c>
      <c r="BA271" s="99">
        <v>0</v>
      </c>
      <c r="BB271" s="99">
        <v>54509.599999999999</v>
      </c>
      <c r="BC271" s="99">
        <v>0</v>
      </c>
      <c r="BD271" s="99">
        <v>0</v>
      </c>
      <c r="BE271" s="99">
        <v>98842.9</v>
      </c>
      <c r="BF271" s="99">
        <v>0</v>
      </c>
      <c r="BG271" s="99">
        <v>0</v>
      </c>
      <c r="BH271" s="99">
        <v>0</v>
      </c>
      <c r="BI271" s="99">
        <v>0</v>
      </c>
      <c r="BJ271" s="99">
        <v>289040.2</v>
      </c>
      <c r="BK271" s="99">
        <v>70338</v>
      </c>
      <c r="BL271" s="99">
        <v>-218702.2</v>
      </c>
      <c r="BM271" s="99">
        <v>-310.93</v>
      </c>
      <c r="BN271" t="str">
        <f t="shared" ref="BN271:BN318" si="51">IF(BM271*BO271&gt;0,"invalid","valid")</f>
        <v>valid</v>
      </c>
      <c r="BO271">
        <f>AE271</f>
        <v>1.8</v>
      </c>
    </row>
    <row r="272" spans="1:69" ht="15" thickBot="1" x14ac:dyDescent="0.35">
      <c r="A272" s="97" t="s">
        <v>790</v>
      </c>
      <c r="B272" s="140">
        <v>689.2</v>
      </c>
      <c r="C272" s="140">
        <v>4289.1000000000004</v>
      </c>
      <c r="D272" s="140">
        <v>3756.6</v>
      </c>
      <c r="E272" s="140">
        <v>43357.9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40">
        <v>0</v>
      </c>
      <c r="L272" s="140">
        <v>0</v>
      </c>
      <c r="M272" s="119">
        <v>5372</v>
      </c>
      <c r="N272" s="119">
        <v>0</v>
      </c>
      <c r="O272" s="119">
        <v>0</v>
      </c>
      <c r="P272" s="140">
        <v>0</v>
      </c>
      <c r="Q272" s="119">
        <v>0</v>
      </c>
      <c r="R272" s="140">
        <v>5207.7</v>
      </c>
      <c r="S272" s="119">
        <v>0</v>
      </c>
      <c r="T272" s="140">
        <v>5602.9</v>
      </c>
      <c r="U272" s="119">
        <v>0</v>
      </c>
      <c r="V272" s="140">
        <v>0</v>
      </c>
      <c r="W272" s="119">
        <v>0</v>
      </c>
      <c r="X272" s="140">
        <v>0</v>
      </c>
      <c r="Y272" s="119">
        <v>0</v>
      </c>
      <c r="Z272" s="119">
        <v>0</v>
      </c>
      <c r="AA272" s="119">
        <v>0</v>
      </c>
      <c r="AB272" s="99">
        <v>68275.5</v>
      </c>
      <c r="AC272" s="99">
        <v>68600</v>
      </c>
      <c r="AD272" s="99">
        <v>324.5</v>
      </c>
      <c r="AE272" s="99">
        <v>0.47</v>
      </c>
      <c r="AF272" t="str">
        <f>IF(AD272&gt;0,"alulértékelt",IF(AD272&lt;0,"felülértékelt","egyensúly"))</f>
        <v>alulértékelt</v>
      </c>
      <c r="AG272" s="206">
        <f>Munka3!AA5</f>
        <v>-3.3527696793045341E-5</v>
      </c>
      <c r="AI272" s="97" t="s">
        <v>790</v>
      </c>
      <c r="AJ272" s="99">
        <v>0</v>
      </c>
      <c r="AK272" s="99">
        <v>0</v>
      </c>
      <c r="AL272" s="99">
        <v>0</v>
      </c>
      <c r="AM272" s="99">
        <v>0</v>
      </c>
      <c r="AN272" s="99">
        <v>0</v>
      </c>
      <c r="AO272" s="99">
        <v>0</v>
      </c>
      <c r="AP272" s="99">
        <v>89563.1</v>
      </c>
      <c r="AQ272" s="99">
        <v>0</v>
      </c>
      <c r="AR272" s="99">
        <v>0</v>
      </c>
      <c r="AS272" s="99">
        <v>0</v>
      </c>
      <c r="AT272" s="99">
        <v>0</v>
      </c>
      <c r="AU272" s="99">
        <v>0</v>
      </c>
      <c r="AV272" s="99">
        <v>0</v>
      </c>
      <c r="AW272" s="99">
        <v>0</v>
      </c>
      <c r="AX272" s="99">
        <v>0</v>
      </c>
      <c r="AY272" s="99">
        <v>0</v>
      </c>
      <c r="AZ272" s="99">
        <v>0</v>
      </c>
      <c r="BA272" s="99">
        <v>0</v>
      </c>
      <c r="BB272" s="99">
        <v>0</v>
      </c>
      <c r="BC272" s="99">
        <v>0</v>
      </c>
      <c r="BD272" s="99">
        <v>0</v>
      </c>
      <c r="BE272" s="99">
        <v>102919.4</v>
      </c>
      <c r="BF272" s="99">
        <v>0</v>
      </c>
      <c r="BG272" s="99">
        <v>0</v>
      </c>
      <c r="BH272" s="99">
        <v>0</v>
      </c>
      <c r="BI272" s="99">
        <v>0</v>
      </c>
      <c r="BJ272" s="99">
        <v>192482.4</v>
      </c>
      <c r="BK272" s="99">
        <v>68600</v>
      </c>
      <c r="BL272" s="99">
        <v>-123882.4</v>
      </c>
      <c r="BM272" s="99">
        <v>-180.59</v>
      </c>
      <c r="BN272" t="str">
        <f t="shared" si="51"/>
        <v>valid</v>
      </c>
      <c r="BO272">
        <f>AE272</f>
        <v>0.47</v>
      </c>
    </row>
    <row r="273" spans="1:67" ht="15" thickBot="1" x14ac:dyDescent="0.35">
      <c r="A273" s="97" t="s">
        <v>791</v>
      </c>
      <c r="B273" s="140">
        <v>0</v>
      </c>
      <c r="C273" s="140">
        <v>0</v>
      </c>
      <c r="D273" s="140">
        <v>0</v>
      </c>
      <c r="E273" s="140">
        <v>43357.9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40">
        <v>5575</v>
      </c>
      <c r="L273" s="140">
        <v>0</v>
      </c>
      <c r="M273" s="119">
        <v>5372</v>
      </c>
      <c r="N273" s="119">
        <v>0</v>
      </c>
      <c r="O273" s="119">
        <v>0</v>
      </c>
      <c r="P273" s="140">
        <v>0</v>
      </c>
      <c r="Q273" s="119">
        <v>0</v>
      </c>
      <c r="R273" s="140">
        <v>5207.7</v>
      </c>
      <c r="S273" s="119">
        <v>0</v>
      </c>
      <c r="T273" s="140">
        <v>5602.9</v>
      </c>
      <c r="U273" s="119">
        <v>0</v>
      </c>
      <c r="V273" s="140">
        <v>0</v>
      </c>
      <c r="W273" s="119">
        <v>0</v>
      </c>
      <c r="X273" s="140">
        <v>0</v>
      </c>
      <c r="Y273" s="119">
        <v>0</v>
      </c>
      <c r="Z273" s="119">
        <v>0</v>
      </c>
      <c r="AA273" s="119">
        <v>0</v>
      </c>
      <c r="AB273" s="99">
        <v>65115.5</v>
      </c>
      <c r="AC273" s="99">
        <v>70950</v>
      </c>
      <c r="AD273" s="99">
        <v>5834.5</v>
      </c>
      <c r="AE273" s="99">
        <v>8.2200000000000006</v>
      </c>
      <c r="AF273" t="str">
        <f>IF(AD273&gt;0,"alulértékelt",IF(AD273&lt;0,"felülértékelt","egyensúly"))</f>
        <v>alulértékelt</v>
      </c>
      <c r="AG273" s="206">
        <f>Munka3!AA6</f>
        <v>-7.7902748414376277E-2</v>
      </c>
      <c r="AI273" s="97" t="s">
        <v>791</v>
      </c>
      <c r="AJ273" s="99">
        <v>0</v>
      </c>
      <c r="AK273" s="99">
        <v>0</v>
      </c>
      <c r="AL273" s="99">
        <v>0</v>
      </c>
      <c r="AM273" s="99">
        <v>0</v>
      </c>
      <c r="AN273" s="99">
        <v>0</v>
      </c>
      <c r="AO273" s="99">
        <v>0</v>
      </c>
      <c r="AP273" s="99">
        <v>0</v>
      </c>
      <c r="AQ273" s="99">
        <v>0</v>
      </c>
      <c r="AR273" s="99">
        <v>0</v>
      </c>
      <c r="AS273" s="99">
        <v>0</v>
      </c>
      <c r="AT273" s="99">
        <v>0</v>
      </c>
      <c r="AU273" s="99">
        <v>0</v>
      </c>
      <c r="AV273" s="99">
        <v>0</v>
      </c>
      <c r="AW273" s="99">
        <v>0</v>
      </c>
      <c r="AX273" s="99">
        <v>0</v>
      </c>
      <c r="AY273" s="99">
        <v>0</v>
      </c>
      <c r="AZ273" s="99">
        <v>0</v>
      </c>
      <c r="BA273" s="99">
        <v>0</v>
      </c>
      <c r="BB273" s="99">
        <v>0</v>
      </c>
      <c r="BC273" s="99">
        <v>0</v>
      </c>
      <c r="BD273" s="99">
        <v>0</v>
      </c>
      <c r="BE273" s="99">
        <v>98842.9</v>
      </c>
      <c r="BF273" s="99">
        <v>0</v>
      </c>
      <c r="BG273" s="99">
        <v>0</v>
      </c>
      <c r="BH273" s="99">
        <v>0</v>
      </c>
      <c r="BI273" s="99">
        <v>0</v>
      </c>
      <c r="BJ273" s="99">
        <v>98842.9</v>
      </c>
      <c r="BK273" s="99">
        <v>70950</v>
      </c>
      <c r="BL273" s="99">
        <v>-27892.9</v>
      </c>
      <c r="BM273" s="99">
        <v>-39.31</v>
      </c>
      <c r="BN273" t="str">
        <f t="shared" si="51"/>
        <v>valid</v>
      </c>
      <c r="BO273">
        <f>AE273</f>
        <v>8.2200000000000006</v>
      </c>
    </row>
    <row r="274" spans="1:67" ht="15" thickBot="1" x14ac:dyDescent="0.35">
      <c r="A274" s="97" t="s">
        <v>792</v>
      </c>
      <c r="B274" s="140">
        <v>0</v>
      </c>
      <c r="C274" s="140">
        <v>0</v>
      </c>
      <c r="D274" s="140">
        <v>0</v>
      </c>
      <c r="E274" s="140">
        <v>43357.9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40">
        <v>5575</v>
      </c>
      <c r="L274" s="140">
        <v>0</v>
      </c>
      <c r="M274" s="119">
        <v>5372</v>
      </c>
      <c r="N274" s="119">
        <v>0</v>
      </c>
      <c r="O274" s="119">
        <v>0</v>
      </c>
      <c r="P274" s="140">
        <v>0</v>
      </c>
      <c r="Q274" s="119">
        <v>0</v>
      </c>
      <c r="R274" s="140">
        <v>5207.7</v>
      </c>
      <c r="S274" s="119">
        <v>0</v>
      </c>
      <c r="T274" s="140">
        <v>5602.9</v>
      </c>
      <c r="U274" s="119">
        <v>0</v>
      </c>
      <c r="V274" s="140">
        <v>0</v>
      </c>
      <c r="W274" s="119">
        <v>0</v>
      </c>
      <c r="X274" s="140">
        <v>0</v>
      </c>
      <c r="Y274" s="119">
        <v>0</v>
      </c>
      <c r="Z274" s="119">
        <v>0</v>
      </c>
      <c r="AA274" s="119">
        <v>0</v>
      </c>
      <c r="AB274" s="99">
        <v>65115.5</v>
      </c>
      <c r="AC274" s="99">
        <v>59900</v>
      </c>
      <c r="AD274" s="99">
        <v>-5215.5</v>
      </c>
      <c r="AE274" s="99">
        <v>-8.7100000000000009</v>
      </c>
      <c r="AF274" t="str">
        <f>IF(AD274&gt;0,"alulértékelt",IF(AD274&lt;0,"felülértékelt","egyensúly"))</f>
        <v>felülértékelt</v>
      </c>
      <c r="AG274" s="206">
        <f>Munka3!AA7</f>
        <v>9.220033388981641E-2</v>
      </c>
      <c r="AI274" s="97" t="s">
        <v>792</v>
      </c>
      <c r="AJ274" s="99">
        <v>0</v>
      </c>
      <c r="AK274" s="99">
        <v>0</v>
      </c>
      <c r="AL274" s="99">
        <v>0</v>
      </c>
      <c r="AM274" s="99">
        <v>0</v>
      </c>
      <c r="AN274" s="99">
        <v>0</v>
      </c>
      <c r="AO274" s="99">
        <v>0</v>
      </c>
      <c r="AP274" s="99">
        <v>0</v>
      </c>
      <c r="AQ274" s="99">
        <v>0</v>
      </c>
      <c r="AR274" s="99">
        <v>0</v>
      </c>
      <c r="AS274" s="99">
        <v>0</v>
      </c>
      <c r="AT274" s="99">
        <v>0</v>
      </c>
      <c r="AU274" s="99">
        <v>0</v>
      </c>
      <c r="AV274" s="99">
        <v>0</v>
      </c>
      <c r="AW274" s="99">
        <v>0</v>
      </c>
      <c r="AX274" s="99">
        <v>0</v>
      </c>
      <c r="AY274" s="99">
        <v>0</v>
      </c>
      <c r="AZ274" s="99">
        <v>0</v>
      </c>
      <c r="BA274" s="99">
        <v>0</v>
      </c>
      <c r="BB274" s="99">
        <v>0</v>
      </c>
      <c r="BC274" s="99">
        <v>0</v>
      </c>
      <c r="BD274" s="99">
        <v>0</v>
      </c>
      <c r="BE274" s="99">
        <v>98842.9</v>
      </c>
      <c r="BF274" s="99">
        <v>0</v>
      </c>
      <c r="BG274" s="99">
        <v>0</v>
      </c>
      <c r="BH274" s="99">
        <v>0</v>
      </c>
      <c r="BI274" s="99">
        <v>0</v>
      </c>
      <c r="BJ274" s="99">
        <v>98842.9</v>
      </c>
      <c r="BK274" s="99">
        <v>59900</v>
      </c>
      <c r="BL274" s="99">
        <v>-38942.9</v>
      </c>
      <c r="BM274" s="99">
        <v>-65.010000000000005</v>
      </c>
      <c r="BN274" t="str">
        <f t="shared" si="51"/>
        <v>invalid</v>
      </c>
      <c r="BO274">
        <f>AE274</f>
        <v>-8.7100000000000009</v>
      </c>
    </row>
    <row r="275" spans="1:67" ht="15" thickBot="1" x14ac:dyDescent="0.35">
      <c r="A275" s="97" t="s">
        <v>793</v>
      </c>
      <c r="B275" s="140">
        <v>689.2</v>
      </c>
      <c r="C275" s="140">
        <v>4289.1000000000004</v>
      </c>
      <c r="D275" s="140">
        <v>3756.6</v>
      </c>
      <c r="E275" s="140">
        <v>41658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40">
        <v>5575</v>
      </c>
      <c r="L275" s="140">
        <v>14928</v>
      </c>
      <c r="M275" s="119">
        <v>0</v>
      </c>
      <c r="N275" s="119">
        <v>0</v>
      </c>
      <c r="O275" s="119">
        <v>0</v>
      </c>
      <c r="P275" s="140">
        <v>16057.7</v>
      </c>
      <c r="Q275" s="119">
        <v>0</v>
      </c>
      <c r="R275" s="140">
        <v>5207.7</v>
      </c>
      <c r="S275" s="119">
        <v>0</v>
      </c>
      <c r="T275" s="140">
        <v>5602.9</v>
      </c>
      <c r="U275" s="119">
        <v>0</v>
      </c>
      <c r="V275" s="140">
        <v>0</v>
      </c>
      <c r="W275" s="119">
        <v>0</v>
      </c>
      <c r="X275" s="140">
        <v>0</v>
      </c>
      <c r="Y275" s="119">
        <v>0</v>
      </c>
      <c r="Z275" s="119">
        <v>0</v>
      </c>
      <c r="AA275" s="119">
        <v>0</v>
      </c>
      <c r="AB275" s="99">
        <v>97764.3</v>
      </c>
      <c r="AC275" s="99">
        <v>86800</v>
      </c>
      <c r="AD275" s="99">
        <v>-10964.3</v>
      </c>
      <c r="AE275" s="99">
        <v>-12.63</v>
      </c>
      <c r="AF275" t="str">
        <f>IF(AD275&gt;0,"alulértékelt",IF(AD275&lt;0,"felülértékelt","egyensúly"))</f>
        <v>felülértékelt</v>
      </c>
      <c r="AG275" s="206">
        <f>Munka3!AA8</f>
        <v>4.4630184331797169E-2</v>
      </c>
      <c r="AI275" s="97" t="s">
        <v>793</v>
      </c>
      <c r="AJ275" s="99">
        <v>0</v>
      </c>
      <c r="AK275" s="99">
        <v>0</v>
      </c>
      <c r="AL275" s="99">
        <v>0</v>
      </c>
      <c r="AM275" s="99">
        <v>12604.3</v>
      </c>
      <c r="AN275" s="99">
        <v>0</v>
      </c>
      <c r="AO275" s="99">
        <v>0</v>
      </c>
      <c r="AP275" s="99">
        <v>0</v>
      </c>
      <c r="AQ275" s="99">
        <v>46124.7</v>
      </c>
      <c r="AR275" s="99">
        <v>0</v>
      </c>
      <c r="AS275" s="99">
        <v>0</v>
      </c>
      <c r="AT275" s="99">
        <v>0</v>
      </c>
      <c r="AU275" s="99">
        <v>0</v>
      </c>
      <c r="AV275" s="99">
        <v>0</v>
      </c>
      <c r="AW275" s="99">
        <v>0</v>
      </c>
      <c r="AX275" s="99">
        <v>0</v>
      </c>
      <c r="AY275" s="99">
        <v>0</v>
      </c>
      <c r="AZ275" s="99">
        <v>0</v>
      </c>
      <c r="BA275" s="99">
        <v>0</v>
      </c>
      <c r="BB275" s="99">
        <v>0</v>
      </c>
      <c r="BC275" s="99">
        <v>0</v>
      </c>
      <c r="BD275" s="99">
        <v>0</v>
      </c>
      <c r="BE275" s="99">
        <v>98842.9</v>
      </c>
      <c r="BF275" s="99">
        <v>0</v>
      </c>
      <c r="BG275" s="99">
        <v>0</v>
      </c>
      <c r="BH275" s="99">
        <v>0</v>
      </c>
      <c r="BI275" s="99">
        <v>0</v>
      </c>
      <c r="BJ275" s="99">
        <v>157571.79999999999</v>
      </c>
      <c r="BK275" s="99">
        <v>86800</v>
      </c>
      <c r="BL275" s="99">
        <v>-70771.8</v>
      </c>
      <c r="BM275" s="99">
        <v>-81.53</v>
      </c>
      <c r="BN275" t="str">
        <f t="shared" si="51"/>
        <v>invalid</v>
      </c>
      <c r="BO275">
        <f>AE275</f>
        <v>-12.63</v>
      </c>
    </row>
    <row r="276" spans="1:67" ht="15" thickBot="1" x14ac:dyDescent="0.35">
      <c r="A276" s="97" t="s">
        <v>794</v>
      </c>
      <c r="B276" s="140">
        <v>0</v>
      </c>
      <c r="C276" s="140">
        <v>4289.1000000000004</v>
      </c>
      <c r="D276" s="140">
        <v>17207.7</v>
      </c>
      <c r="E276" s="140">
        <v>43357.9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40">
        <v>5575</v>
      </c>
      <c r="L276" s="140">
        <v>0</v>
      </c>
      <c r="M276" s="119">
        <v>5372</v>
      </c>
      <c r="N276" s="119">
        <v>0</v>
      </c>
      <c r="O276" s="119">
        <v>0</v>
      </c>
      <c r="P276" s="140">
        <v>0</v>
      </c>
      <c r="Q276" s="119">
        <v>0</v>
      </c>
      <c r="R276" s="140">
        <v>5207.7</v>
      </c>
      <c r="S276" s="119">
        <v>0</v>
      </c>
      <c r="T276" s="140">
        <v>5602.9</v>
      </c>
      <c r="U276" s="119">
        <v>0</v>
      </c>
      <c r="V276" s="140">
        <v>0</v>
      </c>
      <c r="W276" s="119">
        <v>0</v>
      </c>
      <c r="X276" s="140">
        <v>0</v>
      </c>
      <c r="Y276" s="119">
        <v>0</v>
      </c>
      <c r="Z276" s="119">
        <v>0</v>
      </c>
      <c r="AA276" s="119">
        <v>0</v>
      </c>
      <c r="AB276" s="99">
        <v>86612.3</v>
      </c>
      <c r="AC276" s="99">
        <v>94554</v>
      </c>
      <c r="AD276" s="99">
        <v>7941.7</v>
      </c>
      <c r="AE276" s="99">
        <v>8.4</v>
      </c>
      <c r="AF276" t="str">
        <f>IF(AD276&gt;0,"alulértékelt",IF(AD276&lt;0,"felülértékelt","egyensúly"))</f>
        <v>alulértékelt</v>
      </c>
      <c r="AG276" s="206">
        <f>Munka3!AA9</f>
        <v>-4.1035810224845121E-2</v>
      </c>
      <c r="AI276" s="97" t="s">
        <v>794</v>
      </c>
      <c r="AJ276" s="99">
        <v>0</v>
      </c>
      <c r="AK276" s="99">
        <v>0</v>
      </c>
      <c r="AL276" s="99">
        <v>0</v>
      </c>
      <c r="AM276" s="99">
        <v>0</v>
      </c>
      <c r="AN276" s="99">
        <v>0</v>
      </c>
      <c r="AO276" s="99">
        <v>0</v>
      </c>
      <c r="AP276" s="99">
        <v>0</v>
      </c>
      <c r="AQ276" s="99">
        <v>0</v>
      </c>
      <c r="AR276" s="99">
        <v>0</v>
      </c>
      <c r="AS276" s="99">
        <v>0</v>
      </c>
      <c r="AT276" s="99">
        <v>0</v>
      </c>
      <c r="AU276" s="99">
        <v>0</v>
      </c>
      <c r="AV276" s="99">
        <v>0</v>
      </c>
      <c r="AW276" s="99">
        <v>0</v>
      </c>
      <c r="AX276" s="99">
        <v>0</v>
      </c>
      <c r="AY276" s="99">
        <v>0</v>
      </c>
      <c r="AZ276" s="99">
        <v>0</v>
      </c>
      <c r="BA276" s="99">
        <v>0</v>
      </c>
      <c r="BB276" s="99">
        <v>0</v>
      </c>
      <c r="BC276" s="99">
        <v>0</v>
      </c>
      <c r="BD276" s="99">
        <v>0</v>
      </c>
      <c r="BE276" s="99">
        <v>98842.9</v>
      </c>
      <c r="BF276" s="99">
        <v>0</v>
      </c>
      <c r="BG276" s="99">
        <v>0</v>
      </c>
      <c r="BH276" s="99">
        <v>0</v>
      </c>
      <c r="BI276" s="99">
        <v>0</v>
      </c>
      <c r="BJ276" s="99">
        <v>98842.9</v>
      </c>
      <c r="BK276" s="99">
        <v>94554</v>
      </c>
      <c r="BL276" s="99">
        <v>-4288.8999999999996</v>
      </c>
      <c r="BM276" s="99">
        <v>-4.54</v>
      </c>
      <c r="BN276" t="str">
        <f t="shared" si="51"/>
        <v>valid</v>
      </c>
      <c r="BO276">
        <f>AE276</f>
        <v>8.4</v>
      </c>
    </row>
    <row r="277" spans="1:67" ht="15" thickBot="1" x14ac:dyDescent="0.35">
      <c r="A277" s="97" t="s">
        <v>795</v>
      </c>
      <c r="B277" s="140">
        <v>0</v>
      </c>
      <c r="C277" s="140">
        <v>0</v>
      </c>
      <c r="D277" s="140">
        <v>17207.7</v>
      </c>
      <c r="E277" s="140">
        <v>43357.9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40">
        <v>5575</v>
      </c>
      <c r="L277" s="140">
        <v>0</v>
      </c>
      <c r="M277" s="119">
        <v>5372</v>
      </c>
      <c r="N277" s="119">
        <v>0</v>
      </c>
      <c r="O277" s="119">
        <v>0</v>
      </c>
      <c r="P277" s="140">
        <v>0</v>
      </c>
      <c r="Q277" s="119">
        <v>0</v>
      </c>
      <c r="R277" s="140">
        <v>5207.7</v>
      </c>
      <c r="S277" s="119">
        <v>0</v>
      </c>
      <c r="T277" s="140">
        <v>5602.9</v>
      </c>
      <c r="U277" s="119">
        <v>0</v>
      </c>
      <c r="V277" s="140">
        <v>0</v>
      </c>
      <c r="W277" s="119">
        <v>0</v>
      </c>
      <c r="X277" s="140">
        <v>0</v>
      </c>
      <c r="Y277" s="119">
        <v>0</v>
      </c>
      <c r="Z277" s="119">
        <v>0</v>
      </c>
      <c r="AA277" s="119">
        <v>0</v>
      </c>
      <c r="AB277" s="99">
        <v>82323.199999999997</v>
      </c>
      <c r="AC277" s="99">
        <v>79494</v>
      </c>
      <c r="AD277" s="99">
        <v>-2829.2</v>
      </c>
      <c r="AE277" s="99">
        <v>-3.56</v>
      </c>
      <c r="AF277" t="str">
        <f>IF(AD277&gt;0,"alulértékelt",IF(AD277&lt;0,"felülértékelt","egyensúly"))</f>
        <v>felülértékelt</v>
      </c>
      <c r="AG277" s="206">
        <f>Munka3!AA10</f>
        <v>-3.3964827534116911E-5</v>
      </c>
      <c r="AI277" s="97" t="s">
        <v>795</v>
      </c>
      <c r="AJ277" s="99">
        <v>0</v>
      </c>
      <c r="AK277" s="99">
        <v>0</v>
      </c>
      <c r="AL277" s="99">
        <v>0</v>
      </c>
      <c r="AM277" s="99">
        <v>0</v>
      </c>
      <c r="AN277" s="99">
        <v>0</v>
      </c>
      <c r="AO277" s="99">
        <v>0</v>
      </c>
      <c r="AP277" s="99">
        <v>0</v>
      </c>
      <c r="AQ277" s="99">
        <v>0</v>
      </c>
      <c r="AR277" s="99">
        <v>0</v>
      </c>
      <c r="AS277" s="99">
        <v>0</v>
      </c>
      <c r="AT277" s="99">
        <v>0</v>
      </c>
      <c r="AU277" s="99">
        <v>0</v>
      </c>
      <c r="AV277" s="99">
        <v>0</v>
      </c>
      <c r="AW277" s="99">
        <v>0</v>
      </c>
      <c r="AX277" s="99">
        <v>0</v>
      </c>
      <c r="AY277" s="99">
        <v>0</v>
      </c>
      <c r="AZ277" s="99">
        <v>0</v>
      </c>
      <c r="BA277" s="99">
        <v>0</v>
      </c>
      <c r="BB277" s="99">
        <v>0</v>
      </c>
      <c r="BC277" s="99">
        <v>0</v>
      </c>
      <c r="BD277" s="99">
        <v>0</v>
      </c>
      <c r="BE277" s="99">
        <v>98842.9</v>
      </c>
      <c r="BF277" s="99">
        <v>0</v>
      </c>
      <c r="BG277" s="99">
        <v>0</v>
      </c>
      <c r="BH277" s="99">
        <v>0</v>
      </c>
      <c r="BI277" s="99">
        <v>0</v>
      </c>
      <c r="BJ277" s="99">
        <v>98842.9</v>
      </c>
      <c r="BK277" s="99">
        <v>79494</v>
      </c>
      <c r="BL277" s="99">
        <v>-19348.900000000001</v>
      </c>
      <c r="BM277" s="99">
        <v>-24.34</v>
      </c>
      <c r="BN277" t="str">
        <f t="shared" si="51"/>
        <v>invalid</v>
      </c>
      <c r="BO277">
        <f>AE277</f>
        <v>-3.56</v>
      </c>
    </row>
    <row r="278" spans="1:67" ht="15" thickBot="1" x14ac:dyDescent="0.35">
      <c r="A278" s="97" t="s">
        <v>796</v>
      </c>
      <c r="B278" s="140">
        <v>0</v>
      </c>
      <c r="C278" s="140">
        <v>4289.1000000000004</v>
      </c>
      <c r="D278" s="140">
        <v>3756.6</v>
      </c>
      <c r="E278" s="140">
        <v>41658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40">
        <v>5575</v>
      </c>
      <c r="L278" s="140">
        <v>14928</v>
      </c>
      <c r="M278" s="119">
        <v>5372</v>
      </c>
      <c r="N278" s="119">
        <v>0</v>
      </c>
      <c r="O278" s="119">
        <v>0</v>
      </c>
      <c r="P278" s="140">
        <v>0</v>
      </c>
      <c r="Q278" s="119">
        <v>0</v>
      </c>
      <c r="R278" s="140">
        <v>5207.7</v>
      </c>
      <c r="S278" s="119">
        <v>0</v>
      </c>
      <c r="T278" s="140">
        <v>5602.9</v>
      </c>
      <c r="U278" s="119">
        <v>0</v>
      </c>
      <c r="V278" s="140">
        <v>0</v>
      </c>
      <c r="W278" s="119">
        <v>0</v>
      </c>
      <c r="X278" s="140">
        <v>0</v>
      </c>
      <c r="Y278" s="119">
        <v>0</v>
      </c>
      <c r="Z278" s="119">
        <v>0</v>
      </c>
      <c r="AA278" s="119">
        <v>0</v>
      </c>
      <c r="AB278" s="99">
        <v>86389.4</v>
      </c>
      <c r="AC278" s="99">
        <v>86800</v>
      </c>
      <c r="AD278" s="99">
        <v>410.6</v>
      </c>
      <c r="AE278" s="99">
        <v>0.47</v>
      </c>
      <c r="AF278" t="str">
        <f>IF(AD278&gt;0,"alulértékelt",IF(AD278&lt;0,"felülértékelt","egyensúly"))</f>
        <v>alulértékelt</v>
      </c>
      <c r="AG278" s="206">
        <f>Munka3!AA11</f>
        <v>-3.3410138248780866E-5</v>
      </c>
      <c r="AI278" s="97" t="s">
        <v>796</v>
      </c>
      <c r="AJ278" s="99">
        <v>0</v>
      </c>
      <c r="AK278" s="99">
        <v>0</v>
      </c>
      <c r="AL278" s="99">
        <v>0</v>
      </c>
      <c r="AM278" s="99">
        <v>12604.3</v>
      </c>
      <c r="AN278" s="99">
        <v>0</v>
      </c>
      <c r="AO278" s="99">
        <v>0</v>
      </c>
      <c r="AP278" s="99">
        <v>0</v>
      </c>
      <c r="AQ278" s="99">
        <v>0</v>
      </c>
      <c r="AR278" s="99">
        <v>0</v>
      </c>
      <c r="AS278" s="99">
        <v>0</v>
      </c>
      <c r="AT278" s="99">
        <v>0</v>
      </c>
      <c r="AU278" s="99">
        <v>0</v>
      </c>
      <c r="AV278" s="99">
        <v>0</v>
      </c>
      <c r="AW278" s="99">
        <v>0</v>
      </c>
      <c r="AX278" s="99">
        <v>0</v>
      </c>
      <c r="AY278" s="99">
        <v>0</v>
      </c>
      <c r="AZ278" s="99">
        <v>0</v>
      </c>
      <c r="BA278" s="99">
        <v>0</v>
      </c>
      <c r="BB278" s="99">
        <v>0</v>
      </c>
      <c r="BC278" s="99">
        <v>0</v>
      </c>
      <c r="BD278" s="99">
        <v>0</v>
      </c>
      <c r="BE278" s="99">
        <v>98842.9</v>
      </c>
      <c r="BF278" s="99">
        <v>0</v>
      </c>
      <c r="BG278" s="99">
        <v>0</v>
      </c>
      <c r="BH278" s="99">
        <v>0</v>
      </c>
      <c r="BI278" s="99">
        <v>0</v>
      </c>
      <c r="BJ278" s="99">
        <v>111447.2</v>
      </c>
      <c r="BK278" s="99">
        <v>86800</v>
      </c>
      <c r="BL278" s="99">
        <v>-24647.200000000001</v>
      </c>
      <c r="BM278" s="99">
        <v>-28.4</v>
      </c>
      <c r="BN278" t="str">
        <f t="shared" si="51"/>
        <v>valid</v>
      </c>
      <c r="BO278">
        <f>AE278</f>
        <v>0.47</v>
      </c>
    </row>
    <row r="279" spans="1:67" ht="15" thickBot="1" x14ac:dyDescent="0.35">
      <c r="A279" s="97" t="s">
        <v>797</v>
      </c>
      <c r="B279" s="140">
        <v>0</v>
      </c>
      <c r="C279" s="140">
        <v>4289.1000000000004</v>
      </c>
      <c r="D279" s="140">
        <v>3756.6</v>
      </c>
      <c r="E279" s="140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40">
        <v>5575</v>
      </c>
      <c r="L279" s="140">
        <v>14928</v>
      </c>
      <c r="M279" s="119">
        <v>0</v>
      </c>
      <c r="N279" s="119">
        <v>0</v>
      </c>
      <c r="O279" s="119">
        <v>0</v>
      </c>
      <c r="P279" s="140">
        <v>0</v>
      </c>
      <c r="Q279" s="119">
        <v>0</v>
      </c>
      <c r="R279" s="140">
        <v>5207.7</v>
      </c>
      <c r="S279" s="119">
        <v>0</v>
      </c>
      <c r="T279" s="140">
        <v>0</v>
      </c>
      <c r="U279" s="119">
        <v>0</v>
      </c>
      <c r="V279" s="140">
        <v>0</v>
      </c>
      <c r="W279" s="119">
        <v>52333.3</v>
      </c>
      <c r="X279" s="140">
        <v>0</v>
      </c>
      <c r="Y279" s="119">
        <v>0</v>
      </c>
      <c r="Z279" s="119">
        <v>0</v>
      </c>
      <c r="AA279" s="119">
        <v>0</v>
      </c>
      <c r="AB279" s="99">
        <v>86089.8</v>
      </c>
      <c r="AC279" s="99">
        <v>86499</v>
      </c>
      <c r="AD279" s="99">
        <v>409.2</v>
      </c>
      <c r="AE279" s="99">
        <v>0.47</v>
      </c>
      <c r="AF279" t="str">
        <f>IF(AD279&gt;0,"alulértékelt",IF(AD279&lt;0,"felülértékelt","egyensúly"))</f>
        <v>alulértékelt</v>
      </c>
      <c r="AG279" s="206">
        <f>Munka3!AA12</f>
        <v>-3.3526399149055819E-5</v>
      </c>
      <c r="AI279" s="97" t="s">
        <v>797</v>
      </c>
      <c r="AJ279" s="99">
        <v>0</v>
      </c>
      <c r="AK279" s="99">
        <v>0</v>
      </c>
      <c r="AL279" s="99">
        <v>0</v>
      </c>
      <c r="AM279" s="99">
        <v>12604.3</v>
      </c>
      <c r="AN279" s="99">
        <v>0</v>
      </c>
      <c r="AO279" s="99">
        <v>0</v>
      </c>
      <c r="AP279" s="99">
        <v>0</v>
      </c>
      <c r="AQ279" s="99">
        <v>46124.7</v>
      </c>
      <c r="AR279" s="99">
        <v>0</v>
      </c>
      <c r="AS279" s="99">
        <v>0</v>
      </c>
      <c r="AT279" s="99">
        <v>0</v>
      </c>
      <c r="AU279" s="99">
        <v>0</v>
      </c>
      <c r="AV279" s="99">
        <v>0</v>
      </c>
      <c r="AW279" s="99">
        <v>0</v>
      </c>
      <c r="AX279" s="99">
        <v>0</v>
      </c>
      <c r="AY279" s="99">
        <v>0</v>
      </c>
      <c r="AZ279" s="99">
        <v>0</v>
      </c>
      <c r="BA279" s="99">
        <v>0</v>
      </c>
      <c r="BB279" s="99">
        <v>64830.5</v>
      </c>
      <c r="BC279" s="99">
        <v>0</v>
      </c>
      <c r="BD279" s="99">
        <v>0</v>
      </c>
      <c r="BE279" s="99">
        <v>0</v>
      </c>
      <c r="BF279" s="99">
        <v>0</v>
      </c>
      <c r="BG279" s="99">
        <v>0</v>
      </c>
      <c r="BH279" s="99">
        <v>0</v>
      </c>
      <c r="BI279" s="99">
        <v>0</v>
      </c>
      <c r="BJ279" s="99">
        <v>123559.5</v>
      </c>
      <c r="BK279" s="99">
        <v>86499</v>
      </c>
      <c r="BL279" s="99">
        <v>-37060.5</v>
      </c>
      <c r="BM279" s="99">
        <v>-42.85</v>
      </c>
      <c r="BN279" t="str">
        <f t="shared" si="51"/>
        <v>valid</v>
      </c>
      <c r="BO279">
        <f>AE279</f>
        <v>0.47</v>
      </c>
    </row>
    <row r="280" spans="1:67" ht="15" thickBot="1" x14ac:dyDescent="0.35">
      <c r="A280" s="97" t="s">
        <v>798</v>
      </c>
      <c r="B280" s="140">
        <v>0</v>
      </c>
      <c r="C280" s="140">
        <v>4289.1000000000004</v>
      </c>
      <c r="D280" s="140">
        <v>17207.7</v>
      </c>
      <c r="E280" s="140">
        <v>41658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40">
        <v>5575</v>
      </c>
      <c r="L280" s="140">
        <v>14928</v>
      </c>
      <c r="M280" s="119">
        <v>0</v>
      </c>
      <c r="N280" s="119">
        <v>0</v>
      </c>
      <c r="O280" s="119">
        <v>0</v>
      </c>
      <c r="P280" s="140">
        <v>0</v>
      </c>
      <c r="Q280" s="119">
        <v>0</v>
      </c>
      <c r="R280" s="140">
        <v>5207.7</v>
      </c>
      <c r="S280" s="119">
        <v>0</v>
      </c>
      <c r="T280" s="140">
        <v>5602.9</v>
      </c>
      <c r="U280" s="119">
        <v>0</v>
      </c>
      <c r="V280" s="140">
        <v>0</v>
      </c>
      <c r="W280" s="119">
        <v>0</v>
      </c>
      <c r="X280" s="140">
        <v>0</v>
      </c>
      <c r="Y280" s="119">
        <v>0</v>
      </c>
      <c r="Z280" s="119">
        <v>0</v>
      </c>
      <c r="AA280" s="119">
        <v>0</v>
      </c>
      <c r="AB280" s="99">
        <v>94468.5</v>
      </c>
      <c r="AC280" s="99">
        <v>88050</v>
      </c>
      <c r="AD280" s="99">
        <v>-6418.5</v>
      </c>
      <c r="AE280" s="99">
        <v>-7.29</v>
      </c>
      <c r="AF280" t="str">
        <f>IF(AD280&gt;0,"alulértékelt",IF(AD280&lt;0,"felülértékelt","egyensúly"))</f>
        <v>felülértékelt</v>
      </c>
      <c r="AG280" s="206">
        <f>Munka3!AA13</f>
        <v>3.6898353208404247E-2</v>
      </c>
      <c r="AI280" s="97" t="s">
        <v>798</v>
      </c>
      <c r="AJ280" s="99">
        <v>0</v>
      </c>
      <c r="AK280" s="99">
        <v>0</v>
      </c>
      <c r="AL280" s="99">
        <v>0</v>
      </c>
      <c r="AM280" s="99">
        <v>12604.3</v>
      </c>
      <c r="AN280" s="99">
        <v>0</v>
      </c>
      <c r="AO280" s="99">
        <v>0</v>
      </c>
      <c r="AP280" s="99">
        <v>0</v>
      </c>
      <c r="AQ280" s="99">
        <v>0</v>
      </c>
      <c r="AR280" s="99">
        <v>0</v>
      </c>
      <c r="AS280" s="99">
        <v>0</v>
      </c>
      <c r="AT280" s="99">
        <v>0</v>
      </c>
      <c r="AU280" s="99">
        <v>0</v>
      </c>
      <c r="AV280" s="99">
        <v>0</v>
      </c>
      <c r="AW280" s="99">
        <v>0</v>
      </c>
      <c r="AX280" s="99">
        <v>0</v>
      </c>
      <c r="AY280" s="99">
        <v>0</v>
      </c>
      <c r="AZ280" s="99">
        <v>0</v>
      </c>
      <c r="BA280" s="99">
        <v>0</v>
      </c>
      <c r="BB280" s="99">
        <v>0</v>
      </c>
      <c r="BC280" s="99">
        <v>0</v>
      </c>
      <c r="BD280" s="99">
        <v>0</v>
      </c>
      <c r="BE280" s="99">
        <v>98842.9</v>
      </c>
      <c r="BF280" s="99">
        <v>0</v>
      </c>
      <c r="BG280" s="99">
        <v>0</v>
      </c>
      <c r="BH280" s="99">
        <v>0</v>
      </c>
      <c r="BI280" s="99">
        <v>0</v>
      </c>
      <c r="BJ280" s="99">
        <v>111447.2</v>
      </c>
      <c r="BK280" s="99">
        <v>88050</v>
      </c>
      <c r="BL280" s="99">
        <v>-23397.200000000001</v>
      </c>
      <c r="BM280" s="99">
        <v>-26.57</v>
      </c>
      <c r="BN280" t="str">
        <f t="shared" si="51"/>
        <v>invalid</v>
      </c>
      <c r="BO280">
        <f>AE280</f>
        <v>-7.29</v>
      </c>
    </row>
    <row r="281" spans="1:67" ht="15" thickBot="1" x14ac:dyDescent="0.35">
      <c r="A281" s="97" t="s">
        <v>799</v>
      </c>
      <c r="B281" s="140">
        <v>689.2</v>
      </c>
      <c r="C281" s="140">
        <v>4289.1000000000004</v>
      </c>
      <c r="D281" s="140">
        <v>17207.7</v>
      </c>
      <c r="E281" s="140">
        <v>43357.9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40">
        <v>5575</v>
      </c>
      <c r="L281" s="140">
        <v>14928</v>
      </c>
      <c r="M281" s="119">
        <v>5372</v>
      </c>
      <c r="N281" s="119">
        <v>0</v>
      </c>
      <c r="O281" s="119">
        <v>0</v>
      </c>
      <c r="P281" s="140">
        <v>16057.7</v>
      </c>
      <c r="Q281" s="119">
        <v>0</v>
      </c>
      <c r="R281" s="140">
        <v>5207.7</v>
      </c>
      <c r="S281" s="119">
        <v>0</v>
      </c>
      <c r="T281" s="140">
        <v>0</v>
      </c>
      <c r="U281" s="119">
        <v>0</v>
      </c>
      <c r="V281" s="140">
        <v>0</v>
      </c>
      <c r="W281" s="119">
        <v>3311.8</v>
      </c>
      <c r="X281" s="140">
        <v>0</v>
      </c>
      <c r="Y281" s="119">
        <v>0</v>
      </c>
      <c r="Z281" s="119">
        <v>0</v>
      </c>
      <c r="AA281" s="119">
        <v>0</v>
      </c>
      <c r="AB281" s="99">
        <v>115996.2</v>
      </c>
      <c r="AC281" s="99">
        <v>116295</v>
      </c>
      <c r="AD281" s="99">
        <v>298.8</v>
      </c>
      <c r="AE281" s="99">
        <v>0.26</v>
      </c>
      <c r="AF281" t="str">
        <f>IF(AD281&gt;0,"alulértékelt",IF(AD281&lt;0,"felülértékelt","egyensúly"))</f>
        <v>alulértékelt</v>
      </c>
      <c r="AG281" s="206">
        <f>Munka3!AA14</f>
        <v>-3.3535405649375977E-5</v>
      </c>
      <c r="AI281" s="97" t="s">
        <v>799</v>
      </c>
      <c r="AJ281" s="99">
        <v>0</v>
      </c>
      <c r="AK281" s="99">
        <v>0</v>
      </c>
      <c r="AL281" s="99">
        <v>0</v>
      </c>
      <c r="AM281" s="99">
        <v>0</v>
      </c>
      <c r="AN281" s="99">
        <v>0</v>
      </c>
      <c r="AO281" s="99">
        <v>0</v>
      </c>
      <c r="AP281" s="99">
        <v>0</v>
      </c>
      <c r="AQ281" s="99">
        <v>0</v>
      </c>
      <c r="AR281" s="99">
        <v>0</v>
      </c>
      <c r="AS281" s="99">
        <v>0</v>
      </c>
      <c r="AT281" s="99">
        <v>0</v>
      </c>
      <c r="AU281" s="99">
        <v>0</v>
      </c>
      <c r="AV281" s="99">
        <v>0</v>
      </c>
      <c r="AW281" s="99">
        <v>0</v>
      </c>
      <c r="AX281" s="99">
        <v>0</v>
      </c>
      <c r="AY281" s="99">
        <v>0</v>
      </c>
      <c r="AZ281" s="99">
        <v>0</v>
      </c>
      <c r="BA281" s="99">
        <v>0</v>
      </c>
      <c r="BB281" s="99">
        <v>54509.599999999999</v>
      </c>
      <c r="BC281" s="99">
        <v>0</v>
      </c>
      <c r="BD281" s="99">
        <v>0</v>
      </c>
      <c r="BE281" s="99">
        <v>33176</v>
      </c>
      <c r="BF281" s="99">
        <v>0</v>
      </c>
      <c r="BG281" s="99">
        <v>0</v>
      </c>
      <c r="BH281" s="99">
        <v>0</v>
      </c>
      <c r="BI281" s="99">
        <v>0</v>
      </c>
      <c r="BJ281" s="99">
        <v>87685.5</v>
      </c>
      <c r="BK281" s="99">
        <v>116295</v>
      </c>
      <c r="BL281" s="99">
        <v>28609.5</v>
      </c>
      <c r="BM281" s="99">
        <v>24.6</v>
      </c>
      <c r="BN281" t="str">
        <f t="shared" si="51"/>
        <v>invalid</v>
      </c>
      <c r="BO281">
        <f>AE281</f>
        <v>0.26</v>
      </c>
    </row>
    <row r="282" spans="1:67" ht="15" thickBot="1" x14ac:dyDescent="0.35">
      <c r="A282" s="97" t="s">
        <v>800</v>
      </c>
      <c r="B282" s="140">
        <v>689.2</v>
      </c>
      <c r="C282" s="140">
        <v>4289.1000000000004</v>
      </c>
      <c r="D282" s="140">
        <v>17207.7</v>
      </c>
      <c r="E282" s="140">
        <v>41658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40">
        <v>5575</v>
      </c>
      <c r="L282" s="140">
        <v>14928</v>
      </c>
      <c r="M282" s="119">
        <v>0</v>
      </c>
      <c r="N282" s="119">
        <v>0</v>
      </c>
      <c r="O282" s="119">
        <v>0</v>
      </c>
      <c r="P282" s="140">
        <v>0</v>
      </c>
      <c r="Q282" s="119">
        <v>0</v>
      </c>
      <c r="R282" s="140">
        <v>5207.7</v>
      </c>
      <c r="S282" s="119">
        <v>0</v>
      </c>
      <c r="T282" s="140">
        <v>0</v>
      </c>
      <c r="U282" s="119">
        <v>0</v>
      </c>
      <c r="V282" s="140">
        <v>0</v>
      </c>
      <c r="W282" s="119">
        <v>37321.599999999999</v>
      </c>
      <c r="X282" s="140">
        <v>0</v>
      </c>
      <c r="Y282" s="119">
        <v>0</v>
      </c>
      <c r="Z282" s="119">
        <v>0</v>
      </c>
      <c r="AA282" s="119">
        <v>0</v>
      </c>
      <c r="AB282" s="99">
        <v>126876.4</v>
      </c>
      <c r="AC282" s="99">
        <v>113265</v>
      </c>
      <c r="AD282" s="99">
        <v>-13611.4</v>
      </c>
      <c r="AE282" s="99">
        <v>-12.02</v>
      </c>
      <c r="AF282" t="str">
        <f>IF(AD282&gt;0,"alulértékelt",IF(AD282&lt;0,"felülértékelt","egyensúly"))</f>
        <v>felülértékelt</v>
      </c>
      <c r="AG282" s="206">
        <f>Munka3!AA15</f>
        <v>0.13969981900851988</v>
      </c>
      <c r="AI282" s="97" t="s">
        <v>800</v>
      </c>
      <c r="AJ282" s="99">
        <v>0</v>
      </c>
      <c r="AK282" s="99">
        <v>0</v>
      </c>
      <c r="AL282" s="99">
        <v>0</v>
      </c>
      <c r="AM282" s="99">
        <v>12604.3</v>
      </c>
      <c r="AN282" s="99">
        <v>0</v>
      </c>
      <c r="AO282" s="99">
        <v>0</v>
      </c>
      <c r="AP282" s="99">
        <v>0</v>
      </c>
      <c r="AQ282" s="99">
        <v>46124.7</v>
      </c>
      <c r="AR282" s="99">
        <v>0</v>
      </c>
      <c r="AS282" s="99">
        <v>0</v>
      </c>
      <c r="AT282" s="99">
        <v>0</v>
      </c>
      <c r="AU282" s="99">
        <v>0</v>
      </c>
      <c r="AV282" s="99">
        <v>0</v>
      </c>
      <c r="AW282" s="99">
        <v>0</v>
      </c>
      <c r="AX282" s="99">
        <v>0</v>
      </c>
      <c r="AY282" s="99">
        <v>0</v>
      </c>
      <c r="AZ282" s="99">
        <v>0</v>
      </c>
      <c r="BA282" s="99">
        <v>0</v>
      </c>
      <c r="BB282" s="99">
        <v>54509.599999999999</v>
      </c>
      <c r="BC282" s="99">
        <v>0</v>
      </c>
      <c r="BD282" s="99">
        <v>0</v>
      </c>
      <c r="BE282" s="99">
        <v>28066.799999999999</v>
      </c>
      <c r="BF282" s="99">
        <v>0</v>
      </c>
      <c r="BG282" s="99">
        <v>0</v>
      </c>
      <c r="BH282" s="99">
        <v>0</v>
      </c>
      <c r="BI282" s="99">
        <v>0</v>
      </c>
      <c r="BJ282" s="99">
        <v>141305.29999999999</v>
      </c>
      <c r="BK282" s="99">
        <v>113265</v>
      </c>
      <c r="BL282" s="99">
        <v>-28040.3</v>
      </c>
      <c r="BM282" s="99">
        <v>-24.76</v>
      </c>
      <c r="BN282" t="str">
        <f t="shared" si="51"/>
        <v>invalid</v>
      </c>
      <c r="BO282">
        <f>AE282</f>
        <v>-12.02</v>
      </c>
    </row>
    <row r="283" spans="1:67" ht="15" thickBot="1" x14ac:dyDescent="0.35">
      <c r="A283" s="97" t="s">
        <v>801</v>
      </c>
      <c r="B283" s="140">
        <v>0</v>
      </c>
      <c r="C283" s="140">
        <v>4289.1000000000004</v>
      </c>
      <c r="D283" s="140">
        <v>17207.7</v>
      </c>
      <c r="E283" s="140">
        <v>44920.5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40">
        <v>5575</v>
      </c>
      <c r="L283" s="140">
        <v>14928</v>
      </c>
      <c r="M283" s="119">
        <v>5372</v>
      </c>
      <c r="N283" s="119">
        <v>0</v>
      </c>
      <c r="O283" s="119">
        <v>0</v>
      </c>
      <c r="P283" s="140">
        <v>16057.7</v>
      </c>
      <c r="Q283" s="119">
        <v>0</v>
      </c>
      <c r="R283" s="140">
        <v>5207.7</v>
      </c>
      <c r="S283" s="119">
        <v>11441.1</v>
      </c>
      <c r="T283" s="140">
        <v>5602.9</v>
      </c>
      <c r="U283" s="119">
        <v>0</v>
      </c>
      <c r="V283" s="140">
        <v>0</v>
      </c>
      <c r="W283" s="119">
        <v>0</v>
      </c>
      <c r="X283" s="140">
        <v>0</v>
      </c>
      <c r="Y283" s="119">
        <v>0</v>
      </c>
      <c r="Z283" s="119">
        <v>0</v>
      </c>
      <c r="AA283" s="119">
        <v>0</v>
      </c>
      <c r="AB283" s="99">
        <v>130601.7</v>
      </c>
      <c r="AC283" s="99">
        <v>111395</v>
      </c>
      <c r="AD283" s="99">
        <v>-19206.7</v>
      </c>
      <c r="AE283" s="99">
        <v>-17.239999999999998</v>
      </c>
      <c r="AF283" t="str">
        <f>IF(AD283&gt;0,"alulértékelt",IF(AD283&lt;0,"felülértékelt","egyensúly"))</f>
        <v>felülértékelt</v>
      </c>
      <c r="AG283" s="206">
        <f>Munka3!AA16</f>
        <v>0.17795322949863104</v>
      </c>
      <c r="AI283" s="97" t="s">
        <v>801</v>
      </c>
      <c r="AJ283" s="99">
        <v>0</v>
      </c>
      <c r="AK283" s="99">
        <v>0</v>
      </c>
      <c r="AL283" s="99">
        <v>0</v>
      </c>
      <c r="AM283" s="99">
        <v>0</v>
      </c>
      <c r="AN283" s="99">
        <v>0</v>
      </c>
      <c r="AO283" s="99">
        <v>0</v>
      </c>
      <c r="AP283" s="99">
        <v>0</v>
      </c>
      <c r="AQ283" s="99">
        <v>0</v>
      </c>
      <c r="AR283" s="99">
        <v>0</v>
      </c>
      <c r="AS283" s="99">
        <v>0</v>
      </c>
      <c r="AT283" s="99">
        <v>0</v>
      </c>
      <c r="AU283" s="99">
        <v>0</v>
      </c>
      <c r="AV283" s="99">
        <v>0</v>
      </c>
      <c r="AW283" s="99">
        <v>0</v>
      </c>
      <c r="AX283" s="99">
        <v>0</v>
      </c>
      <c r="AY283" s="99">
        <v>0</v>
      </c>
      <c r="AZ283" s="99">
        <v>0</v>
      </c>
      <c r="BA283" s="99">
        <v>0</v>
      </c>
      <c r="BB283" s="99">
        <v>0</v>
      </c>
      <c r="BC283" s="99">
        <v>0</v>
      </c>
      <c r="BD283" s="99">
        <v>0</v>
      </c>
      <c r="BE283" s="99">
        <v>102919.4</v>
      </c>
      <c r="BF283" s="99">
        <v>0</v>
      </c>
      <c r="BG283" s="99">
        <v>0</v>
      </c>
      <c r="BH283" s="99">
        <v>0</v>
      </c>
      <c r="BI283" s="99">
        <v>0</v>
      </c>
      <c r="BJ283" s="99">
        <v>102919.4</v>
      </c>
      <c r="BK283" s="99">
        <v>111395</v>
      </c>
      <c r="BL283" s="99">
        <v>8475.6</v>
      </c>
      <c r="BM283" s="99">
        <v>7.61</v>
      </c>
      <c r="BN283" t="str">
        <f t="shared" si="51"/>
        <v>valid</v>
      </c>
      <c r="BO283">
        <f>AE283</f>
        <v>-17.239999999999998</v>
      </c>
    </row>
    <row r="284" spans="1:67" ht="15" thickBot="1" x14ac:dyDescent="0.35">
      <c r="A284" s="97" t="s">
        <v>802</v>
      </c>
      <c r="B284" s="140">
        <v>689.2</v>
      </c>
      <c r="C284" s="140">
        <v>4540.3999999999996</v>
      </c>
      <c r="D284" s="140">
        <v>17207.7</v>
      </c>
      <c r="E284" s="140">
        <v>43357.9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40">
        <v>5575</v>
      </c>
      <c r="L284" s="140">
        <v>14928</v>
      </c>
      <c r="M284" s="119">
        <v>5372</v>
      </c>
      <c r="N284" s="119">
        <v>0</v>
      </c>
      <c r="O284" s="119">
        <v>0</v>
      </c>
      <c r="P284" s="140">
        <v>16057.7</v>
      </c>
      <c r="Q284" s="119">
        <v>0</v>
      </c>
      <c r="R284" s="140">
        <v>5207.7</v>
      </c>
      <c r="S284" s="119">
        <v>0</v>
      </c>
      <c r="T284" s="140">
        <v>0</v>
      </c>
      <c r="U284" s="119">
        <v>0</v>
      </c>
      <c r="V284" s="140">
        <v>0</v>
      </c>
      <c r="W284" s="119">
        <v>3311.8</v>
      </c>
      <c r="X284" s="140">
        <v>0</v>
      </c>
      <c r="Y284" s="119">
        <v>0</v>
      </c>
      <c r="Z284" s="119">
        <v>0</v>
      </c>
      <c r="AA284" s="119">
        <v>0</v>
      </c>
      <c r="AB284" s="99">
        <v>116247.5</v>
      </c>
      <c r="AC284" s="99">
        <v>116800</v>
      </c>
      <c r="AD284" s="99">
        <v>552.5</v>
      </c>
      <c r="AE284" s="99">
        <v>0.47</v>
      </c>
      <c r="AF284" t="str">
        <f>IF(AD284&gt;0,"alulértékelt",IF(AD284&lt;0,"felülértékelt","egyensúly"))</f>
        <v>alulértékelt</v>
      </c>
      <c r="AG284" s="206">
        <f>Munka3!AA17</f>
        <v>-3.3390410958854272E-5</v>
      </c>
      <c r="AI284" s="97" t="s">
        <v>802</v>
      </c>
      <c r="AJ284" s="99">
        <v>0</v>
      </c>
      <c r="AK284" s="99">
        <v>0</v>
      </c>
      <c r="AL284" s="99">
        <v>0</v>
      </c>
      <c r="AM284" s="99">
        <v>0</v>
      </c>
      <c r="AN284" s="99">
        <v>0</v>
      </c>
      <c r="AO284" s="99">
        <v>0</v>
      </c>
      <c r="AP284" s="99">
        <v>0</v>
      </c>
      <c r="AQ284" s="99">
        <v>0</v>
      </c>
      <c r="AR284" s="99">
        <v>0</v>
      </c>
      <c r="AS284" s="99">
        <v>0</v>
      </c>
      <c r="AT284" s="99">
        <v>0</v>
      </c>
      <c r="AU284" s="99">
        <v>0</v>
      </c>
      <c r="AV284" s="99">
        <v>0</v>
      </c>
      <c r="AW284" s="99">
        <v>0</v>
      </c>
      <c r="AX284" s="99">
        <v>0</v>
      </c>
      <c r="AY284" s="99">
        <v>0</v>
      </c>
      <c r="AZ284" s="99">
        <v>0</v>
      </c>
      <c r="BA284" s="99">
        <v>0</v>
      </c>
      <c r="BB284" s="99">
        <v>54509.599999999999</v>
      </c>
      <c r="BC284" s="99">
        <v>0</v>
      </c>
      <c r="BD284" s="99">
        <v>0</v>
      </c>
      <c r="BE284" s="99">
        <v>33176</v>
      </c>
      <c r="BF284" s="99">
        <v>0</v>
      </c>
      <c r="BG284" s="99">
        <v>0</v>
      </c>
      <c r="BH284" s="99">
        <v>0</v>
      </c>
      <c r="BI284" s="99">
        <v>0</v>
      </c>
      <c r="BJ284" s="99">
        <v>87685.5</v>
      </c>
      <c r="BK284" s="99">
        <v>116800</v>
      </c>
      <c r="BL284" s="99">
        <v>29114.5</v>
      </c>
      <c r="BM284" s="99">
        <v>24.93</v>
      </c>
      <c r="BN284" t="str">
        <f t="shared" si="51"/>
        <v>invalid</v>
      </c>
      <c r="BO284">
        <f>AE284</f>
        <v>0.47</v>
      </c>
    </row>
    <row r="285" spans="1:67" ht="15" thickBot="1" x14ac:dyDescent="0.35">
      <c r="A285" s="97" t="s">
        <v>803</v>
      </c>
      <c r="B285" s="140">
        <v>689.2</v>
      </c>
      <c r="C285" s="140">
        <v>4540.3999999999996</v>
      </c>
      <c r="D285" s="140">
        <v>3756.6</v>
      </c>
      <c r="E285" s="140">
        <v>41658</v>
      </c>
      <c r="F285" s="119">
        <v>0</v>
      </c>
      <c r="G285" s="119">
        <v>0</v>
      </c>
      <c r="H285" s="119">
        <v>0</v>
      </c>
      <c r="I285" s="119">
        <v>0</v>
      </c>
      <c r="J285" s="119">
        <v>6925.1</v>
      </c>
      <c r="K285" s="140">
        <v>5575</v>
      </c>
      <c r="L285" s="140">
        <v>14928</v>
      </c>
      <c r="M285" s="119">
        <v>5372</v>
      </c>
      <c r="N285" s="119">
        <v>0</v>
      </c>
      <c r="O285" s="119">
        <v>0</v>
      </c>
      <c r="P285" s="140">
        <v>16057.7</v>
      </c>
      <c r="Q285" s="119">
        <v>0</v>
      </c>
      <c r="R285" s="140">
        <v>5207.7</v>
      </c>
      <c r="S285" s="119">
        <v>0</v>
      </c>
      <c r="T285" s="140">
        <v>5602.9</v>
      </c>
      <c r="U285" s="119">
        <v>0</v>
      </c>
      <c r="V285" s="140">
        <v>0</v>
      </c>
      <c r="W285" s="119">
        <v>0</v>
      </c>
      <c r="X285" s="140">
        <v>0</v>
      </c>
      <c r="Y285" s="119">
        <v>0</v>
      </c>
      <c r="Z285" s="119">
        <v>0</v>
      </c>
      <c r="AA285" s="119">
        <v>0</v>
      </c>
      <c r="AB285" s="99">
        <v>110312.7</v>
      </c>
      <c r="AC285" s="99">
        <v>115750</v>
      </c>
      <c r="AD285" s="99">
        <v>5437.3</v>
      </c>
      <c r="AE285" s="99">
        <v>4.7</v>
      </c>
      <c r="AF285" t="str">
        <f>IF(AD285&gt;0,"alulértékelt",IF(AD285&lt;0,"felülértékelt","egyensúly"))</f>
        <v>alulértékelt</v>
      </c>
      <c r="AG285" s="206">
        <f>Munka3!AA18</f>
        <v>-3.3693304535586863E-5</v>
      </c>
      <c r="AI285" s="97" t="s">
        <v>803</v>
      </c>
      <c r="AJ285" s="99">
        <v>0</v>
      </c>
      <c r="AK285" s="99">
        <v>0</v>
      </c>
      <c r="AL285" s="99">
        <v>0</v>
      </c>
      <c r="AM285" s="99">
        <v>12604.3</v>
      </c>
      <c r="AN285" s="99">
        <v>0</v>
      </c>
      <c r="AO285" s="99">
        <v>0</v>
      </c>
      <c r="AP285" s="99">
        <v>0</v>
      </c>
      <c r="AQ285" s="99">
        <v>0</v>
      </c>
      <c r="AR285" s="99">
        <v>0</v>
      </c>
      <c r="AS285" s="99">
        <v>0</v>
      </c>
      <c r="AT285" s="99">
        <v>0</v>
      </c>
      <c r="AU285" s="99">
        <v>0</v>
      </c>
      <c r="AV285" s="99">
        <v>0</v>
      </c>
      <c r="AW285" s="99">
        <v>0</v>
      </c>
      <c r="AX285" s="99">
        <v>0</v>
      </c>
      <c r="AY285" s="99">
        <v>0</v>
      </c>
      <c r="AZ285" s="99">
        <v>0</v>
      </c>
      <c r="BA285" s="99">
        <v>0</v>
      </c>
      <c r="BB285" s="99">
        <v>0</v>
      </c>
      <c r="BC285" s="99">
        <v>0</v>
      </c>
      <c r="BD285" s="99">
        <v>0</v>
      </c>
      <c r="BE285" s="99">
        <v>98842.9</v>
      </c>
      <c r="BF285" s="99">
        <v>0</v>
      </c>
      <c r="BG285" s="99">
        <v>0</v>
      </c>
      <c r="BH285" s="99">
        <v>0</v>
      </c>
      <c r="BI285" s="99">
        <v>0</v>
      </c>
      <c r="BJ285" s="99">
        <v>111447.2</v>
      </c>
      <c r="BK285" s="99">
        <v>115750</v>
      </c>
      <c r="BL285" s="99">
        <v>4302.8</v>
      </c>
      <c r="BM285" s="99">
        <v>3.72</v>
      </c>
      <c r="BN285" t="str">
        <f t="shared" si="51"/>
        <v>invalid</v>
      </c>
      <c r="BO285">
        <f>AE285</f>
        <v>4.7</v>
      </c>
    </row>
    <row r="286" spans="1:67" ht="15" thickBot="1" x14ac:dyDescent="0.35">
      <c r="A286" s="97" t="s">
        <v>804</v>
      </c>
      <c r="B286" s="140">
        <v>0</v>
      </c>
      <c r="C286" s="140">
        <v>4289.1000000000004</v>
      </c>
      <c r="D286" s="140">
        <v>3756.6</v>
      </c>
      <c r="E286" s="140">
        <v>43357.9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40">
        <v>5575</v>
      </c>
      <c r="L286" s="140">
        <v>14928</v>
      </c>
      <c r="M286" s="119">
        <v>5372</v>
      </c>
      <c r="N286" s="119">
        <v>0</v>
      </c>
      <c r="O286" s="119">
        <v>0</v>
      </c>
      <c r="P286" s="140">
        <v>16057.7</v>
      </c>
      <c r="Q286" s="119">
        <v>0</v>
      </c>
      <c r="R286" s="140">
        <v>5207.7</v>
      </c>
      <c r="S286" s="119">
        <v>11441.1</v>
      </c>
      <c r="T286" s="140">
        <v>5602.9</v>
      </c>
      <c r="U286" s="119">
        <v>0</v>
      </c>
      <c r="V286" s="140">
        <v>0</v>
      </c>
      <c r="W286" s="119">
        <v>0</v>
      </c>
      <c r="X286" s="140">
        <v>0</v>
      </c>
      <c r="Y286" s="119">
        <v>0</v>
      </c>
      <c r="Z286" s="119">
        <v>0</v>
      </c>
      <c r="AA286" s="119">
        <v>0</v>
      </c>
      <c r="AB286" s="99">
        <v>115588.1</v>
      </c>
      <c r="AC286" s="99">
        <v>110610</v>
      </c>
      <c r="AD286" s="99">
        <v>-4978.1000000000004</v>
      </c>
      <c r="AE286" s="99">
        <v>-4.5</v>
      </c>
      <c r="AF286" t="str">
        <f>IF(AD286&gt;0,"alulértékelt",IF(AD286&lt;0,"felülértékelt","egyensúly"))</f>
        <v>felülértékelt</v>
      </c>
      <c r="AG286" s="206">
        <f>Munka3!AA19</f>
        <v>2.3200433957146705E-2</v>
      </c>
      <c r="AI286" s="97" t="s">
        <v>804</v>
      </c>
      <c r="AJ286" s="99">
        <v>0</v>
      </c>
      <c r="AK286" s="99">
        <v>0</v>
      </c>
      <c r="AL286" s="99">
        <v>0</v>
      </c>
      <c r="AM286" s="99">
        <v>0</v>
      </c>
      <c r="AN286" s="99">
        <v>0</v>
      </c>
      <c r="AO286" s="99">
        <v>0</v>
      </c>
      <c r="AP286" s="99">
        <v>0</v>
      </c>
      <c r="AQ286" s="99">
        <v>0</v>
      </c>
      <c r="AR286" s="99">
        <v>0</v>
      </c>
      <c r="AS286" s="99">
        <v>0</v>
      </c>
      <c r="AT286" s="99">
        <v>0</v>
      </c>
      <c r="AU286" s="99">
        <v>0</v>
      </c>
      <c r="AV286" s="99">
        <v>0</v>
      </c>
      <c r="AW286" s="99">
        <v>0</v>
      </c>
      <c r="AX286" s="99">
        <v>0</v>
      </c>
      <c r="AY286" s="99">
        <v>0</v>
      </c>
      <c r="AZ286" s="99">
        <v>0</v>
      </c>
      <c r="BA286" s="99">
        <v>0</v>
      </c>
      <c r="BB286" s="99">
        <v>0</v>
      </c>
      <c r="BC286" s="99">
        <v>0</v>
      </c>
      <c r="BD286" s="99">
        <v>0</v>
      </c>
      <c r="BE286" s="99">
        <v>102919.4</v>
      </c>
      <c r="BF286" s="99">
        <v>0</v>
      </c>
      <c r="BG286" s="99">
        <v>0</v>
      </c>
      <c r="BH286" s="99">
        <v>0</v>
      </c>
      <c r="BI286" s="99">
        <v>0</v>
      </c>
      <c r="BJ286" s="99">
        <v>102919.4</v>
      </c>
      <c r="BK286" s="99">
        <v>110610</v>
      </c>
      <c r="BL286" s="99">
        <v>7690.6</v>
      </c>
      <c r="BM286" s="99">
        <v>6.95</v>
      </c>
      <c r="BN286" t="str">
        <f t="shared" si="51"/>
        <v>valid</v>
      </c>
      <c r="BO286">
        <f>AE286</f>
        <v>-4.5</v>
      </c>
    </row>
    <row r="287" spans="1:67" ht="15" thickBot="1" x14ac:dyDescent="0.35">
      <c r="A287" s="97" t="s">
        <v>805</v>
      </c>
      <c r="B287" s="140">
        <v>0</v>
      </c>
      <c r="C287" s="140">
        <v>4540.3999999999996</v>
      </c>
      <c r="D287" s="140">
        <v>17207.7</v>
      </c>
      <c r="E287" s="140">
        <v>67153.3</v>
      </c>
      <c r="F287" s="119">
        <v>0</v>
      </c>
      <c r="G287" s="119">
        <v>0</v>
      </c>
      <c r="H287" s="119">
        <v>0</v>
      </c>
      <c r="I287" s="119">
        <v>0</v>
      </c>
      <c r="J287" s="119">
        <v>6925.1</v>
      </c>
      <c r="K287" s="140">
        <v>5575</v>
      </c>
      <c r="L287" s="140">
        <v>14928</v>
      </c>
      <c r="M287" s="119">
        <v>5372</v>
      </c>
      <c r="N287" s="119">
        <v>0</v>
      </c>
      <c r="O287" s="119">
        <v>0</v>
      </c>
      <c r="P287" s="140">
        <v>16057.7</v>
      </c>
      <c r="Q287" s="119">
        <v>0</v>
      </c>
      <c r="R287" s="140">
        <v>5207.7</v>
      </c>
      <c r="S287" s="119">
        <v>0</v>
      </c>
      <c r="T287" s="140">
        <v>5377.9</v>
      </c>
      <c r="U287" s="119">
        <v>0</v>
      </c>
      <c r="V287" s="140">
        <v>0</v>
      </c>
      <c r="W287" s="119">
        <v>0</v>
      </c>
      <c r="X287" s="140">
        <v>0</v>
      </c>
      <c r="Y287" s="119">
        <v>0</v>
      </c>
      <c r="Z287" s="119">
        <v>0</v>
      </c>
      <c r="AA287" s="119">
        <v>0</v>
      </c>
      <c r="AB287" s="99">
        <v>148344.9</v>
      </c>
      <c r="AC287" s="99">
        <v>147361</v>
      </c>
      <c r="AD287" s="99">
        <v>-983.9</v>
      </c>
      <c r="AE287" s="99">
        <v>-0.67</v>
      </c>
      <c r="AF287" t="str">
        <f>IF(AD287&gt;0,"alulértékelt",IF(AD287&lt;0,"felülértékelt","egyensúly"))</f>
        <v>felülértékelt</v>
      </c>
      <c r="AG287" s="206">
        <f>Munka3!AA20</f>
        <v>1.2482950034269583E-2</v>
      </c>
      <c r="AI287" s="97" t="s">
        <v>805</v>
      </c>
      <c r="AJ287" s="99">
        <v>0</v>
      </c>
      <c r="AK287" s="99">
        <v>0</v>
      </c>
      <c r="AL287" s="99">
        <v>0</v>
      </c>
      <c r="AM287" s="99">
        <v>0</v>
      </c>
      <c r="AN287" s="99">
        <v>0</v>
      </c>
      <c r="AO287" s="99">
        <v>0</v>
      </c>
      <c r="AP287" s="99">
        <v>0</v>
      </c>
      <c r="AQ287" s="99">
        <v>0</v>
      </c>
      <c r="AR287" s="99">
        <v>0</v>
      </c>
      <c r="AS287" s="99">
        <v>0</v>
      </c>
      <c r="AT287" s="99">
        <v>0</v>
      </c>
      <c r="AU287" s="99">
        <v>0</v>
      </c>
      <c r="AV287" s="99">
        <v>0</v>
      </c>
      <c r="AW287" s="99">
        <v>0</v>
      </c>
      <c r="AX287" s="99">
        <v>0</v>
      </c>
      <c r="AY287" s="99">
        <v>0</v>
      </c>
      <c r="AZ287" s="99">
        <v>0</v>
      </c>
      <c r="BA287" s="99">
        <v>0</v>
      </c>
      <c r="BB287" s="99">
        <v>4890.8</v>
      </c>
      <c r="BC287" s="99">
        <v>0</v>
      </c>
      <c r="BD287" s="99">
        <v>0</v>
      </c>
      <c r="BE287" s="99">
        <v>98842.9</v>
      </c>
      <c r="BF287" s="99">
        <v>0</v>
      </c>
      <c r="BG287" s="99">
        <v>0</v>
      </c>
      <c r="BH287" s="99">
        <v>0</v>
      </c>
      <c r="BI287" s="99">
        <v>0</v>
      </c>
      <c r="BJ287" s="99">
        <v>103733.7</v>
      </c>
      <c r="BK287" s="99">
        <v>147361</v>
      </c>
      <c r="BL287" s="99">
        <v>43627.3</v>
      </c>
      <c r="BM287" s="99">
        <v>29.61</v>
      </c>
      <c r="BN287" t="str">
        <f t="shared" si="51"/>
        <v>valid</v>
      </c>
      <c r="BO287">
        <f>AE287</f>
        <v>-0.67</v>
      </c>
    </row>
    <row r="288" spans="1:67" ht="15" thickBot="1" x14ac:dyDescent="0.35">
      <c r="A288" s="97" t="s">
        <v>806</v>
      </c>
      <c r="B288" s="140">
        <v>0</v>
      </c>
      <c r="C288" s="140">
        <v>4289.1000000000004</v>
      </c>
      <c r="D288" s="140">
        <v>17207.7</v>
      </c>
      <c r="E288" s="140">
        <v>43357.9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40">
        <v>5575</v>
      </c>
      <c r="L288" s="140">
        <v>14928</v>
      </c>
      <c r="M288" s="119">
        <v>5372</v>
      </c>
      <c r="N288" s="119">
        <v>0</v>
      </c>
      <c r="O288" s="119">
        <v>0</v>
      </c>
      <c r="P288" s="140">
        <v>16057.7</v>
      </c>
      <c r="Q288" s="119">
        <v>0</v>
      </c>
      <c r="R288" s="140">
        <v>5207.7</v>
      </c>
      <c r="S288" s="119">
        <v>11441.1</v>
      </c>
      <c r="T288" s="140">
        <v>5602.9</v>
      </c>
      <c r="U288" s="119">
        <v>0</v>
      </c>
      <c r="V288" s="140">
        <v>0</v>
      </c>
      <c r="W288" s="119">
        <v>0</v>
      </c>
      <c r="X288" s="140">
        <v>0</v>
      </c>
      <c r="Y288" s="119">
        <v>0</v>
      </c>
      <c r="Z288" s="119">
        <v>0</v>
      </c>
      <c r="AA288" s="119">
        <v>0</v>
      </c>
      <c r="AB288" s="99">
        <v>129039.2</v>
      </c>
      <c r="AC288" s="99">
        <v>151050</v>
      </c>
      <c r="AD288" s="99">
        <v>22010.799999999999</v>
      </c>
      <c r="AE288" s="99">
        <v>14.57</v>
      </c>
      <c r="AF288" t="str">
        <f>IF(AD288&gt;0,"alulértékelt",IF(AD288&lt;0,"felülértékelt","egyensúly"))</f>
        <v>alulértékelt</v>
      </c>
      <c r="AG288" s="206">
        <f>Munka3!AA21</f>
        <v>-0.13129361138695791</v>
      </c>
      <c r="AI288" s="97" t="s">
        <v>806</v>
      </c>
      <c r="AJ288" s="99">
        <v>0</v>
      </c>
      <c r="AK288" s="99">
        <v>0</v>
      </c>
      <c r="AL288" s="99">
        <v>0</v>
      </c>
      <c r="AM288" s="99">
        <v>0</v>
      </c>
      <c r="AN288" s="99">
        <v>0</v>
      </c>
      <c r="AO288" s="99">
        <v>0</v>
      </c>
      <c r="AP288" s="99">
        <v>0</v>
      </c>
      <c r="AQ288" s="99">
        <v>0</v>
      </c>
      <c r="AR288" s="99">
        <v>0</v>
      </c>
      <c r="AS288" s="99">
        <v>0</v>
      </c>
      <c r="AT288" s="99">
        <v>0</v>
      </c>
      <c r="AU288" s="99">
        <v>0</v>
      </c>
      <c r="AV288" s="99">
        <v>0</v>
      </c>
      <c r="AW288" s="99">
        <v>0</v>
      </c>
      <c r="AX288" s="99">
        <v>0</v>
      </c>
      <c r="AY288" s="99">
        <v>0</v>
      </c>
      <c r="AZ288" s="99">
        <v>0</v>
      </c>
      <c r="BA288" s="99">
        <v>0</v>
      </c>
      <c r="BB288" s="99">
        <v>0</v>
      </c>
      <c r="BC288" s="99">
        <v>0</v>
      </c>
      <c r="BD288" s="99">
        <v>0</v>
      </c>
      <c r="BE288" s="99">
        <v>102919.4</v>
      </c>
      <c r="BF288" s="99">
        <v>0</v>
      </c>
      <c r="BG288" s="99">
        <v>0</v>
      </c>
      <c r="BH288" s="99">
        <v>0</v>
      </c>
      <c r="BI288" s="99">
        <v>0</v>
      </c>
      <c r="BJ288" s="99">
        <v>102919.4</v>
      </c>
      <c r="BK288" s="99">
        <v>151050</v>
      </c>
      <c r="BL288" s="99">
        <v>48130.6</v>
      </c>
      <c r="BM288" s="99">
        <v>31.86</v>
      </c>
      <c r="BN288" t="str">
        <f t="shared" si="51"/>
        <v>invalid</v>
      </c>
      <c r="BO288">
        <f>AE288</f>
        <v>14.57</v>
      </c>
    </row>
    <row r="289" spans="1:67" ht="15" thickBot="1" x14ac:dyDescent="0.35">
      <c r="A289" s="97" t="s">
        <v>807</v>
      </c>
      <c r="B289" s="140">
        <v>689.2</v>
      </c>
      <c r="C289" s="140">
        <v>4540.3999999999996</v>
      </c>
      <c r="D289" s="140">
        <v>17207.7</v>
      </c>
      <c r="E289" s="140">
        <v>43357.9</v>
      </c>
      <c r="F289" s="119">
        <v>0</v>
      </c>
      <c r="G289" s="119">
        <v>0</v>
      </c>
      <c r="H289" s="119">
        <v>0</v>
      </c>
      <c r="I289" s="119">
        <v>0</v>
      </c>
      <c r="J289" s="119">
        <v>6925.1</v>
      </c>
      <c r="K289" s="140">
        <v>5575</v>
      </c>
      <c r="L289" s="140">
        <v>14928</v>
      </c>
      <c r="M289" s="119">
        <v>5372</v>
      </c>
      <c r="N289" s="119">
        <v>0</v>
      </c>
      <c r="O289" s="119">
        <v>0</v>
      </c>
      <c r="P289" s="140">
        <v>16057.7</v>
      </c>
      <c r="Q289" s="119">
        <v>0</v>
      </c>
      <c r="R289" s="140">
        <v>5207.7</v>
      </c>
      <c r="S289" s="119">
        <v>0</v>
      </c>
      <c r="T289" s="140">
        <v>5602.9</v>
      </c>
      <c r="U289" s="119">
        <v>0</v>
      </c>
      <c r="V289" s="140">
        <v>0</v>
      </c>
      <c r="W289" s="119">
        <v>0</v>
      </c>
      <c r="X289" s="140">
        <v>0</v>
      </c>
      <c r="Y289" s="119">
        <v>0</v>
      </c>
      <c r="Z289" s="119">
        <v>0</v>
      </c>
      <c r="AA289" s="119">
        <v>0</v>
      </c>
      <c r="AB289" s="99">
        <v>125463.7</v>
      </c>
      <c r="AC289" s="99">
        <v>117969</v>
      </c>
      <c r="AD289" s="99">
        <v>-7494.7</v>
      </c>
      <c r="AE289" s="99">
        <v>-6.35</v>
      </c>
      <c r="AF289" t="str">
        <f>IF(AD289&gt;0,"alulértékelt",IF(AD289&lt;0,"felülértékelt","egyensúly"))</f>
        <v>felülértékelt</v>
      </c>
      <c r="AG289" s="206">
        <f>Munka3!AA22</f>
        <v>-3.3907212911866678E-5</v>
      </c>
      <c r="AI289" s="97" t="s">
        <v>807</v>
      </c>
      <c r="AJ289" s="99">
        <v>0</v>
      </c>
      <c r="AK289" s="99">
        <v>0</v>
      </c>
      <c r="AL289" s="99">
        <v>0</v>
      </c>
      <c r="AM289" s="99">
        <v>0</v>
      </c>
      <c r="AN289" s="99">
        <v>0</v>
      </c>
      <c r="AO289" s="99">
        <v>0</v>
      </c>
      <c r="AP289" s="99">
        <v>0</v>
      </c>
      <c r="AQ289" s="99">
        <v>0</v>
      </c>
      <c r="AR289" s="99">
        <v>0</v>
      </c>
      <c r="AS289" s="99">
        <v>0</v>
      </c>
      <c r="AT289" s="99">
        <v>0</v>
      </c>
      <c r="AU289" s="99">
        <v>0</v>
      </c>
      <c r="AV289" s="99">
        <v>0</v>
      </c>
      <c r="AW289" s="99">
        <v>0</v>
      </c>
      <c r="AX289" s="99">
        <v>0</v>
      </c>
      <c r="AY289" s="99">
        <v>0</v>
      </c>
      <c r="AZ289" s="99">
        <v>0</v>
      </c>
      <c r="BA289" s="99">
        <v>0</v>
      </c>
      <c r="BB289" s="99">
        <v>0</v>
      </c>
      <c r="BC289" s="99">
        <v>0</v>
      </c>
      <c r="BD289" s="99">
        <v>0</v>
      </c>
      <c r="BE289" s="99">
        <v>102919.4</v>
      </c>
      <c r="BF289" s="99">
        <v>0</v>
      </c>
      <c r="BG289" s="99">
        <v>0</v>
      </c>
      <c r="BH289" s="99">
        <v>0</v>
      </c>
      <c r="BI289" s="99">
        <v>0</v>
      </c>
      <c r="BJ289" s="99">
        <v>102919.4</v>
      </c>
      <c r="BK289" s="99">
        <v>117969</v>
      </c>
      <c r="BL289" s="99">
        <v>15049.6</v>
      </c>
      <c r="BM289" s="99">
        <v>12.76</v>
      </c>
      <c r="BN289" t="str">
        <f t="shared" si="51"/>
        <v>valid</v>
      </c>
      <c r="BO289">
        <f>AE289</f>
        <v>-6.35</v>
      </c>
    </row>
    <row r="290" spans="1:67" ht="15" thickBot="1" x14ac:dyDescent="0.35">
      <c r="A290" s="97" t="s">
        <v>808</v>
      </c>
      <c r="B290" s="140">
        <v>0</v>
      </c>
      <c r="C290" s="140">
        <v>4540.3999999999996</v>
      </c>
      <c r="D290" s="140">
        <v>17207.7</v>
      </c>
      <c r="E290" s="140">
        <v>67153.3</v>
      </c>
      <c r="F290" s="119">
        <v>0</v>
      </c>
      <c r="G290" s="119">
        <v>0</v>
      </c>
      <c r="H290" s="119">
        <v>0</v>
      </c>
      <c r="I290" s="119">
        <v>0</v>
      </c>
      <c r="J290" s="119">
        <v>6925.1</v>
      </c>
      <c r="K290" s="140">
        <v>5575</v>
      </c>
      <c r="L290" s="140">
        <v>14928</v>
      </c>
      <c r="M290" s="119">
        <v>5372</v>
      </c>
      <c r="N290" s="119">
        <v>0</v>
      </c>
      <c r="O290" s="119">
        <v>0</v>
      </c>
      <c r="P290" s="140">
        <v>16057.7</v>
      </c>
      <c r="Q290" s="119">
        <v>0</v>
      </c>
      <c r="R290" s="140">
        <v>5207.7</v>
      </c>
      <c r="S290" s="119">
        <v>0</v>
      </c>
      <c r="T290" s="140">
        <v>9707.4</v>
      </c>
      <c r="U290" s="119">
        <v>0</v>
      </c>
      <c r="V290" s="140">
        <v>0</v>
      </c>
      <c r="W290" s="119">
        <v>0</v>
      </c>
      <c r="X290" s="140">
        <v>0</v>
      </c>
      <c r="Y290" s="119">
        <v>0</v>
      </c>
      <c r="Z290" s="119">
        <v>0</v>
      </c>
      <c r="AA290" s="119">
        <v>0</v>
      </c>
      <c r="AB290" s="99">
        <v>152674.29999999999</v>
      </c>
      <c r="AC290" s="99">
        <v>153400</v>
      </c>
      <c r="AD290" s="99">
        <v>725.7</v>
      </c>
      <c r="AE290" s="99">
        <v>0.47</v>
      </c>
      <c r="AF290" t="str">
        <f>IF(AD290&gt;0,"alulértékelt",IF(AD290&lt;0,"felülértékelt","egyensúly"))</f>
        <v>alulértékelt</v>
      </c>
      <c r="AG290" s="206">
        <f>Munka3!AA23</f>
        <v>-3.389830508482165E-5</v>
      </c>
      <c r="AI290" s="97" t="s">
        <v>808</v>
      </c>
      <c r="AJ290" s="99">
        <v>0</v>
      </c>
      <c r="AK290" s="99">
        <v>0</v>
      </c>
      <c r="AL290" s="99">
        <v>0</v>
      </c>
      <c r="AM290" s="99">
        <v>0</v>
      </c>
      <c r="AN290" s="99">
        <v>0</v>
      </c>
      <c r="AO290" s="99">
        <v>0</v>
      </c>
      <c r="AP290" s="99">
        <v>0</v>
      </c>
      <c r="AQ290" s="99">
        <v>0</v>
      </c>
      <c r="AR290" s="99">
        <v>0</v>
      </c>
      <c r="AS290" s="99">
        <v>0</v>
      </c>
      <c r="AT290" s="99">
        <v>0</v>
      </c>
      <c r="AU290" s="99">
        <v>0</v>
      </c>
      <c r="AV290" s="99">
        <v>0</v>
      </c>
      <c r="AW290" s="99">
        <v>0</v>
      </c>
      <c r="AX290" s="99">
        <v>0</v>
      </c>
      <c r="AY290" s="99">
        <v>0</v>
      </c>
      <c r="AZ290" s="99">
        <v>0</v>
      </c>
      <c r="BA290" s="99">
        <v>0</v>
      </c>
      <c r="BB290" s="99">
        <v>0</v>
      </c>
      <c r="BC290" s="99">
        <v>0</v>
      </c>
      <c r="BD290" s="99">
        <v>0</v>
      </c>
      <c r="BE290" s="99">
        <v>134034.20000000001</v>
      </c>
      <c r="BF290" s="99">
        <v>0</v>
      </c>
      <c r="BG290" s="99">
        <v>0</v>
      </c>
      <c r="BH290" s="99">
        <v>0</v>
      </c>
      <c r="BI290" s="99">
        <v>0</v>
      </c>
      <c r="BJ290" s="99">
        <v>134034.20000000001</v>
      </c>
      <c r="BK290" s="99">
        <v>153400</v>
      </c>
      <c r="BL290" s="99">
        <v>19365.8</v>
      </c>
      <c r="BM290" s="99">
        <v>12.62</v>
      </c>
      <c r="BN290" t="str">
        <f t="shared" si="51"/>
        <v>invalid</v>
      </c>
      <c r="BO290">
        <f>AE290</f>
        <v>0.47</v>
      </c>
    </row>
    <row r="291" spans="1:67" ht="15" thickBot="1" x14ac:dyDescent="0.35">
      <c r="A291" s="97" t="s">
        <v>809</v>
      </c>
      <c r="B291" s="140">
        <v>689.2</v>
      </c>
      <c r="C291" s="140">
        <v>4289.1000000000004</v>
      </c>
      <c r="D291" s="140">
        <v>3756.6</v>
      </c>
      <c r="E291" s="140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40">
        <v>5575</v>
      </c>
      <c r="L291" s="140">
        <v>0</v>
      </c>
      <c r="M291" s="119">
        <v>0</v>
      </c>
      <c r="N291" s="119">
        <v>0</v>
      </c>
      <c r="O291" s="119">
        <v>0</v>
      </c>
      <c r="P291" s="140">
        <v>0</v>
      </c>
      <c r="Q291" s="119">
        <v>0</v>
      </c>
      <c r="R291" s="140">
        <v>5207.7</v>
      </c>
      <c r="S291" s="119">
        <v>0</v>
      </c>
      <c r="T291" s="140">
        <v>0</v>
      </c>
      <c r="U291" s="119">
        <v>0</v>
      </c>
      <c r="V291" s="140">
        <v>0</v>
      </c>
      <c r="W291" s="119">
        <v>0</v>
      </c>
      <c r="X291" s="140">
        <v>10111.9</v>
      </c>
      <c r="Y291" s="119">
        <v>0</v>
      </c>
      <c r="Z291" s="119">
        <v>0</v>
      </c>
      <c r="AA291" s="119">
        <v>139559.20000000001</v>
      </c>
      <c r="AB291" s="99">
        <v>169188.8</v>
      </c>
      <c r="AC291" s="99">
        <v>169993</v>
      </c>
      <c r="AD291" s="99">
        <v>804.2</v>
      </c>
      <c r="AE291" s="99">
        <v>0.47</v>
      </c>
      <c r="AF291" t="str">
        <f>IF(AD291&gt;0,"alulértékelt",IF(AD291&lt;0,"felülértékelt","egyensúly"))</f>
        <v>alulértékelt</v>
      </c>
      <c r="AG291" s="206">
        <f>Munka3!AA24</f>
        <v>-3.3530792444463252E-5</v>
      </c>
      <c r="AI291" s="97" t="s">
        <v>809</v>
      </c>
      <c r="AJ291" s="99">
        <v>0</v>
      </c>
      <c r="AK291" s="99">
        <v>0</v>
      </c>
      <c r="AL291" s="99">
        <v>0</v>
      </c>
      <c r="AM291" s="99">
        <v>12604.3</v>
      </c>
      <c r="AN291" s="99">
        <v>0</v>
      </c>
      <c r="AO291" s="99">
        <v>0</v>
      </c>
      <c r="AP291" s="99">
        <v>0</v>
      </c>
      <c r="AQ291" s="99">
        <v>46124.7</v>
      </c>
      <c r="AR291" s="99">
        <v>0</v>
      </c>
      <c r="AS291" s="99">
        <v>0</v>
      </c>
      <c r="AT291" s="99">
        <v>0</v>
      </c>
      <c r="AU291" s="99">
        <v>0</v>
      </c>
      <c r="AV291" s="99">
        <v>0</v>
      </c>
      <c r="AW291" s="99">
        <v>0</v>
      </c>
      <c r="AX291" s="99">
        <v>0</v>
      </c>
      <c r="AY291" s="99">
        <v>0</v>
      </c>
      <c r="AZ291" s="99">
        <v>0</v>
      </c>
      <c r="BA291" s="99">
        <v>0</v>
      </c>
      <c r="BB291" s="99">
        <v>54509.599999999999</v>
      </c>
      <c r="BC291" s="99">
        <v>0</v>
      </c>
      <c r="BD291" s="99">
        <v>0</v>
      </c>
      <c r="BE291" s="99">
        <v>134034.20000000001</v>
      </c>
      <c r="BF291" s="99">
        <v>0</v>
      </c>
      <c r="BG291" s="99">
        <v>0</v>
      </c>
      <c r="BH291" s="99">
        <v>0</v>
      </c>
      <c r="BI291" s="99">
        <v>0</v>
      </c>
      <c r="BJ291" s="99">
        <v>247272.7</v>
      </c>
      <c r="BK291" s="99">
        <v>169993</v>
      </c>
      <c r="BL291" s="99">
        <v>-77279.7</v>
      </c>
      <c r="BM291" s="99">
        <v>-45.46</v>
      </c>
      <c r="BN291" t="str">
        <f t="shared" si="51"/>
        <v>valid</v>
      </c>
      <c r="BO291">
        <f>AE291</f>
        <v>0.47</v>
      </c>
    </row>
    <row r="292" spans="1:67" ht="15" thickBot="1" x14ac:dyDescent="0.35">
      <c r="A292" s="97" t="s">
        <v>810</v>
      </c>
      <c r="B292" s="140">
        <v>689.2</v>
      </c>
      <c r="C292" s="140">
        <v>4289.1000000000004</v>
      </c>
      <c r="D292" s="140">
        <v>17207.7</v>
      </c>
      <c r="E292" s="140">
        <v>41658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40">
        <v>5575</v>
      </c>
      <c r="L292" s="140">
        <v>14928</v>
      </c>
      <c r="M292" s="119">
        <v>0</v>
      </c>
      <c r="N292" s="119">
        <v>0</v>
      </c>
      <c r="O292" s="119">
        <v>0</v>
      </c>
      <c r="P292" s="140">
        <v>0</v>
      </c>
      <c r="Q292" s="119">
        <v>0</v>
      </c>
      <c r="R292" s="140">
        <v>5207.7</v>
      </c>
      <c r="S292" s="119">
        <v>0</v>
      </c>
      <c r="T292" s="140">
        <v>0</v>
      </c>
      <c r="U292" s="119">
        <v>0</v>
      </c>
      <c r="V292" s="140">
        <v>0</v>
      </c>
      <c r="W292" s="119">
        <v>37321.599999999999</v>
      </c>
      <c r="X292" s="140">
        <v>0</v>
      </c>
      <c r="Y292" s="119">
        <v>0</v>
      </c>
      <c r="Z292" s="119">
        <v>0</v>
      </c>
      <c r="AA292" s="119">
        <v>0</v>
      </c>
      <c r="AB292" s="99">
        <v>126876.4</v>
      </c>
      <c r="AC292" s="99">
        <v>146790</v>
      </c>
      <c r="AD292" s="99">
        <v>19913.599999999999</v>
      </c>
      <c r="AE292" s="99">
        <v>13.57</v>
      </c>
      <c r="AF292" t="str">
        <f>IF(AD292&gt;0,"alulértékelt",IF(AD292&lt;0,"felülértékelt","egyensúly"))</f>
        <v>alulértékelt</v>
      </c>
      <c r="AG292" s="206">
        <f>Munka3!AA25</f>
        <v>-0.12059336467061785</v>
      </c>
      <c r="AI292" s="97" t="s">
        <v>810</v>
      </c>
      <c r="AJ292" s="99">
        <v>0</v>
      </c>
      <c r="AK292" s="99">
        <v>0</v>
      </c>
      <c r="AL292" s="99">
        <v>0</v>
      </c>
      <c r="AM292" s="99">
        <v>12604.3</v>
      </c>
      <c r="AN292" s="99">
        <v>0</v>
      </c>
      <c r="AO292" s="99">
        <v>0</v>
      </c>
      <c r="AP292" s="99">
        <v>0</v>
      </c>
      <c r="AQ292" s="99">
        <v>46124.7</v>
      </c>
      <c r="AR292" s="99">
        <v>0</v>
      </c>
      <c r="AS292" s="99">
        <v>0</v>
      </c>
      <c r="AT292" s="99">
        <v>0</v>
      </c>
      <c r="AU292" s="99">
        <v>0</v>
      </c>
      <c r="AV292" s="99">
        <v>0</v>
      </c>
      <c r="AW292" s="99">
        <v>0</v>
      </c>
      <c r="AX292" s="99">
        <v>0</v>
      </c>
      <c r="AY292" s="99">
        <v>0</v>
      </c>
      <c r="AZ292" s="99">
        <v>0</v>
      </c>
      <c r="BA292" s="99">
        <v>0</v>
      </c>
      <c r="BB292" s="99">
        <v>54509.599999999999</v>
      </c>
      <c r="BC292" s="99">
        <v>0</v>
      </c>
      <c r="BD292" s="99">
        <v>0</v>
      </c>
      <c r="BE292" s="99">
        <v>28066.799999999999</v>
      </c>
      <c r="BF292" s="99">
        <v>0</v>
      </c>
      <c r="BG292" s="99">
        <v>0</v>
      </c>
      <c r="BH292" s="99">
        <v>0</v>
      </c>
      <c r="BI292" s="99">
        <v>0</v>
      </c>
      <c r="BJ292" s="99">
        <v>141305.29999999999</v>
      </c>
      <c r="BK292" s="99">
        <v>146790</v>
      </c>
      <c r="BL292" s="99">
        <v>5484.7</v>
      </c>
      <c r="BM292" s="99">
        <v>3.74</v>
      </c>
      <c r="BN292" t="str">
        <f t="shared" si="51"/>
        <v>invalid</v>
      </c>
      <c r="BO292">
        <f>AE292</f>
        <v>13.57</v>
      </c>
    </row>
    <row r="293" spans="1:67" ht="15" thickBot="1" x14ac:dyDescent="0.35">
      <c r="A293" s="97" t="s">
        <v>811</v>
      </c>
      <c r="B293" s="140">
        <v>52496</v>
      </c>
      <c r="C293" s="140">
        <v>4540.3999999999996</v>
      </c>
      <c r="D293" s="140">
        <v>17207.7</v>
      </c>
      <c r="E293" s="140">
        <v>67153.3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40">
        <v>5575</v>
      </c>
      <c r="L293" s="140">
        <v>14928</v>
      </c>
      <c r="M293" s="119">
        <v>0</v>
      </c>
      <c r="N293" s="119">
        <v>0</v>
      </c>
      <c r="O293" s="119">
        <v>0</v>
      </c>
      <c r="P293" s="140">
        <v>16057.7</v>
      </c>
      <c r="Q293" s="119">
        <v>0</v>
      </c>
      <c r="R293" s="140">
        <v>5207.7</v>
      </c>
      <c r="S293" s="119">
        <v>0</v>
      </c>
      <c r="T293" s="140">
        <v>5377.9</v>
      </c>
      <c r="U293" s="119">
        <v>0</v>
      </c>
      <c r="V293" s="140">
        <v>0</v>
      </c>
      <c r="W293" s="119">
        <v>0</v>
      </c>
      <c r="X293" s="140">
        <v>0</v>
      </c>
      <c r="Y293" s="119">
        <v>0</v>
      </c>
      <c r="Z293" s="119">
        <v>0</v>
      </c>
      <c r="AA293" s="119">
        <v>0</v>
      </c>
      <c r="AB293" s="99">
        <v>188543.8</v>
      </c>
      <c r="AC293" s="99">
        <v>189440</v>
      </c>
      <c r="AD293" s="99">
        <v>896.2</v>
      </c>
      <c r="AE293" s="99">
        <v>0.47</v>
      </c>
      <c r="AF293" t="str">
        <f>IF(AD293&gt;0,"alulértékelt",IF(AD293&lt;0,"felülértékelt","egyensúly"))</f>
        <v>alulértékelt</v>
      </c>
      <c r="AG293" s="206">
        <f>Munka3!AA26</f>
        <v>-3.3783783783753061E-5</v>
      </c>
      <c r="AI293" s="97" t="s">
        <v>811</v>
      </c>
      <c r="AJ293" s="99">
        <v>0</v>
      </c>
      <c r="AK293" s="99">
        <v>0</v>
      </c>
      <c r="AL293" s="99">
        <v>0</v>
      </c>
      <c r="AM293" s="99">
        <v>0</v>
      </c>
      <c r="AN293" s="99">
        <v>0</v>
      </c>
      <c r="AO293" s="99">
        <v>0</v>
      </c>
      <c r="AP293" s="99">
        <v>0</v>
      </c>
      <c r="AQ293" s="99">
        <v>46124.7</v>
      </c>
      <c r="AR293" s="99">
        <v>51730</v>
      </c>
      <c r="AS293" s="99">
        <v>0</v>
      </c>
      <c r="AT293" s="99">
        <v>0</v>
      </c>
      <c r="AU293" s="99">
        <v>0</v>
      </c>
      <c r="AV293" s="99">
        <v>0</v>
      </c>
      <c r="AW293" s="99">
        <v>0</v>
      </c>
      <c r="AX293" s="99">
        <v>0</v>
      </c>
      <c r="AY293" s="99">
        <v>0</v>
      </c>
      <c r="AZ293" s="99">
        <v>0</v>
      </c>
      <c r="BA293" s="99">
        <v>0</v>
      </c>
      <c r="BB293" s="99">
        <v>4890.8</v>
      </c>
      <c r="BC293" s="99">
        <v>0</v>
      </c>
      <c r="BD293" s="99">
        <v>0</v>
      </c>
      <c r="BE293" s="99">
        <v>102919.4</v>
      </c>
      <c r="BF293" s="99">
        <v>0</v>
      </c>
      <c r="BG293" s="99">
        <v>0</v>
      </c>
      <c r="BH293" s="99">
        <v>0</v>
      </c>
      <c r="BI293" s="99">
        <v>0</v>
      </c>
      <c r="BJ293" s="99">
        <v>205664.9</v>
      </c>
      <c r="BK293" s="99">
        <v>189440</v>
      </c>
      <c r="BL293" s="99">
        <v>-16224.9</v>
      </c>
      <c r="BM293" s="99">
        <v>-8.56</v>
      </c>
      <c r="BN293" t="str">
        <f t="shared" si="51"/>
        <v>valid</v>
      </c>
      <c r="BO293">
        <f>AE293</f>
        <v>0.47</v>
      </c>
    </row>
    <row r="294" spans="1:67" ht="15" thickBot="1" x14ac:dyDescent="0.35">
      <c r="A294" s="97" t="s">
        <v>812</v>
      </c>
      <c r="B294" s="140">
        <v>56573.599999999999</v>
      </c>
      <c r="C294" s="140">
        <v>4540.3999999999996</v>
      </c>
      <c r="D294" s="140">
        <v>17207.7</v>
      </c>
      <c r="E294" s="140">
        <v>43357.9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40">
        <v>5575</v>
      </c>
      <c r="L294" s="140">
        <v>14928</v>
      </c>
      <c r="M294" s="119">
        <v>0</v>
      </c>
      <c r="N294" s="119">
        <v>0</v>
      </c>
      <c r="O294" s="119">
        <v>0</v>
      </c>
      <c r="P294" s="140">
        <v>16057.7</v>
      </c>
      <c r="Q294" s="119">
        <v>4935.5</v>
      </c>
      <c r="R294" s="140">
        <v>0</v>
      </c>
      <c r="S294" s="119">
        <v>0</v>
      </c>
      <c r="T294" s="140">
        <v>5377.9</v>
      </c>
      <c r="U294" s="119">
        <v>0</v>
      </c>
      <c r="V294" s="140">
        <v>47218.1</v>
      </c>
      <c r="W294" s="119">
        <v>0</v>
      </c>
      <c r="X294" s="140">
        <v>10111.9</v>
      </c>
      <c r="Y294" s="119">
        <v>0</v>
      </c>
      <c r="Z294" s="119">
        <v>0</v>
      </c>
      <c r="AA294" s="119">
        <v>0</v>
      </c>
      <c r="AB294" s="99">
        <v>225883.8</v>
      </c>
      <c r="AC294" s="99">
        <v>218925</v>
      </c>
      <c r="AD294" s="99">
        <v>-6958.8</v>
      </c>
      <c r="AE294" s="99">
        <v>-3.18</v>
      </c>
      <c r="AF294" t="str">
        <f>IF(AD294&gt;0,"alulértékelt",IF(AD294&lt;0,"felülértékelt","egyensúly"))</f>
        <v>felülértékelt</v>
      </c>
      <c r="AG294" s="206">
        <f>Munka3!AA27</f>
        <v>3.6655475619504344E-2</v>
      </c>
      <c r="AI294" s="97" t="s">
        <v>812</v>
      </c>
      <c r="AJ294" s="99">
        <v>0</v>
      </c>
      <c r="AK294" s="99">
        <v>0</v>
      </c>
      <c r="AL294" s="99">
        <v>0</v>
      </c>
      <c r="AM294" s="99">
        <v>0</v>
      </c>
      <c r="AN294" s="99">
        <v>0</v>
      </c>
      <c r="AO294" s="99">
        <v>0</v>
      </c>
      <c r="AP294" s="99">
        <v>0</v>
      </c>
      <c r="AQ294" s="99">
        <v>46124.7</v>
      </c>
      <c r="AR294" s="99">
        <v>51730</v>
      </c>
      <c r="AS294" s="99">
        <v>0</v>
      </c>
      <c r="AT294" s="99">
        <v>0</v>
      </c>
      <c r="AU294" s="99">
        <v>0</v>
      </c>
      <c r="AV294" s="99">
        <v>0</v>
      </c>
      <c r="AW294" s="99">
        <v>0</v>
      </c>
      <c r="AX294" s="99">
        <v>0</v>
      </c>
      <c r="AY294" s="99">
        <v>0</v>
      </c>
      <c r="AZ294" s="99">
        <v>17892</v>
      </c>
      <c r="BA294" s="99">
        <v>0</v>
      </c>
      <c r="BB294" s="99">
        <v>4890.8</v>
      </c>
      <c r="BC294" s="99">
        <v>0</v>
      </c>
      <c r="BD294" s="99">
        <v>0</v>
      </c>
      <c r="BE294" s="99">
        <v>98842.9</v>
      </c>
      <c r="BF294" s="99">
        <v>0</v>
      </c>
      <c r="BG294" s="99">
        <v>0</v>
      </c>
      <c r="BH294" s="99">
        <v>0</v>
      </c>
      <c r="BI294" s="99">
        <v>0</v>
      </c>
      <c r="BJ294" s="99">
        <v>219480.4</v>
      </c>
      <c r="BK294" s="99">
        <v>218925</v>
      </c>
      <c r="BL294" s="99">
        <v>-555.4</v>
      </c>
      <c r="BM294" s="99">
        <v>-0.25</v>
      </c>
      <c r="BN294" t="str">
        <f t="shared" si="51"/>
        <v>invalid</v>
      </c>
      <c r="BO294">
        <f>AE294</f>
        <v>-3.18</v>
      </c>
    </row>
    <row r="295" spans="1:67" ht="15" thickBot="1" x14ac:dyDescent="0.35">
      <c r="A295" s="97" t="s">
        <v>813</v>
      </c>
      <c r="B295" s="140">
        <v>71588.7</v>
      </c>
      <c r="C295" s="140">
        <v>4540.3999999999996</v>
      </c>
      <c r="D295" s="140">
        <v>17207.7</v>
      </c>
      <c r="E295" s="140">
        <v>67153.3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40">
        <v>5575</v>
      </c>
      <c r="L295" s="140">
        <v>14928</v>
      </c>
      <c r="M295" s="119">
        <v>0</v>
      </c>
      <c r="N295" s="119">
        <v>0</v>
      </c>
      <c r="O295" s="119">
        <v>0</v>
      </c>
      <c r="P295" s="140">
        <v>16057.7</v>
      </c>
      <c r="Q295" s="119">
        <v>4935.5</v>
      </c>
      <c r="R295" s="140">
        <v>0</v>
      </c>
      <c r="S295" s="119">
        <v>0</v>
      </c>
      <c r="T295" s="140">
        <v>5377.9</v>
      </c>
      <c r="U295" s="119">
        <v>0</v>
      </c>
      <c r="V295" s="140">
        <v>0</v>
      </c>
      <c r="W295" s="119">
        <v>0</v>
      </c>
      <c r="X295" s="140">
        <v>0</v>
      </c>
      <c r="Y295" s="119">
        <v>0</v>
      </c>
      <c r="Z295" s="119">
        <v>0</v>
      </c>
      <c r="AA295" s="119">
        <v>0</v>
      </c>
      <c r="AB295" s="99">
        <v>207364.4</v>
      </c>
      <c r="AC295" s="99">
        <v>208350</v>
      </c>
      <c r="AD295" s="99">
        <v>985.6</v>
      </c>
      <c r="AE295" s="99">
        <v>0.47</v>
      </c>
      <c r="AF295" t="str">
        <f>IF(AD295&gt;0,"alulértékelt",IF(AD295&lt;0,"felülértékelt","egyensúly"))</f>
        <v>alulértékelt</v>
      </c>
      <c r="AG295" s="206">
        <f>Munka3!AA28</f>
        <v>-3.3597312215022801E-5</v>
      </c>
      <c r="AI295" s="97" t="s">
        <v>813</v>
      </c>
      <c r="AJ295" s="99">
        <v>0</v>
      </c>
      <c r="AK295" s="99">
        <v>0</v>
      </c>
      <c r="AL295" s="99">
        <v>0</v>
      </c>
      <c r="AM295" s="99">
        <v>0</v>
      </c>
      <c r="AN295" s="99">
        <v>0</v>
      </c>
      <c r="AO295" s="99">
        <v>0</v>
      </c>
      <c r="AP295" s="99">
        <v>0</v>
      </c>
      <c r="AQ295" s="99">
        <v>46124.7</v>
      </c>
      <c r="AR295" s="99">
        <v>0</v>
      </c>
      <c r="AS295" s="99">
        <v>0</v>
      </c>
      <c r="AT295" s="99">
        <v>0</v>
      </c>
      <c r="AU295" s="99">
        <v>0</v>
      </c>
      <c r="AV295" s="99">
        <v>0</v>
      </c>
      <c r="AW295" s="99">
        <v>0</v>
      </c>
      <c r="AX295" s="99">
        <v>0</v>
      </c>
      <c r="AY295" s="99">
        <v>0</v>
      </c>
      <c r="AZ295" s="99">
        <v>17892</v>
      </c>
      <c r="BA295" s="99">
        <v>0</v>
      </c>
      <c r="BB295" s="99">
        <v>4890.8</v>
      </c>
      <c r="BC295" s="99">
        <v>0</v>
      </c>
      <c r="BD295" s="99">
        <v>0</v>
      </c>
      <c r="BE295" s="99">
        <v>98842.9</v>
      </c>
      <c r="BF295" s="99">
        <v>0</v>
      </c>
      <c r="BG295" s="99">
        <v>0</v>
      </c>
      <c r="BH295" s="99">
        <v>0</v>
      </c>
      <c r="BI295" s="99">
        <v>0</v>
      </c>
      <c r="BJ295" s="99">
        <v>167750.39999999999</v>
      </c>
      <c r="BK295" s="99">
        <v>208350</v>
      </c>
      <c r="BL295" s="99">
        <v>40599.599999999999</v>
      </c>
      <c r="BM295" s="99">
        <v>19.489999999999998</v>
      </c>
      <c r="BN295" t="str">
        <f t="shared" si="51"/>
        <v>invalid</v>
      </c>
      <c r="BO295">
        <f>AE295</f>
        <v>0.47</v>
      </c>
    </row>
    <row r="296" spans="1:67" ht="15" thickBot="1" x14ac:dyDescent="0.35">
      <c r="A296" s="97" t="s">
        <v>814</v>
      </c>
      <c r="B296" s="140">
        <v>52496</v>
      </c>
      <c r="C296" s="140">
        <v>4540.3999999999996</v>
      </c>
      <c r="D296" s="140">
        <v>17207.7</v>
      </c>
      <c r="E296" s="140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40">
        <v>8540.9</v>
      </c>
      <c r="L296" s="140">
        <v>0</v>
      </c>
      <c r="M296" s="119">
        <v>0</v>
      </c>
      <c r="N296" s="119">
        <v>0</v>
      </c>
      <c r="O296" s="119">
        <v>0</v>
      </c>
      <c r="P296" s="140">
        <v>16057.7</v>
      </c>
      <c r="Q296" s="119">
        <v>4935.5</v>
      </c>
      <c r="R296" s="140">
        <v>5207.7</v>
      </c>
      <c r="S296" s="119">
        <v>0</v>
      </c>
      <c r="T296" s="140">
        <v>0</v>
      </c>
      <c r="U296" s="119">
        <v>0</v>
      </c>
      <c r="V296" s="140">
        <v>47218.1</v>
      </c>
      <c r="W296" s="119">
        <v>53876.4</v>
      </c>
      <c r="X296" s="140">
        <v>10111.9</v>
      </c>
      <c r="Y296" s="119">
        <v>0</v>
      </c>
      <c r="Z296" s="119">
        <v>0</v>
      </c>
      <c r="AA296" s="119">
        <v>0</v>
      </c>
      <c r="AB296" s="99">
        <v>220192.4</v>
      </c>
      <c r="AC296" s="99">
        <v>221945</v>
      </c>
      <c r="AD296" s="99">
        <v>1752.6</v>
      </c>
      <c r="AE296" s="99">
        <v>0.79</v>
      </c>
      <c r="AF296" t="str">
        <f>IF(AD296&gt;0,"alulértékelt",IF(AD296&lt;0,"felülértékelt","egyensúly"))</f>
        <v>alulértékelt</v>
      </c>
      <c r="AG296" s="206">
        <f>Munka3!AA29</f>
        <v>-6.8368289441077482E-3</v>
      </c>
      <c r="AI296" s="97" t="s">
        <v>814</v>
      </c>
      <c r="AJ296" s="99">
        <v>0</v>
      </c>
      <c r="AK296" s="99">
        <v>0</v>
      </c>
      <c r="AL296" s="99">
        <v>0</v>
      </c>
      <c r="AM296" s="99">
        <v>12604.3</v>
      </c>
      <c r="AN296" s="99">
        <v>0</v>
      </c>
      <c r="AO296" s="99">
        <v>0</v>
      </c>
      <c r="AP296" s="99">
        <v>89563.1</v>
      </c>
      <c r="AQ296" s="99">
        <v>46124.7</v>
      </c>
      <c r="AR296" s="99">
        <v>51730</v>
      </c>
      <c r="AS296" s="99">
        <v>0</v>
      </c>
      <c r="AT296" s="99">
        <v>0</v>
      </c>
      <c r="AU296" s="99">
        <v>0</v>
      </c>
      <c r="AV296" s="99">
        <v>0</v>
      </c>
      <c r="AW296" s="99">
        <v>0</v>
      </c>
      <c r="AX296" s="99">
        <v>0</v>
      </c>
      <c r="AY296" s="99">
        <v>0</v>
      </c>
      <c r="AZ296" s="99">
        <v>0</v>
      </c>
      <c r="BA296" s="99">
        <v>0</v>
      </c>
      <c r="BB296" s="99">
        <v>64830.5</v>
      </c>
      <c r="BC296" s="99">
        <v>0</v>
      </c>
      <c r="BD296" s="99">
        <v>0</v>
      </c>
      <c r="BE296" s="99">
        <v>0</v>
      </c>
      <c r="BF296" s="99">
        <v>0</v>
      </c>
      <c r="BG296" s="99">
        <v>0</v>
      </c>
      <c r="BH296" s="99">
        <v>0</v>
      </c>
      <c r="BI296" s="99">
        <v>0</v>
      </c>
      <c r="BJ296" s="99">
        <v>264852.59999999998</v>
      </c>
      <c r="BK296" s="99">
        <v>221945</v>
      </c>
      <c r="BL296" s="99">
        <v>-42907.6</v>
      </c>
      <c r="BM296" s="99">
        <v>-19.329999999999998</v>
      </c>
      <c r="BN296" t="str">
        <f t="shared" si="51"/>
        <v>valid</v>
      </c>
      <c r="BO296">
        <f>AE296</f>
        <v>0.79</v>
      </c>
    </row>
    <row r="297" spans="1:67" ht="15" thickBot="1" x14ac:dyDescent="0.35">
      <c r="A297" s="97" t="s">
        <v>815</v>
      </c>
      <c r="B297" s="140">
        <v>71588.7</v>
      </c>
      <c r="C297" s="140">
        <v>31432.1</v>
      </c>
      <c r="D297" s="140">
        <v>17207.7</v>
      </c>
      <c r="E297" s="140">
        <v>67153.3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40">
        <v>5575</v>
      </c>
      <c r="L297" s="140">
        <v>14928</v>
      </c>
      <c r="M297" s="119">
        <v>0</v>
      </c>
      <c r="N297" s="119">
        <v>0</v>
      </c>
      <c r="O297" s="119">
        <v>0</v>
      </c>
      <c r="P297" s="140">
        <v>16057.7</v>
      </c>
      <c r="Q297" s="119">
        <v>4935.5</v>
      </c>
      <c r="R297" s="140">
        <v>0</v>
      </c>
      <c r="S297" s="119">
        <v>0</v>
      </c>
      <c r="T297" s="140">
        <v>5377.9</v>
      </c>
      <c r="U297" s="119">
        <v>0</v>
      </c>
      <c r="V297" s="140">
        <v>0</v>
      </c>
      <c r="W297" s="119">
        <v>0</v>
      </c>
      <c r="X297" s="140">
        <v>0</v>
      </c>
      <c r="Y297" s="119">
        <v>0</v>
      </c>
      <c r="Z297" s="119">
        <v>0</v>
      </c>
      <c r="AA297" s="119">
        <v>0</v>
      </c>
      <c r="AB297" s="99">
        <v>234256</v>
      </c>
      <c r="AC297" s="99">
        <v>249489</v>
      </c>
      <c r="AD297" s="99">
        <v>15233</v>
      </c>
      <c r="AE297" s="99">
        <v>6.11</v>
      </c>
      <c r="AF297" t="str">
        <f>IF(AD297&gt;0,"alulértékelt",IF(AD297&lt;0,"felülértékelt","egyensúly"))</f>
        <v>alulértékelt</v>
      </c>
      <c r="AG297" s="206">
        <f>Munka3!AA30</f>
        <v>-1.5567018986808991E-2</v>
      </c>
      <c r="AI297" s="97" t="s">
        <v>815</v>
      </c>
      <c r="AJ297" s="99">
        <v>0</v>
      </c>
      <c r="AK297" s="99">
        <v>0</v>
      </c>
      <c r="AL297" s="99">
        <v>0</v>
      </c>
      <c r="AM297" s="99">
        <v>0</v>
      </c>
      <c r="AN297" s="99">
        <v>0</v>
      </c>
      <c r="AO297" s="99">
        <v>0</v>
      </c>
      <c r="AP297" s="99">
        <v>0</v>
      </c>
      <c r="AQ297" s="99">
        <v>46124.7</v>
      </c>
      <c r="AR297" s="99">
        <v>0</v>
      </c>
      <c r="AS297" s="99">
        <v>0</v>
      </c>
      <c r="AT297" s="99">
        <v>0</v>
      </c>
      <c r="AU297" s="99">
        <v>0</v>
      </c>
      <c r="AV297" s="99">
        <v>0</v>
      </c>
      <c r="AW297" s="99">
        <v>0</v>
      </c>
      <c r="AX297" s="99">
        <v>0</v>
      </c>
      <c r="AY297" s="99">
        <v>0</v>
      </c>
      <c r="AZ297" s="99">
        <v>17892</v>
      </c>
      <c r="BA297" s="99">
        <v>0</v>
      </c>
      <c r="BB297" s="99">
        <v>4890.8</v>
      </c>
      <c r="BC297" s="99">
        <v>0</v>
      </c>
      <c r="BD297" s="99">
        <v>0</v>
      </c>
      <c r="BE297" s="99">
        <v>98842.9</v>
      </c>
      <c r="BF297" s="99">
        <v>0</v>
      </c>
      <c r="BG297" s="99">
        <v>0</v>
      </c>
      <c r="BH297" s="99">
        <v>0</v>
      </c>
      <c r="BI297" s="99">
        <v>0</v>
      </c>
      <c r="BJ297" s="99">
        <v>167750.39999999999</v>
      </c>
      <c r="BK297" s="99">
        <v>249489</v>
      </c>
      <c r="BL297" s="99">
        <v>81738.600000000006</v>
      </c>
      <c r="BM297" s="99">
        <v>32.76</v>
      </c>
      <c r="BN297" t="str">
        <f t="shared" si="51"/>
        <v>invalid</v>
      </c>
      <c r="BO297">
        <f>AE297</f>
        <v>6.11</v>
      </c>
    </row>
    <row r="298" spans="1:67" ht="15" thickBot="1" x14ac:dyDescent="0.35">
      <c r="A298" s="97" t="s">
        <v>816</v>
      </c>
      <c r="B298" s="140">
        <v>56573.599999999999</v>
      </c>
      <c r="C298" s="140">
        <v>31432.1</v>
      </c>
      <c r="D298" s="140">
        <v>24333.8</v>
      </c>
      <c r="E298" s="140">
        <v>43357.9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40">
        <v>5575</v>
      </c>
      <c r="L298" s="140">
        <v>14928</v>
      </c>
      <c r="M298" s="119">
        <v>0</v>
      </c>
      <c r="N298" s="119">
        <v>0</v>
      </c>
      <c r="O298" s="119">
        <v>0</v>
      </c>
      <c r="P298" s="140">
        <v>16057.7</v>
      </c>
      <c r="Q298" s="119">
        <v>4935.5</v>
      </c>
      <c r="R298" s="140">
        <v>0</v>
      </c>
      <c r="S298" s="119">
        <v>0</v>
      </c>
      <c r="T298" s="140">
        <v>5377.9</v>
      </c>
      <c r="U298" s="119">
        <v>0</v>
      </c>
      <c r="V298" s="140">
        <v>47218.1</v>
      </c>
      <c r="W298" s="119">
        <v>0</v>
      </c>
      <c r="X298" s="140">
        <v>10111.9</v>
      </c>
      <c r="Y298" s="119">
        <v>0</v>
      </c>
      <c r="Z298" s="119">
        <v>0</v>
      </c>
      <c r="AA298" s="119">
        <v>0</v>
      </c>
      <c r="AB298" s="99">
        <v>259901.6</v>
      </c>
      <c r="AC298" s="99">
        <v>246145</v>
      </c>
      <c r="AD298" s="99">
        <v>-13756.6</v>
      </c>
      <c r="AE298" s="99">
        <v>-5.59</v>
      </c>
      <c r="AF298" t="str">
        <f>IF(AD298&gt;0,"alulértékelt",IF(AD298&lt;0,"felülértékelt","egyensúly"))</f>
        <v>felülértékelt</v>
      </c>
      <c r="AG298" s="206">
        <f>Munka3!AA31</f>
        <v>1.924678543135144E-2</v>
      </c>
      <c r="AI298" s="97" t="s">
        <v>816</v>
      </c>
      <c r="AJ298" s="99">
        <v>0</v>
      </c>
      <c r="AK298" s="99">
        <v>0</v>
      </c>
      <c r="AL298" s="99">
        <v>0</v>
      </c>
      <c r="AM298" s="99">
        <v>0</v>
      </c>
      <c r="AN298" s="99">
        <v>0</v>
      </c>
      <c r="AO298" s="99">
        <v>0</v>
      </c>
      <c r="AP298" s="99">
        <v>0</v>
      </c>
      <c r="AQ298" s="99">
        <v>46124.7</v>
      </c>
      <c r="AR298" s="99">
        <v>51730</v>
      </c>
      <c r="AS298" s="99">
        <v>0</v>
      </c>
      <c r="AT298" s="99">
        <v>0</v>
      </c>
      <c r="AU298" s="99">
        <v>0</v>
      </c>
      <c r="AV298" s="99">
        <v>0</v>
      </c>
      <c r="AW298" s="99">
        <v>0</v>
      </c>
      <c r="AX298" s="99">
        <v>0</v>
      </c>
      <c r="AY298" s="99">
        <v>0</v>
      </c>
      <c r="AZ298" s="99">
        <v>17892</v>
      </c>
      <c r="BA298" s="99">
        <v>0</v>
      </c>
      <c r="BB298" s="99">
        <v>4890.8</v>
      </c>
      <c r="BC298" s="99">
        <v>0</v>
      </c>
      <c r="BD298" s="99">
        <v>0</v>
      </c>
      <c r="BE298" s="99">
        <v>98842.9</v>
      </c>
      <c r="BF298" s="99">
        <v>0</v>
      </c>
      <c r="BG298" s="99">
        <v>0</v>
      </c>
      <c r="BH298" s="99">
        <v>0</v>
      </c>
      <c r="BI298" s="99">
        <v>0</v>
      </c>
      <c r="BJ298" s="99">
        <v>219480.4</v>
      </c>
      <c r="BK298" s="99">
        <v>246145</v>
      </c>
      <c r="BL298" s="99">
        <v>26664.6</v>
      </c>
      <c r="BM298" s="99">
        <v>10.83</v>
      </c>
      <c r="BN298" t="str">
        <f t="shared" si="51"/>
        <v>valid</v>
      </c>
      <c r="BO298">
        <f>AE298</f>
        <v>-5.59</v>
      </c>
    </row>
    <row r="299" spans="1:67" ht="15" thickBot="1" x14ac:dyDescent="0.35">
      <c r="A299" s="97" t="s">
        <v>817</v>
      </c>
      <c r="B299" s="140">
        <v>52496</v>
      </c>
      <c r="C299" s="140">
        <v>31432.1</v>
      </c>
      <c r="D299" s="140">
        <v>17207.7</v>
      </c>
      <c r="E299" s="140">
        <v>41658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40">
        <v>5575</v>
      </c>
      <c r="L299" s="140">
        <v>19586.900000000001</v>
      </c>
      <c r="M299" s="119">
        <v>0</v>
      </c>
      <c r="N299" s="119">
        <v>0</v>
      </c>
      <c r="O299" s="119">
        <v>0</v>
      </c>
      <c r="P299" s="140">
        <v>16057.7</v>
      </c>
      <c r="Q299" s="119">
        <v>4935.5</v>
      </c>
      <c r="R299" s="140">
        <v>5207.7</v>
      </c>
      <c r="S299" s="119">
        <v>0</v>
      </c>
      <c r="T299" s="140">
        <v>2286.6</v>
      </c>
      <c r="U299" s="119">
        <v>0</v>
      </c>
      <c r="V299" s="140">
        <v>47218.1</v>
      </c>
      <c r="W299" s="119">
        <v>3311.8</v>
      </c>
      <c r="X299" s="140">
        <v>10111.9</v>
      </c>
      <c r="Y299" s="119">
        <v>0</v>
      </c>
      <c r="Z299" s="119">
        <v>0</v>
      </c>
      <c r="AA299" s="119">
        <v>0</v>
      </c>
      <c r="AB299" s="99">
        <v>257085</v>
      </c>
      <c r="AC299" s="99">
        <v>258307</v>
      </c>
      <c r="AD299" s="99">
        <v>1222</v>
      </c>
      <c r="AE299" s="99">
        <v>0.47</v>
      </c>
      <c r="AF299" t="str">
        <f>IF(AD299&gt;0,"alulértékelt",IF(AD299&lt;0,"felülértékelt","egyensúly"))</f>
        <v>alulértékelt</v>
      </c>
      <c r="AG299" s="206">
        <f>Munka3!AA32</f>
        <v>-3.3680852628893686E-5</v>
      </c>
      <c r="AI299" s="97" t="s">
        <v>817</v>
      </c>
      <c r="AJ299" s="99">
        <v>0</v>
      </c>
      <c r="AK299" s="99">
        <v>0</v>
      </c>
      <c r="AL299" s="99">
        <v>0</v>
      </c>
      <c r="AM299" s="99">
        <v>12604.3</v>
      </c>
      <c r="AN299" s="99">
        <v>0</v>
      </c>
      <c r="AO299" s="99">
        <v>0</v>
      </c>
      <c r="AP299" s="99">
        <v>89563.1</v>
      </c>
      <c r="AQ299" s="99">
        <v>46124.7</v>
      </c>
      <c r="AR299" s="99">
        <v>51730</v>
      </c>
      <c r="AS299" s="99">
        <v>0</v>
      </c>
      <c r="AT299" s="99">
        <v>0</v>
      </c>
      <c r="AU299" s="99">
        <v>0</v>
      </c>
      <c r="AV299" s="99">
        <v>0</v>
      </c>
      <c r="AW299" s="99">
        <v>0</v>
      </c>
      <c r="AX299" s="99">
        <v>0</v>
      </c>
      <c r="AY299" s="99">
        <v>0</v>
      </c>
      <c r="AZ299" s="99">
        <v>0</v>
      </c>
      <c r="BA299" s="99">
        <v>0</v>
      </c>
      <c r="BB299" s="99">
        <v>54509.599999999999</v>
      </c>
      <c r="BC299" s="99">
        <v>0</v>
      </c>
      <c r="BD299" s="99">
        <v>0</v>
      </c>
      <c r="BE299" s="99">
        <v>98842.9</v>
      </c>
      <c r="BF299" s="99">
        <v>0</v>
      </c>
      <c r="BG299" s="99">
        <v>0</v>
      </c>
      <c r="BH299" s="99">
        <v>0</v>
      </c>
      <c r="BI299" s="99">
        <v>0</v>
      </c>
      <c r="BJ299" s="99">
        <v>353374.5</v>
      </c>
      <c r="BK299" s="99">
        <v>258307</v>
      </c>
      <c r="BL299" s="99">
        <v>-95067.5</v>
      </c>
      <c r="BM299" s="99">
        <v>-36.799999999999997</v>
      </c>
      <c r="BN299" t="str">
        <f t="shared" si="51"/>
        <v>valid</v>
      </c>
      <c r="BO299">
        <f>AE299</f>
        <v>0.47</v>
      </c>
    </row>
    <row r="300" spans="1:67" ht="15" thickBot="1" x14ac:dyDescent="0.35">
      <c r="A300" s="97" t="s">
        <v>818</v>
      </c>
      <c r="B300" s="140">
        <v>56573.599999999999</v>
      </c>
      <c r="C300" s="140">
        <v>4540.3999999999996</v>
      </c>
      <c r="D300" s="140">
        <v>17207.7</v>
      </c>
      <c r="E300" s="140">
        <v>43357.9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40">
        <v>5575</v>
      </c>
      <c r="L300" s="140">
        <v>14928</v>
      </c>
      <c r="M300" s="119">
        <v>0</v>
      </c>
      <c r="N300" s="119">
        <v>0</v>
      </c>
      <c r="O300" s="119">
        <v>0</v>
      </c>
      <c r="P300" s="140">
        <v>16057.7</v>
      </c>
      <c r="Q300" s="119">
        <v>4935.5</v>
      </c>
      <c r="R300" s="140">
        <v>0</v>
      </c>
      <c r="S300" s="119">
        <v>0</v>
      </c>
      <c r="T300" s="140">
        <v>5377.9</v>
      </c>
      <c r="U300" s="119">
        <v>0</v>
      </c>
      <c r="V300" s="140">
        <v>47218.1</v>
      </c>
      <c r="W300" s="119">
        <v>0</v>
      </c>
      <c r="X300" s="140">
        <v>10111.9</v>
      </c>
      <c r="Y300" s="119">
        <v>0</v>
      </c>
      <c r="Z300" s="119">
        <v>0</v>
      </c>
      <c r="AA300" s="119">
        <v>0</v>
      </c>
      <c r="AB300" s="99">
        <v>225883.8</v>
      </c>
      <c r="AC300" s="99">
        <v>234990</v>
      </c>
      <c r="AD300" s="99">
        <v>9106.2000000000007</v>
      </c>
      <c r="AE300" s="99">
        <v>3.88</v>
      </c>
      <c r="AF300" t="str">
        <f>IF(AD300&gt;0,"alulértékelt",IF(AD300&lt;0,"felülértékelt","egyensúly"))</f>
        <v>alulértékelt</v>
      </c>
      <c r="AG300" s="206">
        <f>Munka3!AA33</f>
        <v>-3.4215072981829062E-2</v>
      </c>
      <c r="AI300" s="97" t="s">
        <v>818</v>
      </c>
      <c r="AJ300" s="99">
        <v>0</v>
      </c>
      <c r="AK300" s="99">
        <v>0</v>
      </c>
      <c r="AL300" s="99">
        <v>0</v>
      </c>
      <c r="AM300" s="99">
        <v>0</v>
      </c>
      <c r="AN300" s="99">
        <v>0</v>
      </c>
      <c r="AO300" s="99">
        <v>0</v>
      </c>
      <c r="AP300" s="99">
        <v>0</v>
      </c>
      <c r="AQ300" s="99">
        <v>46124.7</v>
      </c>
      <c r="AR300" s="99">
        <v>51730</v>
      </c>
      <c r="AS300" s="99">
        <v>0</v>
      </c>
      <c r="AT300" s="99">
        <v>0</v>
      </c>
      <c r="AU300" s="99">
        <v>0</v>
      </c>
      <c r="AV300" s="99">
        <v>0</v>
      </c>
      <c r="AW300" s="99">
        <v>0</v>
      </c>
      <c r="AX300" s="99">
        <v>0</v>
      </c>
      <c r="AY300" s="99">
        <v>0</v>
      </c>
      <c r="AZ300" s="99">
        <v>17892</v>
      </c>
      <c r="BA300" s="99">
        <v>0</v>
      </c>
      <c r="BB300" s="99">
        <v>4890.8</v>
      </c>
      <c r="BC300" s="99">
        <v>0</v>
      </c>
      <c r="BD300" s="99">
        <v>0</v>
      </c>
      <c r="BE300" s="99">
        <v>98842.9</v>
      </c>
      <c r="BF300" s="99">
        <v>0</v>
      </c>
      <c r="BG300" s="99">
        <v>0</v>
      </c>
      <c r="BH300" s="99">
        <v>0</v>
      </c>
      <c r="BI300" s="99">
        <v>0</v>
      </c>
      <c r="BJ300" s="99">
        <v>219480.4</v>
      </c>
      <c r="BK300" s="99">
        <v>234990</v>
      </c>
      <c r="BL300" s="99">
        <v>15509.6</v>
      </c>
      <c r="BM300" s="99">
        <v>6.6</v>
      </c>
      <c r="BN300" t="str">
        <f t="shared" si="51"/>
        <v>invalid</v>
      </c>
      <c r="BO300">
        <f>AE300</f>
        <v>3.88</v>
      </c>
    </row>
    <row r="301" spans="1:67" ht="15" thickBot="1" x14ac:dyDescent="0.35">
      <c r="A301" s="97" t="s">
        <v>819</v>
      </c>
      <c r="B301" s="140">
        <v>52496</v>
      </c>
      <c r="C301" s="140">
        <v>31432.1</v>
      </c>
      <c r="D301" s="140">
        <v>17207.7</v>
      </c>
      <c r="E301" s="140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40">
        <v>5575</v>
      </c>
      <c r="L301" s="140">
        <v>19586.900000000001</v>
      </c>
      <c r="M301" s="119">
        <v>0</v>
      </c>
      <c r="N301" s="119">
        <v>0</v>
      </c>
      <c r="O301" s="119">
        <v>0</v>
      </c>
      <c r="P301" s="140">
        <v>16057.7</v>
      </c>
      <c r="Q301" s="119">
        <v>4935.5</v>
      </c>
      <c r="R301" s="140">
        <v>5207.7</v>
      </c>
      <c r="S301" s="119">
        <v>0</v>
      </c>
      <c r="T301" s="140">
        <v>0</v>
      </c>
      <c r="U301" s="119">
        <v>0</v>
      </c>
      <c r="V301" s="140">
        <v>47218.1</v>
      </c>
      <c r="W301" s="119">
        <v>52333.3</v>
      </c>
      <c r="X301" s="140">
        <v>10111.9</v>
      </c>
      <c r="Y301" s="119">
        <v>0</v>
      </c>
      <c r="Z301" s="119">
        <v>0</v>
      </c>
      <c r="AA301" s="119">
        <v>0</v>
      </c>
      <c r="AB301" s="99">
        <v>262161.90000000002</v>
      </c>
      <c r="AC301" s="99">
        <v>264670</v>
      </c>
      <c r="AD301" s="99">
        <v>2508.1</v>
      </c>
      <c r="AE301" s="99">
        <v>0.95</v>
      </c>
      <c r="AF301" t="str">
        <f>IF(AD301&gt;0,"alulértékelt",IF(AD301&lt;0,"felülértékelt","egyensúly"))</f>
        <v>alulértékelt</v>
      </c>
      <c r="AG301" s="206">
        <f>Munka3!AA34</f>
        <v>-3.362678051922501E-5</v>
      </c>
      <c r="AI301" s="97" t="s">
        <v>819</v>
      </c>
      <c r="AJ301" s="99">
        <v>0</v>
      </c>
      <c r="AK301" s="99">
        <v>0</v>
      </c>
      <c r="AL301" s="99">
        <v>0</v>
      </c>
      <c r="AM301" s="99">
        <v>12604.3</v>
      </c>
      <c r="AN301" s="99">
        <v>0</v>
      </c>
      <c r="AO301" s="99">
        <v>0</v>
      </c>
      <c r="AP301" s="99">
        <v>89563.1</v>
      </c>
      <c r="AQ301" s="99">
        <v>46124.7</v>
      </c>
      <c r="AR301" s="99">
        <v>51730</v>
      </c>
      <c r="AS301" s="99">
        <v>0</v>
      </c>
      <c r="AT301" s="99">
        <v>0</v>
      </c>
      <c r="AU301" s="99">
        <v>0</v>
      </c>
      <c r="AV301" s="99">
        <v>0</v>
      </c>
      <c r="AW301" s="99">
        <v>0</v>
      </c>
      <c r="AX301" s="99">
        <v>0</v>
      </c>
      <c r="AY301" s="99">
        <v>0</v>
      </c>
      <c r="AZ301" s="99">
        <v>0</v>
      </c>
      <c r="BA301" s="99">
        <v>0</v>
      </c>
      <c r="BB301" s="99">
        <v>64830.5</v>
      </c>
      <c r="BC301" s="99">
        <v>0</v>
      </c>
      <c r="BD301" s="99">
        <v>0</v>
      </c>
      <c r="BE301" s="99">
        <v>0</v>
      </c>
      <c r="BF301" s="99">
        <v>0</v>
      </c>
      <c r="BG301" s="99">
        <v>0</v>
      </c>
      <c r="BH301" s="99">
        <v>0</v>
      </c>
      <c r="BI301" s="99">
        <v>0</v>
      </c>
      <c r="BJ301" s="99">
        <v>264852.59999999998</v>
      </c>
      <c r="BK301" s="99">
        <v>264670</v>
      </c>
      <c r="BL301" s="99">
        <v>-182.6</v>
      </c>
      <c r="BM301" s="99">
        <v>-7.0000000000000007E-2</v>
      </c>
      <c r="BN301" t="str">
        <f t="shared" si="51"/>
        <v>valid</v>
      </c>
      <c r="BO301">
        <f>AE301</f>
        <v>0.95</v>
      </c>
    </row>
    <row r="302" spans="1:67" ht="15" thickBot="1" x14ac:dyDescent="0.35">
      <c r="A302" s="97" t="s">
        <v>820</v>
      </c>
      <c r="B302" s="140">
        <v>71588.7</v>
      </c>
      <c r="C302" s="140">
        <v>4540.3999999999996</v>
      </c>
      <c r="D302" s="140">
        <v>17207.7</v>
      </c>
      <c r="E302" s="140">
        <v>43357.9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40">
        <v>5575</v>
      </c>
      <c r="L302" s="140">
        <v>14928</v>
      </c>
      <c r="M302" s="119">
        <v>0</v>
      </c>
      <c r="N302" s="119">
        <v>0</v>
      </c>
      <c r="O302" s="119">
        <v>0</v>
      </c>
      <c r="P302" s="140">
        <v>16057.7</v>
      </c>
      <c r="Q302" s="119">
        <v>4935.5</v>
      </c>
      <c r="R302" s="140">
        <v>0</v>
      </c>
      <c r="S302" s="119">
        <v>11441.1</v>
      </c>
      <c r="T302" s="140">
        <v>5377.9</v>
      </c>
      <c r="U302" s="119">
        <v>0</v>
      </c>
      <c r="V302" s="140">
        <v>47218.1</v>
      </c>
      <c r="W302" s="119">
        <v>0</v>
      </c>
      <c r="X302" s="140">
        <v>10111.9</v>
      </c>
      <c r="Y302" s="119">
        <v>0</v>
      </c>
      <c r="Z302" s="119">
        <v>0</v>
      </c>
      <c r="AA302" s="119">
        <v>0</v>
      </c>
      <c r="AB302" s="99">
        <v>252340.1</v>
      </c>
      <c r="AC302" s="99">
        <v>246087</v>
      </c>
      <c r="AD302" s="99">
        <v>-6253.1</v>
      </c>
      <c r="AE302" s="99">
        <v>-2.54</v>
      </c>
      <c r="AF302" t="str">
        <f>IF(AD302&gt;0,"alulértékelt",IF(AD302&lt;0,"felülértékelt","egyensúly"))</f>
        <v>felülértékelt</v>
      </c>
      <c r="AG302" s="206">
        <f>Munka3!AA35</f>
        <v>6.878055321898377E-3</v>
      </c>
      <c r="AI302" s="97" t="s">
        <v>820</v>
      </c>
      <c r="AJ302" s="99">
        <v>0</v>
      </c>
      <c r="AK302" s="99">
        <v>0</v>
      </c>
      <c r="AL302" s="99">
        <v>0</v>
      </c>
      <c r="AM302" s="99">
        <v>0</v>
      </c>
      <c r="AN302" s="99">
        <v>0</v>
      </c>
      <c r="AO302" s="99">
        <v>0</v>
      </c>
      <c r="AP302" s="99">
        <v>0</v>
      </c>
      <c r="AQ302" s="99">
        <v>46124.7</v>
      </c>
      <c r="AR302" s="99">
        <v>51730</v>
      </c>
      <c r="AS302" s="99">
        <v>0</v>
      </c>
      <c r="AT302" s="99">
        <v>0</v>
      </c>
      <c r="AU302" s="99">
        <v>0</v>
      </c>
      <c r="AV302" s="99">
        <v>0</v>
      </c>
      <c r="AW302" s="99">
        <v>0</v>
      </c>
      <c r="AX302" s="99">
        <v>0</v>
      </c>
      <c r="AY302" s="99">
        <v>0</v>
      </c>
      <c r="AZ302" s="99">
        <v>17892</v>
      </c>
      <c r="BA302" s="99">
        <v>0</v>
      </c>
      <c r="BB302" s="99">
        <v>4890.8</v>
      </c>
      <c r="BC302" s="99">
        <v>0</v>
      </c>
      <c r="BD302" s="99">
        <v>0</v>
      </c>
      <c r="BE302" s="99">
        <v>98842.9</v>
      </c>
      <c r="BF302" s="99">
        <v>0</v>
      </c>
      <c r="BG302" s="99">
        <v>0</v>
      </c>
      <c r="BH302" s="99">
        <v>0</v>
      </c>
      <c r="BI302" s="99">
        <v>0</v>
      </c>
      <c r="BJ302" s="99">
        <v>219480.4</v>
      </c>
      <c r="BK302" s="99">
        <v>246087</v>
      </c>
      <c r="BL302" s="99">
        <v>26606.6</v>
      </c>
      <c r="BM302" s="99">
        <v>10.81</v>
      </c>
      <c r="BN302" t="str">
        <f t="shared" si="51"/>
        <v>valid</v>
      </c>
      <c r="BO302">
        <f>AE302</f>
        <v>-2.54</v>
      </c>
    </row>
    <row r="303" spans="1:67" ht="15" thickBot="1" x14ac:dyDescent="0.35">
      <c r="A303" s="97" t="s">
        <v>821</v>
      </c>
      <c r="B303" s="140">
        <v>56573.599999999999</v>
      </c>
      <c r="C303" s="140">
        <v>31432.1</v>
      </c>
      <c r="D303" s="140">
        <v>17207.7</v>
      </c>
      <c r="E303" s="140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40">
        <v>20474.7</v>
      </c>
      <c r="L303" s="140">
        <v>14928</v>
      </c>
      <c r="M303" s="119">
        <v>0</v>
      </c>
      <c r="N303" s="119">
        <v>0</v>
      </c>
      <c r="O303" s="119">
        <v>0</v>
      </c>
      <c r="P303" s="140">
        <v>35490.300000000003</v>
      </c>
      <c r="Q303" s="119">
        <v>0</v>
      </c>
      <c r="R303" s="140">
        <v>0</v>
      </c>
      <c r="S303" s="119">
        <v>0</v>
      </c>
      <c r="T303" s="140">
        <v>0</v>
      </c>
      <c r="U303" s="119">
        <v>0</v>
      </c>
      <c r="V303" s="140">
        <v>47218.1</v>
      </c>
      <c r="W303" s="119">
        <v>37321.599999999999</v>
      </c>
      <c r="X303" s="140">
        <v>10111.9</v>
      </c>
      <c r="Y303" s="119">
        <v>0</v>
      </c>
      <c r="Z303" s="119">
        <v>0</v>
      </c>
      <c r="AA303" s="119">
        <v>0</v>
      </c>
      <c r="AB303" s="99">
        <v>270758</v>
      </c>
      <c r="AC303" s="99">
        <v>295100</v>
      </c>
      <c r="AD303" s="99">
        <v>24342</v>
      </c>
      <c r="AE303" s="99">
        <v>8.25</v>
      </c>
      <c r="AF303" t="str">
        <f>IF(AD303&gt;0,"alulértékelt",IF(AD303&lt;0,"felülértékelt","egyensúly"))</f>
        <v>alulértékelt</v>
      </c>
      <c r="AG303" s="206">
        <f>Munka3!AA36</f>
        <v>-7.8157234835648973E-2</v>
      </c>
      <c r="AI303" s="97" t="s">
        <v>821</v>
      </c>
      <c r="AJ303" s="99">
        <v>0</v>
      </c>
      <c r="AK303" s="99">
        <v>0</v>
      </c>
      <c r="AL303" s="99">
        <v>0</v>
      </c>
      <c r="AM303" s="99">
        <v>12604.3</v>
      </c>
      <c r="AN303" s="99">
        <v>0</v>
      </c>
      <c r="AO303" s="99">
        <v>0</v>
      </c>
      <c r="AP303" s="99">
        <v>89563.1</v>
      </c>
      <c r="AQ303" s="99">
        <v>46124.7</v>
      </c>
      <c r="AR303" s="99">
        <v>51730</v>
      </c>
      <c r="AS303" s="99">
        <v>0</v>
      </c>
      <c r="AT303" s="99">
        <v>0</v>
      </c>
      <c r="AU303" s="99">
        <v>0</v>
      </c>
      <c r="AV303" s="99">
        <v>0</v>
      </c>
      <c r="AW303" s="99">
        <v>0</v>
      </c>
      <c r="AX303" s="99">
        <v>0</v>
      </c>
      <c r="AY303" s="99">
        <v>29549.8</v>
      </c>
      <c r="AZ303" s="99">
        <v>17892</v>
      </c>
      <c r="BA303" s="99">
        <v>0</v>
      </c>
      <c r="BB303" s="99">
        <v>54509.599999999999</v>
      </c>
      <c r="BC303" s="99">
        <v>0</v>
      </c>
      <c r="BD303" s="99">
        <v>0</v>
      </c>
      <c r="BE303" s="99">
        <v>0</v>
      </c>
      <c r="BF303" s="99">
        <v>0</v>
      </c>
      <c r="BG303" s="99">
        <v>0</v>
      </c>
      <c r="BH303" s="99">
        <v>0</v>
      </c>
      <c r="BI303" s="99">
        <v>0</v>
      </c>
      <c r="BJ303" s="99">
        <v>301973.40000000002</v>
      </c>
      <c r="BK303" s="99">
        <v>295100</v>
      </c>
      <c r="BL303" s="99">
        <v>-6873.4</v>
      </c>
      <c r="BM303" s="99">
        <v>-2.33</v>
      </c>
      <c r="BN303" t="str">
        <f t="shared" si="51"/>
        <v>valid</v>
      </c>
      <c r="BO303">
        <f>AE303</f>
        <v>8.25</v>
      </c>
    </row>
    <row r="304" spans="1:67" ht="15" thickBot="1" x14ac:dyDescent="0.35">
      <c r="A304" s="97" t="s">
        <v>822</v>
      </c>
      <c r="B304" s="140">
        <v>56573.599999999999</v>
      </c>
      <c r="C304" s="140">
        <v>31432.1</v>
      </c>
      <c r="D304" s="140">
        <v>17207.7</v>
      </c>
      <c r="E304" s="140">
        <v>67153.3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40">
        <v>20474.7</v>
      </c>
      <c r="L304" s="140">
        <v>14928</v>
      </c>
      <c r="M304" s="119">
        <v>0</v>
      </c>
      <c r="N304" s="119">
        <v>0</v>
      </c>
      <c r="O304" s="119">
        <v>1890.5</v>
      </c>
      <c r="P304" s="140">
        <v>35490.300000000003</v>
      </c>
      <c r="Q304" s="119">
        <v>0</v>
      </c>
      <c r="R304" s="140">
        <v>0</v>
      </c>
      <c r="S304" s="119">
        <v>0</v>
      </c>
      <c r="T304" s="140">
        <v>5377.9</v>
      </c>
      <c r="U304" s="119">
        <v>0</v>
      </c>
      <c r="V304" s="140">
        <v>47218.1</v>
      </c>
      <c r="W304" s="119">
        <v>0</v>
      </c>
      <c r="X304" s="140">
        <v>10111.9</v>
      </c>
      <c r="Y304" s="119">
        <v>0</v>
      </c>
      <c r="Z304" s="119">
        <v>0</v>
      </c>
      <c r="AA304" s="119">
        <v>0</v>
      </c>
      <c r="AB304" s="99">
        <v>307858.2</v>
      </c>
      <c r="AC304" s="99">
        <v>319204</v>
      </c>
      <c r="AD304" s="99">
        <v>11345.8</v>
      </c>
      <c r="AE304" s="99">
        <v>3.55</v>
      </c>
      <c r="AF304" t="str">
        <f>IF(AD304&gt;0,"alulértékelt",IF(AD304&lt;0,"felülértékelt","egyensúly"))</f>
        <v>alulértékelt</v>
      </c>
      <c r="AG304" s="206">
        <f>Munka3!AA37</f>
        <v>-3.383416247913046E-5</v>
      </c>
      <c r="AI304" s="97" t="s">
        <v>822</v>
      </c>
      <c r="AJ304" s="99">
        <v>0</v>
      </c>
      <c r="AK304" s="99">
        <v>0</v>
      </c>
      <c r="AL304" s="99">
        <v>0</v>
      </c>
      <c r="AM304" s="99">
        <v>0</v>
      </c>
      <c r="AN304" s="99">
        <v>0</v>
      </c>
      <c r="AO304" s="99">
        <v>0</v>
      </c>
      <c r="AP304" s="99">
        <v>89563.1</v>
      </c>
      <c r="AQ304" s="99">
        <v>0</v>
      </c>
      <c r="AR304" s="99">
        <v>51730</v>
      </c>
      <c r="AS304" s="99">
        <v>0</v>
      </c>
      <c r="AT304" s="99">
        <v>0</v>
      </c>
      <c r="AU304" s="99">
        <v>0</v>
      </c>
      <c r="AV304" s="99">
        <v>0</v>
      </c>
      <c r="AW304" s="99">
        <v>0</v>
      </c>
      <c r="AX304" s="99">
        <v>0</v>
      </c>
      <c r="AY304" s="99">
        <v>29549.8</v>
      </c>
      <c r="AZ304" s="99">
        <v>17892</v>
      </c>
      <c r="BA304" s="99">
        <v>0</v>
      </c>
      <c r="BB304" s="99">
        <v>4890.8</v>
      </c>
      <c r="BC304" s="99">
        <v>0</v>
      </c>
      <c r="BD304" s="99">
        <v>0</v>
      </c>
      <c r="BE304" s="99">
        <v>98842.9</v>
      </c>
      <c r="BF304" s="99">
        <v>0</v>
      </c>
      <c r="BG304" s="99">
        <v>0</v>
      </c>
      <c r="BH304" s="99">
        <v>0</v>
      </c>
      <c r="BI304" s="99">
        <v>0</v>
      </c>
      <c r="BJ304" s="99">
        <v>292468.59999999998</v>
      </c>
      <c r="BK304" s="99">
        <v>319204</v>
      </c>
      <c r="BL304" s="99">
        <v>26735.4</v>
      </c>
      <c r="BM304" s="99">
        <v>8.3800000000000008</v>
      </c>
      <c r="BN304" t="str">
        <f t="shared" si="51"/>
        <v>invalid</v>
      </c>
      <c r="BO304">
        <f>AE304</f>
        <v>3.55</v>
      </c>
    </row>
    <row r="305" spans="1:67" ht="15" thickBot="1" x14ac:dyDescent="0.35">
      <c r="A305" s="97" t="s">
        <v>823</v>
      </c>
      <c r="B305" s="140">
        <v>56573.599999999999</v>
      </c>
      <c r="C305" s="140">
        <v>52709</v>
      </c>
      <c r="D305" s="140">
        <v>17207.7</v>
      </c>
      <c r="E305" s="140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40">
        <v>20474.7</v>
      </c>
      <c r="L305" s="140">
        <v>14928</v>
      </c>
      <c r="M305" s="119">
        <v>0</v>
      </c>
      <c r="N305" s="119">
        <v>0</v>
      </c>
      <c r="O305" s="119">
        <v>0</v>
      </c>
      <c r="P305" s="140">
        <v>35490.300000000003</v>
      </c>
      <c r="Q305" s="119">
        <v>0</v>
      </c>
      <c r="R305" s="140">
        <v>0</v>
      </c>
      <c r="S305" s="119">
        <v>11441.1</v>
      </c>
      <c r="T305" s="140">
        <v>0</v>
      </c>
      <c r="U305" s="119">
        <v>0</v>
      </c>
      <c r="V305" s="140">
        <v>47218.1</v>
      </c>
      <c r="W305" s="119">
        <v>37321.599999999999</v>
      </c>
      <c r="X305" s="140">
        <v>10111.9</v>
      </c>
      <c r="Y305" s="119">
        <v>0</v>
      </c>
      <c r="Z305" s="119">
        <v>0</v>
      </c>
      <c r="AA305" s="119">
        <v>0</v>
      </c>
      <c r="AB305" s="99">
        <v>303476</v>
      </c>
      <c r="AC305" s="99">
        <v>302500</v>
      </c>
      <c r="AD305" s="99">
        <v>-976</v>
      </c>
      <c r="AE305" s="99">
        <v>-0.32</v>
      </c>
      <c r="AF305" t="str">
        <f>IF(AD305&gt;0,"alulértékelt",IF(AD305&lt;0,"felülértékelt","egyensúly"))</f>
        <v>felülértékelt</v>
      </c>
      <c r="AG305" s="206">
        <f>Munka3!AA38</f>
        <v>3.933223140495829E-3</v>
      </c>
      <c r="AI305" s="97" t="s">
        <v>823</v>
      </c>
      <c r="AJ305" s="99">
        <v>0</v>
      </c>
      <c r="AK305" s="99">
        <v>0</v>
      </c>
      <c r="AL305" s="99">
        <v>0</v>
      </c>
      <c r="AM305" s="99">
        <v>12604.3</v>
      </c>
      <c r="AN305" s="99">
        <v>0</v>
      </c>
      <c r="AO305" s="99">
        <v>0</v>
      </c>
      <c r="AP305" s="99">
        <v>89563.1</v>
      </c>
      <c r="AQ305" s="99">
        <v>46124.7</v>
      </c>
      <c r="AR305" s="99">
        <v>51730</v>
      </c>
      <c r="AS305" s="99">
        <v>0</v>
      </c>
      <c r="AT305" s="99">
        <v>0</v>
      </c>
      <c r="AU305" s="99">
        <v>0</v>
      </c>
      <c r="AV305" s="99">
        <v>0</v>
      </c>
      <c r="AW305" s="99">
        <v>0</v>
      </c>
      <c r="AX305" s="99">
        <v>0</v>
      </c>
      <c r="AY305" s="99">
        <v>29549.8</v>
      </c>
      <c r="AZ305" s="99">
        <v>17892</v>
      </c>
      <c r="BA305" s="99">
        <v>0</v>
      </c>
      <c r="BB305" s="99">
        <v>54509.599999999999</v>
      </c>
      <c r="BC305" s="99">
        <v>0</v>
      </c>
      <c r="BD305" s="99">
        <v>0</v>
      </c>
      <c r="BE305" s="99">
        <v>0</v>
      </c>
      <c r="BF305" s="99">
        <v>0</v>
      </c>
      <c r="BG305" s="99">
        <v>0</v>
      </c>
      <c r="BH305" s="99">
        <v>0</v>
      </c>
      <c r="BI305" s="99">
        <v>0</v>
      </c>
      <c r="BJ305" s="99">
        <v>301973.40000000002</v>
      </c>
      <c r="BK305" s="99">
        <v>302500</v>
      </c>
      <c r="BL305" s="99">
        <v>526.6</v>
      </c>
      <c r="BM305" s="99">
        <v>0.17</v>
      </c>
      <c r="BN305" t="str">
        <f t="shared" si="51"/>
        <v>valid</v>
      </c>
      <c r="BO305">
        <f>AE305</f>
        <v>-0.32</v>
      </c>
    </row>
    <row r="306" spans="1:67" ht="15" thickBot="1" x14ac:dyDescent="0.35">
      <c r="A306" s="97" t="s">
        <v>824</v>
      </c>
      <c r="B306" s="140">
        <v>56573.599999999999</v>
      </c>
      <c r="C306" s="140">
        <v>31432.1</v>
      </c>
      <c r="D306" s="140">
        <v>17207.7</v>
      </c>
      <c r="E306" s="140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40">
        <v>20474.7</v>
      </c>
      <c r="L306" s="140">
        <v>14928</v>
      </c>
      <c r="M306" s="119">
        <v>0</v>
      </c>
      <c r="N306" s="119">
        <v>0</v>
      </c>
      <c r="O306" s="119">
        <v>0</v>
      </c>
      <c r="P306" s="140">
        <v>35490.300000000003</v>
      </c>
      <c r="Q306" s="119">
        <v>0</v>
      </c>
      <c r="R306" s="140">
        <v>0</v>
      </c>
      <c r="S306" s="119">
        <v>11441.1</v>
      </c>
      <c r="T306" s="140">
        <v>0</v>
      </c>
      <c r="U306" s="119">
        <v>0</v>
      </c>
      <c r="V306" s="140">
        <v>47218.1</v>
      </c>
      <c r="W306" s="119">
        <v>37321.599999999999</v>
      </c>
      <c r="X306" s="140">
        <v>10111.9</v>
      </c>
      <c r="Y306" s="119">
        <v>0</v>
      </c>
      <c r="Z306" s="119">
        <v>0</v>
      </c>
      <c r="AA306" s="119">
        <v>0</v>
      </c>
      <c r="AB306" s="99">
        <v>282199.2</v>
      </c>
      <c r="AC306" s="99">
        <v>248990</v>
      </c>
      <c r="AD306" s="99">
        <v>-33209.199999999997</v>
      </c>
      <c r="AE306" s="99">
        <v>-13.34</v>
      </c>
      <c r="AF306" t="str">
        <f>IF(AD306&gt;0,"alulértékelt",IF(AD306&lt;0,"felülértékelt","egyensúly"))</f>
        <v>felülértékelt</v>
      </c>
      <c r="AG306" s="206">
        <f>Munka3!AA39</f>
        <v>9.2557130808466156E-2</v>
      </c>
      <c r="AI306" s="97" t="s">
        <v>824</v>
      </c>
      <c r="AJ306" s="99">
        <v>0</v>
      </c>
      <c r="AK306" s="99">
        <v>0</v>
      </c>
      <c r="AL306" s="99">
        <v>0</v>
      </c>
      <c r="AM306" s="99">
        <v>12604.3</v>
      </c>
      <c r="AN306" s="99">
        <v>0</v>
      </c>
      <c r="AO306" s="99">
        <v>0</v>
      </c>
      <c r="AP306" s="99">
        <v>89563.1</v>
      </c>
      <c r="AQ306" s="99">
        <v>46124.7</v>
      </c>
      <c r="AR306" s="99">
        <v>51730</v>
      </c>
      <c r="AS306" s="99">
        <v>0</v>
      </c>
      <c r="AT306" s="99">
        <v>0</v>
      </c>
      <c r="AU306" s="99">
        <v>0</v>
      </c>
      <c r="AV306" s="99">
        <v>0</v>
      </c>
      <c r="AW306" s="99">
        <v>0</v>
      </c>
      <c r="AX306" s="99">
        <v>0</v>
      </c>
      <c r="AY306" s="99">
        <v>29549.8</v>
      </c>
      <c r="AZ306" s="99">
        <v>17892</v>
      </c>
      <c r="BA306" s="99">
        <v>0</v>
      </c>
      <c r="BB306" s="99">
        <v>54509.599999999999</v>
      </c>
      <c r="BC306" s="99">
        <v>0</v>
      </c>
      <c r="BD306" s="99">
        <v>0</v>
      </c>
      <c r="BE306" s="99">
        <v>0</v>
      </c>
      <c r="BF306" s="99">
        <v>0</v>
      </c>
      <c r="BG306" s="99">
        <v>0</v>
      </c>
      <c r="BH306" s="99">
        <v>0</v>
      </c>
      <c r="BI306" s="99">
        <v>0</v>
      </c>
      <c r="BJ306" s="99">
        <v>301973.40000000002</v>
      </c>
      <c r="BK306" s="99">
        <v>248990</v>
      </c>
      <c r="BL306" s="99">
        <v>-52983.4</v>
      </c>
      <c r="BM306" s="99">
        <v>-21.28</v>
      </c>
      <c r="BN306" t="str">
        <f t="shared" si="51"/>
        <v>invalid</v>
      </c>
      <c r="BO306">
        <f>AE306</f>
        <v>-13.34</v>
      </c>
    </row>
    <row r="307" spans="1:67" ht="15" thickBot="1" x14ac:dyDescent="0.35">
      <c r="A307" s="97" t="s">
        <v>825</v>
      </c>
      <c r="B307" s="140">
        <v>56573.599999999999</v>
      </c>
      <c r="C307" s="140">
        <v>52709</v>
      </c>
      <c r="D307" s="140">
        <v>24333.8</v>
      </c>
      <c r="E307" s="140">
        <v>67153.3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40">
        <v>5575</v>
      </c>
      <c r="L307" s="140">
        <v>19586.900000000001</v>
      </c>
      <c r="M307" s="119">
        <v>0</v>
      </c>
      <c r="N307" s="119">
        <v>0</v>
      </c>
      <c r="O307" s="119">
        <v>1890.5</v>
      </c>
      <c r="P307" s="140">
        <v>16057.7</v>
      </c>
      <c r="Q307" s="119">
        <v>4935.5</v>
      </c>
      <c r="R307" s="140">
        <v>0</v>
      </c>
      <c r="S307" s="119">
        <v>0</v>
      </c>
      <c r="T307" s="140">
        <v>2286.6</v>
      </c>
      <c r="U307" s="119">
        <v>0</v>
      </c>
      <c r="V307" s="140">
        <v>66269.5</v>
      </c>
      <c r="W307" s="119">
        <v>0</v>
      </c>
      <c r="X307" s="140">
        <v>10111.9</v>
      </c>
      <c r="Y307" s="119">
        <v>0</v>
      </c>
      <c r="Z307" s="119">
        <v>0</v>
      </c>
      <c r="AA307" s="119">
        <v>0</v>
      </c>
      <c r="AB307" s="99">
        <v>327483.40000000002</v>
      </c>
      <c r="AC307" s="99">
        <v>329040</v>
      </c>
      <c r="AD307" s="99">
        <v>1556.6</v>
      </c>
      <c r="AE307" s="99">
        <v>0.47</v>
      </c>
      <c r="AF307" t="str">
        <f>IF(AD307&gt;0,"alulértékelt",IF(AD307&lt;0,"felülértékelt","egyensúly"))</f>
        <v>alulértékelt</v>
      </c>
      <c r="AG307" s="206">
        <f>Munka3!AA40</f>
        <v>-3.3734500364626542E-5</v>
      </c>
      <c r="AI307" s="97" t="s">
        <v>825</v>
      </c>
      <c r="AJ307" s="99">
        <v>0</v>
      </c>
      <c r="AK307" s="99">
        <v>0</v>
      </c>
      <c r="AL307" s="99">
        <v>0</v>
      </c>
      <c r="AM307" s="99">
        <v>0</v>
      </c>
      <c r="AN307" s="99">
        <v>0</v>
      </c>
      <c r="AO307" s="99">
        <v>0</v>
      </c>
      <c r="AP307" s="99">
        <v>89563.1</v>
      </c>
      <c r="AQ307" s="99">
        <v>0</v>
      </c>
      <c r="AR307" s="99">
        <v>51730</v>
      </c>
      <c r="AS307" s="99">
        <v>0</v>
      </c>
      <c r="AT307" s="99">
        <v>0</v>
      </c>
      <c r="AU307" s="99">
        <v>0</v>
      </c>
      <c r="AV307" s="99">
        <v>0</v>
      </c>
      <c r="AW307" s="99">
        <v>0</v>
      </c>
      <c r="AX307" s="99">
        <v>0</v>
      </c>
      <c r="AY307" s="99">
        <v>0</v>
      </c>
      <c r="AZ307" s="99">
        <v>17892</v>
      </c>
      <c r="BA307" s="99">
        <v>0</v>
      </c>
      <c r="BB307" s="99">
        <v>27006.400000000001</v>
      </c>
      <c r="BC307" s="99">
        <v>0</v>
      </c>
      <c r="BD307" s="99">
        <v>0</v>
      </c>
      <c r="BE307" s="99">
        <v>102919.4</v>
      </c>
      <c r="BF307" s="99">
        <v>0</v>
      </c>
      <c r="BG307" s="99">
        <v>0</v>
      </c>
      <c r="BH307" s="99">
        <v>0</v>
      </c>
      <c r="BI307" s="99">
        <v>0</v>
      </c>
      <c r="BJ307" s="99">
        <v>289110.90000000002</v>
      </c>
      <c r="BK307" s="99">
        <v>329040</v>
      </c>
      <c r="BL307" s="99">
        <v>39929.1</v>
      </c>
      <c r="BM307" s="99">
        <v>12.14</v>
      </c>
      <c r="BN307" t="str">
        <f t="shared" si="51"/>
        <v>invalid</v>
      </c>
      <c r="BO307">
        <f>AE307</f>
        <v>0.47</v>
      </c>
    </row>
    <row r="308" spans="1:67" ht="15" thickBot="1" x14ac:dyDescent="0.35">
      <c r="A308" s="97" t="s">
        <v>826</v>
      </c>
      <c r="B308" s="140">
        <v>52496</v>
      </c>
      <c r="C308" s="140">
        <v>31432.1</v>
      </c>
      <c r="D308" s="140">
        <v>103453.8</v>
      </c>
      <c r="E308" s="140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40">
        <v>5575</v>
      </c>
      <c r="L308" s="140">
        <v>19586.900000000001</v>
      </c>
      <c r="M308" s="119">
        <v>0</v>
      </c>
      <c r="N308" s="119">
        <v>0</v>
      </c>
      <c r="O308" s="119">
        <v>0</v>
      </c>
      <c r="P308" s="140">
        <v>16057.7</v>
      </c>
      <c r="Q308" s="119">
        <v>4935.5</v>
      </c>
      <c r="R308" s="140">
        <v>5207.7</v>
      </c>
      <c r="S308" s="119">
        <v>0</v>
      </c>
      <c r="T308" s="140">
        <v>0</v>
      </c>
      <c r="U308" s="119">
        <v>0</v>
      </c>
      <c r="V308" s="140">
        <v>47218.1</v>
      </c>
      <c r="W308" s="119">
        <v>52333.3</v>
      </c>
      <c r="X308" s="140">
        <v>10111.9</v>
      </c>
      <c r="Y308" s="119">
        <v>0</v>
      </c>
      <c r="Z308" s="119">
        <v>0</v>
      </c>
      <c r="AA308" s="119">
        <v>0</v>
      </c>
      <c r="AB308" s="99">
        <v>348408</v>
      </c>
      <c r="AC308" s="99">
        <v>336820</v>
      </c>
      <c r="AD308" s="99">
        <v>-11588</v>
      </c>
      <c r="AE308" s="99">
        <v>-3.44</v>
      </c>
      <c r="AF308" t="str">
        <f>IF(AD308&gt;0,"alulértékelt",IF(AD308&lt;0,"felülértékelt","egyensúly"))</f>
        <v>felülértékelt</v>
      </c>
      <c r="AG308" s="206">
        <f>Munka3!AA41</f>
        <v>2.98402707677691E-2</v>
      </c>
      <c r="AI308" s="97" t="s">
        <v>826</v>
      </c>
      <c r="AJ308" s="99">
        <v>0</v>
      </c>
      <c r="AK308" s="99">
        <v>0</v>
      </c>
      <c r="AL308" s="99">
        <v>0</v>
      </c>
      <c r="AM308" s="99">
        <v>12604.3</v>
      </c>
      <c r="AN308" s="99">
        <v>0</v>
      </c>
      <c r="AO308" s="99">
        <v>0</v>
      </c>
      <c r="AP308" s="99">
        <v>89563.1</v>
      </c>
      <c r="AQ308" s="99">
        <v>46124.7</v>
      </c>
      <c r="AR308" s="99">
        <v>51730</v>
      </c>
      <c r="AS308" s="99">
        <v>0</v>
      </c>
      <c r="AT308" s="99">
        <v>0</v>
      </c>
      <c r="AU308" s="99">
        <v>0</v>
      </c>
      <c r="AV308" s="99">
        <v>0</v>
      </c>
      <c r="AW308" s="99">
        <v>0</v>
      </c>
      <c r="AX308" s="99">
        <v>0</v>
      </c>
      <c r="AY308" s="99">
        <v>0</v>
      </c>
      <c r="AZ308" s="99">
        <v>0</v>
      </c>
      <c r="BA308" s="99">
        <v>0</v>
      </c>
      <c r="BB308" s="99">
        <v>64830.5</v>
      </c>
      <c r="BC308" s="99">
        <v>0</v>
      </c>
      <c r="BD308" s="99">
        <v>0</v>
      </c>
      <c r="BE308" s="99">
        <v>0</v>
      </c>
      <c r="BF308" s="99">
        <v>0</v>
      </c>
      <c r="BG308" s="99">
        <v>0</v>
      </c>
      <c r="BH308" s="99">
        <v>0</v>
      </c>
      <c r="BI308" s="99">
        <v>0</v>
      </c>
      <c r="BJ308" s="99">
        <v>264852.59999999998</v>
      </c>
      <c r="BK308" s="99">
        <v>336820</v>
      </c>
      <c r="BL308" s="99">
        <v>71967.399999999994</v>
      </c>
      <c r="BM308" s="99">
        <v>21.37</v>
      </c>
      <c r="BN308" t="str">
        <f t="shared" si="51"/>
        <v>valid</v>
      </c>
      <c r="BO308">
        <f>AE308</f>
        <v>-3.44</v>
      </c>
    </row>
    <row r="309" spans="1:67" ht="15" thickBot="1" x14ac:dyDescent="0.35">
      <c r="A309" s="97" t="s">
        <v>827</v>
      </c>
      <c r="B309" s="140">
        <v>52496</v>
      </c>
      <c r="C309" s="140">
        <v>31432.1</v>
      </c>
      <c r="D309" s="140">
        <v>103453.8</v>
      </c>
      <c r="E309" s="140">
        <v>41658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40">
        <v>5575</v>
      </c>
      <c r="L309" s="140">
        <v>19586.900000000001</v>
      </c>
      <c r="M309" s="119">
        <v>0</v>
      </c>
      <c r="N309" s="119">
        <v>0</v>
      </c>
      <c r="O309" s="119">
        <v>0</v>
      </c>
      <c r="P309" s="140">
        <v>16057.7</v>
      </c>
      <c r="Q309" s="119">
        <v>4935.5</v>
      </c>
      <c r="R309" s="140">
        <v>5207.7</v>
      </c>
      <c r="S309" s="119">
        <v>0</v>
      </c>
      <c r="T309" s="140">
        <v>2286.6</v>
      </c>
      <c r="U309" s="119">
        <v>0</v>
      </c>
      <c r="V309" s="140">
        <v>47218.1</v>
      </c>
      <c r="W309" s="119">
        <v>3311.8</v>
      </c>
      <c r="X309" s="140">
        <v>10111.9</v>
      </c>
      <c r="Y309" s="119">
        <v>0</v>
      </c>
      <c r="Z309" s="119">
        <v>0</v>
      </c>
      <c r="AA309" s="119">
        <v>0</v>
      </c>
      <c r="AB309" s="99">
        <v>343331.1</v>
      </c>
      <c r="AC309" s="99">
        <v>356945</v>
      </c>
      <c r="AD309" s="99">
        <v>13613.9</v>
      </c>
      <c r="AE309" s="99">
        <v>3.81</v>
      </c>
      <c r="AF309" t="str">
        <f>IF(AD309&gt;0,"alulértékelt",IF(AD309&lt;0,"felülértékelt","egyensúly"))</f>
        <v>alulértékelt</v>
      </c>
      <c r="AG309" s="206">
        <f>Munka3!AA42</f>
        <v>-2.8223395761251765E-2</v>
      </c>
      <c r="AI309" s="97" t="s">
        <v>827</v>
      </c>
      <c r="AJ309" s="99">
        <v>0</v>
      </c>
      <c r="AK309" s="99">
        <v>0</v>
      </c>
      <c r="AL309" s="99">
        <v>0</v>
      </c>
      <c r="AM309" s="99">
        <v>12604.3</v>
      </c>
      <c r="AN309" s="99">
        <v>0</v>
      </c>
      <c r="AO309" s="99">
        <v>0</v>
      </c>
      <c r="AP309" s="99">
        <v>89563.1</v>
      </c>
      <c r="AQ309" s="99">
        <v>46124.7</v>
      </c>
      <c r="AR309" s="99">
        <v>51730</v>
      </c>
      <c r="AS309" s="99">
        <v>0</v>
      </c>
      <c r="AT309" s="99">
        <v>0</v>
      </c>
      <c r="AU309" s="99">
        <v>0</v>
      </c>
      <c r="AV309" s="99">
        <v>0</v>
      </c>
      <c r="AW309" s="99">
        <v>0</v>
      </c>
      <c r="AX309" s="99">
        <v>0</v>
      </c>
      <c r="AY309" s="99">
        <v>0</v>
      </c>
      <c r="AZ309" s="99">
        <v>0</v>
      </c>
      <c r="BA309" s="99">
        <v>0</v>
      </c>
      <c r="BB309" s="99">
        <v>54509.599999999999</v>
      </c>
      <c r="BC309" s="99">
        <v>0</v>
      </c>
      <c r="BD309" s="99">
        <v>0</v>
      </c>
      <c r="BE309" s="99">
        <v>98842.9</v>
      </c>
      <c r="BF309" s="99">
        <v>0</v>
      </c>
      <c r="BG309" s="99">
        <v>0</v>
      </c>
      <c r="BH309" s="99">
        <v>0</v>
      </c>
      <c r="BI309" s="99">
        <v>0</v>
      </c>
      <c r="BJ309" s="99">
        <v>353374.5</v>
      </c>
      <c r="BK309" s="99">
        <v>356945</v>
      </c>
      <c r="BL309" s="99">
        <v>3570.5</v>
      </c>
      <c r="BM309" s="99">
        <v>1</v>
      </c>
      <c r="BN309" t="str">
        <f t="shared" si="51"/>
        <v>invalid</v>
      </c>
      <c r="BO309">
        <f>AE309</f>
        <v>3.81</v>
      </c>
    </row>
    <row r="310" spans="1:67" ht="15" thickBot="1" x14ac:dyDescent="0.35">
      <c r="A310" s="97" t="s">
        <v>828</v>
      </c>
      <c r="B310" s="140">
        <v>56573.599999999999</v>
      </c>
      <c r="C310" s="140">
        <v>52709</v>
      </c>
      <c r="D310" s="140">
        <v>17207.7</v>
      </c>
      <c r="E310" s="140">
        <v>67153.3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40">
        <v>20474.7</v>
      </c>
      <c r="L310" s="140">
        <v>14928</v>
      </c>
      <c r="M310" s="119">
        <v>0</v>
      </c>
      <c r="N310" s="119">
        <v>0</v>
      </c>
      <c r="O310" s="119">
        <v>1890.5</v>
      </c>
      <c r="P310" s="140">
        <v>35490.300000000003</v>
      </c>
      <c r="Q310" s="119">
        <v>0</v>
      </c>
      <c r="R310" s="140">
        <v>0</v>
      </c>
      <c r="S310" s="119">
        <v>11441.1</v>
      </c>
      <c r="T310" s="140">
        <v>5377.9</v>
      </c>
      <c r="U310" s="119">
        <v>0</v>
      </c>
      <c r="V310" s="140">
        <v>47218.1</v>
      </c>
      <c r="W310" s="119">
        <v>0</v>
      </c>
      <c r="X310" s="140">
        <v>10111.9</v>
      </c>
      <c r="Y310" s="119">
        <v>0</v>
      </c>
      <c r="Z310" s="119">
        <v>0</v>
      </c>
      <c r="AA310" s="119">
        <v>0</v>
      </c>
      <c r="AB310" s="99">
        <v>340576.2</v>
      </c>
      <c r="AC310" s="99">
        <v>342195</v>
      </c>
      <c r="AD310" s="99">
        <v>1618.8</v>
      </c>
      <c r="AE310" s="99">
        <v>0.47</v>
      </c>
      <c r="AF310" t="str">
        <f>IF(AD310&gt;0,"alulértékelt",IF(AD310&lt;0,"felülértékelt","egyensúly"))</f>
        <v>alulértékelt</v>
      </c>
      <c r="AG310" s="206">
        <f>Munka3!AA43</f>
        <v>-3.2145414164438406E-5</v>
      </c>
      <c r="AI310" s="97" t="s">
        <v>828</v>
      </c>
      <c r="AJ310" s="99">
        <v>0</v>
      </c>
      <c r="AK310" s="99">
        <v>0</v>
      </c>
      <c r="AL310" s="99">
        <v>0</v>
      </c>
      <c r="AM310" s="99">
        <v>0</v>
      </c>
      <c r="AN310" s="99">
        <v>0</v>
      </c>
      <c r="AO310" s="99">
        <v>0</v>
      </c>
      <c r="AP310" s="99">
        <v>89563.1</v>
      </c>
      <c r="AQ310" s="99">
        <v>0</v>
      </c>
      <c r="AR310" s="99">
        <v>51730</v>
      </c>
      <c r="AS310" s="99">
        <v>0</v>
      </c>
      <c r="AT310" s="99">
        <v>0</v>
      </c>
      <c r="AU310" s="99">
        <v>0</v>
      </c>
      <c r="AV310" s="99">
        <v>0</v>
      </c>
      <c r="AW310" s="99">
        <v>0</v>
      </c>
      <c r="AX310" s="99">
        <v>0</v>
      </c>
      <c r="AY310" s="99">
        <v>29549.8</v>
      </c>
      <c r="AZ310" s="99">
        <v>17892</v>
      </c>
      <c r="BA310" s="99">
        <v>0</v>
      </c>
      <c r="BB310" s="99">
        <v>4890.8</v>
      </c>
      <c r="BC310" s="99">
        <v>0</v>
      </c>
      <c r="BD310" s="99">
        <v>0</v>
      </c>
      <c r="BE310" s="99">
        <v>98842.9</v>
      </c>
      <c r="BF310" s="99">
        <v>0</v>
      </c>
      <c r="BG310" s="99">
        <v>0</v>
      </c>
      <c r="BH310" s="99">
        <v>0</v>
      </c>
      <c r="BI310" s="99">
        <v>0</v>
      </c>
      <c r="BJ310" s="99">
        <v>292468.59999999998</v>
      </c>
      <c r="BK310" s="99">
        <v>342195</v>
      </c>
      <c r="BL310" s="99">
        <v>49726.400000000001</v>
      </c>
      <c r="BM310" s="99">
        <v>14.53</v>
      </c>
      <c r="BN310" t="str">
        <f t="shared" si="51"/>
        <v>invalid</v>
      </c>
      <c r="BO310">
        <f>AE310</f>
        <v>0.47</v>
      </c>
    </row>
    <row r="311" spans="1:67" ht="15" thickBot="1" x14ac:dyDescent="0.35">
      <c r="A311" s="97" t="s">
        <v>829</v>
      </c>
      <c r="B311" s="140">
        <v>56573.599999999999</v>
      </c>
      <c r="C311" s="140">
        <v>52709</v>
      </c>
      <c r="D311" s="140">
        <v>17207.7</v>
      </c>
      <c r="E311" s="140">
        <v>166438.39999999999</v>
      </c>
      <c r="F311" s="119">
        <v>0</v>
      </c>
      <c r="G311" s="119">
        <v>0</v>
      </c>
      <c r="H311" s="119">
        <v>0</v>
      </c>
      <c r="I311" s="119">
        <v>0</v>
      </c>
      <c r="J311" s="119">
        <v>6925.1</v>
      </c>
      <c r="K311" s="140">
        <v>8540.9</v>
      </c>
      <c r="L311" s="140">
        <v>14928</v>
      </c>
      <c r="M311" s="119">
        <v>0</v>
      </c>
      <c r="N311" s="119">
        <v>0</v>
      </c>
      <c r="O311" s="119">
        <v>1890.5</v>
      </c>
      <c r="P311" s="140">
        <v>35490.300000000003</v>
      </c>
      <c r="Q311" s="119">
        <v>0</v>
      </c>
      <c r="R311" s="140">
        <v>0</v>
      </c>
      <c r="S311" s="119">
        <v>11441.1</v>
      </c>
      <c r="T311" s="140">
        <v>5602.9</v>
      </c>
      <c r="U311" s="119">
        <v>0</v>
      </c>
      <c r="V311" s="140">
        <v>47218.1</v>
      </c>
      <c r="W311" s="119">
        <v>0</v>
      </c>
      <c r="X311" s="140">
        <v>10111.9</v>
      </c>
      <c r="Y311" s="119">
        <v>0</v>
      </c>
      <c r="Z311" s="119">
        <v>0</v>
      </c>
      <c r="AA311" s="119">
        <v>0</v>
      </c>
      <c r="AB311" s="99">
        <v>435077.5</v>
      </c>
      <c r="AC311" s="99">
        <v>424880</v>
      </c>
      <c r="AD311" s="99">
        <v>-10197.5</v>
      </c>
      <c r="AE311" s="99">
        <v>-2.4</v>
      </c>
      <c r="AF311" t="str">
        <f>IF(AD311&gt;0,"alulértékelt",IF(AD311&lt;0,"felülértékelt","egyensúly"))</f>
        <v>felülértékelt</v>
      </c>
      <c r="AG311" s="206">
        <f>Munka3!AA44</f>
        <v>1.7783844850310128E-3</v>
      </c>
      <c r="AI311" s="97" t="s">
        <v>829</v>
      </c>
      <c r="AJ311" s="99">
        <v>0</v>
      </c>
      <c r="AK311" s="99">
        <v>0</v>
      </c>
      <c r="AL311" s="99">
        <v>0</v>
      </c>
      <c r="AM311" s="99">
        <v>0</v>
      </c>
      <c r="AN311" s="99">
        <v>0</v>
      </c>
      <c r="AO311" s="99">
        <v>0</v>
      </c>
      <c r="AP311" s="99">
        <v>0</v>
      </c>
      <c r="AQ311" s="99">
        <v>0</v>
      </c>
      <c r="AR311" s="99">
        <v>0</v>
      </c>
      <c r="AS311" s="99">
        <v>0</v>
      </c>
      <c r="AT311" s="99">
        <v>0</v>
      </c>
      <c r="AU311" s="99">
        <v>0</v>
      </c>
      <c r="AV311" s="99">
        <v>0</v>
      </c>
      <c r="AW311" s="99">
        <v>0</v>
      </c>
      <c r="AX311" s="99">
        <v>0</v>
      </c>
      <c r="AY311" s="99">
        <v>29549.8</v>
      </c>
      <c r="AZ311" s="99">
        <v>17892</v>
      </c>
      <c r="BA311" s="99">
        <v>0</v>
      </c>
      <c r="BB311" s="99">
        <v>0</v>
      </c>
      <c r="BC311" s="99">
        <v>0</v>
      </c>
      <c r="BD311" s="99">
        <v>0</v>
      </c>
      <c r="BE311" s="99">
        <v>351444</v>
      </c>
      <c r="BF311" s="99">
        <v>0</v>
      </c>
      <c r="BG311" s="99">
        <v>0</v>
      </c>
      <c r="BH311" s="99">
        <v>0</v>
      </c>
      <c r="BI311" s="99">
        <v>0</v>
      </c>
      <c r="BJ311" s="99">
        <v>398885.8</v>
      </c>
      <c r="BK311" s="99">
        <v>424880</v>
      </c>
      <c r="BL311" s="99">
        <v>25994.2</v>
      </c>
      <c r="BM311" s="99">
        <v>6.12</v>
      </c>
      <c r="BN311" t="str">
        <f t="shared" si="51"/>
        <v>valid</v>
      </c>
      <c r="BO311">
        <f>AE311</f>
        <v>-2.4</v>
      </c>
    </row>
    <row r="312" spans="1:67" ht="15" thickBot="1" x14ac:dyDescent="0.35">
      <c r="A312" s="97" t="s">
        <v>830</v>
      </c>
      <c r="B312" s="140">
        <v>52496</v>
      </c>
      <c r="C312" s="140">
        <v>4540.3999999999996</v>
      </c>
      <c r="D312" s="140">
        <v>17207.7</v>
      </c>
      <c r="E312" s="140">
        <v>41658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40">
        <v>5575</v>
      </c>
      <c r="L312" s="140">
        <v>0</v>
      </c>
      <c r="M312" s="119">
        <v>0</v>
      </c>
      <c r="N312" s="119">
        <v>102970.6</v>
      </c>
      <c r="O312" s="119">
        <v>0</v>
      </c>
      <c r="P312" s="140">
        <v>16057.7</v>
      </c>
      <c r="Q312" s="119">
        <v>4935.5</v>
      </c>
      <c r="R312" s="140">
        <v>5207.7</v>
      </c>
      <c r="S312" s="119">
        <v>0</v>
      </c>
      <c r="T312" s="140">
        <v>0</v>
      </c>
      <c r="U312" s="119">
        <v>0</v>
      </c>
      <c r="V312" s="140">
        <v>0</v>
      </c>
      <c r="W312" s="119">
        <v>0</v>
      </c>
      <c r="X312" s="140">
        <v>10111.9</v>
      </c>
      <c r="Y312" s="119">
        <v>0</v>
      </c>
      <c r="Z312" s="119">
        <v>0</v>
      </c>
      <c r="AA312" s="119">
        <v>0</v>
      </c>
      <c r="AB312" s="99">
        <v>260760.6</v>
      </c>
      <c r="AC312" s="99">
        <v>262000</v>
      </c>
      <c r="AD312" s="99">
        <v>1239.4000000000001</v>
      </c>
      <c r="AE312" s="99">
        <v>0.47</v>
      </c>
      <c r="AF312" t="str">
        <f>IF(AD312&gt;0,"alulértékelt",IF(AD312&lt;0,"felülértékelt","egyensúly"))</f>
        <v>alulértékelt</v>
      </c>
      <c r="AG312" s="206">
        <f>Munka3!AA45</f>
        <v>-2.4861068702290098E-2</v>
      </c>
      <c r="AI312" s="97" t="s">
        <v>830</v>
      </c>
      <c r="AJ312" s="99">
        <v>0</v>
      </c>
      <c r="AK312" s="99">
        <v>0</v>
      </c>
      <c r="AL312" s="99">
        <v>0</v>
      </c>
      <c r="AM312" s="99">
        <v>12604.3</v>
      </c>
      <c r="AN312" s="99">
        <v>0</v>
      </c>
      <c r="AO312" s="99">
        <v>0</v>
      </c>
      <c r="AP312" s="99">
        <v>89563.1</v>
      </c>
      <c r="AQ312" s="99">
        <v>46124.7</v>
      </c>
      <c r="AR312" s="99">
        <v>51730</v>
      </c>
      <c r="AS312" s="99">
        <v>0</v>
      </c>
      <c r="AT312" s="99">
        <v>0</v>
      </c>
      <c r="AU312" s="99">
        <v>0</v>
      </c>
      <c r="AV312" s="99">
        <v>0</v>
      </c>
      <c r="AW312" s="99">
        <v>0</v>
      </c>
      <c r="AX312" s="99">
        <v>0</v>
      </c>
      <c r="AY312" s="99">
        <v>0</v>
      </c>
      <c r="AZ312" s="99">
        <v>0</v>
      </c>
      <c r="BA312" s="99">
        <v>0</v>
      </c>
      <c r="BB312" s="99">
        <v>54509.599999999999</v>
      </c>
      <c r="BC312" s="99">
        <v>0</v>
      </c>
      <c r="BD312" s="99">
        <v>0</v>
      </c>
      <c r="BE312" s="99">
        <v>102919.4</v>
      </c>
      <c r="BF312" s="99">
        <v>0</v>
      </c>
      <c r="BG312" s="99">
        <v>0</v>
      </c>
      <c r="BH312" s="99">
        <v>0</v>
      </c>
      <c r="BI312" s="99">
        <v>0</v>
      </c>
      <c r="BJ312" s="99">
        <v>357451</v>
      </c>
      <c r="BK312" s="99">
        <v>262000</v>
      </c>
      <c r="BL312" s="99">
        <v>-95451</v>
      </c>
      <c r="BM312" s="99">
        <v>-36.43</v>
      </c>
      <c r="BN312" t="str">
        <f t="shared" si="51"/>
        <v>valid</v>
      </c>
      <c r="BO312">
        <f>AE312</f>
        <v>0.47</v>
      </c>
    </row>
    <row r="313" spans="1:67" ht="15" thickBot="1" x14ac:dyDescent="0.35">
      <c r="A313" s="97" t="s">
        <v>831</v>
      </c>
      <c r="B313" s="140">
        <v>71588.7</v>
      </c>
      <c r="C313" s="140">
        <v>4289.1000000000004</v>
      </c>
      <c r="D313" s="140">
        <v>3756.6</v>
      </c>
      <c r="E313" s="140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40">
        <v>0</v>
      </c>
      <c r="L313" s="140">
        <v>0</v>
      </c>
      <c r="M313" s="119">
        <v>0</v>
      </c>
      <c r="N313" s="119">
        <v>102970.6</v>
      </c>
      <c r="O313" s="119">
        <v>0</v>
      </c>
      <c r="P313" s="140">
        <v>16057.7</v>
      </c>
      <c r="Q313" s="119">
        <v>4935.5</v>
      </c>
      <c r="R313" s="140">
        <v>5207.7</v>
      </c>
      <c r="S313" s="119">
        <v>0</v>
      </c>
      <c r="T313" s="140">
        <v>0</v>
      </c>
      <c r="U313" s="119">
        <v>0</v>
      </c>
      <c r="V313" s="140">
        <v>47218.1</v>
      </c>
      <c r="W313" s="119">
        <v>37321.599999999999</v>
      </c>
      <c r="X313" s="140">
        <v>10111.9</v>
      </c>
      <c r="Y313" s="119">
        <v>0</v>
      </c>
      <c r="Z313" s="119">
        <v>0</v>
      </c>
      <c r="AA313" s="119">
        <v>0</v>
      </c>
      <c r="AB313" s="99">
        <v>303457.59999999998</v>
      </c>
      <c r="AC313" s="99">
        <v>304900</v>
      </c>
      <c r="AD313" s="99">
        <v>1442.4</v>
      </c>
      <c r="AE313" s="99">
        <v>0.47</v>
      </c>
      <c r="AF313" t="str">
        <f>IF(AD313&gt;0,"alulértékelt",IF(AD313&lt;0,"felülértékelt","egyensúly"))</f>
        <v>alulértékelt</v>
      </c>
      <c r="AG313" s="206">
        <f>Munka3!AA46</f>
        <v>-3.9691702197442169E-3</v>
      </c>
      <c r="AI313" s="97" t="s">
        <v>831</v>
      </c>
      <c r="AJ313" s="99">
        <v>0</v>
      </c>
      <c r="AK313" s="99">
        <v>0</v>
      </c>
      <c r="AL313" s="99">
        <v>0</v>
      </c>
      <c r="AM313" s="99">
        <v>12604.3</v>
      </c>
      <c r="AN313" s="99">
        <v>0</v>
      </c>
      <c r="AO313" s="99">
        <v>0</v>
      </c>
      <c r="AP313" s="99">
        <v>89563.1</v>
      </c>
      <c r="AQ313" s="99">
        <v>109442.7</v>
      </c>
      <c r="AR313" s="99">
        <v>51730</v>
      </c>
      <c r="AS313" s="99">
        <v>0</v>
      </c>
      <c r="AT313" s="99">
        <v>0</v>
      </c>
      <c r="AU313" s="99">
        <v>0</v>
      </c>
      <c r="AV313" s="99">
        <v>0</v>
      </c>
      <c r="AW313" s="99">
        <v>0</v>
      </c>
      <c r="AX313" s="99">
        <v>0</v>
      </c>
      <c r="AY313" s="99">
        <v>0</v>
      </c>
      <c r="AZ313" s="99">
        <v>0</v>
      </c>
      <c r="BA313" s="99">
        <v>0</v>
      </c>
      <c r="BB313" s="99">
        <v>64830.5</v>
      </c>
      <c r="BC313" s="99">
        <v>0</v>
      </c>
      <c r="BD313" s="99">
        <v>0</v>
      </c>
      <c r="BE313" s="99">
        <v>0</v>
      </c>
      <c r="BF313" s="99">
        <v>0</v>
      </c>
      <c r="BG313" s="99">
        <v>0</v>
      </c>
      <c r="BH313" s="99">
        <v>0</v>
      </c>
      <c r="BI313" s="99">
        <v>0</v>
      </c>
      <c r="BJ313" s="99">
        <v>328170.59999999998</v>
      </c>
      <c r="BK313" s="99">
        <v>304900</v>
      </c>
      <c r="BL313" s="99">
        <v>-23270.6</v>
      </c>
      <c r="BM313" s="99">
        <v>-7.63</v>
      </c>
      <c r="BN313" t="str">
        <f t="shared" si="51"/>
        <v>valid</v>
      </c>
      <c r="BO313">
        <f>AE313</f>
        <v>0.47</v>
      </c>
    </row>
    <row r="314" spans="1:67" ht="15" thickBot="1" x14ac:dyDescent="0.35">
      <c r="A314" s="97" t="s">
        <v>832</v>
      </c>
      <c r="B314" s="140">
        <v>56573.599999999999</v>
      </c>
      <c r="C314" s="140">
        <v>52709</v>
      </c>
      <c r="D314" s="140">
        <v>17207.7</v>
      </c>
      <c r="E314" s="140">
        <v>166438.39999999999</v>
      </c>
      <c r="F314" s="119">
        <v>0</v>
      </c>
      <c r="G314" s="119">
        <v>0</v>
      </c>
      <c r="H314" s="119">
        <v>0</v>
      </c>
      <c r="I314" s="119">
        <v>0</v>
      </c>
      <c r="J314" s="119">
        <v>6925.1</v>
      </c>
      <c r="K314" s="140">
        <v>8540.9</v>
      </c>
      <c r="L314" s="140">
        <v>14928</v>
      </c>
      <c r="M314" s="119">
        <v>0</v>
      </c>
      <c r="N314" s="119">
        <v>0</v>
      </c>
      <c r="O314" s="119">
        <v>1890.5</v>
      </c>
      <c r="P314" s="140">
        <v>35490.300000000003</v>
      </c>
      <c r="Q314" s="119">
        <v>0</v>
      </c>
      <c r="R314" s="140">
        <v>0</v>
      </c>
      <c r="S314" s="119">
        <v>0</v>
      </c>
      <c r="T314" s="140">
        <v>5602.9</v>
      </c>
      <c r="U314" s="119">
        <v>0</v>
      </c>
      <c r="V314" s="140">
        <v>47218.1</v>
      </c>
      <c r="W314" s="119">
        <v>0</v>
      </c>
      <c r="X314" s="140">
        <v>10111.9</v>
      </c>
      <c r="Y314" s="119">
        <v>0</v>
      </c>
      <c r="Z314" s="119">
        <v>0</v>
      </c>
      <c r="AA314" s="119">
        <v>0</v>
      </c>
      <c r="AB314" s="99">
        <v>423636.4</v>
      </c>
      <c r="AC314" s="99">
        <v>426420</v>
      </c>
      <c r="AD314" s="99">
        <v>2783.6</v>
      </c>
      <c r="AE314" s="99">
        <v>0.65</v>
      </c>
      <c r="AF314" t="str">
        <f>IF(AD314&gt;0,"alulértékelt",IF(AD314&lt;0,"felülértékelt","egyensúly"))</f>
        <v>alulértékelt</v>
      </c>
      <c r="AG314" s="206">
        <f>Munka3!AA47</f>
        <v>-1.8395009614934179E-3</v>
      </c>
      <c r="AI314" s="97" t="s">
        <v>832</v>
      </c>
      <c r="AJ314" s="99">
        <v>0</v>
      </c>
      <c r="AK314" s="99">
        <v>0</v>
      </c>
      <c r="AL314" s="99">
        <v>0</v>
      </c>
      <c r="AM314" s="99">
        <v>0</v>
      </c>
      <c r="AN314" s="99">
        <v>0</v>
      </c>
      <c r="AO314" s="99">
        <v>0</v>
      </c>
      <c r="AP314" s="99">
        <v>0</v>
      </c>
      <c r="AQ314" s="99">
        <v>0</v>
      </c>
      <c r="AR314" s="99">
        <v>0</v>
      </c>
      <c r="AS314" s="99">
        <v>0</v>
      </c>
      <c r="AT314" s="99">
        <v>0</v>
      </c>
      <c r="AU314" s="99">
        <v>0</v>
      </c>
      <c r="AV314" s="99">
        <v>0</v>
      </c>
      <c r="AW314" s="99">
        <v>0</v>
      </c>
      <c r="AX314" s="99">
        <v>0</v>
      </c>
      <c r="AY314" s="99">
        <v>29549.8</v>
      </c>
      <c r="AZ314" s="99">
        <v>17892</v>
      </c>
      <c r="BA314" s="99">
        <v>0</v>
      </c>
      <c r="BB314" s="99">
        <v>0</v>
      </c>
      <c r="BC314" s="99">
        <v>0</v>
      </c>
      <c r="BD314" s="99">
        <v>0</v>
      </c>
      <c r="BE314" s="99">
        <v>351444</v>
      </c>
      <c r="BF314" s="99">
        <v>0</v>
      </c>
      <c r="BG314" s="99">
        <v>0</v>
      </c>
      <c r="BH314" s="99">
        <v>0</v>
      </c>
      <c r="BI314" s="99">
        <v>0</v>
      </c>
      <c r="BJ314" s="99">
        <v>398885.8</v>
      </c>
      <c r="BK314" s="99">
        <v>426420</v>
      </c>
      <c r="BL314" s="99">
        <v>27534.2</v>
      </c>
      <c r="BM314" s="99">
        <v>6.46</v>
      </c>
      <c r="BN314" t="str">
        <f t="shared" si="51"/>
        <v>invalid</v>
      </c>
      <c r="BO314">
        <f>AE314</f>
        <v>0.65</v>
      </c>
    </row>
    <row r="315" spans="1:67" ht="15" thickBot="1" x14ac:dyDescent="0.35">
      <c r="A315" s="97" t="s">
        <v>833</v>
      </c>
      <c r="B315" s="140">
        <v>56573.599999999999</v>
      </c>
      <c r="C315" s="140">
        <v>52709</v>
      </c>
      <c r="D315" s="140">
        <v>103453.8</v>
      </c>
      <c r="E315" s="140">
        <v>67153.3</v>
      </c>
      <c r="F315" s="119">
        <v>0</v>
      </c>
      <c r="G315" s="119">
        <v>0</v>
      </c>
      <c r="H315" s="119">
        <v>0</v>
      </c>
      <c r="I315" s="119">
        <v>0</v>
      </c>
      <c r="J315" s="119">
        <v>0</v>
      </c>
      <c r="K315" s="140">
        <v>5575</v>
      </c>
      <c r="L315" s="140">
        <v>19586.900000000001</v>
      </c>
      <c r="M315" s="119">
        <v>0</v>
      </c>
      <c r="N315" s="119">
        <v>0</v>
      </c>
      <c r="O315" s="119">
        <v>1890.5</v>
      </c>
      <c r="P315" s="140">
        <v>16057.7</v>
      </c>
      <c r="Q315" s="119">
        <v>4935.5</v>
      </c>
      <c r="R315" s="140">
        <v>0</v>
      </c>
      <c r="S315" s="119">
        <v>0</v>
      </c>
      <c r="T315" s="140">
        <v>2286.6</v>
      </c>
      <c r="U315" s="119">
        <v>0</v>
      </c>
      <c r="V315" s="140">
        <v>47218.1</v>
      </c>
      <c r="W315" s="119">
        <v>0</v>
      </c>
      <c r="X315" s="140">
        <v>10111.9</v>
      </c>
      <c r="Y315" s="119">
        <v>0</v>
      </c>
      <c r="Z315" s="119">
        <v>0</v>
      </c>
      <c r="AA315" s="119">
        <v>0</v>
      </c>
      <c r="AB315" s="99">
        <v>387551.9</v>
      </c>
      <c r="AC315" s="99">
        <v>389394</v>
      </c>
      <c r="AD315" s="99">
        <v>1842.1</v>
      </c>
      <c r="AE315" s="99">
        <v>0.47</v>
      </c>
      <c r="AF315" t="str">
        <f>IF(AD315&gt;0,"alulértékelt",IF(AD315&lt;0,"felülértékelt","egyensúly"))</f>
        <v>alulértékelt</v>
      </c>
      <c r="AG315" s="206">
        <f>Munka3!AA48</f>
        <v>-3.3642018110131939E-5</v>
      </c>
      <c r="AI315" s="97" t="s">
        <v>833</v>
      </c>
      <c r="AJ315" s="99">
        <v>0</v>
      </c>
      <c r="AK315" s="99">
        <v>0</v>
      </c>
      <c r="AL315" s="99">
        <v>0</v>
      </c>
      <c r="AM315" s="99">
        <v>0</v>
      </c>
      <c r="AN315" s="99">
        <v>0</v>
      </c>
      <c r="AO315" s="99">
        <v>0</v>
      </c>
      <c r="AP315" s="99">
        <v>89563.1</v>
      </c>
      <c r="AQ315" s="99">
        <v>0</v>
      </c>
      <c r="AR315" s="99">
        <v>51730</v>
      </c>
      <c r="AS315" s="99">
        <v>0</v>
      </c>
      <c r="AT315" s="99">
        <v>0</v>
      </c>
      <c r="AU315" s="99">
        <v>0</v>
      </c>
      <c r="AV315" s="99">
        <v>0</v>
      </c>
      <c r="AW315" s="99">
        <v>0</v>
      </c>
      <c r="AX315" s="99">
        <v>0</v>
      </c>
      <c r="AY315" s="99">
        <v>0</v>
      </c>
      <c r="AZ315" s="99">
        <v>17892</v>
      </c>
      <c r="BA315" s="99">
        <v>0</v>
      </c>
      <c r="BB315" s="99">
        <v>27006.400000000001</v>
      </c>
      <c r="BC315" s="99">
        <v>0</v>
      </c>
      <c r="BD315" s="99">
        <v>0</v>
      </c>
      <c r="BE315" s="99">
        <v>102919.4</v>
      </c>
      <c r="BF315" s="99">
        <v>0</v>
      </c>
      <c r="BG315" s="99">
        <v>0</v>
      </c>
      <c r="BH315" s="99">
        <v>0</v>
      </c>
      <c r="BI315" s="99">
        <v>0</v>
      </c>
      <c r="BJ315" s="99">
        <v>289110.90000000002</v>
      </c>
      <c r="BK315" s="99">
        <v>389394</v>
      </c>
      <c r="BL315" s="99">
        <v>100283.1</v>
      </c>
      <c r="BM315" s="99">
        <v>25.75</v>
      </c>
      <c r="BN315" t="str">
        <f t="shared" si="51"/>
        <v>invalid</v>
      </c>
      <c r="BO315">
        <f>AE315</f>
        <v>0.47</v>
      </c>
    </row>
    <row r="316" spans="1:67" ht="15" thickBot="1" x14ac:dyDescent="0.35">
      <c r="A316" s="97" t="s">
        <v>834</v>
      </c>
      <c r="B316" s="140">
        <v>56573.599999999999</v>
      </c>
      <c r="C316" s="140">
        <v>52709</v>
      </c>
      <c r="D316" s="140">
        <v>24333.8</v>
      </c>
      <c r="E316" s="140">
        <v>166438.39999999999</v>
      </c>
      <c r="F316" s="119">
        <v>0</v>
      </c>
      <c r="G316" s="119">
        <v>0</v>
      </c>
      <c r="H316" s="119">
        <v>0</v>
      </c>
      <c r="I316" s="119">
        <v>0</v>
      </c>
      <c r="J316" s="119">
        <v>6925.1</v>
      </c>
      <c r="K316" s="140">
        <v>5575</v>
      </c>
      <c r="L316" s="140">
        <v>14928</v>
      </c>
      <c r="M316" s="119">
        <v>0</v>
      </c>
      <c r="N316" s="119">
        <v>0</v>
      </c>
      <c r="O316" s="119">
        <v>0</v>
      </c>
      <c r="P316" s="140">
        <v>35490.300000000003</v>
      </c>
      <c r="Q316" s="119">
        <v>0</v>
      </c>
      <c r="R316" s="140">
        <v>0</v>
      </c>
      <c r="S316" s="119">
        <v>11441.1</v>
      </c>
      <c r="T316" s="140">
        <v>5377.9</v>
      </c>
      <c r="U316" s="119">
        <v>0</v>
      </c>
      <c r="V316" s="140">
        <v>47218.1</v>
      </c>
      <c r="W316" s="119">
        <v>0</v>
      </c>
      <c r="X316" s="140">
        <v>10111.9</v>
      </c>
      <c r="Y316" s="119">
        <v>0</v>
      </c>
      <c r="Z316" s="119">
        <v>0</v>
      </c>
      <c r="AA316" s="119">
        <v>0</v>
      </c>
      <c r="AB316" s="99">
        <v>437122.3</v>
      </c>
      <c r="AC316" s="99">
        <v>439200</v>
      </c>
      <c r="AD316" s="99">
        <v>2077.6999999999998</v>
      </c>
      <c r="AE316" s="99">
        <v>0.47</v>
      </c>
      <c r="AF316" t="str">
        <f>IF(AD316&gt;0,"alulértékelt",IF(AD316&lt;0,"felülértékelt","egyensúly"))</f>
        <v>alulértékelt</v>
      </c>
      <c r="AG316" s="206">
        <f>Munka3!AA49</f>
        <v>-3.3697632058261293E-5</v>
      </c>
      <c r="AI316" s="97" t="s">
        <v>834</v>
      </c>
      <c r="AJ316" s="99">
        <v>0</v>
      </c>
      <c r="AK316" s="99">
        <v>0</v>
      </c>
      <c r="AL316" s="99">
        <v>0</v>
      </c>
      <c r="AM316" s="99">
        <v>0</v>
      </c>
      <c r="AN316" s="99">
        <v>0</v>
      </c>
      <c r="AO316" s="99">
        <v>0</v>
      </c>
      <c r="AP316" s="99">
        <v>89563.1</v>
      </c>
      <c r="AQ316" s="99">
        <v>46124.7</v>
      </c>
      <c r="AR316" s="99">
        <v>0</v>
      </c>
      <c r="AS316" s="99">
        <v>0</v>
      </c>
      <c r="AT316" s="99">
        <v>0</v>
      </c>
      <c r="AU316" s="99">
        <v>0</v>
      </c>
      <c r="AV316" s="99">
        <v>0</v>
      </c>
      <c r="AW316" s="99">
        <v>0</v>
      </c>
      <c r="AX316" s="99">
        <v>0</v>
      </c>
      <c r="AY316" s="99">
        <v>29549.8</v>
      </c>
      <c r="AZ316" s="99">
        <v>17892</v>
      </c>
      <c r="BA316" s="99">
        <v>0</v>
      </c>
      <c r="BB316" s="99">
        <v>4890.8</v>
      </c>
      <c r="BC316" s="99">
        <v>0</v>
      </c>
      <c r="BD316" s="99">
        <v>0</v>
      </c>
      <c r="BE316" s="99">
        <v>132933</v>
      </c>
      <c r="BF316" s="99">
        <v>0</v>
      </c>
      <c r="BG316" s="99">
        <v>0</v>
      </c>
      <c r="BH316" s="99">
        <v>0</v>
      </c>
      <c r="BI316" s="99">
        <v>0</v>
      </c>
      <c r="BJ316" s="99">
        <v>320953.40000000002</v>
      </c>
      <c r="BK316" s="99">
        <v>439200</v>
      </c>
      <c r="BL316" s="99">
        <v>118246.6</v>
      </c>
      <c r="BM316" s="99">
        <v>26.92</v>
      </c>
      <c r="BN316" t="str">
        <f t="shared" si="51"/>
        <v>invalid</v>
      </c>
      <c r="BO316">
        <f>AE316</f>
        <v>0.47</v>
      </c>
    </row>
    <row r="317" spans="1:67" ht="15" thickBot="1" x14ac:dyDescent="0.35">
      <c r="A317" s="97" t="s">
        <v>835</v>
      </c>
      <c r="B317" s="140">
        <v>56573.599999999999</v>
      </c>
      <c r="C317" s="140">
        <v>31432.1</v>
      </c>
      <c r="D317" s="140">
        <v>24333.8</v>
      </c>
      <c r="E317" s="140">
        <v>166438.39999999999</v>
      </c>
      <c r="F317" s="119">
        <v>0</v>
      </c>
      <c r="G317" s="119">
        <v>0</v>
      </c>
      <c r="H317" s="119">
        <v>0</v>
      </c>
      <c r="I317" s="119">
        <v>0</v>
      </c>
      <c r="J317" s="119">
        <v>6925.1</v>
      </c>
      <c r="K317" s="140">
        <v>5575</v>
      </c>
      <c r="L317" s="140">
        <v>14928</v>
      </c>
      <c r="M317" s="119">
        <v>0</v>
      </c>
      <c r="N317" s="119">
        <v>0</v>
      </c>
      <c r="O317" s="119">
        <v>0</v>
      </c>
      <c r="P317" s="140">
        <v>35490.300000000003</v>
      </c>
      <c r="Q317" s="119">
        <v>0</v>
      </c>
      <c r="R317" s="140">
        <v>0</v>
      </c>
      <c r="S317" s="119">
        <v>0</v>
      </c>
      <c r="T317" s="140">
        <v>5377.9</v>
      </c>
      <c r="U317" s="119">
        <v>0</v>
      </c>
      <c r="V317" s="140">
        <v>47218.1</v>
      </c>
      <c r="W317" s="119">
        <v>0</v>
      </c>
      <c r="X317" s="140">
        <v>10111.9</v>
      </c>
      <c r="Y317" s="119">
        <v>0</v>
      </c>
      <c r="Z317" s="119">
        <v>0</v>
      </c>
      <c r="AA317" s="119">
        <v>0</v>
      </c>
      <c r="AB317" s="99">
        <v>404404.3</v>
      </c>
      <c r="AC317" s="99">
        <v>396444</v>
      </c>
      <c r="AD317" s="99">
        <v>-7960.3</v>
      </c>
      <c r="AE317" s="99">
        <v>-2.0099999999999998</v>
      </c>
      <c r="AF317" t="str">
        <f>IF(AD317&gt;0,"alulértékelt",IF(AD317&lt;0,"felülértékelt","egyensúly"))</f>
        <v>felülértékelt</v>
      </c>
      <c r="AG317" s="206">
        <f>Munka3!AA50</f>
        <v>-3.3800486323473891E-5</v>
      </c>
      <c r="AI317" s="97" t="s">
        <v>835</v>
      </c>
      <c r="AJ317" s="99">
        <v>0</v>
      </c>
      <c r="AK317" s="99">
        <v>0</v>
      </c>
      <c r="AL317" s="99">
        <v>0</v>
      </c>
      <c r="AM317" s="99">
        <v>0</v>
      </c>
      <c r="AN317" s="99">
        <v>0</v>
      </c>
      <c r="AO317" s="99">
        <v>0</v>
      </c>
      <c r="AP317" s="99">
        <v>89563.1</v>
      </c>
      <c r="AQ317" s="99">
        <v>46124.7</v>
      </c>
      <c r="AR317" s="99">
        <v>0</v>
      </c>
      <c r="AS317" s="99">
        <v>0</v>
      </c>
      <c r="AT317" s="99">
        <v>0</v>
      </c>
      <c r="AU317" s="99">
        <v>0</v>
      </c>
      <c r="AV317" s="99">
        <v>0</v>
      </c>
      <c r="AW317" s="99">
        <v>0</v>
      </c>
      <c r="AX317" s="99">
        <v>0</v>
      </c>
      <c r="AY317" s="99">
        <v>29549.8</v>
      </c>
      <c r="AZ317" s="99">
        <v>17892</v>
      </c>
      <c r="BA317" s="99">
        <v>0</v>
      </c>
      <c r="BB317" s="99">
        <v>4890.8</v>
      </c>
      <c r="BC317" s="99">
        <v>0</v>
      </c>
      <c r="BD317" s="99">
        <v>0</v>
      </c>
      <c r="BE317" s="99">
        <v>132933</v>
      </c>
      <c r="BF317" s="99">
        <v>0</v>
      </c>
      <c r="BG317" s="99">
        <v>0</v>
      </c>
      <c r="BH317" s="99">
        <v>0</v>
      </c>
      <c r="BI317" s="99">
        <v>0</v>
      </c>
      <c r="BJ317" s="99">
        <v>320953.40000000002</v>
      </c>
      <c r="BK317" s="99">
        <v>396444</v>
      </c>
      <c r="BL317" s="99">
        <v>75490.600000000006</v>
      </c>
      <c r="BM317" s="99">
        <v>19.04</v>
      </c>
      <c r="BN317" t="str">
        <f t="shared" si="51"/>
        <v>valid</v>
      </c>
      <c r="BO317">
        <f>AE317</f>
        <v>-2.0099999999999998</v>
      </c>
    </row>
    <row r="318" spans="1:67" ht="15" thickBot="1" x14ac:dyDescent="0.35">
      <c r="A318" s="97" t="s">
        <v>836</v>
      </c>
      <c r="B318" s="140">
        <v>52496</v>
      </c>
      <c r="C318" s="140">
        <v>52709</v>
      </c>
      <c r="D318" s="140">
        <v>282790.40000000002</v>
      </c>
      <c r="E318" s="140">
        <v>41658</v>
      </c>
      <c r="F318" s="119">
        <v>0</v>
      </c>
      <c r="G318" s="119">
        <v>0</v>
      </c>
      <c r="H318" s="119">
        <v>0</v>
      </c>
      <c r="I318" s="119">
        <v>0</v>
      </c>
      <c r="J318" s="119">
        <v>0</v>
      </c>
      <c r="K318" s="140">
        <v>5575</v>
      </c>
      <c r="L318" s="140">
        <v>19586.900000000001</v>
      </c>
      <c r="M318" s="119">
        <v>0</v>
      </c>
      <c r="N318" s="119">
        <v>0</v>
      </c>
      <c r="O318" s="119">
        <v>0</v>
      </c>
      <c r="P318" s="140">
        <v>16057.7</v>
      </c>
      <c r="Q318" s="119">
        <v>4935.5</v>
      </c>
      <c r="R318" s="140">
        <v>5207.7</v>
      </c>
      <c r="S318" s="119">
        <v>0</v>
      </c>
      <c r="T318" s="140">
        <v>2286.6</v>
      </c>
      <c r="U318" s="119">
        <v>0</v>
      </c>
      <c r="V318" s="140">
        <v>47218.1</v>
      </c>
      <c r="W318" s="119">
        <v>3311.8</v>
      </c>
      <c r="X318" s="140">
        <v>10111.9</v>
      </c>
      <c r="Y318" s="119">
        <v>0</v>
      </c>
      <c r="Z318" s="119">
        <v>0</v>
      </c>
      <c r="AA318" s="119">
        <v>0</v>
      </c>
      <c r="AB318" s="99">
        <v>543944.5</v>
      </c>
      <c r="AC318" s="99">
        <v>546530</v>
      </c>
      <c r="AD318" s="99">
        <v>2585.5</v>
      </c>
      <c r="AE318" s="99">
        <v>0.47</v>
      </c>
      <c r="AF318" t="str">
        <f>IF(AD318&gt;0,"alulértékelt",IF(AD318&lt;0,"felülértékelt","egyensúly"))</f>
        <v>alulértékelt</v>
      </c>
      <c r="AG318" s="206">
        <f>Munka3!AA51</f>
        <v>-3.366695332373938E-5</v>
      </c>
      <c r="AI318" s="97" t="s">
        <v>836</v>
      </c>
      <c r="AJ318" s="99">
        <v>0</v>
      </c>
      <c r="AK318" s="99">
        <v>0</v>
      </c>
      <c r="AL318" s="99">
        <v>0</v>
      </c>
      <c r="AM318" s="99">
        <v>12604.3</v>
      </c>
      <c r="AN318" s="99">
        <v>0</v>
      </c>
      <c r="AO318" s="99">
        <v>0</v>
      </c>
      <c r="AP318" s="99">
        <v>89563.1</v>
      </c>
      <c r="AQ318" s="99">
        <v>46124.7</v>
      </c>
      <c r="AR318" s="99">
        <v>51730</v>
      </c>
      <c r="AS318" s="99">
        <v>0</v>
      </c>
      <c r="AT318" s="99">
        <v>0</v>
      </c>
      <c r="AU318" s="99">
        <v>0</v>
      </c>
      <c r="AV318" s="99">
        <v>0</v>
      </c>
      <c r="AW318" s="99">
        <v>0</v>
      </c>
      <c r="AX318" s="99">
        <v>0</v>
      </c>
      <c r="AY318" s="99">
        <v>0</v>
      </c>
      <c r="AZ318" s="99">
        <v>0</v>
      </c>
      <c r="BA318" s="99">
        <v>0</v>
      </c>
      <c r="BB318" s="99">
        <v>54509.599999999999</v>
      </c>
      <c r="BC318" s="99">
        <v>0</v>
      </c>
      <c r="BD318" s="99">
        <v>0</v>
      </c>
      <c r="BE318" s="99">
        <v>98842.9</v>
      </c>
      <c r="BF318" s="99">
        <v>0</v>
      </c>
      <c r="BG318" s="99">
        <v>0</v>
      </c>
      <c r="BH318" s="99">
        <v>0</v>
      </c>
      <c r="BI318" s="99">
        <v>0</v>
      </c>
      <c r="BJ318" s="99">
        <v>353374.5</v>
      </c>
      <c r="BK318" s="99">
        <v>546530</v>
      </c>
      <c r="BL318" s="99">
        <v>193155.5</v>
      </c>
      <c r="BM318" s="99">
        <v>35.340000000000003</v>
      </c>
      <c r="BN318" t="str">
        <f t="shared" si="51"/>
        <v>invalid</v>
      </c>
      <c r="BO318">
        <f>AE318</f>
        <v>0.47</v>
      </c>
    </row>
    <row r="319" spans="1:67" ht="15" thickBot="1" x14ac:dyDescent="0.35">
      <c r="B319" s="136" t="str">
        <f>IF(COUNTIF(B270:B318,0)*3&gt;COUNT(B270:B318)*2,"nem használt","felhasznált")</f>
        <v>felhasznált</v>
      </c>
      <c r="C319" s="136" t="str">
        <f t="shared" ref="C319:AA319" si="52">IF(COUNTIF(C270:C318,0)*3&gt;COUNT(C270:C318)*2,"nem használt","felhasznált")</f>
        <v>felhasznált</v>
      </c>
      <c r="D319" s="136" t="str">
        <f t="shared" si="52"/>
        <v>felhasznált</v>
      </c>
      <c r="E319" s="136" t="str">
        <f t="shared" si="52"/>
        <v>felhasznált</v>
      </c>
      <c r="F319" s="116" t="str">
        <f t="shared" si="52"/>
        <v>nem használt</v>
      </c>
      <c r="G319" s="116" t="str">
        <f t="shared" si="52"/>
        <v>nem használt</v>
      </c>
      <c r="H319" s="116" t="str">
        <f t="shared" si="52"/>
        <v>nem használt</v>
      </c>
      <c r="I319" s="116" t="str">
        <f t="shared" si="52"/>
        <v>nem használt</v>
      </c>
      <c r="J319" s="116" t="str">
        <f t="shared" si="52"/>
        <v>nem használt</v>
      </c>
      <c r="K319" s="136" t="str">
        <f t="shared" si="52"/>
        <v>felhasznált</v>
      </c>
      <c r="L319" s="136" t="str">
        <f t="shared" si="52"/>
        <v>felhasznált</v>
      </c>
      <c r="M319" s="116" t="str">
        <f t="shared" si="52"/>
        <v>nem használt</v>
      </c>
      <c r="N319" s="116" t="str">
        <f t="shared" si="52"/>
        <v>nem használt</v>
      </c>
      <c r="O319" s="116" t="str">
        <f t="shared" si="52"/>
        <v>nem használt</v>
      </c>
      <c r="P319" s="136" t="str">
        <f t="shared" si="52"/>
        <v>felhasznált</v>
      </c>
      <c r="Q319" s="116" t="str">
        <f t="shared" si="52"/>
        <v>nem használt</v>
      </c>
      <c r="R319" s="136" t="str">
        <f t="shared" si="52"/>
        <v>felhasznált</v>
      </c>
      <c r="S319" s="116" t="str">
        <f t="shared" si="52"/>
        <v>nem használt</v>
      </c>
      <c r="T319" s="136" t="str">
        <f t="shared" si="52"/>
        <v>felhasznált</v>
      </c>
      <c r="U319" s="116" t="str">
        <f t="shared" si="52"/>
        <v>nem használt</v>
      </c>
      <c r="V319" s="136" t="str">
        <f t="shared" si="52"/>
        <v>felhasznált</v>
      </c>
      <c r="W319" s="116" t="str">
        <f t="shared" si="52"/>
        <v>nem használt</v>
      </c>
      <c r="X319" s="136" t="str">
        <f t="shared" si="52"/>
        <v>felhasznált</v>
      </c>
      <c r="Y319" s="116" t="str">
        <f t="shared" si="52"/>
        <v>nem használt</v>
      </c>
      <c r="Z319" s="116" t="str">
        <f t="shared" si="52"/>
        <v>nem használt</v>
      </c>
      <c r="AA319" s="116" t="str">
        <f t="shared" si="52"/>
        <v>nem használt</v>
      </c>
      <c r="AG319" s="206"/>
    </row>
    <row r="320" spans="1:67" ht="18.600000000000001" thickBot="1" x14ac:dyDescent="0.35">
      <c r="A320" s="98" t="s">
        <v>715</v>
      </c>
      <c r="B320" s="141">
        <v>1067345.3</v>
      </c>
      <c r="AG320" s="206"/>
      <c r="AI320" s="98" t="s">
        <v>715</v>
      </c>
      <c r="AJ320" s="100">
        <v>727056.4</v>
      </c>
    </row>
    <row r="321" spans="1:36" ht="18.600000000000001" thickBot="1" x14ac:dyDescent="0.35">
      <c r="A321" s="98" t="s">
        <v>883</v>
      </c>
      <c r="B321" s="141">
        <v>0</v>
      </c>
      <c r="AG321" s="206"/>
      <c r="AI321" s="98" t="s">
        <v>883</v>
      </c>
      <c r="AJ321" s="100">
        <v>0</v>
      </c>
    </row>
    <row r="322" spans="1:36" ht="18.600000000000001" thickBot="1" x14ac:dyDescent="0.35">
      <c r="A322" s="98" t="s">
        <v>717</v>
      </c>
      <c r="B322" s="141">
        <v>10481174.800000001</v>
      </c>
      <c r="AG322" s="206"/>
      <c r="AI322" s="98" t="s">
        <v>717</v>
      </c>
      <c r="AJ322" s="100">
        <v>10528337.199999999</v>
      </c>
    </row>
    <row r="323" spans="1:36" ht="18.600000000000001" thickBot="1" x14ac:dyDescent="0.35">
      <c r="A323" s="98" t="s">
        <v>718</v>
      </c>
      <c r="B323" s="141">
        <v>10480938</v>
      </c>
      <c r="AG323" s="206"/>
      <c r="AI323" s="98" t="s">
        <v>718</v>
      </c>
      <c r="AJ323" s="100">
        <v>10480938</v>
      </c>
    </row>
    <row r="324" spans="1:36" ht="27.6" thickBot="1" x14ac:dyDescent="0.35">
      <c r="A324" s="98" t="s">
        <v>719</v>
      </c>
      <c r="B324" s="141">
        <v>236.8</v>
      </c>
      <c r="AG324" s="206"/>
      <c r="AI324" s="98" t="s">
        <v>719</v>
      </c>
      <c r="AJ324" s="100">
        <v>47399.199999999997</v>
      </c>
    </row>
    <row r="325" spans="1:36" ht="27.6" thickBot="1" x14ac:dyDescent="0.35">
      <c r="A325" s="98" t="s">
        <v>720</v>
      </c>
      <c r="B325" s="141"/>
      <c r="AG325" s="206"/>
      <c r="AI325" s="98" t="s">
        <v>720</v>
      </c>
      <c r="AJ325" s="100"/>
    </row>
    <row r="326" spans="1:36" ht="27.6" thickBot="1" x14ac:dyDescent="0.35">
      <c r="A326" s="98" t="s">
        <v>721</v>
      </c>
      <c r="B326" s="141"/>
      <c r="AG326" s="206"/>
      <c r="AI326" s="98" t="s">
        <v>721</v>
      </c>
      <c r="AJ326" s="100"/>
    </row>
    <row r="327" spans="1:36" ht="18.600000000000001" thickBot="1" x14ac:dyDescent="0.35">
      <c r="A327" s="98" t="s">
        <v>722</v>
      </c>
      <c r="B327" s="141">
        <v>0</v>
      </c>
      <c r="AG327" s="206"/>
      <c r="AI327" s="98" t="s">
        <v>722</v>
      </c>
      <c r="AJ327" s="100">
        <v>0</v>
      </c>
    </row>
    <row r="329" spans="1:36" x14ac:dyDescent="0.3">
      <c r="A329" s="101" t="s">
        <v>621</v>
      </c>
      <c r="AI329" s="101" t="s">
        <v>621</v>
      </c>
    </row>
    <row r="331" spans="1:36" x14ac:dyDescent="0.3">
      <c r="A331" s="102" t="s">
        <v>884</v>
      </c>
      <c r="AI331" s="102" t="s">
        <v>905</v>
      </c>
    </row>
    <row r="332" spans="1:36" x14ac:dyDescent="0.3">
      <c r="A332" s="102" t="s">
        <v>885</v>
      </c>
      <c r="AI332" s="102" t="s">
        <v>906</v>
      </c>
    </row>
  </sheetData>
  <conditionalFormatting sqref="B319:AA319">
    <cfRule type="containsText" dxfId="1" priority="4" operator="containsText" text="nem használt">
      <formula>NOT(ISERROR(SEARCH("nem használt",B319)))</formula>
    </cfRule>
  </conditionalFormatting>
  <conditionalFormatting sqref="AE270:AE3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0:AG3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29" r:id="rId1" display="https://miau.my-x.hu/myx-free/coco/test/550257620210618190722.html" xr:uid="{00000000-0004-0000-0800-000000000000}"/>
    <hyperlink ref="AI329" r:id="rId2" display="https://miau.my-x.hu/myx-free/coco/test/167373220210618191423.html" xr:uid="{00000000-0004-0000-0800-000001000000}"/>
  </hyperlinks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332"/>
  <sheetViews>
    <sheetView topLeftCell="W249" zoomScale="58" workbookViewId="0">
      <selection activeCell="Q270" sqref="Q270"/>
    </sheetView>
  </sheetViews>
  <sheetFormatPr defaultRowHeight="14.4" x14ac:dyDescent="0.3"/>
  <cols>
    <col min="1" max="1" width="57" bestFit="1" customWidth="1"/>
    <col min="3" max="3" width="9.109375" style="112"/>
    <col min="4" max="4" width="9.21875" style="112" bestFit="1" customWidth="1"/>
    <col min="5" max="5" width="9" bestFit="1" customWidth="1"/>
    <col min="6" max="9" width="9.21875" style="112" bestFit="1" customWidth="1"/>
    <col min="10" max="10" width="9" bestFit="1" customWidth="1"/>
    <col min="11" max="12" width="9.21875" style="112" bestFit="1" customWidth="1"/>
    <col min="13" max="14" width="9" bestFit="1" customWidth="1"/>
    <col min="15" max="16" width="9.21875" style="112" bestFit="1" customWidth="1"/>
    <col min="17" max="20" width="9" bestFit="1" customWidth="1"/>
    <col min="23" max="23" width="12" bestFit="1" customWidth="1"/>
    <col min="24" max="40" width="9" bestFit="1" customWidth="1"/>
    <col min="43" max="43" width="9" bestFit="1" customWidth="1"/>
  </cols>
  <sheetData>
    <row r="1" spans="1:19" x14ac:dyDescent="0.3">
      <c r="B1" s="116">
        <v>0</v>
      </c>
      <c r="C1" s="112">
        <v>0</v>
      </c>
      <c r="D1" s="112">
        <v>0</v>
      </c>
      <c r="E1" s="116">
        <v>0</v>
      </c>
      <c r="F1" s="112">
        <v>0</v>
      </c>
      <c r="G1" s="112">
        <v>0</v>
      </c>
      <c r="H1" s="112">
        <v>0</v>
      </c>
      <c r="I1" s="112">
        <v>0</v>
      </c>
      <c r="J1" s="116">
        <v>0</v>
      </c>
      <c r="K1" s="112">
        <v>0</v>
      </c>
      <c r="L1" s="112">
        <v>0</v>
      </c>
      <c r="M1" s="116">
        <v>1</v>
      </c>
      <c r="N1" s="116">
        <v>0</v>
      </c>
      <c r="O1" s="112">
        <v>0</v>
      </c>
      <c r="P1" s="112">
        <v>0</v>
      </c>
    </row>
    <row r="2" spans="1:19" x14ac:dyDescent="0.3">
      <c r="A2" t="s">
        <v>0</v>
      </c>
      <c r="B2" s="116" t="s">
        <v>507</v>
      </c>
      <c r="C2" s="112" t="s">
        <v>508</v>
      </c>
      <c r="D2" s="112" t="s">
        <v>509</v>
      </c>
      <c r="E2" s="116" t="s">
        <v>76</v>
      </c>
      <c r="F2" s="112" t="s">
        <v>510</v>
      </c>
      <c r="G2" s="112" t="s">
        <v>96</v>
      </c>
      <c r="H2" s="112" t="s">
        <v>84</v>
      </c>
      <c r="I2" s="112" t="s">
        <v>87</v>
      </c>
      <c r="J2" s="116" t="s">
        <v>512</v>
      </c>
      <c r="K2" s="112" t="s">
        <v>128</v>
      </c>
      <c r="L2" s="112" t="s">
        <v>151</v>
      </c>
      <c r="M2" s="116" t="s">
        <v>515</v>
      </c>
      <c r="N2" s="116" t="s">
        <v>193</v>
      </c>
      <c r="O2" s="112" t="s">
        <v>194</v>
      </c>
      <c r="P2" s="112" t="s">
        <v>195</v>
      </c>
      <c r="Q2" t="s">
        <v>500</v>
      </c>
      <c r="R2" t="s">
        <v>501</v>
      </c>
      <c r="S2" t="s">
        <v>502</v>
      </c>
    </row>
    <row r="3" spans="1:19" x14ac:dyDescent="0.3">
      <c r="A3" t="s">
        <v>206</v>
      </c>
      <c r="B3" s="116">
        <v>1123200</v>
      </c>
      <c r="C3" s="112">
        <v>60</v>
      </c>
      <c r="D3" s="112">
        <v>8</v>
      </c>
      <c r="E3" s="116">
        <v>2</v>
      </c>
      <c r="F3" s="112">
        <v>13</v>
      </c>
      <c r="G3" s="112">
        <v>0</v>
      </c>
      <c r="H3" s="112">
        <v>0</v>
      </c>
      <c r="I3" s="112">
        <v>0</v>
      </c>
      <c r="J3" s="116">
        <v>30</v>
      </c>
      <c r="K3" s="112">
        <v>0</v>
      </c>
      <c r="L3" s="112">
        <v>0</v>
      </c>
      <c r="M3" s="116">
        <v>141</v>
      </c>
      <c r="N3" s="116">
        <v>0</v>
      </c>
      <c r="O3" s="112">
        <v>0</v>
      </c>
      <c r="P3" s="112">
        <v>0</v>
      </c>
      <c r="Q3">
        <v>45000</v>
      </c>
      <c r="R3">
        <v>73731</v>
      </c>
      <c r="S3">
        <v>59365.5</v>
      </c>
    </row>
    <row r="4" spans="1:19" x14ac:dyDescent="0.3">
      <c r="A4" t="s">
        <v>213</v>
      </c>
      <c r="B4" s="116">
        <v>1123200</v>
      </c>
      <c r="C4" s="112">
        <v>60</v>
      </c>
      <c r="D4" s="112">
        <v>8</v>
      </c>
      <c r="E4" s="116">
        <v>3</v>
      </c>
      <c r="F4" s="112">
        <v>13</v>
      </c>
      <c r="G4" s="112">
        <v>0</v>
      </c>
      <c r="H4" s="112">
        <v>0</v>
      </c>
      <c r="I4" s="112">
        <v>0</v>
      </c>
      <c r="J4" s="116">
        <v>30</v>
      </c>
      <c r="K4" s="112">
        <v>0</v>
      </c>
      <c r="L4" s="112">
        <v>0</v>
      </c>
      <c r="M4" s="116">
        <v>183</v>
      </c>
      <c r="N4" s="116">
        <v>0</v>
      </c>
      <c r="O4" s="112">
        <v>0</v>
      </c>
      <c r="P4" s="112">
        <v>0</v>
      </c>
      <c r="Q4">
        <v>51880</v>
      </c>
      <c r="R4">
        <v>88796</v>
      </c>
      <c r="S4">
        <v>70338</v>
      </c>
    </row>
    <row r="5" spans="1:19" x14ac:dyDescent="0.3">
      <c r="A5" t="s">
        <v>215</v>
      </c>
      <c r="B5" s="116">
        <v>1123200</v>
      </c>
      <c r="C5" s="112">
        <v>60</v>
      </c>
      <c r="D5" s="112">
        <v>8</v>
      </c>
      <c r="E5" s="116">
        <v>4</v>
      </c>
      <c r="F5" s="112">
        <v>48</v>
      </c>
      <c r="G5" s="112">
        <v>2</v>
      </c>
      <c r="H5" s="112">
        <v>0</v>
      </c>
      <c r="I5" s="112">
        <v>0</v>
      </c>
      <c r="J5" s="116">
        <v>30</v>
      </c>
      <c r="K5" s="112">
        <v>0</v>
      </c>
      <c r="L5" s="112">
        <v>0</v>
      </c>
      <c r="M5" s="116">
        <v>205</v>
      </c>
      <c r="N5" s="116">
        <v>0</v>
      </c>
      <c r="O5" s="112">
        <v>0</v>
      </c>
      <c r="P5" s="112">
        <v>0</v>
      </c>
      <c r="Q5">
        <v>54000</v>
      </c>
      <c r="R5">
        <v>83200</v>
      </c>
      <c r="S5">
        <v>68600</v>
      </c>
    </row>
    <row r="6" spans="1:19" x14ac:dyDescent="0.3">
      <c r="A6" t="s">
        <v>217</v>
      </c>
      <c r="B6" s="116">
        <v>1152000</v>
      </c>
      <c r="C6" s="112">
        <v>60</v>
      </c>
      <c r="D6" s="112">
        <v>13</v>
      </c>
      <c r="E6" s="116">
        <v>4</v>
      </c>
      <c r="F6" s="112">
        <v>48</v>
      </c>
      <c r="G6" s="112">
        <v>2</v>
      </c>
      <c r="H6" s="112">
        <v>0</v>
      </c>
      <c r="I6" s="112">
        <v>0</v>
      </c>
      <c r="J6" s="116">
        <v>30</v>
      </c>
      <c r="K6" s="112">
        <v>0</v>
      </c>
      <c r="L6" s="112">
        <v>0</v>
      </c>
      <c r="M6" s="116">
        <v>192</v>
      </c>
      <c r="N6" s="116">
        <v>0</v>
      </c>
      <c r="O6" s="112">
        <v>0</v>
      </c>
      <c r="P6" s="112">
        <v>0</v>
      </c>
      <c r="Q6">
        <v>55500</v>
      </c>
      <c r="R6">
        <v>86400</v>
      </c>
      <c r="S6">
        <v>70950</v>
      </c>
    </row>
    <row r="7" spans="1:19" x14ac:dyDescent="0.3">
      <c r="A7" t="s">
        <v>218</v>
      </c>
      <c r="B7" s="116">
        <v>1152000</v>
      </c>
      <c r="C7" s="112">
        <v>60</v>
      </c>
      <c r="D7" s="112">
        <v>13</v>
      </c>
      <c r="E7" s="116">
        <v>4</v>
      </c>
      <c r="F7" s="112">
        <v>48</v>
      </c>
      <c r="G7" s="112">
        <v>2</v>
      </c>
      <c r="H7" s="112">
        <v>0</v>
      </c>
      <c r="I7" s="112">
        <v>0</v>
      </c>
      <c r="J7" s="116">
        <v>30</v>
      </c>
      <c r="K7" s="112">
        <v>0</v>
      </c>
      <c r="L7" s="112">
        <v>0</v>
      </c>
      <c r="M7" s="116">
        <v>192</v>
      </c>
      <c r="N7" s="116">
        <v>0</v>
      </c>
      <c r="O7" s="112">
        <v>0</v>
      </c>
      <c r="P7" s="112">
        <v>0</v>
      </c>
      <c r="Q7">
        <v>59900</v>
      </c>
      <c r="R7">
        <v>59900</v>
      </c>
      <c r="S7">
        <v>59900</v>
      </c>
    </row>
    <row r="8" spans="1:19" x14ac:dyDescent="0.3">
      <c r="A8" t="s">
        <v>220</v>
      </c>
      <c r="B8" s="116">
        <v>2527200</v>
      </c>
      <c r="C8" s="112">
        <v>60</v>
      </c>
      <c r="D8" s="112">
        <v>20</v>
      </c>
      <c r="E8" s="116">
        <v>3</v>
      </c>
      <c r="F8" s="112">
        <v>48</v>
      </c>
      <c r="G8" s="112">
        <v>0</v>
      </c>
      <c r="H8" s="112">
        <v>0</v>
      </c>
      <c r="I8" s="112">
        <v>0</v>
      </c>
      <c r="J8" s="116">
        <v>30</v>
      </c>
      <c r="K8" s="112">
        <v>0</v>
      </c>
      <c r="L8" s="112">
        <v>0</v>
      </c>
      <c r="M8" s="116">
        <v>188</v>
      </c>
      <c r="N8" s="116">
        <v>0</v>
      </c>
      <c r="O8" s="112">
        <v>0</v>
      </c>
      <c r="P8" s="112">
        <v>0</v>
      </c>
      <c r="Q8">
        <v>70000</v>
      </c>
      <c r="R8">
        <v>103600</v>
      </c>
      <c r="S8">
        <v>86800</v>
      </c>
    </row>
    <row r="9" spans="1:19" x14ac:dyDescent="0.3">
      <c r="A9" t="s">
        <v>221</v>
      </c>
      <c r="B9" s="116">
        <v>1152000</v>
      </c>
      <c r="C9" s="112">
        <v>60</v>
      </c>
      <c r="D9" s="112">
        <v>13</v>
      </c>
      <c r="E9" s="116">
        <v>4</v>
      </c>
      <c r="F9" s="112">
        <v>48</v>
      </c>
      <c r="G9" s="112">
        <v>2</v>
      </c>
      <c r="H9" s="112">
        <v>0</v>
      </c>
      <c r="I9" s="112">
        <v>0</v>
      </c>
      <c r="J9" s="116">
        <v>30</v>
      </c>
      <c r="K9" s="112">
        <v>0</v>
      </c>
      <c r="L9" s="112">
        <v>0</v>
      </c>
      <c r="M9" s="116">
        <v>192</v>
      </c>
      <c r="N9" s="116">
        <v>0</v>
      </c>
      <c r="O9" s="112">
        <v>0</v>
      </c>
      <c r="P9" s="112">
        <v>0</v>
      </c>
      <c r="Q9">
        <v>69880</v>
      </c>
      <c r="R9">
        <v>119229</v>
      </c>
      <c r="S9">
        <v>94554.5</v>
      </c>
    </row>
    <row r="10" spans="1:19" x14ac:dyDescent="0.3">
      <c r="A10" t="s">
        <v>222</v>
      </c>
      <c r="B10" s="116">
        <v>1152000</v>
      </c>
      <c r="C10" s="112">
        <v>60</v>
      </c>
      <c r="D10" s="112">
        <v>13</v>
      </c>
      <c r="E10" s="116">
        <v>4</v>
      </c>
      <c r="F10" s="112">
        <v>48</v>
      </c>
      <c r="G10" s="112">
        <v>2</v>
      </c>
      <c r="H10" s="112">
        <v>0</v>
      </c>
      <c r="I10" s="112">
        <v>0</v>
      </c>
      <c r="J10" s="116">
        <v>30</v>
      </c>
      <c r="K10" s="112">
        <v>0</v>
      </c>
      <c r="L10" s="112">
        <v>0</v>
      </c>
      <c r="M10" s="116">
        <v>192</v>
      </c>
      <c r="N10" s="116">
        <v>0</v>
      </c>
      <c r="O10" s="112">
        <v>0</v>
      </c>
      <c r="P10" s="112">
        <v>0</v>
      </c>
      <c r="Q10">
        <v>69990</v>
      </c>
      <c r="R10">
        <v>88999</v>
      </c>
      <c r="S10">
        <v>79494.5</v>
      </c>
    </row>
    <row r="11" spans="1:19" x14ac:dyDescent="0.3">
      <c r="A11" t="s">
        <v>223</v>
      </c>
      <c r="B11" s="116">
        <v>2592000</v>
      </c>
      <c r="C11" s="112">
        <v>60</v>
      </c>
      <c r="D11" s="112">
        <v>20</v>
      </c>
      <c r="E11" s="116">
        <v>4</v>
      </c>
      <c r="F11" s="112">
        <v>48</v>
      </c>
      <c r="G11" s="112">
        <v>5</v>
      </c>
      <c r="H11" s="112">
        <v>0</v>
      </c>
      <c r="I11" s="112">
        <v>0</v>
      </c>
      <c r="J11" s="116">
        <v>30</v>
      </c>
      <c r="K11" s="112">
        <v>0</v>
      </c>
      <c r="L11" s="112">
        <v>0</v>
      </c>
      <c r="M11" s="116">
        <v>185</v>
      </c>
      <c r="N11" s="116">
        <v>0</v>
      </c>
      <c r="O11" s="112">
        <v>0</v>
      </c>
      <c r="P11" s="112">
        <v>0</v>
      </c>
      <c r="Q11">
        <v>66800</v>
      </c>
      <c r="R11">
        <v>106800</v>
      </c>
      <c r="S11">
        <v>86800</v>
      </c>
    </row>
    <row r="12" spans="1:19" x14ac:dyDescent="0.3">
      <c r="A12" t="s">
        <v>224</v>
      </c>
      <c r="B12" s="116">
        <v>2592000</v>
      </c>
      <c r="C12" s="112">
        <v>60</v>
      </c>
      <c r="D12" s="112">
        <v>25</v>
      </c>
      <c r="E12" s="116">
        <v>3</v>
      </c>
      <c r="F12" s="112">
        <v>48</v>
      </c>
      <c r="G12" s="112">
        <v>0</v>
      </c>
      <c r="H12" s="112">
        <v>0</v>
      </c>
      <c r="I12" s="112">
        <v>0</v>
      </c>
      <c r="J12" s="116">
        <v>30</v>
      </c>
      <c r="K12" s="112">
        <v>0</v>
      </c>
      <c r="L12" s="112">
        <v>0</v>
      </c>
      <c r="M12" s="116">
        <v>152</v>
      </c>
      <c r="N12" s="116">
        <v>0</v>
      </c>
      <c r="O12" s="112">
        <v>0</v>
      </c>
      <c r="P12" s="112">
        <v>0</v>
      </c>
      <c r="Q12">
        <v>68000</v>
      </c>
      <c r="R12">
        <v>104999</v>
      </c>
      <c r="S12">
        <v>86499.5</v>
      </c>
    </row>
    <row r="13" spans="1:19" x14ac:dyDescent="0.3">
      <c r="A13" t="s">
        <v>226</v>
      </c>
      <c r="B13" s="116">
        <v>2592000</v>
      </c>
      <c r="C13" s="112">
        <v>60</v>
      </c>
      <c r="D13" s="112">
        <v>20</v>
      </c>
      <c r="E13" s="116">
        <v>4</v>
      </c>
      <c r="F13" s="112">
        <v>48</v>
      </c>
      <c r="G13" s="112">
        <v>0</v>
      </c>
      <c r="H13" s="112">
        <v>0</v>
      </c>
      <c r="I13" s="112">
        <v>0</v>
      </c>
      <c r="J13" s="116">
        <v>30</v>
      </c>
      <c r="K13" s="112">
        <v>0</v>
      </c>
      <c r="L13" s="112">
        <v>0</v>
      </c>
      <c r="M13" s="116">
        <v>185</v>
      </c>
      <c r="N13" s="116">
        <v>0</v>
      </c>
      <c r="O13" s="112">
        <v>0</v>
      </c>
      <c r="P13" s="112">
        <v>0</v>
      </c>
      <c r="Q13">
        <v>67800</v>
      </c>
      <c r="R13">
        <v>108300</v>
      </c>
      <c r="S13">
        <v>88050</v>
      </c>
    </row>
    <row r="14" spans="1:19" x14ac:dyDescent="0.3">
      <c r="A14" t="s">
        <v>228</v>
      </c>
      <c r="B14" s="116">
        <v>2592000</v>
      </c>
      <c r="C14" s="112">
        <v>60</v>
      </c>
      <c r="D14" s="112">
        <v>32</v>
      </c>
      <c r="E14" s="116">
        <v>4</v>
      </c>
      <c r="F14" s="112">
        <v>48</v>
      </c>
      <c r="G14" s="112">
        <v>5</v>
      </c>
      <c r="H14" s="112">
        <v>0</v>
      </c>
      <c r="I14" s="112">
        <v>0</v>
      </c>
      <c r="J14" s="116">
        <v>30</v>
      </c>
      <c r="K14" s="112">
        <v>0</v>
      </c>
      <c r="L14" s="112">
        <v>0</v>
      </c>
      <c r="M14" s="116">
        <v>172</v>
      </c>
      <c r="N14" s="116">
        <v>0</v>
      </c>
      <c r="O14" s="112">
        <v>0</v>
      </c>
      <c r="P14" s="112">
        <v>0</v>
      </c>
      <c r="Q14">
        <v>82000</v>
      </c>
      <c r="R14">
        <v>150590</v>
      </c>
      <c r="S14">
        <v>116295</v>
      </c>
    </row>
    <row r="15" spans="1:19" x14ac:dyDescent="0.3">
      <c r="A15" t="s">
        <v>229</v>
      </c>
      <c r="B15" s="116">
        <v>2527200</v>
      </c>
      <c r="C15" s="112">
        <v>60</v>
      </c>
      <c r="D15" s="112">
        <v>25</v>
      </c>
      <c r="E15" s="116">
        <v>3</v>
      </c>
      <c r="F15" s="112">
        <v>25</v>
      </c>
      <c r="G15" s="112">
        <v>0</v>
      </c>
      <c r="H15" s="112">
        <v>0</v>
      </c>
      <c r="I15" s="112">
        <v>0</v>
      </c>
      <c r="J15" s="116">
        <v>30</v>
      </c>
      <c r="K15" s="112">
        <v>0</v>
      </c>
      <c r="L15" s="112">
        <v>0</v>
      </c>
      <c r="M15" s="116">
        <v>166</v>
      </c>
      <c r="N15" s="116">
        <v>0</v>
      </c>
      <c r="O15" s="112">
        <v>0</v>
      </c>
      <c r="P15" s="112">
        <v>0</v>
      </c>
      <c r="Q15">
        <v>88900</v>
      </c>
      <c r="R15">
        <v>137630</v>
      </c>
      <c r="S15">
        <v>113265</v>
      </c>
    </row>
    <row r="16" spans="1:19" x14ac:dyDescent="0.3">
      <c r="A16" t="s">
        <v>230</v>
      </c>
      <c r="B16" s="116">
        <v>1152000</v>
      </c>
      <c r="C16" s="112">
        <v>60</v>
      </c>
      <c r="D16" s="112">
        <v>20</v>
      </c>
      <c r="E16" s="116">
        <v>4</v>
      </c>
      <c r="F16" s="112">
        <v>48</v>
      </c>
      <c r="G16" s="112">
        <v>5</v>
      </c>
      <c r="H16" s="112">
        <v>0</v>
      </c>
      <c r="I16" s="112">
        <v>0</v>
      </c>
      <c r="J16" s="116">
        <v>30</v>
      </c>
      <c r="K16" s="112">
        <v>1</v>
      </c>
      <c r="L16" s="112">
        <v>0</v>
      </c>
      <c r="M16" s="116">
        <v>193</v>
      </c>
      <c r="N16" s="116">
        <v>0</v>
      </c>
      <c r="O16" s="112">
        <v>0</v>
      </c>
      <c r="P16" s="112">
        <v>0</v>
      </c>
      <c r="Q16">
        <v>94000</v>
      </c>
      <c r="R16">
        <v>128790</v>
      </c>
      <c r="S16">
        <v>111395</v>
      </c>
    </row>
    <row r="17" spans="1:19" x14ac:dyDescent="0.3">
      <c r="A17" t="s">
        <v>231</v>
      </c>
      <c r="B17" s="116">
        <v>2592000</v>
      </c>
      <c r="C17" s="112">
        <v>60</v>
      </c>
      <c r="D17" s="112">
        <v>32</v>
      </c>
      <c r="E17" s="116">
        <v>4</v>
      </c>
      <c r="F17" s="112">
        <v>48</v>
      </c>
      <c r="G17" s="112">
        <v>5</v>
      </c>
      <c r="H17" s="112">
        <v>0</v>
      </c>
      <c r="I17" s="112">
        <v>0</v>
      </c>
      <c r="J17" s="116">
        <v>30</v>
      </c>
      <c r="K17" s="112">
        <v>0</v>
      </c>
      <c r="L17" s="112">
        <v>0</v>
      </c>
      <c r="M17" s="116">
        <v>172</v>
      </c>
      <c r="N17" s="116">
        <v>0</v>
      </c>
      <c r="O17" s="112">
        <v>0</v>
      </c>
      <c r="P17" s="112">
        <v>0</v>
      </c>
      <c r="Q17">
        <v>97000</v>
      </c>
      <c r="R17">
        <v>136600</v>
      </c>
      <c r="S17">
        <v>116800</v>
      </c>
    </row>
    <row r="18" spans="1:19" x14ac:dyDescent="0.3">
      <c r="A18" t="s">
        <v>232</v>
      </c>
      <c r="B18" s="116">
        <v>2527200</v>
      </c>
      <c r="C18" s="112">
        <v>60</v>
      </c>
      <c r="D18" s="112">
        <v>32</v>
      </c>
      <c r="E18" s="116">
        <v>4</v>
      </c>
      <c r="F18" s="112">
        <v>64</v>
      </c>
      <c r="G18" s="112">
        <v>5</v>
      </c>
      <c r="H18" s="112">
        <v>0</v>
      </c>
      <c r="I18" s="112">
        <v>0</v>
      </c>
      <c r="J18" s="116">
        <v>30</v>
      </c>
      <c r="K18" s="112">
        <v>0</v>
      </c>
      <c r="L18" s="112">
        <v>0</v>
      </c>
      <c r="M18" s="116">
        <v>191</v>
      </c>
      <c r="N18" s="116">
        <v>0</v>
      </c>
      <c r="O18" s="112">
        <v>0</v>
      </c>
      <c r="P18" s="112">
        <v>0</v>
      </c>
      <c r="Q18">
        <v>93300</v>
      </c>
      <c r="R18">
        <v>138200</v>
      </c>
      <c r="S18">
        <v>115750</v>
      </c>
    </row>
    <row r="19" spans="1:19" x14ac:dyDescent="0.3">
      <c r="A19" t="s">
        <v>233</v>
      </c>
      <c r="B19" s="116">
        <v>1152000</v>
      </c>
      <c r="C19" s="112">
        <v>60</v>
      </c>
      <c r="D19" s="112">
        <v>13</v>
      </c>
      <c r="E19" s="116">
        <v>4</v>
      </c>
      <c r="F19" s="112">
        <v>48</v>
      </c>
      <c r="G19" s="112">
        <v>2</v>
      </c>
      <c r="H19" s="112">
        <v>0</v>
      </c>
      <c r="I19" s="112">
        <v>0</v>
      </c>
      <c r="J19" s="116">
        <v>30</v>
      </c>
      <c r="K19" s="112">
        <v>1</v>
      </c>
      <c r="L19" s="112">
        <v>0</v>
      </c>
      <c r="M19" s="116">
        <v>205</v>
      </c>
      <c r="N19" s="116">
        <v>0</v>
      </c>
      <c r="O19" s="112">
        <v>0</v>
      </c>
      <c r="P19" s="112">
        <v>0</v>
      </c>
      <c r="Q19">
        <v>101240</v>
      </c>
      <c r="R19">
        <v>119980</v>
      </c>
      <c r="S19">
        <v>110610</v>
      </c>
    </row>
    <row r="20" spans="1:19" x14ac:dyDescent="0.3">
      <c r="A20" t="s">
        <v>234</v>
      </c>
      <c r="B20" s="116">
        <v>2592000</v>
      </c>
      <c r="C20" s="112">
        <v>60</v>
      </c>
      <c r="D20" s="112">
        <v>32</v>
      </c>
      <c r="E20" s="116">
        <v>4</v>
      </c>
      <c r="F20" s="112">
        <v>64</v>
      </c>
      <c r="G20" s="112">
        <v>5</v>
      </c>
      <c r="H20" s="112">
        <v>0</v>
      </c>
      <c r="I20" s="112">
        <v>0</v>
      </c>
      <c r="J20" s="116">
        <v>30</v>
      </c>
      <c r="K20" s="112">
        <v>0</v>
      </c>
      <c r="L20" s="112">
        <v>0</v>
      </c>
      <c r="M20" s="116">
        <v>179</v>
      </c>
      <c r="N20" s="116">
        <v>0</v>
      </c>
      <c r="O20" s="112">
        <v>0</v>
      </c>
      <c r="P20" s="112">
        <v>0</v>
      </c>
      <c r="Q20">
        <v>106990</v>
      </c>
      <c r="R20">
        <v>187733</v>
      </c>
      <c r="S20">
        <v>147361.5</v>
      </c>
    </row>
    <row r="21" spans="1:19" x14ac:dyDescent="0.3">
      <c r="A21" t="s">
        <v>235</v>
      </c>
      <c r="B21" s="116">
        <v>1152000</v>
      </c>
      <c r="C21" s="112">
        <v>60</v>
      </c>
      <c r="D21" s="112">
        <v>13</v>
      </c>
      <c r="E21" s="116">
        <v>4</v>
      </c>
      <c r="F21" s="112">
        <v>48</v>
      </c>
      <c r="G21" s="112">
        <v>2</v>
      </c>
      <c r="H21" s="112">
        <v>0</v>
      </c>
      <c r="I21" s="112">
        <v>0</v>
      </c>
      <c r="J21" s="116">
        <v>30</v>
      </c>
      <c r="K21" s="112">
        <v>1</v>
      </c>
      <c r="L21" s="112">
        <v>0</v>
      </c>
      <c r="M21" s="116">
        <v>205</v>
      </c>
      <c r="N21" s="116">
        <v>0</v>
      </c>
      <c r="O21" s="112">
        <v>0</v>
      </c>
      <c r="P21" s="112">
        <v>0</v>
      </c>
      <c r="Q21">
        <v>92200</v>
      </c>
      <c r="R21">
        <v>209900</v>
      </c>
      <c r="S21">
        <v>151050</v>
      </c>
    </row>
    <row r="22" spans="1:19" x14ac:dyDescent="0.3">
      <c r="A22" t="s">
        <v>236</v>
      </c>
      <c r="B22" s="116">
        <v>2592000</v>
      </c>
      <c r="C22" s="112">
        <v>60</v>
      </c>
      <c r="D22" s="112">
        <v>32</v>
      </c>
      <c r="E22" s="116">
        <v>4</v>
      </c>
      <c r="F22" s="112">
        <v>64</v>
      </c>
      <c r="G22" s="112">
        <v>5</v>
      </c>
      <c r="H22" s="112">
        <v>0</v>
      </c>
      <c r="I22" s="112">
        <v>0</v>
      </c>
      <c r="J22" s="116">
        <v>30</v>
      </c>
      <c r="K22" s="112">
        <v>0</v>
      </c>
      <c r="L22" s="112">
        <v>0</v>
      </c>
      <c r="M22" s="116">
        <v>203</v>
      </c>
      <c r="N22" s="116">
        <v>0</v>
      </c>
      <c r="O22" s="112">
        <v>0</v>
      </c>
      <c r="P22" s="112">
        <v>0</v>
      </c>
      <c r="Q22">
        <v>108900</v>
      </c>
      <c r="R22">
        <v>127039</v>
      </c>
      <c r="S22">
        <v>117969.5</v>
      </c>
    </row>
    <row r="23" spans="1:19" x14ac:dyDescent="0.3">
      <c r="A23" t="s">
        <v>237</v>
      </c>
      <c r="B23" s="116">
        <v>2527200</v>
      </c>
      <c r="C23" s="112">
        <v>60</v>
      </c>
      <c r="D23" s="112">
        <v>32</v>
      </c>
      <c r="E23" s="116">
        <v>4</v>
      </c>
      <c r="F23" s="112">
        <v>64</v>
      </c>
      <c r="G23" s="112">
        <v>5</v>
      </c>
      <c r="H23" s="112">
        <v>0</v>
      </c>
      <c r="I23" s="112">
        <v>0</v>
      </c>
      <c r="J23" s="116">
        <v>30</v>
      </c>
      <c r="K23" s="112">
        <v>0</v>
      </c>
      <c r="L23" s="112">
        <v>0</v>
      </c>
      <c r="M23" s="116">
        <v>213</v>
      </c>
      <c r="N23" s="116">
        <v>0</v>
      </c>
      <c r="O23" s="112">
        <v>0</v>
      </c>
      <c r="P23" s="112">
        <v>0</v>
      </c>
      <c r="Q23">
        <v>109000</v>
      </c>
      <c r="R23">
        <v>197800</v>
      </c>
      <c r="S23">
        <v>153400</v>
      </c>
    </row>
    <row r="24" spans="1:19" x14ac:dyDescent="0.3">
      <c r="A24" t="s">
        <v>239</v>
      </c>
      <c r="B24" s="116">
        <v>2527200</v>
      </c>
      <c r="C24" s="112">
        <v>60</v>
      </c>
      <c r="D24" s="112">
        <v>13</v>
      </c>
      <c r="E24" s="116">
        <v>2</v>
      </c>
      <c r="F24" s="112">
        <v>25</v>
      </c>
      <c r="G24" s="112">
        <v>0</v>
      </c>
      <c r="H24" s="112">
        <v>0</v>
      </c>
      <c r="I24" s="112">
        <v>0</v>
      </c>
      <c r="J24" s="116">
        <v>30</v>
      </c>
      <c r="K24" s="112">
        <v>0</v>
      </c>
      <c r="L24" s="112">
        <v>0</v>
      </c>
      <c r="M24" s="116">
        <v>218</v>
      </c>
      <c r="N24" s="116">
        <v>1</v>
      </c>
      <c r="O24" s="112">
        <v>1</v>
      </c>
      <c r="P24" s="112">
        <v>1</v>
      </c>
      <c r="Q24">
        <v>138000</v>
      </c>
      <c r="R24">
        <v>201987</v>
      </c>
      <c r="S24">
        <v>169993.5</v>
      </c>
    </row>
    <row r="25" spans="1:19" x14ac:dyDescent="0.3">
      <c r="A25" t="s">
        <v>240</v>
      </c>
      <c r="B25" s="116">
        <v>2527200</v>
      </c>
      <c r="C25" s="112">
        <v>60</v>
      </c>
      <c r="D25" s="112">
        <v>25</v>
      </c>
      <c r="E25" s="116">
        <v>3</v>
      </c>
      <c r="F25" s="112">
        <v>25</v>
      </c>
      <c r="G25" s="112">
        <v>0</v>
      </c>
      <c r="H25" s="112">
        <v>0</v>
      </c>
      <c r="I25" s="112">
        <v>0</v>
      </c>
      <c r="J25" s="116">
        <v>30</v>
      </c>
      <c r="K25" s="112">
        <v>0</v>
      </c>
      <c r="L25" s="112">
        <v>0</v>
      </c>
      <c r="M25" s="116">
        <v>166</v>
      </c>
      <c r="N25" s="116">
        <v>0</v>
      </c>
      <c r="O25" s="112">
        <v>0</v>
      </c>
      <c r="P25" s="112">
        <v>0</v>
      </c>
      <c r="Q25">
        <v>146790</v>
      </c>
      <c r="R25">
        <v>146790</v>
      </c>
      <c r="S25">
        <v>146790</v>
      </c>
    </row>
    <row r="26" spans="1:19" x14ac:dyDescent="0.3">
      <c r="A26" t="s">
        <v>241</v>
      </c>
      <c r="B26" s="116">
        <v>2592000</v>
      </c>
      <c r="C26" s="112">
        <v>60</v>
      </c>
      <c r="D26" s="112">
        <v>32</v>
      </c>
      <c r="E26" s="116">
        <v>3</v>
      </c>
      <c r="F26" s="112">
        <v>12</v>
      </c>
      <c r="G26" s="112">
        <v>0</v>
      </c>
      <c r="H26" s="112">
        <v>0</v>
      </c>
      <c r="I26" s="112">
        <v>0</v>
      </c>
      <c r="J26" s="116">
        <v>30</v>
      </c>
      <c r="K26" s="112">
        <v>0</v>
      </c>
      <c r="L26" s="112">
        <v>0</v>
      </c>
      <c r="M26" s="116">
        <v>199</v>
      </c>
      <c r="N26" s="116">
        <v>0</v>
      </c>
      <c r="O26" s="112">
        <v>0</v>
      </c>
      <c r="P26" s="112">
        <v>0</v>
      </c>
      <c r="Q26">
        <v>148890</v>
      </c>
      <c r="R26">
        <v>229990</v>
      </c>
      <c r="S26">
        <v>189440</v>
      </c>
    </row>
    <row r="27" spans="1:19" x14ac:dyDescent="0.3">
      <c r="A27" t="s">
        <v>242</v>
      </c>
      <c r="B27" s="116">
        <v>2592000</v>
      </c>
      <c r="C27" s="112">
        <v>120</v>
      </c>
      <c r="D27" s="112">
        <v>32</v>
      </c>
      <c r="E27" s="116">
        <v>3</v>
      </c>
      <c r="F27" s="112">
        <v>12</v>
      </c>
      <c r="G27" s="112">
        <v>0</v>
      </c>
      <c r="H27" s="112">
        <v>0</v>
      </c>
      <c r="I27" s="112">
        <v>0</v>
      </c>
      <c r="J27" s="116">
        <v>60</v>
      </c>
      <c r="K27" s="112">
        <v>0</v>
      </c>
      <c r="L27" s="112">
        <v>1</v>
      </c>
      <c r="M27" s="116">
        <v>190</v>
      </c>
      <c r="N27" s="116">
        <v>1</v>
      </c>
      <c r="O27" s="112">
        <v>1</v>
      </c>
      <c r="P27" s="112">
        <v>0</v>
      </c>
      <c r="Q27">
        <v>157500</v>
      </c>
      <c r="R27">
        <v>280350</v>
      </c>
      <c r="S27">
        <v>218925</v>
      </c>
    </row>
    <row r="28" spans="1:19" x14ac:dyDescent="0.3">
      <c r="A28" t="s">
        <v>243</v>
      </c>
      <c r="B28" s="116">
        <v>2592000</v>
      </c>
      <c r="C28" s="112">
        <v>60</v>
      </c>
      <c r="D28" s="112">
        <v>32</v>
      </c>
      <c r="E28" s="116">
        <v>3</v>
      </c>
      <c r="F28" s="112">
        <v>48</v>
      </c>
      <c r="G28" s="112">
        <v>0</v>
      </c>
      <c r="H28" s="112">
        <v>0</v>
      </c>
      <c r="I28" s="112">
        <v>0</v>
      </c>
      <c r="J28" s="116">
        <v>60</v>
      </c>
      <c r="K28" s="112">
        <v>0</v>
      </c>
      <c r="L28" s="112">
        <v>0</v>
      </c>
      <c r="M28" s="116">
        <v>186</v>
      </c>
      <c r="N28" s="116">
        <v>0</v>
      </c>
      <c r="O28" s="112">
        <v>0</v>
      </c>
      <c r="P28" s="112">
        <v>0</v>
      </c>
      <c r="Q28">
        <v>163900</v>
      </c>
      <c r="R28">
        <v>252800</v>
      </c>
      <c r="S28">
        <v>208350</v>
      </c>
    </row>
    <row r="29" spans="1:19" x14ac:dyDescent="0.3">
      <c r="A29" t="s">
        <v>244</v>
      </c>
      <c r="B29" s="116">
        <v>2462400</v>
      </c>
      <c r="C29" s="112">
        <v>60</v>
      </c>
      <c r="D29" s="112">
        <v>10</v>
      </c>
      <c r="E29" s="116">
        <v>2</v>
      </c>
      <c r="F29" s="112">
        <v>12</v>
      </c>
      <c r="G29" s="112">
        <v>0</v>
      </c>
      <c r="H29" s="112">
        <v>0</v>
      </c>
      <c r="I29" s="112">
        <v>0</v>
      </c>
      <c r="J29" s="116">
        <v>60</v>
      </c>
      <c r="K29" s="112">
        <v>0</v>
      </c>
      <c r="L29" s="112">
        <v>1</v>
      </c>
      <c r="M29" s="116">
        <v>150</v>
      </c>
      <c r="N29" s="116">
        <v>1</v>
      </c>
      <c r="O29" s="112">
        <v>1</v>
      </c>
      <c r="P29" s="112">
        <v>0</v>
      </c>
      <c r="Q29">
        <v>169090</v>
      </c>
      <c r="R29">
        <v>274800</v>
      </c>
      <c r="S29">
        <v>221945</v>
      </c>
    </row>
    <row r="30" spans="1:19" x14ac:dyDescent="0.3">
      <c r="A30" t="s">
        <v>245</v>
      </c>
      <c r="B30" s="116">
        <v>2592000</v>
      </c>
      <c r="C30" s="112">
        <v>60</v>
      </c>
      <c r="D30" s="112">
        <v>32</v>
      </c>
      <c r="E30" s="116">
        <v>3</v>
      </c>
      <c r="F30" s="112">
        <v>48</v>
      </c>
      <c r="G30" s="112">
        <v>0</v>
      </c>
      <c r="H30" s="112">
        <v>0</v>
      </c>
      <c r="I30" s="112">
        <v>0</v>
      </c>
      <c r="J30" s="116">
        <v>60</v>
      </c>
      <c r="K30" s="112">
        <v>0</v>
      </c>
      <c r="L30" s="112">
        <v>0</v>
      </c>
      <c r="M30" s="116">
        <v>186</v>
      </c>
      <c r="N30" s="116">
        <v>0</v>
      </c>
      <c r="O30" s="112">
        <v>0</v>
      </c>
      <c r="P30" s="112">
        <v>0</v>
      </c>
      <c r="Q30">
        <v>179990</v>
      </c>
      <c r="R30">
        <v>318989</v>
      </c>
      <c r="S30">
        <v>249489.5</v>
      </c>
    </row>
    <row r="31" spans="1:19" x14ac:dyDescent="0.3">
      <c r="A31" t="s">
        <v>247</v>
      </c>
      <c r="B31" s="116">
        <v>2592000</v>
      </c>
      <c r="C31" s="112">
        <v>120</v>
      </c>
      <c r="D31" s="112">
        <v>32</v>
      </c>
      <c r="E31" s="116">
        <v>3</v>
      </c>
      <c r="F31" s="112">
        <v>12</v>
      </c>
      <c r="G31" s="112">
        <v>0</v>
      </c>
      <c r="H31" s="112">
        <v>0</v>
      </c>
      <c r="I31" s="112">
        <v>0</v>
      </c>
      <c r="J31" s="116">
        <v>60</v>
      </c>
      <c r="K31" s="112">
        <v>0</v>
      </c>
      <c r="L31" s="112">
        <v>1</v>
      </c>
      <c r="M31" s="116">
        <v>190</v>
      </c>
      <c r="N31" s="116">
        <v>1</v>
      </c>
      <c r="O31" s="112">
        <v>1</v>
      </c>
      <c r="P31" s="112">
        <v>0</v>
      </c>
      <c r="Q31">
        <v>181700</v>
      </c>
      <c r="R31">
        <v>310590</v>
      </c>
      <c r="S31">
        <v>246145</v>
      </c>
    </row>
    <row r="32" spans="1:19" x14ac:dyDescent="0.3">
      <c r="A32" t="s">
        <v>248</v>
      </c>
      <c r="B32" s="116">
        <v>4377600</v>
      </c>
      <c r="C32" s="112">
        <v>60</v>
      </c>
      <c r="D32" s="112">
        <v>10</v>
      </c>
      <c r="E32" s="116">
        <v>3</v>
      </c>
      <c r="F32" s="112">
        <v>12</v>
      </c>
      <c r="G32" s="112">
        <v>0</v>
      </c>
      <c r="H32" s="112">
        <v>0</v>
      </c>
      <c r="I32" s="112">
        <v>0</v>
      </c>
      <c r="J32" s="116">
        <v>60</v>
      </c>
      <c r="K32" s="112">
        <v>0</v>
      </c>
      <c r="L32" s="112">
        <v>1</v>
      </c>
      <c r="M32" s="116">
        <v>175</v>
      </c>
      <c r="N32" s="116">
        <v>1</v>
      </c>
      <c r="O32" s="112">
        <v>1</v>
      </c>
      <c r="P32" s="112">
        <v>0</v>
      </c>
      <c r="Q32">
        <v>192000</v>
      </c>
      <c r="R32">
        <v>324614</v>
      </c>
      <c r="S32">
        <v>258307</v>
      </c>
    </row>
    <row r="33" spans="1:19" x14ac:dyDescent="0.3">
      <c r="A33" t="s">
        <v>249</v>
      </c>
      <c r="B33" s="116">
        <v>2592000</v>
      </c>
      <c r="C33" s="112">
        <v>120</v>
      </c>
      <c r="D33" s="112">
        <v>32</v>
      </c>
      <c r="E33" s="116">
        <v>3</v>
      </c>
      <c r="F33" s="112">
        <v>12</v>
      </c>
      <c r="G33" s="112">
        <v>0</v>
      </c>
      <c r="H33" s="112">
        <v>0</v>
      </c>
      <c r="I33" s="112">
        <v>0</v>
      </c>
      <c r="J33" s="116">
        <v>60</v>
      </c>
      <c r="K33" s="112">
        <v>0</v>
      </c>
      <c r="L33" s="112">
        <v>1</v>
      </c>
      <c r="M33" s="116">
        <v>190</v>
      </c>
      <c r="N33" s="116">
        <v>1</v>
      </c>
      <c r="O33" s="112">
        <v>1</v>
      </c>
      <c r="P33" s="112">
        <v>0</v>
      </c>
      <c r="Q33">
        <v>234990</v>
      </c>
      <c r="R33">
        <v>234990</v>
      </c>
      <c r="S33">
        <v>234990</v>
      </c>
    </row>
    <row r="34" spans="1:19" x14ac:dyDescent="0.3">
      <c r="A34" t="s">
        <v>250</v>
      </c>
      <c r="B34" s="116">
        <v>4377600</v>
      </c>
      <c r="C34" s="112">
        <v>60</v>
      </c>
      <c r="D34" s="112">
        <v>10</v>
      </c>
      <c r="E34" s="116">
        <v>3</v>
      </c>
      <c r="F34" s="112">
        <v>12</v>
      </c>
      <c r="G34" s="112">
        <v>0</v>
      </c>
      <c r="H34" s="112">
        <v>0</v>
      </c>
      <c r="I34" s="112">
        <v>0</v>
      </c>
      <c r="J34" s="116">
        <v>60</v>
      </c>
      <c r="K34" s="112">
        <v>0</v>
      </c>
      <c r="L34" s="112">
        <v>1</v>
      </c>
      <c r="M34" s="116">
        <v>157</v>
      </c>
      <c r="N34" s="116">
        <v>1</v>
      </c>
      <c r="O34" s="112">
        <v>1</v>
      </c>
      <c r="P34" s="112">
        <v>0</v>
      </c>
      <c r="Q34">
        <v>237340</v>
      </c>
      <c r="R34">
        <v>292000</v>
      </c>
      <c r="S34">
        <v>264670</v>
      </c>
    </row>
    <row r="35" spans="1:19" x14ac:dyDescent="0.3">
      <c r="A35" t="s">
        <v>251</v>
      </c>
      <c r="B35" s="116">
        <v>2592000</v>
      </c>
      <c r="C35" s="112">
        <v>120</v>
      </c>
      <c r="D35" s="112">
        <v>32</v>
      </c>
      <c r="E35" s="116">
        <v>3</v>
      </c>
      <c r="F35" s="112">
        <v>12</v>
      </c>
      <c r="G35" s="112">
        <v>0</v>
      </c>
      <c r="H35" s="112">
        <v>0</v>
      </c>
      <c r="I35" s="112">
        <v>0</v>
      </c>
      <c r="J35" s="116">
        <v>60</v>
      </c>
      <c r="K35" s="112">
        <v>1</v>
      </c>
      <c r="L35" s="112">
        <v>1</v>
      </c>
      <c r="M35" s="116">
        <v>190</v>
      </c>
      <c r="N35" s="116">
        <v>1</v>
      </c>
      <c r="O35" s="112">
        <v>1</v>
      </c>
      <c r="P35" s="112">
        <v>0</v>
      </c>
      <c r="Q35">
        <v>192200</v>
      </c>
      <c r="R35">
        <v>299974</v>
      </c>
      <c r="S35">
        <v>246087</v>
      </c>
    </row>
    <row r="36" spans="1:19" x14ac:dyDescent="0.3">
      <c r="A36" t="s">
        <v>253</v>
      </c>
      <c r="B36" s="116">
        <v>4608000</v>
      </c>
      <c r="C36" s="112">
        <v>120</v>
      </c>
      <c r="D36" s="112">
        <v>10</v>
      </c>
      <c r="E36" s="116">
        <v>3</v>
      </c>
      <c r="F36" s="112">
        <v>12</v>
      </c>
      <c r="G36" s="112">
        <v>0</v>
      </c>
      <c r="H36" s="112">
        <v>0</v>
      </c>
      <c r="I36" s="112">
        <v>0</v>
      </c>
      <c r="J36" s="116">
        <v>24</v>
      </c>
      <c r="K36" s="112">
        <v>0</v>
      </c>
      <c r="L36" s="112">
        <v>1</v>
      </c>
      <c r="M36" s="116">
        <v>163</v>
      </c>
      <c r="N36" s="116">
        <v>1</v>
      </c>
      <c r="O36" s="112">
        <v>1</v>
      </c>
      <c r="P36" s="112">
        <v>0</v>
      </c>
      <c r="Q36">
        <v>227500</v>
      </c>
      <c r="R36">
        <v>362700</v>
      </c>
      <c r="S36">
        <v>295100</v>
      </c>
    </row>
    <row r="37" spans="1:19" x14ac:dyDescent="0.3">
      <c r="A37" t="s">
        <v>254</v>
      </c>
      <c r="B37" s="116">
        <v>4608000</v>
      </c>
      <c r="C37" s="112">
        <v>120</v>
      </c>
      <c r="D37" s="112">
        <v>10</v>
      </c>
      <c r="E37" s="116">
        <v>4</v>
      </c>
      <c r="F37" s="112">
        <v>12</v>
      </c>
      <c r="G37" s="112">
        <v>0.3</v>
      </c>
      <c r="H37" s="112">
        <v>0</v>
      </c>
      <c r="I37" s="112">
        <v>1</v>
      </c>
      <c r="J37" s="116">
        <v>24</v>
      </c>
      <c r="K37" s="112">
        <v>0</v>
      </c>
      <c r="L37" s="112">
        <v>1</v>
      </c>
      <c r="M37" s="116">
        <v>186</v>
      </c>
      <c r="N37" s="116">
        <v>1</v>
      </c>
      <c r="O37" s="112">
        <v>1</v>
      </c>
      <c r="P37" s="112">
        <v>0</v>
      </c>
      <c r="Q37">
        <v>238000</v>
      </c>
      <c r="R37">
        <v>400408</v>
      </c>
      <c r="S37">
        <v>319204</v>
      </c>
    </row>
    <row r="38" spans="1:19" x14ac:dyDescent="0.3">
      <c r="A38" t="s">
        <v>255</v>
      </c>
      <c r="B38" s="116">
        <v>4608000</v>
      </c>
      <c r="C38" s="112">
        <v>120</v>
      </c>
      <c r="D38" s="112">
        <v>10</v>
      </c>
      <c r="E38" s="116">
        <v>3</v>
      </c>
      <c r="F38" s="112">
        <v>12</v>
      </c>
      <c r="G38" s="112">
        <v>0</v>
      </c>
      <c r="H38" s="112">
        <v>0</v>
      </c>
      <c r="I38" s="112">
        <v>0</v>
      </c>
      <c r="J38" s="116">
        <v>24</v>
      </c>
      <c r="K38" s="112">
        <v>1</v>
      </c>
      <c r="L38" s="112">
        <v>1</v>
      </c>
      <c r="M38" s="116">
        <v>163</v>
      </c>
      <c r="N38" s="116">
        <v>1</v>
      </c>
      <c r="O38" s="112">
        <v>1</v>
      </c>
      <c r="P38" s="112">
        <v>0</v>
      </c>
      <c r="Q38">
        <v>236000</v>
      </c>
      <c r="R38">
        <v>369000</v>
      </c>
      <c r="S38">
        <v>302500</v>
      </c>
    </row>
    <row r="39" spans="1:19" x14ac:dyDescent="0.3">
      <c r="A39" t="s">
        <v>256</v>
      </c>
      <c r="B39" s="116">
        <v>4608000</v>
      </c>
      <c r="C39" s="112">
        <v>120</v>
      </c>
      <c r="D39" s="112">
        <v>10</v>
      </c>
      <c r="E39" s="116">
        <v>3</v>
      </c>
      <c r="F39" s="112">
        <v>12</v>
      </c>
      <c r="G39" s="112">
        <v>0</v>
      </c>
      <c r="H39" s="112">
        <v>0</v>
      </c>
      <c r="I39" s="112">
        <v>0</v>
      </c>
      <c r="J39" s="116">
        <v>24</v>
      </c>
      <c r="K39" s="112">
        <v>1</v>
      </c>
      <c r="L39" s="112">
        <v>1</v>
      </c>
      <c r="M39" s="116">
        <v>163</v>
      </c>
      <c r="N39" s="116">
        <v>1</v>
      </c>
      <c r="O39" s="112">
        <v>1</v>
      </c>
      <c r="P39" s="112">
        <v>0</v>
      </c>
      <c r="Q39">
        <v>237990</v>
      </c>
      <c r="R39">
        <v>259990</v>
      </c>
      <c r="S39">
        <v>248990</v>
      </c>
    </row>
    <row r="40" spans="1:19" x14ac:dyDescent="0.3">
      <c r="A40" t="s">
        <v>258</v>
      </c>
      <c r="B40" s="116">
        <v>4377600</v>
      </c>
      <c r="C40" s="112">
        <v>60</v>
      </c>
      <c r="D40" s="112">
        <v>10</v>
      </c>
      <c r="E40" s="116">
        <v>4</v>
      </c>
      <c r="F40" s="112">
        <v>12</v>
      </c>
      <c r="G40" s="112">
        <v>0.3</v>
      </c>
      <c r="H40" s="112">
        <v>0</v>
      </c>
      <c r="I40" s="112">
        <v>1</v>
      </c>
      <c r="J40" s="116">
        <v>60</v>
      </c>
      <c r="K40" s="112">
        <v>0</v>
      </c>
      <c r="L40" s="112">
        <v>1</v>
      </c>
      <c r="M40" s="116">
        <v>196</v>
      </c>
      <c r="N40" s="116">
        <v>1</v>
      </c>
      <c r="O40" s="112">
        <v>1</v>
      </c>
      <c r="P40" s="112">
        <v>0</v>
      </c>
      <c r="Q40">
        <v>249890</v>
      </c>
      <c r="R40">
        <v>408190</v>
      </c>
      <c r="S40">
        <v>329040</v>
      </c>
    </row>
    <row r="41" spans="1:19" x14ac:dyDescent="0.3">
      <c r="A41" t="s">
        <v>259</v>
      </c>
      <c r="B41" s="116">
        <v>4377600</v>
      </c>
      <c r="C41" s="112">
        <v>60</v>
      </c>
      <c r="D41" s="112">
        <v>10</v>
      </c>
      <c r="E41" s="116">
        <v>3</v>
      </c>
      <c r="F41" s="112">
        <v>12</v>
      </c>
      <c r="G41" s="112">
        <v>0</v>
      </c>
      <c r="H41" s="112">
        <v>0</v>
      </c>
      <c r="I41" s="112">
        <v>0</v>
      </c>
      <c r="J41" s="116">
        <v>60</v>
      </c>
      <c r="K41" s="112">
        <v>0</v>
      </c>
      <c r="L41" s="112">
        <v>1</v>
      </c>
      <c r="M41" s="116">
        <v>157</v>
      </c>
      <c r="N41" s="116">
        <v>1</v>
      </c>
      <c r="O41" s="112">
        <v>1</v>
      </c>
      <c r="P41" s="112">
        <v>0</v>
      </c>
      <c r="Q41">
        <v>247800</v>
      </c>
      <c r="R41">
        <v>425840</v>
      </c>
      <c r="S41">
        <v>336820</v>
      </c>
    </row>
    <row r="42" spans="1:19" x14ac:dyDescent="0.3">
      <c r="A42" t="s">
        <v>260</v>
      </c>
      <c r="B42" s="116">
        <v>4377600</v>
      </c>
      <c r="C42" s="112">
        <v>60</v>
      </c>
      <c r="D42" s="112">
        <v>10</v>
      </c>
      <c r="E42" s="116">
        <v>3</v>
      </c>
      <c r="F42" s="112">
        <v>12</v>
      </c>
      <c r="G42" s="112">
        <v>0</v>
      </c>
      <c r="H42" s="112">
        <v>0</v>
      </c>
      <c r="I42" s="112">
        <v>0</v>
      </c>
      <c r="J42" s="116">
        <v>60</v>
      </c>
      <c r="K42" s="112">
        <v>0</v>
      </c>
      <c r="L42" s="112">
        <v>1</v>
      </c>
      <c r="M42" s="116">
        <v>175</v>
      </c>
      <c r="N42" s="116">
        <v>1</v>
      </c>
      <c r="O42" s="112">
        <v>1</v>
      </c>
      <c r="P42" s="112">
        <v>0</v>
      </c>
      <c r="Q42">
        <v>249990</v>
      </c>
      <c r="R42">
        <v>463900</v>
      </c>
      <c r="S42">
        <v>356945</v>
      </c>
    </row>
    <row r="43" spans="1:19" x14ac:dyDescent="0.3">
      <c r="A43" t="s">
        <v>261</v>
      </c>
      <c r="B43" s="116">
        <v>4608000</v>
      </c>
      <c r="C43" s="112">
        <v>120</v>
      </c>
      <c r="D43" s="112">
        <v>10</v>
      </c>
      <c r="E43" s="116">
        <v>4</v>
      </c>
      <c r="F43" s="112">
        <v>12</v>
      </c>
      <c r="G43" s="112">
        <v>0.3</v>
      </c>
      <c r="H43" s="112">
        <v>0</v>
      </c>
      <c r="I43" s="112">
        <v>1</v>
      </c>
      <c r="J43" s="116">
        <v>24</v>
      </c>
      <c r="K43" s="112">
        <v>1</v>
      </c>
      <c r="L43" s="112">
        <v>1</v>
      </c>
      <c r="M43" s="116">
        <v>188</v>
      </c>
      <c r="N43" s="116">
        <v>1</v>
      </c>
      <c r="O43" s="112">
        <v>1</v>
      </c>
      <c r="P43" s="112">
        <v>0</v>
      </c>
      <c r="Q43">
        <v>244400</v>
      </c>
      <c r="R43">
        <v>439990</v>
      </c>
      <c r="S43">
        <v>342195</v>
      </c>
    </row>
    <row r="44" spans="1:19" x14ac:dyDescent="0.3">
      <c r="A44" t="s">
        <v>264</v>
      </c>
      <c r="B44" s="116">
        <v>4608000</v>
      </c>
      <c r="C44" s="112">
        <v>120</v>
      </c>
      <c r="D44" s="112">
        <v>40</v>
      </c>
      <c r="E44" s="116">
        <v>4</v>
      </c>
      <c r="F44" s="112">
        <v>108</v>
      </c>
      <c r="G44" s="112">
        <v>0.3</v>
      </c>
      <c r="H44" s="112">
        <v>0</v>
      </c>
      <c r="I44" s="112">
        <v>1</v>
      </c>
      <c r="J44" s="116">
        <v>24</v>
      </c>
      <c r="K44" s="112">
        <v>1</v>
      </c>
      <c r="L44" s="112">
        <v>1</v>
      </c>
      <c r="M44" s="116">
        <v>222</v>
      </c>
      <c r="N44" s="116">
        <v>1</v>
      </c>
      <c r="O44" s="112">
        <v>1</v>
      </c>
      <c r="P44" s="112">
        <v>0</v>
      </c>
      <c r="Q44">
        <v>274490</v>
      </c>
      <c r="R44">
        <v>575270</v>
      </c>
      <c r="S44">
        <v>424880</v>
      </c>
    </row>
    <row r="45" spans="1:19" x14ac:dyDescent="0.3">
      <c r="A45" t="s">
        <v>267</v>
      </c>
      <c r="B45" s="116">
        <v>4262400</v>
      </c>
      <c r="C45" s="112">
        <v>60</v>
      </c>
      <c r="D45" s="112">
        <v>8</v>
      </c>
      <c r="E45" s="116">
        <v>2</v>
      </c>
      <c r="F45" s="112">
        <v>12</v>
      </c>
      <c r="G45" s="112">
        <v>0</v>
      </c>
      <c r="H45" s="112">
        <v>1</v>
      </c>
      <c r="I45" s="112">
        <v>0</v>
      </c>
      <c r="J45" s="116">
        <v>60</v>
      </c>
      <c r="K45" s="112">
        <v>0</v>
      </c>
      <c r="L45" s="112">
        <v>1</v>
      </c>
      <c r="M45" s="116">
        <v>201</v>
      </c>
      <c r="N45" s="116">
        <v>1</v>
      </c>
      <c r="O45" s="112">
        <v>1</v>
      </c>
      <c r="P45" s="112">
        <v>0</v>
      </c>
      <c r="Q45">
        <v>210000</v>
      </c>
      <c r="R45">
        <v>314000</v>
      </c>
      <c r="S45">
        <v>262000</v>
      </c>
    </row>
    <row r="46" spans="1:19" x14ac:dyDescent="0.3">
      <c r="A46" t="s">
        <v>268</v>
      </c>
      <c r="B46" s="116">
        <v>4262400</v>
      </c>
      <c r="C46" s="112">
        <v>60</v>
      </c>
      <c r="D46" s="112">
        <v>8</v>
      </c>
      <c r="E46" s="116">
        <v>1</v>
      </c>
      <c r="F46" s="112">
        <v>12</v>
      </c>
      <c r="G46" s="112">
        <v>0</v>
      </c>
      <c r="H46" s="112">
        <v>1</v>
      </c>
      <c r="I46" s="112">
        <v>0</v>
      </c>
      <c r="J46" s="116">
        <v>60</v>
      </c>
      <c r="K46" s="112">
        <v>0</v>
      </c>
      <c r="L46" s="112">
        <v>1</v>
      </c>
      <c r="M46" s="116">
        <v>163</v>
      </c>
      <c r="N46" s="116">
        <v>1</v>
      </c>
      <c r="O46" s="112">
        <v>1</v>
      </c>
      <c r="P46" s="112">
        <v>0</v>
      </c>
      <c r="Q46">
        <v>304900</v>
      </c>
      <c r="R46">
        <v>304900</v>
      </c>
      <c r="S46">
        <v>304900</v>
      </c>
    </row>
    <row r="47" spans="1:19" x14ac:dyDescent="0.3">
      <c r="A47" t="s">
        <v>269</v>
      </c>
      <c r="B47" s="116">
        <v>4608000</v>
      </c>
      <c r="C47" s="112">
        <v>120</v>
      </c>
      <c r="D47" s="112">
        <v>40</v>
      </c>
      <c r="E47" s="116">
        <v>4</v>
      </c>
      <c r="F47" s="112">
        <v>108</v>
      </c>
      <c r="G47" s="112">
        <v>0.3</v>
      </c>
      <c r="H47" s="112">
        <v>0</v>
      </c>
      <c r="I47" s="112">
        <v>1</v>
      </c>
      <c r="J47" s="116">
        <v>24</v>
      </c>
      <c r="K47" s="112">
        <v>0</v>
      </c>
      <c r="L47" s="112">
        <v>1</v>
      </c>
      <c r="M47" s="116">
        <v>222</v>
      </c>
      <c r="N47" s="116">
        <v>1</v>
      </c>
      <c r="O47" s="112">
        <v>1</v>
      </c>
      <c r="P47" s="112">
        <v>0</v>
      </c>
      <c r="Q47">
        <v>330990</v>
      </c>
      <c r="R47">
        <v>521850</v>
      </c>
      <c r="S47">
        <v>426420</v>
      </c>
    </row>
    <row r="48" spans="1:19" x14ac:dyDescent="0.3">
      <c r="A48" t="s">
        <v>270</v>
      </c>
      <c r="B48" s="116">
        <v>4377600</v>
      </c>
      <c r="C48" s="112">
        <v>60</v>
      </c>
      <c r="D48" s="112">
        <v>10</v>
      </c>
      <c r="E48" s="116">
        <v>4</v>
      </c>
      <c r="F48" s="112">
        <v>12</v>
      </c>
      <c r="G48" s="112">
        <v>0.3</v>
      </c>
      <c r="H48" s="112">
        <v>0</v>
      </c>
      <c r="I48" s="112">
        <v>1</v>
      </c>
      <c r="J48" s="116">
        <v>60</v>
      </c>
      <c r="K48" s="112">
        <v>0</v>
      </c>
      <c r="L48" s="112">
        <v>1</v>
      </c>
      <c r="M48" s="116">
        <v>196</v>
      </c>
      <c r="N48" s="116">
        <v>1</v>
      </c>
      <c r="O48" s="112">
        <v>1</v>
      </c>
      <c r="P48" s="112">
        <v>0</v>
      </c>
      <c r="Q48">
        <v>328799</v>
      </c>
      <c r="R48">
        <v>449990</v>
      </c>
      <c r="S48">
        <v>389394.5</v>
      </c>
    </row>
    <row r="49" spans="1:34" x14ac:dyDescent="0.3">
      <c r="A49" t="s">
        <v>271</v>
      </c>
      <c r="B49" s="116">
        <v>4446720</v>
      </c>
      <c r="C49" s="112">
        <v>120</v>
      </c>
      <c r="D49" s="112">
        <v>10</v>
      </c>
      <c r="E49" s="116">
        <v>3</v>
      </c>
      <c r="F49" s="112">
        <v>108</v>
      </c>
      <c r="G49" s="112">
        <v>0</v>
      </c>
      <c r="H49" s="112">
        <v>0</v>
      </c>
      <c r="I49" s="112">
        <v>0</v>
      </c>
      <c r="J49" s="116">
        <v>24</v>
      </c>
      <c r="K49" s="112">
        <v>1</v>
      </c>
      <c r="L49" s="112">
        <v>1</v>
      </c>
      <c r="M49" s="116">
        <v>208</v>
      </c>
      <c r="N49" s="116">
        <v>1</v>
      </c>
      <c r="O49" s="112">
        <v>1</v>
      </c>
      <c r="P49" s="112">
        <v>0</v>
      </c>
      <c r="Q49">
        <v>327500</v>
      </c>
      <c r="R49">
        <v>550900</v>
      </c>
      <c r="S49">
        <v>439200</v>
      </c>
    </row>
    <row r="50" spans="1:34" x14ac:dyDescent="0.3">
      <c r="A50" t="s">
        <v>273</v>
      </c>
      <c r="B50" s="116">
        <v>4446720</v>
      </c>
      <c r="C50" s="112">
        <v>120</v>
      </c>
      <c r="D50" s="112">
        <v>10</v>
      </c>
      <c r="E50" s="116">
        <v>3</v>
      </c>
      <c r="F50" s="112">
        <v>108</v>
      </c>
      <c r="G50" s="112">
        <v>0</v>
      </c>
      <c r="H50" s="112">
        <v>0</v>
      </c>
      <c r="I50" s="112">
        <v>0</v>
      </c>
      <c r="J50" s="116">
        <v>24</v>
      </c>
      <c r="K50" s="112">
        <v>0</v>
      </c>
      <c r="L50" s="112">
        <v>1</v>
      </c>
      <c r="M50" s="116">
        <v>208</v>
      </c>
      <c r="N50" s="116">
        <v>1</v>
      </c>
      <c r="O50" s="112">
        <v>1</v>
      </c>
      <c r="P50" s="112">
        <v>0</v>
      </c>
      <c r="Q50">
        <v>379989</v>
      </c>
      <c r="R50">
        <v>412900</v>
      </c>
      <c r="S50">
        <v>396444.5</v>
      </c>
    </row>
    <row r="51" spans="1:34" x14ac:dyDescent="0.3">
      <c r="A51" t="s">
        <v>277</v>
      </c>
      <c r="B51" s="116">
        <v>4377600</v>
      </c>
      <c r="C51" s="112">
        <v>60</v>
      </c>
      <c r="D51" s="112">
        <v>10</v>
      </c>
      <c r="E51" s="116">
        <v>3</v>
      </c>
      <c r="F51" s="112">
        <v>12</v>
      </c>
      <c r="G51" s="112">
        <v>0</v>
      </c>
      <c r="H51" s="112">
        <v>0</v>
      </c>
      <c r="I51" s="112">
        <v>0</v>
      </c>
      <c r="J51" s="116">
        <v>60</v>
      </c>
      <c r="K51" s="112">
        <v>0</v>
      </c>
      <c r="L51" s="112">
        <v>1</v>
      </c>
      <c r="M51" s="116">
        <v>175</v>
      </c>
      <c r="N51" s="116">
        <v>1</v>
      </c>
      <c r="O51" s="112">
        <v>1</v>
      </c>
      <c r="P51" s="112">
        <v>0</v>
      </c>
      <c r="Q51">
        <v>499990</v>
      </c>
      <c r="R51">
        <v>593070</v>
      </c>
      <c r="S51">
        <v>546530</v>
      </c>
    </row>
    <row r="52" spans="1:34" x14ac:dyDescent="0.3">
      <c r="B52" s="116"/>
      <c r="E52" s="116"/>
      <c r="J52" s="116"/>
      <c r="M52" s="116"/>
      <c r="N52" s="116"/>
    </row>
    <row r="53" spans="1:34" x14ac:dyDescent="0.3">
      <c r="B53" s="116"/>
      <c r="E53" s="116"/>
      <c r="J53" s="116"/>
      <c r="M53" s="116"/>
      <c r="N53" s="116"/>
      <c r="R53" t="s">
        <v>546</v>
      </c>
    </row>
    <row r="54" spans="1:34" x14ac:dyDescent="0.3">
      <c r="B54" s="116" t="s">
        <v>507</v>
      </c>
      <c r="C54" s="112" t="s">
        <v>508</v>
      </c>
      <c r="D54" s="112" t="s">
        <v>509</v>
      </c>
      <c r="E54" s="116" t="s">
        <v>76</v>
      </c>
      <c r="F54" s="112" t="s">
        <v>510</v>
      </c>
      <c r="G54" s="112" t="s">
        <v>96</v>
      </c>
      <c r="H54" s="112" t="s">
        <v>84</v>
      </c>
      <c r="I54" s="112" t="s">
        <v>87</v>
      </c>
      <c r="J54" s="116" t="s">
        <v>512</v>
      </c>
      <c r="K54" s="112" t="s">
        <v>128</v>
      </c>
      <c r="L54" s="112" t="s">
        <v>910</v>
      </c>
      <c r="M54" s="116" t="s">
        <v>515</v>
      </c>
      <c r="N54" s="116" t="s">
        <v>193</v>
      </c>
      <c r="O54" s="112" t="s">
        <v>194</v>
      </c>
      <c r="P54" s="112" t="s">
        <v>195</v>
      </c>
      <c r="Q54" s="116" t="s">
        <v>909</v>
      </c>
      <c r="R54" t="s">
        <v>502</v>
      </c>
    </row>
    <row r="55" spans="1:34" x14ac:dyDescent="0.3">
      <c r="A55" t="s">
        <v>206</v>
      </c>
      <c r="B55" s="116">
        <f t="shared" ref="B55:P64" si="0">RANK(B3,B$3:B$51,B$1)</f>
        <v>47</v>
      </c>
      <c r="C55" s="112">
        <f t="shared" si="0"/>
        <v>14</v>
      </c>
      <c r="D55" s="112">
        <f t="shared" si="0"/>
        <v>45</v>
      </c>
      <c r="E55" s="116">
        <f t="shared" si="0"/>
        <v>45</v>
      </c>
      <c r="F55" s="112">
        <f t="shared" si="0"/>
        <v>28</v>
      </c>
      <c r="G55" s="112">
        <f t="shared" si="0"/>
        <v>22</v>
      </c>
      <c r="H55" s="112">
        <f t="shared" si="0"/>
        <v>3</v>
      </c>
      <c r="I55" s="112">
        <f t="shared" si="0"/>
        <v>7</v>
      </c>
      <c r="J55" s="116">
        <f t="shared" si="0"/>
        <v>17</v>
      </c>
      <c r="K55" s="112">
        <f t="shared" si="0"/>
        <v>10</v>
      </c>
      <c r="L55" s="112">
        <f t="shared" si="0"/>
        <v>24</v>
      </c>
      <c r="M55" s="116">
        <f t="shared" si="0"/>
        <v>1</v>
      </c>
      <c r="N55" s="116">
        <f t="shared" si="0"/>
        <v>25</v>
      </c>
      <c r="O55" s="112">
        <f t="shared" si="0"/>
        <v>25</v>
      </c>
      <c r="P55" s="112">
        <f t="shared" si="0"/>
        <v>2</v>
      </c>
      <c r="Q55" s="116">
        <f>INT(R55)</f>
        <v>59365</v>
      </c>
      <c r="R55">
        <v>59365.5</v>
      </c>
      <c r="T55">
        <f t="shared" ref="T55:T86" si="1">50-B55</f>
        <v>3</v>
      </c>
      <c r="U55">
        <f t="shared" ref="U55:U86" si="2">50-C55</f>
        <v>36</v>
      </c>
      <c r="V55">
        <f t="shared" ref="V55:V86" si="3">50-D55</f>
        <v>5</v>
      </c>
      <c r="W55">
        <f t="shared" ref="W55:W86" si="4">50-E55</f>
        <v>5</v>
      </c>
      <c r="X55">
        <f t="shared" ref="X55:X86" si="5">50-F55</f>
        <v>22</v>
      </c>
      <c r="Y55">
        <f t="shared" ref="Y55:Y86" si="6">50-G55</f>
        <v>28</v>
      </c>
      <c r="Z55">
        <f t="shared" ref="Z55:Z86" si="7">50-H55</f>
        <v>47</v>
      </c>
      <c r="AA55">
        <f t="shared" ref="AA55:AA86" si="8">50-I55</f>
        <v>43</v>
      </c>
      <c r="AB55">
        <f t="shared" ref="AB55:AB86" si="9">50-K55</f>
        <v>40</v>
      </c>
      <c r="AC55">
        <f t="shared" ref="AC55:AC86" si="10">50-L55</f>
        <v>26</v>
      </c>
      <c r="AD55">
        <f t="shared" ref="AD55:AD86" si="11">50-M55</f>
        <v>49</v>
      </c>
      <c r="AE55">
        <f t="shared" ref="AE55:AG70" si="12">50-N55</f>
        <v>25</v>
      </c>
      <c r="AF55">
        <f t="shared" si="12"/>
        <v>25</v>
      </c>
      <c r="AG55">
        <f>50-P55</f>
        <v>48</v>
      </c>
      <c r="AH55">
        <f>Q55</f>
        <v>59365</v>
      </c>
    </row>
    <row r="56" spans="1:34" x14ac:dyDescent="0.3">
      <c r="A56" t="s">
        <v>213</v>
      </c>
      <c r="B56" s="116">
        <f t="shared" si="0"/>
        <v>47</v>
      </c>
      <c r="C56" s="112">
        <f t="shared" si="0"/>
        <v>14</v>
      </c>
      <c r="D56" s="112">
        <f t="shared" si="0"/>
        <v>45</v>
      </c>
      <c r="E56" s="116">
        <f t="shared" si="0"/>
        <v>23</v>
      </c>
      <c r="F56" s="112">
        <f t="shared" si="0"/>
        <v>28</v>
      </c>
      <c r="G56" s="112">
        <f t="shared" si="0"/>
        <v>22</v>
      </c>
      <c r="H56" s="112">
        <f t="shared" si="0"/>
        <v>3</v>
      </c>
      <c r="I56" s="112">
        <f t="shared" si="0"/>
        <v>7</v>
      </c>
      <c r="J56" s="116">
        <f t="shared" si="0"/>
        <v>17</v>
      </c>
      <c r="K56" s="112">
        <f t="shared" si="0"/>
        <v>10</v>
      </c>
      <c r="L56" s="112">
        <f t="shared" si="0"/>
        <v>24</v>
      </c>
      <c r="M56" s="116">
        <f t="shared" si="0"/>
        <v>18</v>
      </c>
      <c r="N56" s="116">
        <f t="shared" si="0"/>
        <v>25</v>
      </c>
      <c r="O56" s="112">
        <f t="shared" si="0"/>
        <v>25</v>
      </c>
      <c r="P56" s="112">
        <f t="shared" si="0"/>
        <v>2</v>
      </c>
      <c r="Q56" s="116">
        <f t="shared" ref="Q56:Q103" si="13">INT(R56)</f>
        <v>70338</v>
      </c>
      <c r="R56">
        <v>70338</v>
      </c>
      <c r="T56">
        <f t="shared" si="1"/>
        <v>3</v>
      </c>
      <c r="U56">
        <f t="shared" si="2"/>
        <v>36</v>
      </c>
      <c r="V56">
        <f t="shared" si="3"/>
        <v>5</v>
      </c>
      <c r="W56">
        <f t="shared" si="4"/>
        <v>27</v>
      </c>
      <c r="X56">
        <f t="shared" si="5"/>
        <v>22</v>
      </c>
      <c r="Y56">
        <f t="shared" si="6"/>
        <v>28</v>
      </c>
      <c r="Z56">
        <f t="shared" si="7"/>
        <v>47</v>
      </c>
      <c r="AA56">
        <f t="shared" si="8"/>
        <v>43</v>
      </c>
      <c r="AB56">
        <f t="shared" si="9"/>
        <v>40</v>
      </c>
      <c r="AC56">
        <f t="shared" si="10"/>
        <v>26</v>
      </c>
      <c r="AD56">
        <f t="shared" si="11"/>
        <v>32</v>
      </c>
      <c r="AE56">
        <f t="shared" si="12"/>
        <v>25</v>
      </c>
      <c r="AF56">
        <f t="shared" si="12"/>
        <v>25</v>
      </c>
      <c r="AG56">
        <f t="shared" si="12"/>
        <v>48</v>
      </c>
      <c r="AH56">
        <f t="shared" ref="AH56:AH103" si="14">Q56</f>
        <v>70338</v>
      </c>
    </row>
    <row r="57" spans="1:34" x14ac:dyDescent="0.3">
      <c r="A57" t="s">
        <v>215</v>
      </c>
      <c r="B57" s="116">
        <f t="shared" si="0"/>
        <v>47</v>
      </c>
      <c r="C57" s="112">
        <f t="shared" si="0"/>
        <v>14</v>
      </c>
      <c r="D57" s="112">
        <f t="shared" si="0"/>
        <v>45</v>
      </c>
      <c r="E57" s="116">
        <f t="shared" si="0"/>
        <v>1</v>
      </c>
      <c r="F57" s="112">
        <f t="shared" si="0"/>
        <v>9</v>
      </c>
      <c r="G57" s="112">
        <f t="shared" si="0"/>
        <v>9</v>
      </c>
      <c r="H57" s="112">
        <f t="shared" si="0"/>
        <v>3</v>
      </c>
      <c r="I57" s="112">
        <f t="shared" si="0"/>
        <v>7</v>
      </c>
      <c r="J57" s="116">
        <f t="shared" si="0"/>
        <v>17</v>
      </c>
      <c r="K57" s="112">
        <f t="shared" si="0"/>
        <v>10</v>
      </c>
      <c r="L57" s="112">
        <f t="shared" si="0"/>
        <v>24</v>
      </c>
      <c r="M57" s="116">
        <f t="shared" si="0"/>
        <v>41</v>
      </c>
      <c r="N57" s="116">
        <f t="shared" si="0"/>
        <v>25</v>
      </c>
      <c r="O57" s="112">
        <f t="shared" si="0"/>
        <v>25</v>
      </c>
      <c r="P57" s="112">
        <f t="shared" si="0"/>
        <v>2</v>
      </c>
      <c r="Q57" s="116">
        <f t="shared" si="13"/>
        <v>68600</v>
      </c>
      <c r="R57">
        <v>68600</v>
      </c>
      <c r="T57">
        <f t="shared" si="1"/>
        <v>3</v>
      </c>
      <c r="U57">
        <f t="shared" si="2"/>
        <v>36</v>
      </c>
      <c r="V57">
        <f t="shared" si="3"/>
        <v>5</v>
      </c>
      <c r="W57">
        <f t="shared" si="4"/>
        <v>49</v>
      </c>
      <c r="X57">
        <f t="shared" si="5"/>
        <v>41</v>
      </c>
      <c r="Y57">
        <f t="shared" si="6"/>
        <v>41</v>
      </c>
      <c r="Z57">
        <f t="shared" si="7"/>
        <v>47</v>
      </c>
      <c r="AA57">
        <f t="shared" si="8"/>
        <v>43</v>
      </c>
      <c r="AB57">
        <f t="shared" si="9"/>
        <v>40</v>
      </c>
      <c r="AC57">
        <f t="shared" si="10"/>
        <v>26</v>
      </c>
      <c r="AD57">
        <f t="shared" si="11"/>
        <v>9</v>
      </c>
      <c r="AE57">
        <f t="shared" si="12"/>
        <v>25</v>
      </c>
      <c r="AF57">
        <f t="shared" si="12"/>
        <v>25</v>
      </c>
      <c r="AG57">
        <f t="shared" si="12"/>
        <v>48</v>
      </c>
      <c r="AH57">
        <f t="shared" si="14"/>
        <v>68600</v>
      </c>
    </row>
    <row r="58" spans="1:34" x14ac:dyDescent="0.3">
      <c r="A58" t="s">
        <v>217</v>
      </c>
      <c r="B58" s="116">
        <f t="shared" si="0"/>
        <v>40</v>
      </c>
      <c r="C58" s="112">
        <f t="shared" si="0"/>
        <v>14</v>
      </c>
      <c r="D58" s="112">
        <f t="shared" si="0"/>
        <v>23</v>
      </c>
      <c r="E58" s="116">
        <f t="shared" si="0"/>
        <v>1</v>
      </c>
      <c r="F58" s="112">
        <f t="shared" si="0"/>
        <v>9</v>
      </c>
      <c r="G58" s="112">
        <f t="shared" si="0"/>
        <v>9</v>
      </c>
      <c r="H58" s="112">
        <f t="shared" si="0"/>
        <v>3</v>
      </c>
      <c r="I58" s="112">
        <f t="shared" si="0"/>
        <v>7</v>
      </c>
      <c r="J58" s="116">
        <f t="shared" si="0"/>
        <v>17</v>
      </c>
      <c r="K58" s="112">
        <f t="shared" si="0"/>
        <v>10</v>
      </c>
      <c r="L58" s="112">
        <f t="shared" si="0"/>
        <v>24</v>
      </c>
      <c r="M58" s="116">
        <f t="shared" si="0"/>
        <v>31</v>
      </c>
      <c r="N58" s="116">
        <f t="shared" si="0"/>
        <v>25</v>
      </c>
      <c r="O58" s="112">
        <f t="shared" si="0"/>
        <v>25</v>
      </c>
      <c r="P58" s="112">
        <f t="shared" si="0"/>
        <v>2</v>
      </c>
      <c r="Q58" s="116">
        <f t="shared" si="13"/>
        <v>70950</v>
      </c>
      <c r="R58">
        <v>70950</v>
      </c>
      <c r="T58">
        <f t="shared" si="1"/>
        <v>10</v>
      </c>
      <c r="U58">
        <f t="shared" si="2"/>
        <v>36</v>
      </c>
      <c r="V58">
        <f t="shared" si="3"/>
        <v>27</v>
      </c>
      <c r="W58">
        <f t="shared" si="4"/>
        <v>49</v>
      </c>
      <c r="X58">
        <f t="shared" si="5"/>
        <v>41</v>
      </c>
      <c r="Y58">
        <f t="shared" si="6"/>
        <v>41</v>
      </c>
      <c r="Z58">
        <f t="shared" si="7"/>
        <v>47</v>
      </c>
      <c r="AA58">
        <f t="shared" si="8"/>
        <v>43</v>
      </c>
      <c r="AB58">
        <f t="shared" si="9"/>
        <v>40</v>
      </c>
      <c r="AC58">
        <f t="shared" si="10"/>
        <v>26</v>
      </c>
      <c r="AD58">
        <f t="shared" si="11"/>
        <v>19</v>
      </c>
      <c r="AE58">
        <f t="shared" si="12"/>
        <v>25</v>
      </c>
      <c r="AF58">
        <f t="shared" si="12"/>
        <v>25</v>
      </c>
      <c r="AG58">
        <f t="shared" si="12"/>
        <v>48</v>
      </c>
      <c r="AH58">
        <f t="shared" si="14"/>
        <v>70950</v>
      </c>
    </row>
    <row r="59" spans="1:34" x14ac:dyDescent="0.3">
      <c r="A59" t="s">
        <v>218</v>
      </c>
      <c r="B59" s="116">
        <f t="shared" si="0"/>
        <v>40</v>
      </c>
      <c r="C59" s="112">
        <f t="shared" si="0"/>
        <v>14</v>
      </c>
      <c r="D59" s="112">
        <f t="shared" si="0"/>
        <v>23</v>
      </c>
      <c r="E59" s="116">
        <f t="shared" si="0"/>
        <v>1</v>
      </c>
      <c r="F59" s="112">
        <f t="shared" si="0"/>
        <v>9</v>
      </c>
      <c r="G59" s="112">
        <f t="shared" si="0"/>
        <v>9</v>
      </c>
      <c r="H59" s="112">
        <f t="shared" si="0"/>
        <v>3</v>
      </c>
      <c r="I59" s="112">
        <f t="shared" si="0"/>
        <v>7</v>
      </c>
      <c r="J59" s="116">
        <f t="shared" si="0"/>
        <v>17</v>
      </c>
      <c r="K59" s="112">
        <f t="shared" si="0"/>
        <v>10</v>
      </c>
      <c r="L59" s="112">
        <f t="shared" si="0"/>
        <v>24</v>
      </c>
      <c r="M59" s="116">
        <f t="shared" si="0"/>
        <v>31</v>
      </c>
      <c r="N59" s="116">
        <f t="shared" si="0"/>
        <v>25</v>
      </c>
      <c r="O59" s="112">
        <f t="shared" si="0"/>
        <v>25</v>
      </c>
      <c r="P59" s="112">
        <f t="shared" si="0"/>
        <v>2</v>
      </c>
      <c r="Q59" s="116">
        <f t="shared" si="13"/>
        <v>59900</v>
      </c>
      <c r="R59">
        <v>59900</v>
      </c>
      <c r="T59">
        <f t="shared" si="1"/>
        <v>10</v>
      </c>
      <c r="U59">
        <f t="shared" si="2"/>
        <v>36</v>
      </c>
      <c r="V59">
        <f t="shared" si="3"/>
        <v>27</v>
      </c>
      <c r="W59">
        <f t="shared" si="4"/>
        <v>49</v>
      </c>
      <c r="X59">
        <f t="shared" si="5"/>
        <v>41</v>
      </c>
      <c r="Y59">
        <f t="shared" si="6"/>
        <v>41</v>
      </c>
      <c r="Z59">
        <f t="shared" si="7"/>
        <v>47</v>
      </c>
      <c r="AA59">
        <f t="shared" si="8"/>
        <v>43</v>
      </c>
      <c r="AB59">
        <f t="shared" si="9"/>
        <v>40</v>
      </c>
      <c r="AC59">
        <f t="shared" si="10"/>
        <v>26</v>
      </c>
      <c r="AD59">
        <f t="shared" si="11"/>
        <v>19</v>
      </c>
      <c r="AE59">
        <f t="shared" si="12"/>
        <v>25</v>
      </c>
      <c r="AF59">
        <f t="shared" si="12"/>
        <v>25</v>
      </c>
      <c r="AG59">
        <f t="shared" si="12"/>
        <v>48</v>
      </c>
      <c r="AH59">
        <f t="shared" si="14"/>
        <v>59900</v>
      </c>
    </row>
    <row r="60" spans="1:34" x14ac:dyDescent="0.3">
      <c r="A60" t="s">
        <v>220</v>
      </c>
      <c r="B60" s="116">
        <f t="shared" si="0"/>
        <v>33</v>
      </c>
      <c r="C60" s="112">
        <f t="shared" si="0"/>
        <v>14</v>
      </c>
      <c r="D60" s="112">
        <f t="shared" si="0"/>
        <v>19</v>
      </c>
      <c r="E60" s="116">
        <f t="shared" si="0"/>
        <v>23</v>
      </c>
      <c r="F60" s="112">
        <f t="shared" si="0"/>
        <v>9</v>
      </c>
      <c r="G60" s="112">
        <f t="shared" si="0"/>
        <v>22</v>
      </c>
      <c r="H60" s="112">
        <f t="shared" si="0"/>
        <v>3</v>
      </c>
      <c r="I60" s="112">
        <f t="shared" si="0"/>
        <v>7</v>
      </c>
      <c r="J60" s="116">
        <f t="shared" si="0"/>
        <v>17</v>
      </c>
      <c r="K60" s="112">
        <f t="shared" si="0"/>
        <v>10</v>
      </c>
      <c r="L60" s="112">
        <f t="shared" si="0"/>
        <v>24</v>
      </c>
      <c r="M60" s="116">
        <f t="shared" si="0"/>
        <v>24</v>
      </c>
      <c r="N60" s="116">
        <f t="shared" si="0"/>
        <v>25</v>
      </c>
      <c r="O60" s="112">
        <f t="shared" si="0"/>
        <v>25</v>
      </c>
      <c r="P60" s="112">
        <f t="shared" si="0"/>
        <v>2</v>
      </c>
      <c r="Q60" s="116">
        <f t="shared" si="13"/>
        <v>86800</v>
      </c>
      <c r="R60">
        <v>86800</v>
      </c>
      <c r="T60">
        <f t="shared" si="1"/>
        <v>17</v>
      </c>
      <c r="U60">
        <f t="shared" si="2"/>
        <v>36</v>
      </c>
      <c r="V60">
        <f t="shared" si="3"/>
        <v>31</v>
      </c>
      <c r="W60">
        <f t="shared" si="4"/>
        <v>27</v>
      </c>
      <c r="X60">
        <f t="shared" si="5"/>
        <v>41</v>
      </c>
      <c r="Y60">
        <f t="shared" si="6"/>
        <v>28</v>
      </c>
      <c r="Z60">
        <f t="shared" si="7"/>
        <v>47</v>
      </c>
      <c r="AA60">
        <f t="shared" si="8"/>
        <v>43</v>
      </c>
      <c r="AB60">
        <f t="shared" si="9"/>
        <v>40</v>
      </c>
      <c r="AC60">
        <f t="shared" si="10"/>
        <v>26</v>
      </c>
      <c r="AD60">
        <f t="shared" si="11"/>
        <v>26</v>
      </c>
      <c r="AE60">
        <f t="shared" si="12"/>
        <v>25</v>
      </c>
      <c r="AF60">
        <f t="shared" si="12"/>
        <v>25</v>
      </c>
      <c r="AG60">
        <f t="shared" si="12"/>
        <v>48</v>
      </c>
      <c r="AH60">
        <f t="shared" si="14"/>
        <v>86800</v>
      </c>
    </row>
    <row r="61" spans="1:34" x14ac:dyDescent="0.3">
      <c r="A61" t="s">
        <v>221</v>
      </c>
      <c r="B61" s="116">
        <f t="shared" si="0"/>
        <v>40</v>
      </c>
      <c r="C61" s="112">
        <f t="shared" si="0"/>
        <v>14</v>
      </c>
      <c r="D61" s="112">
        <f t="shared" si="0"/>
        <v>23</v>
      </c>
      <c r="E61" s="116">
        <f t="shared" si="0"/>
        <v>1</v>
      </c>
      <c r="F61" s="112">
        <f t="shared" si="0"/>
        <v>9</v>
      </c>
      <c r="G61" s="112">
        <f t="shared" si="0"/>
        <v>9</v>
      </c>
      <c r="H61" s="112">
        <f t="shared" si="0"/>
        <v>3</v>
      </c>
      <c r="I61" s="112">
        <f t="shared" si="0"/>
        <v>7</v>
      </c>
      <c r="J61" s="116">
        <f t="shared" si="0"/>
        <v>17</v>
      </c>
      <c r="K61" s="112">
        <f t="shared" si="0"/>
        <v>10</v>
      </c>
      <c r="L61" s="112">
        <f t="shared" si="0"/>
        <v>24</v>
      </c>
      <c r="M61" s="116">
        <f t="shared" si="0"/>
        <v>31</v>
      </c>
      <c r="N61" s="116">
        <f t="shared" si="0"/>
        <v>25</v>
      </c>
      <c r="O61" s="112">
        <f t="shared" si="0"/>
        <v>25</v>
      </c>
      <c r="P61" s="112">
        <f t="shared" si="0"/>
        <v>2</v>
      </c>
      <c r="Q61" s="116">
        <f t="shared" si="13"/>
        <v>94554</v>
      </c>
      <c r="R61">
        <v>94554.5</v>
      </c>
      <c r="T61">
        <f t="shared" si="1"/>
        <v>10</v>
      </c>
      <c r="U61">
        <f t="shared" si="2"/>
        <v>36</v>
      </c>
      <c r="V61">
        <f t="shared" si="3"/>
        <v>27</v>
      </c>
      <c r="W61">
        <f t="shared" si="4"/>
        <v>49</v>
      </c>
      <c r="X61">
        <f t="shared" si="5"/>
        <v>41</v>
      </c>
      <c r="Y61">
        <f t="shared" si="6"/>
        <v>41</v>
      </c>
      <c r="Z61">
        <f t="shared" si="7"/>
        <v>47</v>
      </c>
      <c r="AA61">
        <f t="shared" si="8"/>
        <v>43</v>
      </c>
      <c r="AB61">
        <f t="shared" si="9"/>
        <v>40</v>
      </c>
      <c r="AC61">
        <f t="shared" si="10"/>
        <v>26</v>
      </c>
      <c r="AD61">
        <f t="shared" si="11"/>
        <v>19</v>
      </c>
      <c r="AE61">
        <f t="shared" si="12"/>
        <v>25</v>
      </c>
      <c r="AF61">
        <f t="shared" si="12"/>
        <v>25</v>
      </c>
      <c r="AG61">
        <f t="shared" si="12"/>
        <v>48</v>
      </c>
      <c r="AH61">
        <f t="shared" si="14"/>
        <v>94554</v>
      </c>
    </row>
    <row r="62" spans="1:34" x14ac:dyDescent="0.3">
      <c r="A62" t="s">
        <v>222</v>
      </c>
      <c r="B62" s="116">
        <f t="shared" si="0"/>
        <v>40</v>
      </c>
      <c r="C62" s="112">
        <f t="shared" si="0"/>
        <v>14</v>
      </c>
      <c r="D62" s="112">
        <f t="shared" si="0"/>
        <v>23</v>
      </c>
      <c r="E62" s="116">
        <f t="shared" si="0"/>
        <v>1</v>
      </c>
      <c r="F62" s="112">
        <f t="shared" si="0"/>
        <v>9</v>
      </c>
      <c r="G62" s="112">
        <f t="shared" si="0"/>
        <v>9</v>
      </c>
      <c r="H62" s="112">
        <f t="shared" si="0"/>
        <v>3</v>
      </c>
      <c r="I62" s="112">
        <f t="shared" si="0"/>
        <v>7</v>
      </c>
      <c r="J62" s="116">
        <f t="shared" si="0"/>
        <v>17</v>
      </c>
      <c r="K62" s="112">
        <f t="shared" si="0"/>
        <v>10</v>
      </c>
      <c r="L62" s="112">
        <f t="shared" si="0"/>
        <v>24</v>
      </c>
      <c r="M62" s="116">
        <f t="shared" si="0"/>
        <v>31</v>
      </c>
      <c r="N62" s="116">
        <f t="shared" si="0"/>
        <v>25</v>
      </c>
      <c r="O62" s="112">
        <f t="shared" si="0"/>
        <v>25</v>
      </c>
      <c r="P62" s="112">
        <f t="shared" si="0"/>
        <v>2</v>
      </c>
      <c r="Q62" s="116">
        <f t="shared" si="13"/>
        <v>79494</v>
      </c>
      <c r="R62">
        <v>79494.5</v>
      </c>
      <c r="T62">
        <f t="shared" si="1"/>
        <v>10</v>
      </c>
      <c r="U62">
        <f t="shared" si="2"/>
        <v>36</v>
      </c>
      <c r="V62">
        <f t="shared" si="3"/>
        <v>27</v>
      </c>
      <c r="W62">
        <f t="shared" si="4"/>
        <v>49</v>
      </c>
      <c r="X62">
        <f t="shared" si="5"/>
        <v>41</v>
      </c>
      <c r="Y62">
        <f t="shared" si="6"/>
        <v>41</v>
      </c>
      <c r="Z62">
        <f t="shared" si="7"/>
        <v>47</v>
      </c>
      <c r="AA62">
        <f t="shared" si="8"/>
        <v>43</v>
      </c>
      <c r="AB62">
        <f t="shared" si="9"/>
        <v>40</v>
      </c>
      <c r="AC62">
        <f t="shared" si="10"/>
        <v>26</v>
      </c>
      <c r="AD62">
        <f t="shared" si="11"/>
        <v>19</v>
      </c>
      <c r="AE62">
        <f t="shared" si="12"/>
        <v>25</v>
      </c>
      <c r="AF62">
        <f t="shared" si="12"/>
        <v>25</v>
      </c>
      <c r="AG62">
        <f t="shared" si="12"/>
        <v>48</v>
      </c>
      <c r="AH62">
        <f t="shared" si="14"/>
        <v>79494</v>
      </c>
    </row>
    <row r="63" spans="1:34" x14ac:dyDescent="0.3">
      <c r="A63" t="s">
        <v>223</v>
      </c>
      <c r="B63" s="116">
        <f t="shared" si="0"/>
        <v>19</v>
      </c>
      <c r="C63" s="112">
        <f t="shared" si="0"/>
        <v>14</v>
      </c>
      <c r="D63" s="112">
        <f t="shared" si="0"/>
        <v>19</v>
      </c>
      <c r="E63" s="116">
        <f t="shared" si="0"/>
        <v>1</v>
      </c>
      <c r="F63" s="112">
        <f t="shared" si="0"/>
        <v>9</v>
      </c>
      <c r="G63" s="112">
        <f t="shared" si="0"/>
        <v>1</v>
      </c>
      <c r="H63" s="112">
        <f t="shared" si="0"/>
        <v>3</v>
      </c>
      <c r="I63" s="112">
        <f t="shared" si="0"/>
        <v>7</v>
      </c>
      <c r="J63" s="116">
        <f t="shared" si="0"/>
        <v>17</v>
      </c>
      <c r="K63" s="112">
        <f t="shared" si="0"/>
        <v>10</v>
      </c>
      <c r="L63" s="112">
        <f t="shared" si="0"/>
        <v>24</v>
      </c>
      <c r="M63" s="116">
        <f t="shared" si="0"/>
        <v>19</v>
      </c>
      <c r="N63" s="116">
        <f t="shared" si="0"/>
        <v>25</v>
      </c>
      <c r="O63" s="112">
        <f t="shared" si="0"/>
        <v>25</v>
      </c>
      <c r="P63" s="112">
        <f t="shared" si="0"/>
        <v>2</v>
      </c>
      <c r="Q63" s="116">
        <f t="shared" si="13"/>
        <v>86800</v>
      </c>
      <c r="R63">
        <v>86800</v>
      </c>
      <c r="T63">
        <f t="shared" si="1"/>
        <v>31</v>
      </c>
      <c r="U63">
        <f t="shared" si="2"/>
        <v>36</v>
      </c>
      <c r="V63">
        <f t="shared" si="3"/>
        <v>31</v>
      </c>
      <c r="W63">
        <f t="shared" si="4"/>
        <v>49</v>
      </c>
      <c r="X63">
        <f t="shared" si="5"/>
        <v>41</v>
      </c>
      <c r="Y63">
        <f t="shared" si="6"/>
        <v>49</v>
      </c>
      <c r="Z63">
        <f t="shared" si="7"/>
        <v>47</v>
      </c>
      <c r="AA63">
        <f t="shared" si="8"/>
        <v>43</v>
      </c>
      <c r="AB63">
        <f t="shared" si="9"/>
        <v>40</v>
      </c>
      <c r="AC63">
        <f t="shared" si="10"/>
        <v>26</v>
      </c>
      <c r="AD63">
        <f t="shared" si="11"/>
        <v>31</v>
      </c>
      <c r="AE63">
        <f t="shared" si="12"/>
        <v>25</v>
      </c>
      <c r="AF63">
        <f t="shared" si="12"/>
        <v>25</v>
      </c>
      <c r="AG63">
        <f t="shared" si="12"/>
        <v>48</v>
      </c>
      <c r="AH63">
        <f t="shared" si="14"/>
        <v>86800</v>
      </c>
    </row>
    <row r="64" spans="1:34" x14ac:dyDescent="0.3">
      <c r="A64" t="s">
        <v>224</v>
      </c>
      <c r="B64" s="116">
        <f t="shared" si="0"/>
        <v>19</v>
      </c>
      <c r="C64" s="112">
        <f t="shared" si="0"/>
        <v>14</v>
      </c>
      <c r="D64" s="112">
        <f t="shared" si="0"/>
        <v>16</v>
      </c>
      <c r="E64" s="116">
        <f t="shared" si="0"/>
        <v>23</v>
      </c>
      <c r="F64" s="112">
        <f t="shared" si="0"/>
        <v>9</v>
      </c>
      <c r="G64" s="112">
        <f t="shared" si="0"/>
        <v>22</v>
      </c>
      <c r="H64" s="112">
        <f t="shared" si="0"/>
        <v>3</v>
      </c>
      <c r="I64" s="112">
        <f t="shared" si="0"/>
        <v>7</v>
      </c>
      <c r="J64" s="116">
        <f t="shared" si="0"/>
        <v>17</v>
      </c>
      <c r="K64" s="112">
        <f t="shared" si="0"/>
        <v>10</v>
      </c>
      <c r="L64" s="112">
        <f t="shared" si="0"/>
        <v>24</v>
      </c>
      <c r="M64" s="116">
        <f t="shared" ref="M64:P64" si="15">RANK(M12,M$3:M$51,M$1)</f>
        <v>3</v>
      </c>
      <c r="N64" s="116">
        <f t="shared" si="15"/>
        <v>25</v>
      </c>
      <c r="O64" s="112">
        <f t="shared" si="15"/>
        <v>25</v>
      </c>
      <c r="P64" s="112">
        <f t="shared" si="15"/>
        <v>2</v>
      </c>
      <c r="Q64" s="116">
        <f t="shared" si="13"/>
        <v>86499</v>
      </c>
      <c r="R64">
        <v>86499.5</v>
      </c>
      <c r="T64">
        <f t="shared" si="1"/>
        <v>31</v>
      </c>
      <c r="U64">
        <f t="shared" si="2"/>
        <v>36</v>
      </c>
      <c r="V64">
        <f t="shared" si="3"/>
        <v>34</v>
      </c>
      <c r="W64">
        <f t="shared" si="4"/>
        <v>27</v>
      </c>
      <c r="X64">
        <f t="shared" si="5"/>
        <v>41</v>
      </c>
      <c r="Y64">
        <f t="shared" si="6"/>
        <v>28</v>
      </c>
      <c r="Z64">
        <f t="shared" si="7"/>
        <v>47</v>
      </c>
      <c r="AA64">
        <f t="shared" si="8"/>
        <v>43</v>
      </c>
      <c r="AB64">
        <f t="shared" si="9"/>
        <v>40</v>
      </c>
      <c r="AC64">
        <f t="shared" si="10"/>
        <v>26</v>
      </c>
      <c r="AD64">
        <f t="shared" si="11"/>
        <v>47</v>
      </c>
      <c r="AE64">
        <f t="shared" si="12"/>
        <v>25</v>
      </c>
      <c r="AF64">
        <f t="shared" si="12"/>
        <v>25</v>
      </c>
      <c r="AG64">
        <f t="shared" si="12"/>
        <v>48</v>
      </c>
      <c r="AH64">
        <f t="shared" si="14"/>
        <v>86499</v>
      </c>
    </row>
    <row r="65" spans="1:34" x14ac:dyDescent="0.3">
      <c r="A65" t="s">
        <v>226</v>
      </c>
      <c r="B65" s="116">
        <f t="shared" ref="B65:P74" si="16">RANK(B13,B$3:B$51,B$1)</f>
        <v>19</v>
      </c>
      <c r="C65" s="112">
        <f t="shared" si="16"/>
        <v>14</v>
      </c>
      <c r="D65" s="112">
        <f t="shared" si="16"/>
        <v>19</v>
      </c>
      <c r="E65" s="116">
        <f t="shared" si="16"/>
        <v>1</v>
      </c>
      <c r="F65" s="112">
        <f t="shared" si="16"/>
        <v>9</v>
      </c>
      <c r="G65" s="112">
        <f t="shared" si="16"/>
        <v>22</v>
      </c>
      <c r="H65" s="112">
        <f t="shared" si="16"/>
        <v>3</v>
      </c>
      <c r="I65" s="112">
        <f t="shared" si="16"/>
        <v>7</v>
      </c>
      <c r="J65" s="116">
        <f t="shared" si="16"/>
        <v>17</v>
      </c>
      <c r="K65" s="112">
        <f t="shared" si="16"/>
        <v>10</v>
      </c>
      <c r="L65" s="112">
        <f t="shared" si="16"/>
        <v>24</v>
      </c>
      <c r="M65" s="116">
        <f t="shared" si="16"/>
        <v>19</v>
      </c>
      <c r="N65" s="116">
        <f t="shared" si="16"/>
        <v>25</v>
      </c>
      <c r="O65" s="112">
        <f t="shared" si="16"/>
        <v>25</v>
      </c>
      <c r="P65" s="112">
        <f t="shared" si="16"/>
        <v>2</v>
      </c>
      <c r="Q65" s="116">
        <f t="shared" si="13"/>
        <v>88050</v>
      </c>
      <c r="R65">
        <v>88050</v>
      </c>
      <c r="T65">
        <f t="shared" si="1"/>
        <v>31</v>
      </c>
      <c r="U65">
        <f t="shared" si="2"/>
        <v>36</v>
      </c>
      <c r="V65">
        <f t="shared" si="3"/>
        <v>31</v>
      </c>
      <c r="W65">
        <f t="shared" si="4"/>
        <v>49</v>
      </c>
      <c r="X65">
        <f t="shared" si="5"/>
        <v>41</v>
      </c>
      <c r="Y65">
        <f t="shared" si="6"/>
        <v>28</v>
      </c>
      <c r="Z65">
        <f t="shared" si="7"/>
        <v>47</v>
      </c>
      <c r="AA65">
        <f t="shared" si="8"/>
        <v>43</v>
      </c>
      <c r="AB65">
        <f t="shared" si="9"/>
        <v>40</v>
      </c>
      <c r="AC65">
        <f t="shared" si="10"/>
        <v>26</v>
      </c>
      <c r="AD65">
        <f t="shared" si="11"/>
        <v>31</v>
      </c>
      <c r="AE65">
        <f t="shared" si="12"/>
        <v>25</v>
      </c>
      <c r="AF65">
        <f t="shared" si="12"/>
        <v>25</v>
      </c>
      <c r="AG65">
        <f t="shared" si="12"/>
        <v>48</v>
      </c>
      <c r="AH65">
        <f t="shared" si="14"/>
        <v>88050</v>
      </c>
    </row>
    <row r="66" spans="1:34" x14ac:dyDescent="0.3">
      <c r="A66" t="s">
        <v>228</v>
      </c>
      <c r="B66" s="116">
        <f t="shared" si="16"/>
        <v>19</v>
      </c>
      <c r="C66" s="112">
        <f t="shared" si="16"/>
        <v>14</v>
      </c>
      <c r="D66" s="112">
        <f t="shared" si="16"/>
        <v>3</v>
      </c>
      <c r="E66" s="116">
        <f t="shared" si="16"/>
        <v>1</v>
      </c>
      <c r="F66" s="112">
        <f t="shared" si="16"/>
        <v>9</v>
      </c>
      <c r="G66" s="112">
        <f t="shared" si="16"/>
        <v>1</v>
      </c>
      <c r="H66" s="112">
        <f t="shared" si="16"/>
        <v>3</v>
      </c>
      <c r="I66" s="112">
        <f t="shared" si="16"/>
        <v>7</v>
      </c>
      <c r="J66" s="116">
        <f t="shared" si="16"/>
        <v>17</v>
      </c>
      <c r="K66" s="112">
        <f t="shared" si="16"/>
        <v>10</v>
      </c>
      <c r="L66" s="112">
        <f t="shared" si="16"/>
        <v>24</v>
      </c>
      <c r="M66" s="116">
        <f t="shared" si="16"/>
        <v>12</v>
      </c>
      <c r="N66" s="116">
        <f t="shared" si="16"/>
        <v>25</v>
      </c>
      <c r="O66" s="112">
        <f t="shared" si="16"/>
        <v>25</v>
      </c>
      <c r="P66" s="112">
        <f t="shared" si="16"/>
        <v>2</v>
      </c>
      <c r="Q66" s="116">
        <f t="shared" si="13"/>
        <v>116295</v>
      </c>
      <c r="R66">
        <v>116295</v>
      </c>
      <c r="T66">
        <f t="shared" si="1"/>
        <v>31</v>
      </c>
      <c r="U66">
        <f t="shared" si="2"/>
        <v>36</v>
      </c>
      <c r="V66">
        <f t="shared" si="3"/>
        <v>47</v>
      </c>
      <c r="W66">
        <f t="shared" si="4"/>
        <v>49</v>
      </c>
      <c r="X66">
        <f t="shared" si="5"/>
        <v>41</v>
      </c>
      <c r="Y66">
        <f t="shared" si="6"/>
        <v>49</v>
      </c>
      <c r="Z66">
        <f t="shared" si="7"/>
        <v>47</v>
      </c>
      <c r="AA66">
        <f t="shared" si="8"/>
        <v>43</v>
      </c>
      <c r="AB66">
        <f t="shared" si="9"/>
        <v>40</v>
      </c>
      <c r="AC66">
        <f t="shared" si="10"/>
        <v>26</v>
      </c>
      <c r="AD66">
        <f t="shared" si="11"/>
        <v>38</v>
      </c>
      <c r="AE66">
        <f t="shared" si="12"/>
        <v>25</v>
      </c>
      <c r="AF66">
        <f t="shared" si="12"/>
        <v>25</v>
      </c>
      <c r="AG66">
        <f t="shared" si="12"/>
        <v>48</v>
      </c>
      <c r="AH66">
        <f t="shared" si="14"/>
        <v>116295</v>
      </c>
    </row>
    <row r="67" spans="1:34" x14ac:dyDescent="0.3">
      <c r="A67" t="s">
        <v>229</v>
      </c>
      <c r="B67" s="116">
        <f t="shared" si="16"/>
        <v>33</v>
      </c>
      <c r="C67" s="112">
        <f t="shared" si="16"/>
        <v>14</v>
      </c>
      <c r="D67" s="112">
        <f t="shared" si="16"/>
        <v>16</v>
      </c>
      <c r="E67" s="116">
        <f t="shared" si="16"/>
        <v>23</v>
      </c>
      <c r="F67" s="112">
        <f t="shared" si="16"/>
        <v>25</v>
      </c>
      <c r="G67" s="112">
        <f t="shared" si="16"/>
        <v>22</v>
      </c>
      <c r="H67" s="112">
        <f t="shared" si="16"/>
        <v>3</v>
      </c>
      <c r="I67" s="112">
        <f t="shared" si="16"/>
        <v>7</v>
      </c>
      <c r="J67" s="116">
        <f t="shared" si="16"/>
        <v>17</v>
      </c>
      <c r="K67" s="112">
        <f t="shared" si="16"/>
        <v>10</v>
      </c>
      <c r="L67" s="112">
        <f t="shared" si="16"/>
        <v>24</v>
      </c>
      <c r="M67" s="116">
        <f t="shared" si="16"/>
        <v>10</v>
      </c>
      <c r="N67" s="116">
        <f t="shared" si="16"/>
        <v>25</v>
      </c>
      <c r="O67" s="112">
        <f t="shared" si="16"/>
        <v>25</v>
      </c>
      <c r="P67" s="112">
        <f t="shared" si="16"/>
        <v>2</v>
      </c>
      <c r="Q67" s="116">
        <f t="shared" si="13"/>
        <v>113265</v>
      </c>
      <c r="R67">
        <v>113265</v>
      </c>
      <c r="T67">
        <f t="shared" si="1"/>
        <v>17</v>
      </c>
      <c r="U67">
        <f t="shared" si="2"/>
        <v>36</v>
      </c>
      <c r="V67">
        <f t="shared" si="3"/>
        <v>34</v>
      </c>
      <c r="W67">
        <f t="shared" si="4"/>
        <v>27</v>
      </c>
      <c r="X67">
        <f t="shared" si="5"/>
        <v>25</v>
      </c>
      <c r="Y67">
        <f t="shared" si="6"/>
        <v>28</v>
      </c>
      <c r="Z67">
        <f t="shared" si="7"/>
        <v>47</v>
      </c>
      <c r="AA67">
        <f t="shared" si="8"/>
        <v>43</v>
      </c>
      <c r="AB67">
        <f t="shared" si="9"/>
        <v>40</v>
      </c>
      <c r="AC67">
        <f t="shared" si="10"/>
        <v>26</v>
      </c>
      <c r="AD67">
        <f t="shared" si="11"/>
        <v>40</v>
      </c>
      <c r="AE67">
        <f t="shared" si="12"/>
        <v>25</v>
      </c>
      <c r="AF67">
        <f t="shared" si="12"/>
        <v>25</v>
      </c>
      <c r="AG67">
        <f t="shared" si="12"/>
        <v>48</v>
      </c>
      <c r="AH67">
        <f t="shared" si="14"/>
        <v>113265</v>
      </c>
    </row>
    <row r="68" spans="1:34" x14ac:dyDescent="0.3">
      <c r="A68" t="s">
        <v>230</v>
      </c>
      <c r="B68" s="116">
        <f t="shared" si="16"/>
        <v>40</v>
      </c>
      <c r="C68" s="112">
        <f t="shared" si="16"/>
        <v>14</v>
      </c>
      <c r="D68" s="112">
        <f t="shared" si="16"/>
        <v>19</v>
      </c>
      <c r="E68" s="116">
        <f t="shared" si="16"/>
        <v>1</v>
      </c>
      <c r="F68" s="112">
        <f t="shared" si="16"/>
        <v>9</v>
      </c>
      <c r="G68" s="112">
        <f t="shared" si="16"/>
        <v>1</v>
      </c>
      <c r="H68" s="112">
        <f t="shared" si="16"/>
        <v>3</v>
      </c>
      <c r="I68" s="112">
        <f t="shared" si="16"/>
        <v>7</v>
      </c>
      <c r="J68" s="116">
        <f t="shared" si="16"/>
        <v>17</v>
      </c>
      <c r="K68" s="112">
        <f t="shared" si="16"/>
        <v>1</v>
      </c>
      <c r="L68" s="112">
        <f t="shared" si="16"/>
        <v>24</v>
      </c>
      <c r="M68" s="116">
        <f t="shared" si="16"/>
        <v>35</v>
      </c>
      <c r="N68" s="116">
        <f t="shared" si="16"/>
        <v>25</v>
      </c>
      <c r="O68" s="112">
        <f t="shared" si="16"/>
        <v>25</v>
      </c>
      <c r="P68" s="112">
        <f t="shared" si="16"/>
        <v>2</v>
      </c>
      <c r="Q68" s="116">
        <f t="shared" si="13"/>
        <v>111395</v>
      </c>
      <c r="R68">
        <v>111395</v>
      </c>
      <c r="T68">
        <f t="shared" si="1"/>
        <v>10</v>
      </c>
      <c r="U68">
        <f t="shared" si="2"/>
        <v>36</v>
      </c>
      <c r="V68">
        <f t="shared" si="3"/>
        <v>31</v>
      </c>
      <c r="W68">
        <f t="shared" si="4"/>
        <v>49</v>
      </c>
      <c r="X68">
        <f t="shared" si="5"/>
        <v>41</v>
      </c>
      <c r="Y68">
        <f t="shared" si="6"/>
        <v>49</v>
      </c>
      <c r="Z68">
        <f t="shared" si="7"/>
        <v>47</v>
      </c>
      <c r="AA68">
        <f t="shared" si="8"/>
        <v>43</v>
      </c>
      <c r="AB68">
        <f t="shared" si="9"/>
        <v>49</v>
      </c>
      <c r="AC68">
        <f t="shared" si="10"/>
        <v>26</v>
      </c>
      <c r="AD68">
        <f t="shared" si="11"/>
        <v>15</v>
      </c>
      <c r="AE68">
        <f t="shared" si="12"/>
        <v>25</v>
      </c>
      <c r="AF68">
        <f t="shared" si="12"/>
        <v>25</v>
      </c>
      <c r="AG68">
        <f t="shared" si="12"/>
        <v>48</v>
      </c>
      <c r="AH68">
        <f t="shared" si="14"/>
        <v>111395</v>
      </c>
    </row>
    <row r="69" spans="1:34" x14ac:dyDescent="0.3">
      <c r="A69" t="s">
        <v>231</v>
      </c>
      <c r="B69" s="116">
        <f t="shared" si="16"/>
        <v>19</v>
      </c>
      <c r="C69" s="112">
        <f t="shared" si="16"/>
        <v>14</v>
      </c>
      <c r="D69" s="112">
        <f t="shared" si="16"/>
        <v>3</v>
      </c>
      <c r="E69" s="116">
        <f t="shared" si="16"/>
        <v>1</v>
      </c>
      <c r="F69" s="112">
        <f t="shared" si="16"/>
        <v>9</v>
      </c>
      <c r="G69" s="112">
        <f t="shared" si="16"/>
        <v>1</v>
      </c>
      <c r="H69" s="112">
        <f t="shared" si="16"/>
        <v>3</v>
      </c>
      <c r="I69" s="112">
        <f t="shared" si="16"/>
        <v>7</v>
      </c>
      <c r="J69" s="116">
        <f t="shared" si="16"/>
        <v>17</v>
      </c>
      <c r="K69" s="112">
        <f t="shared" si="16"/>
        <v>10</v>
      </c>
      <c r="L69" s="112">
        <f t="shared" si="16"/>
        <v>24</v>
      </c>
      <c r="M69" s="116">
        <f t="shared" si="16"/>
        <v>12</v>
      </c>
      <c r="N69" s="116">
        <f t="shared" si="16"/>
        <v>25</v>
      </c>
      <c r="O69" s="112">
        <f t="shared" si="16"/>
        <v>25</v>
      </c>
      <c r="P69" s="112">
        <f t="shared" si="16"/>
        <v>2</v>
      </c>
      <c r="Q69" s="116">
        <f t="shared" si="13"/>
        <v>116800</v>
      </c>
      <c r="R69">
        <v>116800</v>
      </c>
      <c r="T69">
        <f t="shared" si="1"/>
        <v>31</v>
      </c>
      <c r="U69">
        <f t="shared" si="2"/>
        <v>36</v>
      </c>
      <c r="V69">
        <f t="shared" si="3"/>
        <v>47</v>
      </c>
      <c r="W69">
        <f t="shared" si="4"/>
        <v>49</v>
      </c>
      <c r="X69">
        <f t="shared" si="5"/>
        <v>41</v>
      </c>
      <c r="Y69">
        <f t="shared" si="6"/>
        <v>49</v>
      </c>
      <c r="Z69">
        <f t="shared" si="7"/>
        <v>47</v>
      </c>
      <c r="AA69">
        <f t="shared" si="8"/>
        <v>43</v>
      </c>
      <c r="AB69">
        <f t="shared" si="9"/>
        <v>40</v>
      </c>
      <c r="AC69">
        <f t="shared" si="10"/>
        <v>26</v>
      </c>
      <c r="AD69">
        <f t="shared" si="11"/>
        <v>38</v>
      </c>
      <c r="AE69">
        <f t="shared" si="12"/>
        <v>25</v>
      </c>
      <c r="AF69">
        <f t="shared" si="12"/>
        <v>25</v>
      </c>
      <c r="AG69">
        <f t="shared" si="12"/>
        <v>48</v>
      </c>
      <c r="AH69">
        <f t="shared" si="14"/>
        <v>116800</v>
      </c>
    </row>
    <row r="70" spans="1:34" x14ac:dyDescent="0.3">
      <c r="A70" t="s">
        <v>232</v>
      </c>
      <c r="B70" s="116">
        <f t="shared" si="16"/>
        <v>33</v>
      </c>
      <c r="C70" s="112">
        <f t="shared" si="16"/>
        <v>14</v>
      </c>
      <c r="D70" s="112">
        <f t="shared" si="16"/>
        <v>3</v>
      </c>
      <c r="E70" s="116">
        <f t="shared" si="16"/>
        <v>1</v>
      </c>
      <c r="F70" s="112">
        <f t="shared" si="16"/>
        <v>5</v>
      </c>
      <c r="G70" s="112">
        <f t="shared" si="16"/>
        <v>1</v>
      </c>
      <c r="H70" s="112">
        <f t="shared" si="16"/>
        <v>3</v>
      </c>
      <c r="I70" s="112">
        <f t="shared" si="16"/>
        <v>7</v>
      </c>
      <c r="J70" s="116">
        <f t="shared" si="16"/>
        <v>17</v>
      </c>
      <c r="K70" s="112">
        <f t="shared" si="16"/>
        <v>10</v>
      </c>
      <c r="L70" s="112">
        <f t="shared" si="16"/>
        <v>24</v>
      </c>
      <c r="M70" s="116">
        <f t="shared" si="16"/>
        <v>30</v>
      </c>
      <c r="N70" s="116">
        <f t="shared" si="16"/>
        <v>25</v>
      </c>
      <c r="O70" s="112">
        <f t="shared" si="16"/>
        <v>25</v>
      </c>
      <c r="P70" s="112">
        <f t="shared" si="16"/>
        <v>2</v>
      </c>
      <c r="Q70" s="116">
        <f t="shared" si="13"/>
        <v>115750</v>
      </c>
      <c r="R70">
        <v>115750</v>
      </c>
      <c r="T70">
        <f t="shared" si="1"/>
        <v>17</v>
      </c>
      <c r="U70">
        <f t="shared" si="2"/>
        <v>36</v>
      </c>
      <c r="V70">
        <f t="shared" si="3"/>
        <v>47</v>
      </c>
      <c r="W70">
        <f t="shared" si="4"/>
        <v>49</v>
      </c>
      <c r="X70">
        <f t="shared" si="5"/>
        <v>45</v>
      </c>
      <c r="Y70">
        <f t="shared" si="6"/>
        <v>49</v>
      </c>
      <c r="Z70">
        <f t="shared" si="7"/>
        <v>47</v>
      </c>
      <c r="AA70">
        <f t="shared" si="8"/>
        <v>43</v>
      </c>
      <c r="AB70">
        <f t="shared" si="9"/>
        <v>40</v>
      </c>
      <c r="AC70">
        <f t="shared" si="10"/>
        <v>26</v>
      </c>
      <c r="AD70">
        <f t="shared" si="11"/>
        <v>20</v>
      </c>
      <c r="AE70">
        <f t="shared" si="12"/>
        <v>25</v>
      </c>
      <c r="AF70">
        <f t="shared" si="12"/>
        <v>25</v>
      </c>
      <c r="AG70">
        <f t="shared" si="12"/>
        <v>48</v>
      </c>
      <c r="AH70">
        <f t="shared" si="14"/>
        <v>115750</v>
      </c>
    </row>
    <row r="71" spans="1:34" x14ac:dyDescent="0.3">
      <c r="A71" t="s">
        <v>233</v>
      </c>
      <c r="B71" s="116">
        <f t="shared" si="16"/>
        <v>40</v>
      </c>
      <c r="C71" s="112">
        <f t="shared" si="16"/>
        <v>14</v>
      </c>
      <c r="D71" s="112">
        <f t="shared" si="16"/>
        <v>23</v>
      </c>
      <c r="E71" s="116">
        <f t="shared" si="16"/>
        <v>1</v>
      </c>
      <c r="F71" s="112">
        <f t="shared" si="16"/>
        <v>9</v>
      </c>
      <c r="G71" s="112">
        <f t="shared" si="16"/>
        <v>9</v>
      </c>
      <c r="H71" s="112">
        <f t="shared" si="16"/>
        <v>3</v>
      </c>
      <c r="I71" s="112">
        <f t="shared" si="16"/>
        <v>7</v>
      </c>
      <c r="J71" s="116">
        <f t="shared" si="16"/>
        <v>17</v>
      </c>
      <c r="K71" s="112">
        <f t="shared" si="16"/>
        <v>1</v>
      </c>
      <c r="L71" s="112">
        <f t="shared" si="16"/>
        <v>24</v>
      </c>
      <c r="M71" s="116">
        <f t="shared" si="16"/>
        <v>41</v>
      </c>
      <c r="N71" s="116">
        <f t="shared" si="16"/>
        <v>25</v>
      </c>
      <c r="O71" s="112">
        <f t="shared" si="16"/>
        <v>25</v>
      </c>
      <c r="P71" s="112">
        <f t="shared" si="16"/>
        <v>2</v>
      </c>
      <c r="Q71" s="116">
        <f t="shared" si="13"/>
        <v>110610</v>
      </c>
      <c r="R71">
        <v>110610</v>
      </c>
      <c r="T71">
        <f t="shared" si="1"/>
        <v>10</v>
      </c>
      <c r="U71">
        <f t="shared" si="2"/>
        <v>36</v>
      </c>
      <c r="V71">
        <f t="shared" si="3"/>
        <v>27</v>
      </c>
      <c r="W71">
        <f t="shared" si="4"/>
        <v>49</v>
      </c>
      <c r="X71">
        <f t="shared" si="5"/>
        <v>41</v>
      </c>
      <c r="Y71">
        <f t="shared" si="6"/>
        <v>41</v>
      </c>
      <c r="Z71">
        <f t="shared" si="7"/>
        <v>47</v>
      </c>
      <c r="AA71">
        <f t="shared" si="8"/>
        <v>43</v>
      </c>
      <c r="AB71">
        <f t="shared" si="9"/>
        <v>49</v>
      </c>
      <c r="AC71">
        <f t="shared" si="10"/>
        <v>26</v>
      </c>
      <c r="AD71">
        <f t="shared" si="11"/>
        <v>9</v>
      </c>
      <c r="AE71">
        <f t="shared" ref="AE71:AG95" si="17">50-N71</f>
        <v>25</v>
      </c>
      <c r="AF71">
        <f t="shared" si="17"/>
        <v>25</v>
      </c>
      <c r="AG71">
        <f t="shared" si="17"/>
        <v>48</v>
      </c>
      <c r="AH71">
        <f t="shared" si="14"/>
        <v>110610</v>
      </c>
    </row>
    <row r="72" spans="1:34" x14ac:dyDescent="0.3">
      <c r="A72" t="s">
        <v>234</v>
      </c>
      <c r="B72" s="116">
        <f t="shared" si="16"/>
        <v>19</v>
      </c>
      <c r="C72" s="112">
        <f t="shared" si="16"/>
        <v>14</v>
      </c>
      <c r="D72" s="112">
        <f t="shared" si="16"/>
        <v>3</v>
      </c>
      <c r="E72" s="116">
        <f t="shared" si="16"/>
        <v>1</v>
      </c>
      <c r="F72" s="112">
        <f t="shared" si="16"/>
        <v>5</v>
      </c>
      <c r="G72" s="112">
        <f t="shared" si="16"/>
        <v>1</v>
      </c>
      <c r="H72" s="112">
        <f t="shared" si="16"/>
        <v>3</v>
      </c>
      <c r="I72" s="112">
        <f t="shared" si="16"/>
        <v>7</v>
      </c>
      <c r="J72" s="116">
        <f t="shared" si="16"/>
        <v>17</v>
      </c>
      <c r="K72" s="112">
        <f t="shared" si="16"/>
        <v>10</v>
      </c>
      <c r="L72" s="112">
        <f t="shared" si="16"/>
        <v>24</v>
      </c>
      <c r="M72" s="116">
        <f t="shared" si="16"/>
        <v>17</v>
      </c>
      <c r="N72" s="116">
        <f t="shared" si="16"/>
        <v>25</v>
      </c>
      <c r="O72" s="112">
        <f t="shared" si="16"/>
        <v>25</v>
      </c>
      <c r="P72" s="112">
        <f t="shared" si="16"/>
        <v>2</v>
      </c>
      <c r="Q72" s="116">
        <f t="shared" si="13"/>
        <v>147361</v>
      </c>
      <c r="R72">
        <v>147361.5</v>
      </c>
      <c r="T72">
        <f t="shared" si="1"/>
        <v>31</v>
      </c>
      <c r="U72">
        <f t="shared" si="2"/>
        <v>36</v>
      </c>
      <c r="V72">
        <f t="shared" si="3"/>
        <v>47</v>
      </c>
      <c r="W72">
        <f t="shared" si="4"/>
        <v>49</v>
      </c>
      <c r="X72">
        <f t="shared" si="5"/>
        <v>45</v>
      </c>
      <c r="Y72">
        <f t="shared" si="6"/>
        <v>49</v>
      </c>
      <c r="Z72">
        <f t="shared" si="7"/>
        <v>47</v>
      </c>
      <c r="AA72">
        <f t="shared" si="8"/>
        <v>43</v>
      </c>
      <c r="AB72">
        <f t="shared" si="9"/>
        <v>40</v>
      </c>
      <c r="AC72">
        <f t="shared" si="10"/>
        <v>26</v>
      </c>
      <c r="AD72">
        <f t="shared" si="11"/>
        <v>33</v>
      </c>
      <c r="AE72">
        <f t="shared" si="17"/>
        <v>25</v>
      </c>
      <c r="AF72">
        <f t="shared" si="17"/>
        <v>25</v>
      </c>
      <c r="AG72">
        <f t="shared" si="17"/>
        <v>48</v>
      </c>
      <c r="AH72">
        <f t="shared" si="14"/>
        <v>147361</v>
      </c>
    </row>
    <row r="73" spans="1:34" x14ac:dyDescent="0.3">
      <c r="A73" t="s">
        <v>235</v>
      </c>
      <c r="B73" s="116">
        <f t="shared" si="16"/>
        <v>40</v>
      </c>
      <c r="C73" s="112">
        <f t="shared" si="16"/>
        <v>14</v>
      </c>
      <c r="D73" s="112">
        <f t="shared" si="16"/>
        <v>23</v>
      </c>
      <c r="E73" s="116">
        <f t="shared" si="16"/>
        <v>1</v>
      </c>
      <c r="F73" s="112">
        <f t="shared" si="16"/>
        <v>9</v>
      </c>
      <c r="G73" s="112">
        <f t="shared" si="16"/>
        <v>9</v>
      </c>
      <c r="H73" s="112">
        <f t="shared" si="16"/>
        <v>3</v>
      </c>
      <c r="I73" s="112">
        <f t="shared" si="16"/>
        <v>7</v>
      </c>
      <c r="J73" s="116">
        <f t="shared" si="16"/>
        <v>17</v>
      </c>
      <c r="K73" s="112">
        <f t="shared" si="16"/>
        <v>1</v>
      </c>
      <c r="L73" s="112">
        <f t="shared" si="16"/>
        <v>24</v>
      </c>
      <c r="M73" s="116">
        <f t="shared" si="16"/>
        <v>41</v>
      </c>
      <c r="N73" s="116">
        <f t="shared" si="16"/>
        <v>25</v>
      </c>
      <c r="O73" s="112">
        <f t="shared" si="16"/>
        <v>25</v>
      </c>
      <c r="P73" s="112">
        <f t="shared" si="16"/>
        <v>2</v>
      </c>
      <c r="Q73" s="116">
        <f t="shared" si="13"/>
        <v>151050</v>
      </c>
      <c r="R73">
        <v>151050</v>
      </c>
      <c r="T73">
        <f t="shared" si="1"/>
        <v>10</v>
      </c>
      <c r="U73">
        <f t="shared" si="2"/>
        <v>36</v>
      </c>
      <c r="V73">
        <f t="shared" si="3"/>
        <v>27</v>
      </c>
      <c r="W73">
        <f t="shared" si="4"/>
        <v>49</v>
      </c>
      <c r="X73">
        <f t="shared" si="5"/>
        <v>41</v>
      </c>
      <c r="Y73">
        <f t="shared" si="6"/>
        <v>41</v>
      </c>
      <c r="Z73">
        <f t="shared" si="7"/>
        <v>47</v>
      </c>
      <c r="AA73">
        <f t="shared" si="8"/>
        <v>43</v>
      </c>
      <c r="AB73">
        <f t="shared" si="9"/>
        <v>49</v>
      </c>
      <c r="AC73">
        <f t="shared" si="10"/>
        <v>26</v>
      </c>
      <c r="AD73">
        <f t="shared" si="11"/>
        <v>9</v>
      </c>
      <c r="AE73">
        <f t="shared" si="17"/>
        <v>25</v>
      </c>
      <c r="AF73">
        <f t="shared" si="17"/>
        <v>25</v>
      </c>
      <c r="AG73">
        <f t="shared" si="17"/>
        <v>48</v>
      </c>
      <c r="AH73">
        <f t="shared" si="14"/>
        <v>151050</v>
      </c>
    </row>
    <row r="74" spans="1:34" x14ac:dyDescent="0.3">
      <c r="A74" t="s">
        <v>236</v>
      </c>
      <c r="B74" s="116">
        <f t="shared" si="16"/>
        <v>19</v>
      </c>
      <c r="C74" s="112">
        <f t="shared" si="16"/>
        <v>14</v>
      </c>
      <c r="D74" s="112">
        <f t="shared" si="16"/>
        <v>3</v>
      </c>
      <c r="E74" s="116">
        <f t="shared" si="16"/>
        <v>1</v>
      </c>
      <c r="F74" s="112">
        <f t="shared" si="16"/>
        <v>5</v>
      </c>
      <c r="G74" s="112">
        <f t="shared" si="16"/>
        <v>1</v>
      </c>
      <c r="H74" s="112">
        <f t="shared" si="16"/>
        <v>3</v>
      </c>
      <c r="I74" s="112">
        <f t="shared" si="16"/>
        <v>7</v>
      </c>
      <c r="J74" s="116">
        <f t="shared" si="16"/>
        <v>17</v>
      </c>
      <c r="K74" s="112">
        <f t="shared" si="16"/>
        <v>10</v>
      </c>
      <c r="L74" s="112">
        <f t="shared" si="16"/>
        <v>24</v>
      </c>
      <c r="M74" s="116">
        <f t="shared" ref="M74:P74" si="18">RANK(M22,M$3:M$51,M$1)</f>
        <v>40</v>
      </c>
      <c r="N74" s="116">
        <f t="shared" si="18"/>
        <v>25</v>
      </c>
      <c r="O74" s="112">
        <f t="shared" si="18"/>
        <v>25</v>
      </c>
      <c r="P74" s="112">
        <f t="shared" si="18"/>
        <v>2</v>
      </c>
      <c r="Q74" s="116">
        <f t="shared" si="13"/>
        <v>117969</v>
      </c>
      <c r="R74">
        <v>117969.5</v>
      </c>
      <c r="T74">
        <f t="shared" si="1"/>
        <v>31</v>
      </c>
      <c r="U74">
        <f t="shared" si="2"/>
        <v>36</v>
      </c>
      <c r="V74">
        <f t="shared" si="3"/>
        <v>47</v>
      </c>
      <c r="W74">
        <f t="shared" si="4"/>
        <v>49</v>
      </c>
      <c r="X74">
        <f t="shared" si="5"/>
        <v>45</v>
      </c>
      <c r="Y74">
        <f t="shared" si="6"/>
        <v>49</v>
      </c>
      <c r="Z74">
        <f t="shared" si="7"/>
        <v>47</v>
      </c>
      <c r="AA74">
        <f t="shared" si="8"/>
        <v>43</v>
      </c>
      <c r="AB74">
        <f t="shared" si="9"/>
        <v>40</v>
      </c>
      <c r="AC74">
        <f t="shared" si="10"/>
        <v>26</v>
      </c>
      <c r="AD74">
        <f t="shared" si="11"/>
        <v>10</v>
      </c>
      <c r="AE74">
        <f t="shared" si="17"/>
        <v>25</v>
      </c>
      <c r="AF74">
        <f t="shared" si="17"/>
        <v>25</v>
      </c>
      <c r="AG74">
        <f t="shared" si="17"/>
        <v>48</v>
      </c>
      <c r="AH74">
        <f t="shared" si="14"/>
        <v>117969</v>
      </c>
    </row>
    <row r="75" spans="1:34" x14ac:dyDescent="0.3">
      <c r="A75" t="s">
        <v>237</v>
      </c>
      <c r="B75" s="116">
        <f t="shared" ref="B75:P84" si="19">RANK(B23,B$3:B$51,B$1)</f>
        <v>33</v>
      </c>
      <c r="C75" s="112">
        <f t="shared" si="19"/>
        <v>14</v>
      </c>
      <c r="D75" s="112">
        <f t="shared" si="19"/>
        <v>3</v>
      </c>
      <c r="E75" s="116">
        <f t="shared" si="19"/>
        <v>1</v>
      </c>
      <c r="F75" s="112">
        <f t="shared" si="19"/>
        <v>5</v>
      </c>
      <c r="G75" s="112">
        <f t="shared" si="19"/>
        <v>1</v>
      </c>
      <c r="H75" s="112">
        <f t="shared" si="19"/>
        <v>3</v>
      </c>
      <c r="I75" s="112">
        <f t="shared" si="19"/>
        <v>7</v>
      </c>
      <c r="J75" s="116">
        <f t="shared" si="19"/>
        <v>17</v>
      </c>
      <c r="K75" s="112">
        <f t="shared" si="19"/>
        <v>10</v>
      </c>
      <c r="L75" s="112">
        <f t="shared" si="19"/>
        <v>24</v>
      </c>
      <c r="M75" s="116">
        <f t="shared" si="19"/>
        <v>46</v>
      </c>
      <c r="N75" s="116">
        <f t="shared" si="19"/>
        <v>25</v>
      </c>
      <c r="O75" s="112">
        <f t="shared" si="19"/>
        <v>25</v>
      </c>
      <c r="P75" s="112">
        <f t="shared" si="19"/>
        <v>2</v>
      </c>
      <c r="Q75" s="116">
        <f t="shared" si="13"/>
        <v>153400</v>
      </c>
      <c r="R75">
        <v>153400</v>
      </c>
      <c r="T75">
        <f t="shared" si="1"/>
        <v>17</v>
      </c>
      <c r="U75">
        <f t="shared" si="2"/>
        <v>36</v>
      </c>
      <c r="V75">
        <f t="shared" si="3"/>
        <v>47</v>
      </c>
      <c r="W75">
        <f t="shared" si="4"/>
        <v>49</v>
      </c>
      <c r="X75">
        <f t="shared" si="5"/>
        <v>45</v>
      </c>
      <c r="Y75">
        <f t="shared" si="6"/>
        <v>49</v>
      </c>
      <c r="Z75">
        <f t="shared" si="7"/>
        <v>47</v>
      </c>
      <c r="AA75">
        <f t="shared" si="8"/>
        <v>43</v>
      </c>
      <c r="AB75">
        <f t="shared" si="9"/>
        <v>40</v>
      </c>
      <c r="AC75">
        <f t="shared" si="10"/>
        <v>26</v>
      </c>
      <c r="AD75">
        <f t="shared" si="11"/>
        <v>4</v>
      </c>
      <c r="AE75">
        <f t="shared" si="17"/>
        <v>25</v>
      </c>
      <c r="AF75">
        <f t="shared" si="17"/>
        <v>25</v>
      </c>
      <c r="AG75">
        <f t="shared" si="17"/>
        <v>48</v>
      </c>
      <c r="AH75">
        <f t="shared" si="14"/>
        <v>153400</v>
      </c>
    </row>
    <row r="76" spans="1:34" x14ac:dyDescent="0.3">
      <c r="A76" t="s">
        <v>239</v>
      </c>
      <c r="B76" s="116">
        <f t="shared" si="19"/>
        <v>33</v>
      </c>
      <c r="C76" s="112">
        <f t="shared" si="19"/>
        <v>14</v>
      </c>
      <c r="D76" s="112">
        <f t="shared" si="19"/>
        <v>23</v>
      </c>
      <c r="E76" s="116">
        <f t="shared" si="19"/>
        <v>45</v>
      </c>
      <c r="F76" s="112">
        <f t="shared" si="19"/>
        <v>25</v>
      </c>
      <c r="G76" s="112">
        <f t="shared" si="19"/>
        <v>22</v>
      </c>
      <c r="H76" s="112">
        <f t="shared" si="19"/>
        <v>3</v>
      </c>
      <c r="I76" s="112">
        <f t="shared" si="19"/>
        <v>7</v>
      </c>
      <c r="J76" s="116">
        <f t="shared" si="19"/>
        <v>17</v>
      </c>
      <c r="K76" s="112">
        <f t="shared" si="19"/>
        <v>10</v>
      </c>
      <c r="L76" s="112">
        <f t="shared" si="19"/>
        <v>24</v>
      </c>
      <c r="M76" s="116">
        <f t="shared" si="19"/>
        <v>47</v>
      </c>
      <c r="N76" s="116">
        <f t="shared" si="19"/>
        <v>1</v>
      </c>
      <c r="O76" s="112">
        <f t="shared" si="19"/>
        <v>1</v>
      </c>
      <c r="P76" s="112">
        <f t="shared" si="19"/>
        <v>1</v>
      </c>
      <c r="Q76" s="116">
        <f t="shared" si="13"/>
        <v>169993</v>
      </c>
      <c r="R76">
        <v>169993.5</v>
      </c>
      <c r="T76">
        <f t="shared" si="1"/>
        <v>17</v>
      </c>
      <c r="U76">
        <f t="shared" si="2"/>
        <v>36</v>
      </c>
      <c r="V76">
        <f t="shared" si="3"/>
        <v>27</v>
      </c>
      <c r="W76">
        <f t="shared" si="4"/>
        <v>5</v>
      </c>
      <c r="X76">
        <f t="shared" si="5"/>
        <v>25</v>
      </c>
      <c r="Y76">
        <f t="shared" si="6"/>
        <v>28</v>
      </c>
      <c r="Z76">
        <f t="shared" si="7"/>
        <v>47</v>
      </c>
      <c r="AA76">
        <f t="shared" si="8"/>
        <v>43</v>
      </c>
      <c r="AB76">
        <f t="shared" si="9"/>
        <v>40</v>
      </c>
      <c r="AC76">
        <f t="shared" si="10"/>
        <v>26</v>
      </c>
      <c r="AD76">
        <f t="shared" si="11"/>
        <v>3</v>
      </c>
      <c r="AE76">
        <f t="shared" si="17"/>
        <v>49</v>
      </c>
      <c r="AF76">
        <f t="shared" si="17"/>
        <v>49</v>
      </c>
      <c r="AG76">
        <f t="shared" si="17"/>
        <v>49</v>
      </c>
      <c r="AH76">
        <f t="shared" si="14"/>
        <v>169993</v>
      </c>
    </row>
    <row r="77" spans="1:34" x14ac:dyDescent="0.3">
      <c r="A77" t="s">
        <v>240</v>
      </c>
      <c r="B77" s="116">
        <f t="shared" si="19"/>
        <v>33</v>
      </c>
      <c r="C77" s="112">
        <f t="shared" si="19"/>
        <v>14</v>
      </c>
      <c r="D77" s="112">
        <f t="shared" si="19"/>
        <v>16</v>
      </c>
      <c r="E77" s="116">
        <f t="shared" si="19"/>
        <v>23</v>
      </c>
      <c r="F77" s="112">
        <f t="shared" si="19"/>
        <v>25</v>
      </c>
      <c r="G77" s="112">
        <f t="shared" si="19"/>
        <v>22</v>
      </c>
      <c r="H77" s="112">
        <f t="shared" si="19"/>
        <v>3</v>
      </c>
      <c r="I77" s="112">
        <f t="shared" si="19"/>
        <v>7</v>
      </c>
      <c r="J77" s="116">
        <f t="shared" si="19"/>
        <v>17</v>
      </c>
      <c r="K77" s="112">
        <f t="shared" si="19"/>
        <v>10</v>
      </c>
      <c r="L77" s="112">
        <f t="shared" si="19"/>
        <v>24</v>
      </c>
      <c r="M77" s="116">
        <f t="shared" si="19"/>
        <v>10</v>
      </c>
      <c r="N77" s="116">
        <f t="shared" si="19"/>
        <v>25</v>
      </c>
      <c r="O77" s="112">
        <f t="shared" si="19"/>
        <v>25</v>
      </c>
      <c r="P77" s="112">
        <f t="shared" si="19"/>
        <v>2</v>
      </c>
      <c r="Q77" s="116">
        <f t="shared" si="13"/>
        <v>146790</v>
      </c>
      <c r="R77">
        <v>146790</v>
      </c>
      <c r="T77">
        <f t="shared" si="1"/>
        <v>17</v>
      </c>
      <c r="U77">
        <f t="shared" si="2"/>
        <v>36</v>
      </c>
      <c r="V77">
        <f t="shared" si="3"/>
        <v>34</v>
      </c>
      <c r="W77">
        <f t="shared" si="4"/>
        <v>27</v>
      </c>
      <c r="X77">
        <f t="shared" si="5"/>
        <v>25</v>
      </c>
      <c r="Y77">
        <f t="shared" si="6"/>
        <v>28</v>
      </c>
      <c r="Z77">
        <f t="shared" si="7"/>
        <v>47</v>
      </c>
      <c r="AA77">
        <f t="shared" si="8"/>
        <v>43</v>
      </c>
      <c r="AB77">
        <f t="shared" si="9"/>
        <v>40</v>
      </c>
      <c r="AC77">
        <f t="shared" si="10"/>
        <v>26</v>
      </c>
      <c r="AD77">
        <f t="shared" si="11"/>
        <v>40</v>
      </c>
      <c r="AE77">
        <f t="shared" si="17"/>
        <v>25</v>
      </c>
      <c r="AF77">
        <f t="shared" si="17"/>
        <v>25</v>
      </c>
      <c r="AG77">
        <f t="shared" si="17"/>
        <v>48</v>
      </c>
      <c r="AH77">
        <f t="shared" si="14"/>
        <v>146790</v>
      </c>
    </row>
    <row r="78" spans="1:34" x14ac:dyDescent="0.3">
      <c r="A78" t="s">
        <v>241</v>
      </c>
      <c r="B78" s="116">
        <f t="shared" si="19"/>
        <v>19</v>
      </c>
      <c r="C78" s="112">
        <f t="shared" si="19"/>
        <v>14</v>
      </c>
      <c r="D78" s="112">
        <f t="shared" si="19"/>
        <v>3</v>
      </c>
      <c r="E78" s="116">
        <f t="shared" si="19"/>
        <v>23</v>
      </c>
      <c r="F78" s="112">
        <f t="shared" si="19"/>
        <v>30</v>
      </c>
      <c r="G78" s="112">
        <f t="shared" si="19"/>
        <v>22</v>
      </c>
      <c r="H78" s="112">
        <f t="shared" si="19"/>
        <v>3</v>
      </c>
      <c r="I78" s="112">
        <f t="shared" si="19"/>
        <v>7</v>
      </c>
      <c r="J78" s="116">
        <f t="shared" si="19"/>
        <v>17</v>
      </c>
      <c r="K78" s="112">
        <f t="shared" si="19"/>
        <v>10</v>
      </c>
      <c r="L78" s="112">
        <f t="shared" si="19"/>
        <v>24</v>
      </c>
      <c r="M78" s="116">
        <f t="shared" si="19"/>
        <v>38</v>
      </c>
      <c r="N78" s="116">
        <f t="shared" si="19"/>
        <v>25</v>
      </c>
      <c r="O78" s="112">
        <f t="shared" si="19"/>
        <v>25</v>
      </c>
      <c r="P78" s="112">
        <f t="shared" si="19"/>
        <v>2</v>
      </c>
      <c r="Q78" s="116">
        <f t="shared" si="13"/>
        <v>189440</v>
      </c>
      <c r="R78">
        <v>189440</v>
      </c>
      <c r="T78">
        <f t="shared" si="1"/>
        <v>31</v>
      </c>
      <c r="U78">
        <f t="shared" si="2"/>
        <v>36</v>
      </c>
      <c r="V78">
        <f t="shared" si="3"/>
        <v>47</v>
      </c>
      <c r="W78">
        <f t="shared" si="4"/>
        <v>27</v>
      </c>
      <c r="X78">
        <f t="shared" si="5"/>
        <v>20</v>
      </c>
      <c r="Y78">
        <f t="shared" si="6"/>
        <v>28</v>
      </c>
      <c r="Z78">
        <f t="shared" si="7"/>
        <v>47</v>
      </c>
      <c r="AA78">
        <f t="shared" si="8"/>
        <v>43</v>
      </c>
      <c r="AB78">
        <f t="shared" si="9"/>
        <v>40</v>
      </c>
      <c r="AC78">
        <f t="shared" si="10"/>
        <v>26</v>
      </c>
      <c r="AD78">
        <f t="shared" si="11"/>
        <v>12</v>
      </c>
      <c r="AE78">
        <f t="shared" si="17"/>
        <v>25</v>
      </c>
      <c r="AF78">
        <f t="shared" si="17"/>
        <v>25</v>
      </c>
      <c r="AG78">
        <f t="shared" si="17"/>
        <v>48</v>
      </c>
      <c r="AH78">
        <f t="shared" si="14"/>
        <v>189440</v>
      </c>
    </row>
    <row r="79" spans="1:34" x14ac:dyDescent="0.3">
      <c r="A79" t="s">
        <v>242</v>
      </c>
      <c r="B79" s="116">
        <f t="shared" si="19"/>
        <v>19</v>
      </c>
      <c r="C79" s="112">
        <f t="shared" si="19"/>
        <v>1</v>
      </c>
      <c r="D79" s="112">
        <f t="shared" si="19"/>
        <v>3</v>
      </c>
      <c r="E79" s="116">
        <f t="shared" si="19"/>
        <v>23</v>
      </c>
      <c r="F79" s="112">
        <f t="shared" si="19"/>
        <v>30</v>
      </c>
      <c r="G79" s="112">
        <f t="shared" si="19"/>
        <v>22</v>
      </c>
      <c r="H79" s="112">
        <f t="shared" si="19"/>
        <v>3</v>
      </c>
      <c r="I79" s="112">
        <f t="shared" si="19"/>
        <v>7</v>
      </c>
      <c r="J79" s="116">
        <f t="shared" si="19"/>
        <v>1</v>
      </c>
      <c r="K79" s="112">
        <f t="shared" si="19"/>
        <v>10</v>
      </c>
      <c r="L79" s="112">
        <f t="shared" si="19"/>
        <v>1</v>
      </c>
      <c r="M79" s="116">
        <f t="shared" si="19"/>
        <v>26</v>
      </c>
      <c r="N79" s="116">
        <f t="shared" si="19"/>
        <v>1</v>
      </c>
      <c r="O79" s="112">
        <f t="shared" si="19"/>
        <v>1</v>
      </c>
      <c r="P79" s="112">
        <f t="shared" si="19"/>
        <v>2</v>
      </c>
      <c r="Q79" s="116">
        <f t="shared" si="13"/>
        <v>218925</v>
      </c>
      <c r="R79">
        <v>218925</v>
      </c>
      <c r="T79">
        <f t="shared" si="1"/>
        <v>31</v>
      </c>
      <c r="U79">
        <f t="shared" si="2"/>
        <v>49</v>
      </c>
      <c r="V79">
        <f t="shared" si="3"/>
        <v>47</v>
      </c>
      <c r="W79">
        <f t="shared" si="4"/>
        <v>27</v>
      </c>
      <c r="X79">
        <f t="shared" si="5"/>
        <v>20</v>
      </c>
      <c r="Y79">
        <f t="shared" si="6"/>
        <v>28</v>
      </c>
      <c r="Z79">
        <f t="shared" si="7"/>
        <v>47</v>
      </c>
      <c r="AA79">
        <f t="shared" si="8"/>
        <v>43</v>
      </c>
      <c r="AB79">
        <f t="shared" si="9"/>
        <v>40</v>
      </c>
      <c r="AC79">
        <f t="shared" si="10"/>
        <v>49</v>
      </c>
      <c r="AD79">
        <f t="shared" si="11"/>
        <v>24</v>
      </c>
      <c r="AE79">
        <f t="shared" si="17"/>
        <v>49</v>
      </c>
      <c r="AF79">
        <f t="shared" si="17"/>
        <v>49</v>
      </c>
      <c r="AG79">
        <f t="shared" si="17"/>
        <v>48</v>
      </c>
      <c r="AH79">
        <f t="shared" si="14"/>
        <v>218925</v>
      </c>
    </row>
    <row r="80" spans="1:34" x14ac:dyDescent="0.3">
      <c r="A80" t="s">
        <v>243</v>
      </c>
      <c r="B80" s="116">
        <f t="shared" si="19"/>
        <v>19</v>
      </c>
      <c r="C80" s="112">
        <f t="shared" si="19"/>
        <v>14</v>
      </c>
      <c r="D80" s="112">
        <f t="shared" si="19"/>
        <v>3</v>
      </c>
      <c r="E80" s="116">
        <f t="shared" si="19"/>
        <v>23</v>
      </c>
      <c r="F80" s="112">
        <f t="shared" si="19"/>
        <v>9</v>
      </c>
      <c r="G80" s="112">
        <f t="shared" si="19"/>
        <v>22</v>
      </c>
      <c r="H80" s="112">
        <f t="shared" si="19"/>
        <v>3</v>
      </c>
      <c r="I80" s="112">
        <f t="shared" si="19"/>
        <v>7</v>
      </c>
      <c r="J80" s="116">
        <f t="shared" si="19"/>
        <v>1</v>
      </c>
      <c r="K80" s="112">
        <f t="shared" si="19"/>
        <v>10</v>
      </c>
      <c r="L80" s="112">
        <f t="shared" si="19"/>
        <v>24</v>
      </c>
      <c r="M80" s="116">
        <f t="shared" si="19"/>
        <v>21</v>
      </c>
      <c r="N80" s="116">
        <f t="shared" si="19"/>
        <v>25</v>
      </c>
      <c r="O80" s="112">
        <f t="shared" si="19"/>
        <v>25</v>
      </c>
      <c r="P80" s="112">
        <f t="shared" si="19"/>
        <v>2</v>
      </c>
      <c r="Q80" s="116">
        <f t="shared" si="13"/>
        <v>208350</v>
      </c>
      <c r="R80">
        <v>208350</v>
      </c>
      <c r="T80">
        <f t="shared" si="1"/>
        <v>31</v>
      </c>
      <c r="U80">
        <f t="shared" si="2"/>
        <v>36</v>
      </c>
      <c r="V80">
        <f t="shared" si="3"/>
        <v>47</v>
      </c>
      <c r="W80">
        <f t="shared" si="4"/>
        <v>27</v>
      </c>
      <c r="X80">
        <f t="shared" si="5"/>
        <v>41</v>
      </c>
      <c r="Y80">
        <f t="shared" si="6"/>
        <v>28</v>
      </c>
      <c r="Z80">
        <f t="shared" si="7"/>
        <v>47</v>
      </c>
      <c r="AA80">
        <f t="shared" si="8"/>
        <v>43</v>
      </c>
      <c r="AB80">
        <f t="shared" si="9"/>
        <v>40</v>
      </c>
      <c r="AC80">
        <f t="shared" si="10"/>
        <v>26</v>
      </c>
      <c r="AD80">
        <f t="shared" si="11"/>
        <v>29</v>
      </c>
      <c r="AE80">
        <f t="shared" si="17"/>
        <v>25</v>
      </c>
      <c r="AF80">
        <f t="shared" si="17"/>
        <v>25</v>
      </c>
      <c r="AG80">
        <f t="shared" si="17"/>
        <v>48</v>
      </c>
      <c r="AH80">
        <f t="shared" si="14"/>
        <v>208350</v>
      </c>
    </row>
    <row r="81" spans="1:34" x14ac:dyDescent="0.3">
      <c r="A81" t="s">
        <v>244</v>
      </c>
      <c r="B81" s="116">
        <f t="shared" si="19"/>
        <v>39</v>
      </c>
      <c r="C81" s="112">
        <f t="shared" si="19"/>
        <v>14</v>
      </c>
      <c r="D81" s="112">
        <f t="shared" si="19"/>
        <v>30</v>
      </c>
      <c r="E81" s="116">
        <f t="shared" si="19"/>
        <v>45</v>
      </c>
      <c r="F81" s="112">
        <f t="shared" si="19"/>
        <v>30</v>
      </c>
      <c r="G81" s="112">
        <f t="shared" si="19"/>
        <v>22</v>
      </c>
      <c r="H81" s="112">
        <f t="shared" si="19"/>
        <v>3</v>
      </c>
      <c r="I81" s="112">
        <f t="shared" si="19"/>
        <v>7</v>
      </c>
      <c r="J81" s="116">
        <f t="shared" si="19"/>
        <v>1</v>
      </c>
      <c r="K81" s="112">
        <f t="shared" si="19"/>
        <v>10</v>
      </c>
      <c r="L81" s="112">
        <f t="shared" si="19"/>
        <v>1</v>
      </c>
      <c r="M81" s="116">
        <f t="shared" si="19"/>
        <v>2</v>
      </c>
      <c r="N81" s="116">
        <f t="shared" si="19"/>
        <v>1</v>
      </c>
      <c r="O81" s="112">
        <f t="shared" si="19"/>
        <v>1</v>
      </c>
      <c r="P81" s="112">
        <f t="shared" si="19"/>
        <v>2</v>
      </c>
      <c r="Q81" s="116">
        <f t="shared" si="13"/>
        <v>221945</v>
      </c>
      <c r="R81">
        <v>221945</v>
      </c>
      <c r="T81">
        <f t="shared" si="1"/>
        <v>11</v>
      </c>
      <c r="U81">
        <f t="shared" si="2"/>
        <v>36</v>
      </c>
      <c r="V81">
        <f t="shared" si="3"/>
        <v>20</v>
      </c>
      <c r="W81">
        <f t="shared" si="4"/>
        <v>5</v>
      </c>
      <c r="X81">
        <f t="shared" si="5"/>
        <v>20</v>
      </c>
      <c r="Y81">
        <f t="shared" si="6"/>
        <v>28</v>
      </c>
      <c r="Z81">
        <f t="shared" si="7"/>
        <v>47</v>
      </c>
      <c r="AA81">
        <f t="shared" si="8"/>
        <v>43</v>
      </c>
      <c r="AB81">
        <f t="shared" si="9"/>
        <v>40</v>
      </c>
      <c r="AC81">
        <f t="shared" si="10"/>
        <v>49</v>
      </c>
      <c r="AD81">
        <f t="shared" si="11"/>
        <v>48</v>
      </c>
      <c r="AE81">
        <f t="shared" si="17"/>
        <v>49</v>
      </c>
      <c r="AF81">
        <f t="shared" si="17"/>
        <v>49</v>
      </c>
      <c r="AG81">
        <f t="shared" si="17"/>
        <v>48</v>
      </c>
      <c r="AH81">
        <f t="shared" si="14"/>
        <v>221945</v>
      </c>
    </row>
    <row r="82" spans="1:34" x14ac:dyDescent="0.3">
      <c r="A82" t="s">
        <v>245</v>
      </c>
      <c r="B82" s="116">
        <f t="shared" si="19"/>
        <v>19</v>
      </c>
      <c r="C82" s="112">
        <f t="shared" si="19"/>
        <v>14</v>
      </c>
      <c r="D82" s="112">
        <f t="shared" si="19"/>
        <v>3</v>
      </c>
      <c r="E82" s="116">
        <f t="shared" si="19"/>
        <v>23</v>
      </c>
      <c r="F82" s="112">
        <f t="shared" si="19"/>
        <v>9</v>
      </c>
      <c r="G82" s="112">
        <f t="shared" si="19"/>
        <v>22</v>
      </c>
      <c r="H82" s="112">
        <f t="shared" si="19"/>
        <v>3</v>
      </c>
      <c r="I82" s="112">
        <f t="shared" si="19"/>
        <v>7</v>
      </c>
      <c r="J82" s="116">
        <f t="shared" si="19"/>
        <v>1</v>
      </c>
      <c r="K82" s="112">
        <f t="shared" si="19"/>
        <v>10</v>
      </c>
      <c r="L82" s="112">
        <f t="shared" si="19"/>
        <v>24</v>
      </c>
      <c r="M82" s="116">
        <f t="shared" si="19"/>
        <v>21</v>
      </c>
      <c r="N82" s="116">
        <f t="shared" si="19"/>
        <v>25</v>
      </c>
      <c r="O82" s="112">
        <f t="shared" si="19"/>
        <v>25</v>
      </c>
      <c r="P82" s="112">
        <f t="shared" si="19"/>
        <v>2</v>
      </c>
      <c r="Q82" s="116">
        <f t="shared" si="13"/>
        <v>249489</v>
      </c>
      <c r="R82">
        <v>249489.5</v>
      </c>
      <c r="T82">
        <f t="shared" si="1"/>
        <v>31</v>
      </c>
      <c r="U82">
        <f t="shared" si="2"/>
        <v>36</v>
      </c>
      <c r="V82">
        <f t="shared" si="3"/>
        <v>47</v>
      </c>
      <c r="W82">
        <f t="shared" si="4"/>
        <v>27</v>
      </c>
      <c r="X82">
        <f t="shared" si="5"/>
        <v>41</v>
      </c>
      <c r="Y82">
        <f t="shared" si="6"/>
        <v>28</v>
      </c>
      <c r="Z82">
        <f t="shared" si="7"/>
        <v>47</v>
      </c>
      <c r="AA82">
        <f t="shared" si="8"/>
        <v>43</v>
      </c>
      <c r="AB82">
        <f t="shared" si="9"/>
        <v>40</v>
      </c>
      <c r="AC82">
        <f t="shared" si="10"/>
        <v>26</v>
      </c>
      <c r="AD82">
        <f t="shared" si="11"/>
        <v>29</v>
      </c>
      <c r="AE82">
        <f t="shared" si="17"/>
        <v>25</v>
      </c>
      <c r="AF82">
        <f t="shared" si="17"/>
        <v>25</v>
      </c>
      <c r="AG82">
        <f t="shared" si="17"/>
        <v>48</v>
      </c>
      <c r="AH82">
        <f t="shared" si="14"/>
        <v>249489</v>
      </c>
    </row>
    <row r="83" spans="1:34" x14ac:dyDescent="0.3">
      <c r="A83" t="s">
        <v>247</v>
      </c>
      <c r="B83" s="116">
        <f t="shared" si="19"/>
        <v>19</v>
      </c>
      <c r="C83" s="112">
        <f t="shared" si="19"/>
        <v>1</v>
      </c>
      <c r="D83" s="112">
        <f t="shared" si="19"/>
        <v>3</v>
      </c>
      <c r="E83" s="116">
        <f t="shared" si="19"/>
        <v>23</v>
      </c>
      <c r="F83" s="112">
        <f t="shared" si="19"/>
        <v>30</v>
      </c>
      <c r="G83" s="112">
        <f t="shared" si="19"/>
        <v>22</v>
      </c>
      <c r="H83" s="112">
        <f t="shared" si="19"/>
        <v>3</v>
      </c>
      <c r="I83" s="112">
        <f t="shared" si="19"/>
        <v>7</v>
      </c>
      <c r="J83" s="116">
        <f t="shared" si="19"/>
        <v>1</v>
      </c>
      <c r="K83" s="112">
        <f t="shared" si="19"/>
        <v>10</v>
      </c>
      <c r="L83" s="112">
        <f t="shared" si="19"/>
        <v>1</v>
      </c>
      <c r="M83" s="116">
        <f t="shared" si="19"/>
        <v>26</v>
      </c>
      <c r="N83" s="116">
        <f t="shared" si="19"/>
        <v>1</v>
      </c>
      <c r="O83" s="112">
        <f t="shared" si="19"/>
        <v>1</v>
      </c>
      <c r="P83" s="112">
        <f t="shared" si="19"/>
        <v>2</v>
      </c>
      <c r="Q83" s="116">
        <f t="shared" si="13"/>
        <v>246145</v>
      </c>
      <c r="R83">
        <v>246145</v>
      </c>
      <c r="T83">
        <f t="shared" si="1"/>
        <v>31</v>
      </c>
      <c r="U83">
        <f t="shared" si="2"/>
        <v>49</v>
      </c>
      <c r="V83">
        <f t="shared" si="3"/>
        <v>47</v>
      </c>
      <c r="W83">
        <f t="shared" si="4"/>
        <v>27</v>
      </c>
      <c r="X83">
        <f t="shared" si="5"/>
        <v>20</v>
      </c>
      <c r="Y83">
        <f t="shared" si="6"/>
        <v>28</v>
      </c>
      <c r="Z83">
        <f t="shared" si="7"/>
        <v>47</v>
      </c>
      <c r="AA83">
        <f t="shared" si="8"/>
        <v>43</v>
      </c>
      <c r="AB83">
        <f t="shared" si="9"/>
        <v>40</v>
      </c>
      <c r="AC83">
        <f t="shared" si="10"/>
        <v>49</v>
      </c>
      <c r="AD83">
        <f t="shared" si="11"/>
        <v>24</v>
      </c>
      <c r="AE83">
        <f t="shared" si="17"/>
        <v>49</v>
      </c>
      <c r="AF83">
        <f t="shared" si="17"/>
        <v>49</v>
      </c>
      <c r="AG83">
        <f t="shared" si="17"/>
        <v>48</v>
      </c>
      <c r="AH83">
        <f t="shared" si="14"/>
        <v>246145</v>
      </c>
    </row>
    <row r="84" spans="1:34" x14ac:dyDescent="0.3">
      <c r="A84" t="s">
        <v>248</v>
      </c>
      <c r="B84" s="116">
        <f t="shared" si="19"/>
        <v>10</v>
      </c>
      <c r="C84" s="112">
        <f t="shared" si="19"/>
        <v>14</v>
      </c>
      <c r="D84" s="112">
        <f t="shared" si="19"/>
        <v>30</v>
      </c>
      <c r="E84" s="116">
        <f t="shared" si="19"/>
        <v>23</v>
      </c>
      <c r="F84" s="112">
        <f t="shared" si="19"/>
        <v>30</v>
      </c>
      <c r="G84" s="112">
        <f t="shared" si="19"/>
        <v>22</v>
      </c>
      <c r="H84" s="112">
        <f t="shared" si="19"/>
        <v>3</v>
      </c>
      <c r="I84" s="112">
        <f t="shared" si="19"/>
        <v>7</v>
      </c>
      <c r="J84" s="116">
        <f t="shared" si="19"/>
        <v>1</v>
      </c>
      <c r="K84" s="112">
        <f t="shared" si="19"/>
        <v>10</v>
      </c>
      <c r="L84" s="112">
        <f t="shared" si="19"/>
        <v>1</v>
      </c>
      <c r="M84" s="116">
        <f t="shared" ref="M84:P84" si="20">RANK(M32,M$3:M$51,M$1)</f>
        <v>14</v>
      </c>
      <c r="N84" s="116">
        <f t="shared" si="20"/>
        <v>1</v>
      </c>
      <c r="O84" s="112">
        <f t="shared" si="20"/>
        <v>1</v>
      </c>
      <c r="P84" s="112">
        <f t="shared" si="20"/>
        <v>2</v>
      </c>
      <c r="Q84" s="116">
        <f t="shared" si="13"/>
        <v>258307</v>
      </c>
      <c r="R84">
        <v>258307</v>
      </c>
      <c r="T84">
        <f t="shared" si="1"/>
        <v>40</v>
      </c>
      <c r="U84">
        <f t="shared" si="2"/>
        <v>36</v>
      </c>
      <c r="V84">
        <f t="shared" si="3"/>
        <v>20</v>
      </c>
      <c r="W84">
        <f t="shared" si="4"/>
        <v>27</v>
      </c>
      <c r="X84">
        <f t="shared" si="5"/>
        <v>20</v>
      </c>
      <c r="Y84">
        <f t="shared" si="6"/>
        <v>28</v>
      </c>
      <c r="Z84">
        <f t="shared" si="7"/>
        <v>47</v>
      </c>
      <c r="AA84">
        <f t="shared" si="8"/>
        <v>43</v>
      </c>
      <c r="AB84">
        <f t="shared" si="9"/>
        <v>40</v>
      </c>
      <c r="AC84">
        <f t="shared" si="10"/>
        <v>49</v>
      </c>
      <c r="AD84">
        <f t="shared" si="11"/>
        <v>36</v>
      </c>
      <c r="AE84">
        <f t="shared" si="17"/>
        <v>49</v>
      </c>
      <c r="AF84">
        <f t="shared" si="17"/>
        <v>49</v>
      </c>
      <c r="AG84">
        <f t="shared" si="17"/>
        <v>48</v>
      </c>
      <c r="AH84">
        <f t="shared" si="14"/>
        <v>258307</v>
      </c>
    </row>
    <row r="85" spans="1:34" x14ac:dyDescent="0.3">
      <c r="A85" t="s">
        <v>249</v>
      </c>
      <c r="B85" s="116">
        <f t="shared" ref="B85:P94" si="21">RANK(B33,B$3:B$51,B$1)</f>
        <v>19</v>
      </c>
      <c r="C85" s="112">
        <f t="shared" si="21"/>
        <v>1</v>
      </c>
      <c r="D85" s="112">
        <f t="shared" si="21"/>
        <v>3</v>
      </c>
      <c r="E85" s="116">
        <f t="shared" si="21"/>
        <v>23</v>
      </c>
      <c r="F85" s="112">
        <f t="shared" si="21"/>
        <v>30</v>
      </c>
      <c r="G85" s="112">
        <f t="shared" si="21"/>
        <v>22</v>
      </c>
      <c r="H85" s="112">
        <f t="shared" si="21"/>
        <v>3</v>
      </c>
      <c r="I85" s="112">
        <f t="shared" si="21"/>
        <v>7</v>
      </c>
      <c r="J85" s="116">
        <f t="shared" si="21"/>
        <v>1</v>
      </c>
      <c r="K85" s="112">
        <f t="shared" si="21"/>
        <v>10</v>
      </c>
      <c r="L85" s="112">
        <f t="shared" si="21"/>
        <v>1</v>
      </c>
      <c r="M85" s="116">
        <f t="shared" si="21"/>
        <v>26</v>
      </c>
      <c r="N85" s="116">
        <f t="shared" si="21"/>
        <v>1</v>
      </c>
      <c r="O85" s="112">
        <f t="shared" si="21"/>
        <v>1</v>
      </c>
      <c r="P85" s="112">
        <f t="shared" si="21"/>
        <v>2</v>
      </c>
      <c r="Q85" s="116">
        <f t="shared" si="13"/>
        <v>234990</v>
      </c>
      <c r="R85">
        <v>234990</v>
      </c>
      <c r="T85">
        <f t="shared" si="1"/>
        <v>31</v>
      </c>
      <c r="U85">
        <f t="shared" si="2"/>
        <v>49</v>
      </c>
      <c r="V85">
        <f t="shared" si="3"/>
        <v>47</v>
      </c>
      <c r="W85">
        <f t="shared" si="4"/>
        <v>27</v>
      </c>
      <c r="X85">
        <f t="shared" si="5"/>
        <v>20</v>
      </c>
      <c r="Y85">
        <f t="shared" si="6"/>
        <v>28</v>
      </c>
      <c r="Z85">
        <f t="shared" si="7"/>
        <v>47</v>
      </c>
      <c r="AA85">
        <f t="shared" si="8"/>
        <v>43</v>
      </c>
      <c r="AB85">
        <f t="shared" si="9"/>
        <v>40</v>
      </c>
      <c r="AC85">
        <f t="shared" si="10"/>
        <v>49</v>
      </c>
      <c r="AD85">
        <f t="shared" si="11"/>
        <v>24</v>
      </c>
      <c r="AE85">
        <f t="shared" si="17"/>
        <v>49</v>
      </c>
      <c r="AF85">
        <f t="shared" si="17"/>
        <v>49</v>
      </c>
      <c r="AG85">
        <f t="shared" si="17"/>
        <v>48</v>
      </c>
      <c r="AH85">
        <f t="shared" si="14"/>
        <v>234990</v>
      </c>
    </row>
    <row r="86" spans="1:34" x14ac:dyDescent="0.3">
      <c r="A86" t="s">
        <v>250</v>
      </c>
      <c r="B86" s="116">
        <f t="shared" si="21"/>
        <v>10</v>
      </c>
      <c r="C86" s="112">
        <f t="shared" si="21"/>
        <v>14</v>
      </c>
      <c r="D86" s="112">
        <f t="shared" si="21"/>
        <v>30</v>
      </c>
      <c r="E86" s="116">
        <f t="shared" si="21"/>
        <v>23</v>
      </c>
      <c r="F86" s="112">
        <f t="shared" si="21"/>
        <v>30</v>
      </c>
      <c r="G86" s="112">
        <f t="shared" si="21"/>
        <v>22</v>
      </c>
      <c r="H86" s="112">
        <f t="shared" si="21"/>
        <v>3</v>
      </c>
      <c r="I86" s="112">
        <f t="shared" si="21"/>
        <v>7</v>
      </c>
      <c r="J86" s="116">
        <f t="shared" si="21"/>
        <v>1</v>
      </c>
      <c r="K86" s="112">
        <f t="shared" si="21"/>
        <v>10</v>
      </c>
      <c r="L86" s="112">
        <f t="shared" si="21"/>
        <v>1</v>
      </c>
      <c r="M86" s="116">
        <f t="shared" si="21"/>
        <v>4</v>
      </c>
      <c r="N86" s="116">
        <f t="shared" si="21"/>
        <v>1</v>
      </c>
      <c r="O86" s="112">
        <f t="shared" si="21"/>
        <v>1</v>
      </c>
      <c r="P86" s="112">
        <f t="shared" si="21"/>
        <v>2</v>
      </c>
      <c r="Q86" s="116">
        <f t="shared" si="13"/>
        <v>264670</v>
      </c>
      <c r="R86">
        <v>264670</v>
      </c>
      <c r="T86">
        <f t="shared" si="1"/>
        <v>40</v>
      </c>
      <c r="U86">
        <f t="shared" si="2"/>
        <v>36</v>
      </c>
      <c r="V86">
        <f t="shared" si="3"/>
        <v>20</v>
      </c>
      <c r="W86">
        <f t="shared" si="4"/>
        <v>27</v>
      </c>
      <c r="X86">
        <f t="shared" si="5"/>
        <v>20</v>
      </c>
      <c r="Y86">
        <f t="shared" si="6"/>
        <v>28</v>
      </c>
      <c r="Z86">
        <f t="shared" si="7"/>
        <v>47</v>
      </c>
      <c r="AA86">
        <f t="shared" si="8"/>
        <v>43</v>
      </c>
      <c r="AB86">
        <f t="shared" si="9"/>
        <v>40</v>
      </c>
      <c r="AC86">
        <f t="shared" si="10"/>
        <v>49</v>
      </c>
      <c r="AD86">
        <f t="shared" si="11"/>
        <v>46</v>
      </c>
      <c r="AE86">
        <f t="shared" si="17"/>
        <v>49</v>
      </c>
      <c r="AF86">
        <f t="shared" si="17"/>
        <v>49</v>
      </c>
      <c r="AG86">
        <f t="shared" si="17"/>
        <v>48</v>
      </c>
      <c r="AH86">
        <f t="shared" si="14"/>
        <v>264670</v>
      </c>
    </row>
    <row r="87" spans="1:34" x14ac:dyDescent="0.3">
      <c r="A87" t="s">
        <v>251</v>
      </c>
      <c r="B87" s="116">
        <f t="shared" si="21"/>
        <v>19</v>
      </c>
      <c r="C87" s="112">
        <f t="shared" si="21"/>
        <v>1</v>
      </c>
      <c r="D87" s="112">
        <f t="shared" si="21"/>
        <v>3</v>
      </c>
      <c r="E87" s="116">
        <f t="shared" si="21"/>
        <v>23</v>
      </c>
      <c r="F87" s="112">
        <f t="shared" si="21"/>
        <v>30</v>
      </c>
      <c r="G87" s="112">
        <f t="shared" si="21"/>
        <v>22</v>
      </c>
      <c r="H87" s="112">
        <f t="shared" si="21"/>
        <v>3</v>
      </c>
      <c r="I87" s="112">
        <f t="shared" si="21"/>
        <v>7</v>
      </c>
      <c r="J87" s="116">
        <f t="shared" si="21"/>
        <v>1</v>
      </c>
      <c r="K87" s="112">
        <f t="shared" si="21"/>
        <v>1</v>
      </c>
      <c r="L87" s="112">
        <f t="shared" si="21"/>
        <v>1</v>
      </c>
      <c r="M87" s="116">
        <f t="shared" si="21"/>
        <v>26</v>
      </c>
      <c r="N87" s="116">
        <f t="shared" si="21"/>
        <v>1</v>
      </c>
      <c r="O87" s="112">
        <f t="shared" si="21"/>
        <v>1</v>
      </c>
      <c r="P87" s="112">
        <f t="shared" si="21"/>
        <v>2</v>
      </c>
      <c r="Q87" s="116">
        <f t="shared" si="13"/>
        <v>246087</v>
      </c>
      <c r="R87">
        <v>246087</v>
      </c>
      <c r="T87">
        <f t="shared" ref="T87:T103" si="22">50-B87</f>
        <v>31</v>
      </c>
      <c r="U87">
        <f t="shared" ref="U87:U103" si="23">50-C87</f>
        <v>49</v>
      </c>
      <c r="V87">
        <f t="shared" ref="V87:V103" si="24">50-D87</f>
        <v>47</v>
      </c>
      <c r="W87">
        <f t="shared" ref="W87:W103" si="25">50-E87</f>
        <v>27</v>
      </c>
      <c r="X87">
        <f t="shared" ref="X87:X103" si="26">50-F87</f>
        <v>20</v>
      </c>
      <c r="Y87">
        <f t="shared" ref="Y87:Y103" si="27">50-G87</f>
        <v>28</v>
      </c>
      <c r="Z87">
        <f t="shared" ref="Z87:Z103" si="28">50-H87</f>
        <v>47</v>
      </c>
      <c r="AA87">
        <f t="shared" ref="AA87:AA103" si="29">50-I87</f>
        <v>43</v>
      </c>
      <c r="AB87">
        <f t="shared" ref="AB87:AB103" si="30">50-K87</f>
        <v>49</v>
      </c>
      <c r="AC87">
        <f t="shared" ref="AC87:AC103" si="31">50-L87</f>
        <v>49</v>
      </c>
      <c r="AD87">
        <f t="shared" ref="AD87:AD103" si="32">50-M87</f>
        <v>24</v>
      </c>
      <c r="AE87">
        <f t="shared" si="17"/>
        <v>49</v>
      </c>
      <c r="AF87">
        <f t="shared" si="17"/>
        <v>49</v>
      </c>
      <c r="AG87">
        <f t="shared" si="17"/>
        <v>48</v>
      </c>
      <c r="AH87">
        <f t="shared" si="14"/>
        <v>246087</v>
      </c>
    </row>
    <row r="88" spans="1:34" x14ac:dyDescent="0.3">
      <c r="A88" t="s">
        <v>253</v>
      </c>
      <c r="B88" s="116">
        <f t="shared" si="21"/>
        <v>1</v>
      </c>
      <c r="C88" s="112">
        <f t="shared" si="21"/>
        <v>1</v>
      </c>
      <c r="D88" s="112">
        <f t="shared" si="21"/>
        <v>30</v>
      </c>
      <c r="E88" s="116">
        <f t="shared" si="21"/>
        <v>23</v>
      </c>
      <c r="F88" s="112">
        <f t="shared" si="21"/>
        <v>30</v>
      </c>
      <c r="G88" s="112">
        <f t="shared" si="21"/>
        <v>22</v>
      </c>
      <c r="H88" s="112">
        <f t="shared" si="21"/>
        <v>3</v>
      </c>
      <c r="I88" s="112">
        <f t="shared" si="21"/>
        <v>7</v>
      </c>
      <c r="J88" s="116">
        <f t="shared" si="21"/>
        <v>41</v>
      </c>
      <c r="K88" s="112">
        <f t="shared" si="21"/>
        <v>10</v>
      </c>
      <c r="L88" s="112">
        <f t="shared" si="21"/>
        <v>1</v>
      </c>
      <c r="M88" s="116">
        <f t="shared" si="21"/>
        <v>6</v>
      </c>
      <c r="N88" s="116">
        <f t="shared" si="21"/>
        <v>1</v>
      </c>
      <c r="O88" s="112">
        <f t="shared" si="21"/>
        <v>1</v>
      </c>
      <c r="P88" s="112">
        <f t="shared" si="21"/>
        <v>2</v>
      </c>
      <c r="Q88" s="116">
        <f t="shared" si="13"/>
        <v>295100</v>
      </c>
      <c r="R88">
        <v>295100</v>
      </c>
      <c r="T88">
        <f t="shared" si="22"/>
        <v>49</v>
      </c>
      <c r="U88">
        <f t="shared" si="23"/>
        <v>49</v>
      </c>
      <c r="V88">
        <f t="shared" si="24"/>
        <v>20</v>
      </c>
      <c r="W88">
        <f t="shared" si="25"/>
        <v>27</v>
      </c>
      <c r="X88">
        <f t="shared" si="26"/>
        <v>20</v>
      </c>
      <c r="Y88">
        <f t="shared" si="27"/>
        <v>28</v>
      </c>
      <c r="Z88">
        <f t="shared" si="28"/>
        <v>47</v>
      </c>
      <c r="AA88">
        <f t="shared" si="29"/>
        <v>43</v>
      </c>
      <c r="AB88">
        <f t="shared" si="30"/>
        <v>40</v>
      </c>
      <c r="AC88">
        <f t="shared" si="31"/>
        <v>49</v>
      </c>
      <c r="AD88">
        <f t="shared" si="32"/>
        <v>44</v>
      </c>
      <c r="AE88">
        <f t="shared" si="17"/>
        <v>49</v>
      </c>
      <c r="AF88">
        <f t="shared" si="17"/>
        <v>49</v>
      </c>
      <c r="AG88">
        <f t="shared" si="17"/>
        <v>48</v>
      </c>
      <c r="AH88">
        <f t="shared" si="14"/>
        <v>295100</v>
      </c>
    </row>
    <row r="89" spans="1:34" x14ac:dyDescent="0.3">
      <c r="A89" t="s">
        <v>254</v>
      </c>
      <c r="B89" s="116">
        <f t="shared" si="21"/>
        <v>1</v>
      </c>
      <c r="C89" s="112">
        <f t="shared" si="21"/>
        <v>1</v>
      </c>
      <c r="D89" s="112">
        <f t="shared" si="21"/>
        <v>30</v>
      </c>
      <c r="E89" s="116">
        <f t="shared" si="21"/>
        <v>1</v>
      </c>
      <c r="F89" s="112">
        <f t="shared" si="21"/>
        <v>30</v>
      </c>
      <c r="G89" s="112">
        <f t="shared" si="21"/>
        <v>16</v>
      </c>
      <c r="H89" s="112">
        <f t="shared" si="21"/>
        <v>3</v>
      </c>
      <c r="I89" s="112">
        <f t="shared" si="21"/>
        <v>1</v>
      </c>
      <c r="J89" s="116">
        <f t="shared" si="21"/>
        <v>41</v>
      </c>
      <c r="K89" s="112">
        <f t="shared" si="21"/>
        <v>10</v>
      </c>
      <c r="L89" s="112">
        <f t="shared" si="21"/>
        <v>1</v>
      </c>
      <c r="M89" s="116">
        <f t="shared" si="21"/>
        <v>21</v>
      </c>
      <c r="N89" s="116">
        <f t="shared" si="21"/>
        <v>1</v>
      </c>
      <c r="O89" s="112">
        <f t="shared" si="21"/>
        <v>1</v>
      </c>
      <c r="P89" s="112">
        <f t="shared" si="21"/>
        <v>2</v>
      </c>
      <c r="Q89" s="116">
        <f t="shared" si="13"/>
        <v>319204</v>
      </c>
      <c r="R89">
        <v>319204</v>
      </c>
      <c r="T89">
        <f t="shared" si="22"/>
        <v>49</v>
      </c>
      <c r="U89">
        <f t="shared" si="23"/>
        <v>49</v>
      </c>
      <c r="V89">
        <f t="shared" si="24"/>
        <v>20</v>
      </c>
      <c r="W89">
        <f t="shared" si="25"/>
        <v>49</v>
      </c>
      <c r="X89">
        <f t="shared" si="26"/>
        <v>20</v>
      </c>
      <c r="Y89">
        <f t="shared" si="27"/>
        <v>34</v>
      </c>
      <c r="Z89">
        <f t="shared" si="28"/>
        <v>47</v>
      </c>
      <c r="AA89">
        <f t="shared" si="29"/>
        <v>49</v>
      </c>
      <c r="AB89">
        <f t="shared" si="30"/>
        <v>40</v>
      </c>
      <c r="AC89">
        <f t="shared" si="31"/>
        <v>49</v>
      </c>
      <c r="AD89">
        <f t="shared" si="32"/>
        <v>29</v>
      </c>
      <c r="AE89">
        <f t="shared" si="17"/>
        <v>49</v>
      </c>
      <c r="AF89">
        <f t="shared" si="17"/>
        <v>49</v>
      </c>
      <c r="AG89">
        <f t="shared" si="17"/>
        <v>48</v>
      </c>
      <c r="AH89">
        <f t="shared" si="14"/>
        <v>319204</v>
      </c>
    </row>
    <row r="90" spans="1:34" x14ac:dyDescent="0.3">
      <c r="A90" t="s">
        <v>255</v>
      </c>
      <c r="B90" s="116">
        <f t="shared" si="21"/>
        <v>1</v>
      </c>
      <c r="C90" s="112">
        <f t="shared" si="21"/>
        <v>1</v>
      </c>
      <c r="D90" s="112">
        <f t="shared" si="21"/>
        <v>30</v>
      </c>
      <c r="E90" s="116">
        <f t="shared" si="21"/>
        <v>23</v>
      </c>
      <c r="F90" s="112">
        <f t="shared" si="21"/>
        <v>30</v>
      </c>
      <c r="G90" s="112">
        <f t="shared" si="21"/>
        <v>22</v>
      </c>
      <c r="H90" s="112">
        <f t="shared" si="21"/>
        <v>3</v>
      </c>
      <c r="I90" s="112">
        <f t="shared" si="21"/>
        <v>7</v>
      </c>
      <c r="J90" s="116">
        <f t="shared" si="21"/>
        <v>41</v>
      </c>
      <c r="K90" s="112">
        <f t="shared" si="21"/>
        <v>1</v>
      </c>
      <c r="L90" s="112">
        <f t="shared" si="21"/>
        <v>1</v>
      </c>
      <c r="M90" s="116">
        <f t="shared" si="21"/>
        <v>6</v>
      </c>
      <c r="N90" s="116">
        <f t="shared" si="21"/>
        <v>1</v>
      </c>
      <c r="O90" s="112">
        <f t="shared" si="21"/>
        <v>1</v>
      </c>
      <c r="P90" s="112">
        <f t="shared" si="21"/>
        <v>2</v>
      </c>
      <c r="Q90" s="116">
        <f t="shared" si="13"/>
        <v>302500</v>
      </c>
      <c r="R90">
        <v>302500</v>
      </c>
      <c r="T90">
        <f t="shared" si="22"/>
        <v>49</v>
      </c>
      <c r="U90">
        <f t="shared" si="23"/>
        <v>49</v>
      </c>
      <c r="V90">
        <f t="shared" si="24"/>
        <v>20</v>
      </c>
      <c r="W90">
        <f t="shared" si="25"/>
        <v>27</v>
      </c>
      <c r="X90">
        <f t="shared" si="26"/>
        <v>20</v>
      </c>
      <c r="Y90">
        <f t="shared" si="27"/>
        <v>28</v>
      </c>
      <c r="Z90">
        <f t="shared" si="28"/>
        <v>47</v>
      </c>
      <c r="AA90">
        <f t="shared" si="29"/>
        <v>43</v>
      </c>
      <c r="AB90">
        <f t="shared" si="30"/>
        <v>49</v>
      </c>
      <c r="AC90">
        <f t="shared" si="31"/>
        <v>49</v>
      </c>
      <c r="AD90">
        <f t="shared" si="32"/>
        <v>44</v>
      </c>
      <c r="AE90">
        <f t="shared" si="17"/>
        <v>49</v>
      </c>
      <c r="AF90">
        <f t="shared" si="17"/>
        <v>49</v>
      </c>
      <c r="AG90">
        <f t="shared" si="17"/>
        <v>48</v>
      </c>
      <c r="AH90">
        <f t="shared" si="14"/>
        <v>302500</v>
      </c>
    </row>
    <row r="91" spans="1:34" x14ac:dyDescent="0.3">
      <c r="A91" t="s">
        <v>256</v>
      </c>
      <c r="B91" s="116">
        <f t="shared" si="21"/>
        <v>1</v>
      </c>
      <c r="C91" s="112">
        <f t="shared" si="21"/>
        <v>1</v>
      </c>
      <c r="D91" s="112">
        <f t="shared" si="21"/>
        <v>30</v>
      </c>
      <c r="E91" s="116">
        <f t="shared" si="21"/>
        <v>23</v>
      </c>
      <c r="F91" s="112">
        <f t="shared" si="21"/>
        <v>30</v>
      </c>
      <c r="G91" s="112">
        <f t="shared" si="21"/>
        <v>22</v>
      </c>
      <c r="H91" s="112">
        <f t="shared" si="21"/>
        <v>3</v>
      </c>
      <c r="I91" s="112">
        <f t="shared" si="21"/>
        <v>7</v>
      </c>
      <c r="J91" s="116">
        <f t="shared" si="21"/>
        <v>41</v>
      </c>
      <c r="K91" s="112">
        <f t="shared" si="21"/>
        <v>1</v>
      </c>
      <c r="L91" s="112">
        <f t="shared" si="21"/>
        <v>1</v>
      </c>
      <c r="M91" s="116">
        <f t="shared" si="21"/>
        <v>6</v>
      </c>
      <c r="N91" s="116">
        <f t="shared" si="21"/>
        <v>1</v>
      </c>
      <c r="O91" s="112">
        <f t="shared" si="21"/>
        <v>1</v>
      </c>
      <c r="P91" s="112">
        <f t="shared" si="21"/>
        <v>2</v>
      </c>
      <c r="Q91" s="116">
        <f t="shared" si="13"/>
        <v>248990</v>
      </c>
      <c r="R91">
        <v>248990</v>
      </c>
      <c r="T91">
        <f t="shared" si="22"/>
        <v>49</v>
      </c>
      <c r="U91">
        <f t="shared" si="23"/>
        <v>49</v>
      </c>
      <c r="V91">
        <f t="shared" si="24"/>
        <v>20</v>
      </c>
      <c r="W91">
        <f t="shared" si="25"/>
        <v>27</v>
      </c>
      <c r="X91">
        <f t="shared" si="26"/>
        <v>20</v>
      </c>
      <c r="Y91">
        <f t="shared" si="27"/>
        <v>28</v>
      </c>
      <c r="Z91">
        <f t="shared" si="28"/>
        <v>47</v>
      </c>
      <c r="AA91">
        <f t="shared" si="29"/>
        <v>43</v>
      </c>
      <c r="AB91">
        <f t="shared" si="30"/>
        <v>49</v>
      </c>
      <c r="AC91">
        <f t="shared" si="31"/>
        <v>49</v>
      </c>
      <c r="AD91">
        <f t="shared" si="32"/>
        <v>44</v>
      </c>
      <c r="AE91">
        <f t="shared" si="17"/>
        <v>49</v>
      </c>
      <c r="AF91">
        <f t="shared" si="17"/>
        <v>49</v>
      </c>
      <c r="AG91">
        <f t="shared" si="17"/>
        <v>48</v>
      </c>
      <c r="AH91">
        <f t="shared" si="14"/>
        <v>248990</v>
      </c>
    </row>
    <row r="92" spans="1:34" x14ac:dyDescent="0.3">
      <c r="A92" t="s">
        <v>258</v>
      </c>
      <c r="B92" s="116">
        <f t="shared" si="21"/>
        <v>10</v>
      </c>
      <c r="C92" s="112">
        <f t="shared" si="21"/>
        <v>14</v>
      </c>
      <c r="D92" s="112">
        <f t="shared" si="21"/>
        <v>30</v>
      </c>
      <c r="E92" s="116">
        <f t="shared" si="21"/>
        <v>1</v>
      </c>
      <c r="F92" s="112">
        <f t="shared" si="21"/>
        <v>30</v>
      </c>
      <c r="G92" s="112">
        <f t="shared" si="21"/>
        <v>16</v>
      </c>
      <c r="H92" s="112">
        <f t="shared" si="21"/>
        <v>3</v>
      </c>
      <c r="I92" s="112">
        <f t="shared" si="21"/>
        <v>1</v>
      </c>
      <c r="J92" s="116">
        <f t="shared" si="21"/>
        <v>1</v>
      </c>
      <c r="K92" s="112">
        <f t="shared" si="21"/>
        <v>10</v>
      </c>
      <c r="L92" s="112">
        <f t="shared" si="21"/>
        <v>1</v>
      </c>
      <c r="M92" s="116">
        <f t="shared" si="21"/>
        <v>36</v>
      </c>
      <c r="N92" s="116">
        <f t="shared" si="21"/>
        <v>1</v>
      </c>
      <c r="O92" s="112">
        <f t="shared" si="21"/>
        <v>1</v>
      </c>
      <c r="P92" s="112">
        <f t="shared" si="21"/>
        <v>2</v>
      </c>
      <c r="Q92" s="116">
        <f t="shared" si="13"/>
        <v>329040</v>
      </c>
      <c r="R92">
        <v>329040</v>
      </c>
      <c r="T92">
        <f t="shared" si="22"/>
        <v>40</v>
      </c>
      <c r="U92">
        <f t="shared" si="23"/>
        <v>36</v>
      </c>
      <c r="V92">
        <f t="shared" si="24"/>
        <v>20</v>
      </c>
      <c r="W92">
        <f t="shared" si="25"/>
        <v>49</v>
      </c>
      <c r="X92">
        <f t="shared" si="26"/>
        <v>20</v>
      </c>
      <c r="Y92">
        <f t="shared" si="27"/>
        <v>34</v>
      </c>
      <c r="Z92">
        <f t="shared" si="28"/>
        <v>47</v>
      </c>
      <c r="AA92">
        <f t="shared" si="29"/>
        <v>49</v>
      </c>
      <c r="AB92">
        <f t="shared" si="30"/>
        <v>40</v>
      </c>
      <c r="AC92">
        <f t="shared" si="31"/>
        <v>49</v>
      </c>
      <c r="AD92">
        <f t="shared" si="32"/>
        <v>14</v>
      </c>
      <c r="AE92">
        <f t="shared" si="17"/>
        <v>49</v>
      </c>
      <c r="AF92">
        <f t="shared" si="17"/>
        <v>49</v>
      </c>
      <c r="AG92">
        <f t="shared" si="17"/>
        <v>48</v>
      </c>
      <c r="AH92">
        <f t="shared" si="14"/>
        <v>329040</v>
      </c>
    </row>
    <row r="93" spans="1:34" x14ac:dyDescent="0.3">
      <c r="A93" t="s">
        <v>259</v>
      </c>
      <c r="B93" s="116">
        <f t="shared" si="21"/>
        <v>10</v>
      </c>
      <c r="C93" s="112">
        <f t="shared" si="21"/>
        <v>14</v>
      </c>
      <c r="D93" s="112">
        <f t="shared" si="21"/>
        <v>30</v>
      </c>
      <c r="E93" s="116">
        <f t="shared" si="21"/>
        <v>23</v>
      </c>
      <c r="F93" s="112">
        <f t="shared" si="21"/>
        <v>30</v>
      </c>
      <c r="G93" s="112">
        <f t="shared" si="21"/>
        <v>22</v>
      </c>
      <c r="H93" s="112">
        <f t="shared" si="21"/>
        <v>3</v>
      </c>
      <c r="I93" s="112">
        <f t="shared" si="21"/>
        <v>7</v>
      </c>
      <c r="J93" s="116">
        <f t="shared" si="21"/>
        <v>1</v>
      </c>
      <c r="K93" s="112">
        <f t="shared" si="21"/>
        <v>10</v>
      </c>
      <c r="L93" s="112">
        <f t="shared" si="21"/>
        <v>1</v>
      </c>
      <c r="M93" s="116">
        <f t="shared" si="21"/>
        <v>4</v>
      </c>
      <c r="N93" s="116">
        <f t="shared" si="21"/>
        <v>1</v>
      </c>
      <c r="O93" s="112">
        <f t="shared" si="21"/>
        <v>1</v>
      </c>
      <c r="P93" s="112">
        <f t="shared" si="21"/>
        <v>2</v>
      </c>
      <c r="Q93" s="116">
        <f t="shared" si="13"/>
        <v>336820</v>
      </c>
      <c r="R93">
        <v>336820</v>
      </c>
      <c r="T93">
        <f t="shared" si="22"/>
        <v>40</v>
      </c>
      <c r="U93">
        <f t="shared" si="23"/>
        <v>36</v>
      </c>
      <c r="V93">
        <f t="shared" si="24"/>
        <v>20</v>
      </c>
      <c r="W93">
        <f t="shared" si="25"/>
        <v>27</v>
      </c>
      <c r="X93">
        <f t="shared" si="26"/>
        <v>20</v>
      </c>
      <c r="Y93">
        <f t="shared" si="27"/>
        <v>28</v>
      </c>
      <c r="Z93">
        <f t="shared" si="28"/>
        <v>47</v>
      </c>
      <c r="AA93">
        <f t="shared" si="29"/>
        <v>43</v>
      </c>
      <c r="AB93">
        <f t="shared" si="30"/>
        <v>40</v>
      </c>
      <c r="AC93">
        <f t="shared" si="31"/>
        <v>49</v>
      </c>
      <c r="AD93">
        <f t="shared" si="32"/>
        <v>46</v>
      </c>
      <c r="AE93">
        <f t="shared" si="17"/>
        <v>49</v>
      </c>
      <c r="AF93">
        <f t="shared" si="17"/>
        <v>49</v>
      </c>
      <c r="AG93">
        <f t="shared" si="17"/>
        <v>48</v>
      </c>
      <c r="AH93">
        <f t="shared" si="14"/>
        <v>336820</v>
      </c>
    </row>
    <row r="94" spans="1:34" x14ac:dyDescent="0.3">
      <c r="A94" t="s">
        <v>260</v>
      </c>
      <c r="B94" s="116">
        <f t="shared" si="21"/>
        <v>10</v>
      </c>
      <c r="C94" s="112">
        <f t="shared" si="21"/>
        <v>14</v>
      </c>
      <c r="D94" s="112">
        <f t="shared" si="21"/>
        <v>30</v>
      </c>
      <c r="E94" s="116">
        <f t="shared" si="21"/>
        <v>23</v>
      </c>
      <c r="F94" s="112">
        <f t="shared" si="21"/>
        <v>30</v>
      </c>
      <c r="G94" s="112">
        <f t="shared" si="21"/>
        <v>22</v>
      </c>
      <c r="H94" s="112">
        <f t="shared" si="21"/>
        <v>3</v>
      </c>
      <c r="I94" s="112">
        <f t="shared" si="21"/>
        <v>7</v>
      </c>
      <c r="J94" s="116">
        <f t="shared" si="21"/>
        <v>1</v>
      </c>
      <c r="K94" s="112">
        <f t="shared" si="21"/>
        <v>10</v>
      </c>
      <c r="L94" s="112">
        <f t="shared" si="21"/>
        <v>1</v>
      </c>
      <c r="M94" s="116">
        <f t="shared" ref="M94:P94" si="33">RANK(M42,M$3:M$51,M$1)</f>
        <v>14</v>
      </c>
      <c r="N94" s="116">
        <f t="shared" si="33"/>
        <v>1</v>
      </c>
      <c r="O94" s="112">
        <f t="shared" si="33"/>
        <v>1</v>
      </c>
      <c r="P94" s="112">
        <f t="shared" si="33"/>
        <v>2</v>
      </c>
      <c r="Q94" s="116">
        <f t="shared" si="13"/>
        <v>356945</v>
      </c>
      <c r="R94">
        <v>356945</v>
      </c>
      <c r="T94">
        <f t="shared" si="22"/>
        <v>40</v>
      </c>
      <c r="U94">
        <f t="shared" si="23"/>
        <v>36</v>
      </c>
      <c r="V94">
        <f t="shared" si="24"/>
        <v>20</v>
      </c>
      <c r="W94">
        <f t="shared" si="25"/>
        <v>27</v>
      </c>
      <c r="X94">
        <f t="shared" si="26"/>
        <v>20</v>
      </c>
      <c r="Y94">
        <f t="shared" si="27"/>
        <v>28</v>
      </c>
      <c r="Z94">
        <f t="shared" si="28"/>
        <v>47</v>
      </c>
      <c r="AA94">
        <f t="shared" si="29"/>
        <v>43</v>
      </c>
      <c r="AB94">
        <f t="shared" si="30"/>
        <v>40</v>
      </c>
      <c r="AC94">
        <f t="shared" si="31"/>
        <v>49</v>
      </c>
      <c r="AD94">
        <f t="shared" si="32"/>
        <v>36</v>
      </c>
      <c r="AE94">
        <f t="shared" si="17"/>
        <v>49</v>
      </c>
      <c r="AF94">
        <f t="shared" si="17"/>
        <v>49</v>
      </c>
      <c r="AG94">
        <f t="shared" si="17"/>
        <v>48</v>
      </c>
      <c r="AH94">
        <f t="shared" si="14"/>
        <v>356945</v>
      </c>
    </row>
    <row r="95" spans="1:34" x14ac:dyDescent="0.3">
      <c r="A95" t="s">
        <v>261</v>
      </c>
      <c r="B95" s="116">
        <f t="shared" ref="B95:P103" si="34">RANK(B43,B$3:B$51,B$1)</f>
        <v>1</v>
      </c>
      <c r="C95" s="112">
        <f t="shared" si="34"/>
        <v>1</v>
      </c>
      <c r="D95" s="112">
        <f t="shared" si="34"/>
        <v>30</v>
      </c>
      <c r="E95" s="116">
        <f t="shared" si="34"/>
        <v>1</v>
      </c>
      <c r="F95" s="112">
        <f t="shared" si="34"/>
        <v>30</v>
      </c>
      <c r="G95" s="112">
        <f t="shared" si="34"/>
        <v>16</v>
      </c>
      <c r="H95" s="112">
        <f t="shared" si="34"/>
        <v>3</v>
      </c>
      <c r="I95" s="112">
        <f t="shared" si="34"/>
        <v>1</v>
      </c>
      <c r="J95" s="116">
        <f t="shared" si="34"/>
        <v>41</v>
      </c>
      <c r="K95" s="112">
        <f t="shared" si="34"/>
        <v>1</v>
      </c>
      <c r="L95" s="112">
        <f t="shared" si="34"/>
        <v>1</v>
      </c>
      <c r="M95" s="116">
        <f t="shared" si="34"/>
        <v>24</v>
      </c>
      <c r="N95" s="116">
        <f t="shared" si="34"/>
        <v>1</v>
      </c>
      <c r="O95" s="112">
        <f t="shared" si="34"/>
        <v>1</v>
      </c>
      <c r="P95" s="112">
        <f t="shared" si="34"/>
        <v>2</v>
      </c>
      <c r="Q95" s="116">
        <f t="shared" si="13"/>
        <v>342195</v>
      </c>
      <c r="R95">
        <v>342195</v>
      </c>
      <c r="T95">
        <f t="shared" si="22"/>
        <v>49</v>
      </c>
      <c r="U95">
        <f t="shared" si="23"/>
        <v>49</v>
      </c>
      <c r="V95">
        <f t="shared" si="24"/>
        <v>20</v>
      </c>
      <c r="W95">
        <f t="shared" si="25"/>
        <v>49</v>
      </c>
      <c r="X95">
        <f t="shared" si="26"/>
        <v>20</v>
      </c>
      <c r="Y95">
        <f t="shared" si="27"/>
        <v>34</v>
      </c>
      <c r="Z95">
        <f t="shared" si="28"/>
        <v>47</v>
      </c>
      <c r="AA95">
        <f t="shared" si="29"/>
        <v>49</v>
      </c>
      <c r="AB95">
        <f t="shared" si="30"/>
        <v>49</v>
      </c>
      <c r="AC95">
        <f t="shared" si="31"/>
        <v>49</v>
      </c>
      <c r="AD95">
        <f t="shared" si="32"/>
        <v>26</v>
      </c>
      <c r="AE95">
        <f t="shared" si="17"/>
        <v>49</v>
      </c>
      <c r="AF95">
        <f t="shared" si="17"/>
        <v>49</v>
      </c>
      <c r="AG95">
        <f t="shared" si="17"/>
        <v>48</v>
      </c>
      <c r="AH95">
        <f t="shared" si="14"/>
        <v>342195</v>
      </c>
    </row>
    <row r="96" spans="1:34" x14ac:dyDescent="0.3">
      <c r="A96" t="s">
        <v>264</v>
      </c>
      <c r="B96" s="116">
        <f t="shared" si="34"/>
        <v>1</v>
      </c>
      <c r="C96" s="112">
        <f t="shared" si="34"/>
        <v>1</v>
      </c>
      <c r="D96" s="112">
        <f t="shared" si="34"/>
        <v>1</v>
      </c>
      <c r="E96" s="116">
        <f t="shared" si="34"/>
        <v>1</v>
      </c>
      <c r="F96" s="112">
        <f t="shared" si="34"/>
        <v>1</v>
      </c>
      <c r="G96" s="112">
        <f t="shared" si="34"/>
        <v>16</v>
      </c>
      <c r="H96" s="112">
        <f t="shared" si="34"/>
        <v>3</v>
      </c>
      <c r="I96" s="112">
        <f t="shared" si="34"/>
        <v>1</v>
      </c>
      <c r="J96" s="116">
        <f t="shared" si="34"/>
        <v>41</v>
      </c>
      <c r="K96" s="112">
        <f t="shared" si="34"/>
        <v>1</v>
      </c>
      <c r="L96" s="112">
        <f t="shared" si="34"/>
        <v>1</v>
      </c>
      <c r="M96" s="116">
        <f t="shared" si="34"/>
        <v>48</v>
      </c>
      <c r="N96" s="116">
        <f t="shared" si="34"/>
        <v>1</v>
      </c>
      <c r="O96" s="112">
        <f t="shared" si="34"/>
        <v>1</v>
      </c>
      <c r="P96" s="112">
        <f t="shared" si="34"/>
        <v>2</v>
      </c>
      <c r="Q96" s="116">
        <f t="shared" si="13"/>
        <v>424880</v>
      </c>
      <c r="R96">
        <v>424880</v>
      </c>
      <c r="T96">
        <f t="shared" si="22"/>
        <v>49</v>
      </c>
      <c r="U96">
        <f t="shared" si="23"/>
        <v>49</v>
      </c>
      <c r="V96">
        <f t="shared" si="24"/>
        <v>49</v>
      </c>
      <c r="W96">
        <f t="shared" si="25"/>
        <v>49</v>
      </c>
      <c r="X96">
        <f t="shared" si="26"/>
        <v>49</v>
      </c>
      <c r="Y96">
        <f t="shared" si="27"/>
        <v>34</v>
      </c>
      <c r="Z96">
        <f t="shared" si="28"/>
        <v>47</v>
      </c>
      <c r="AA96">
        <f t="shared" si="29"/>
        <v>49</v>
      </c>
      <c r="AB96">
        <f t="shared" si="30"/>
        <v>49</v>
      </c>
      <c r="AC96">
        <f t="shared" si="31"/>
        <v>49</v>
      </c>
      <c r="AD96">
        <f t="shared" si="32"/>
        <v>2</v>
      </c>
      <c r="AE96">
        <f t="shared" ref="AE96:AG103" si="35">50-N96</f>
        <v>49</v>
      </c>
      <c r="AF96">
        <f t="shared" si="35"/>
        <v>49</v>
      </c>
      <c r="AG96">
        <f t="shared" si="35"/>
        <v>48</v>
      </c>
      <c r="AH96">
        <f t="shared" si="14"/>
        <v>424880</v>
      </c>
    </row>
    <row r="97" spans="1:34" x14ac:dyDescent="0.3">
      <c r="A97" t="s">
        <v>267</v>
      </c>
      <c r="B97" s="116">
        <f t="shared" si="34"/>
        <v>17</v>
      </c>
      <c r="C97" s="112">
        <f t="shared" si="34"/>
        <v>14</v>
      </c>
      <c r="D97" s="112">
        <f t="shared" si="34"/>
        <v>45</v>
      </c>
      <c r="E97" s="116">
        <f t="shared" si="34"/>
        <v>45</v>
      </c>
      <c r="F97" s="112">
        <f t="shared" si="34"/>
        <v>30</v>
      </c>
      <c r="G97" s="112">
        <f t="shared" si="34"/>
        <v>22</v>
      </c>
      <c r="H97" s="112">
        <f t="shared" si="34"/>
        <v>1</v>
      </c>
      <c r="I97" s="112">
        <f t="shared" si="34"/>
        <v>7</v>
      </c>
      <c r="J97" s="116">
        <f t="shared" si="34"/>
        <v>1</v>
      </c>
      <c r="K97" s="112">
        <f t="shared" si="34"/>
        <v>10</v>
      </c>
      <c r="L97" s="112">
        <f t="shared" si="34"/>
        <v>1</v>
      </c>
      <c r="M97" s="116">
        <f t="shared" si="34"/>
        <v>39</v>
      </c>
      <c r="N97" s="116">
        <f t="shared" si="34"/>
        <v>1</v>
      </c>
      <c r="O97" s="112">
        <f t="shared" si="34"/>
        <v>1</v>
      </c>
      <c r="P97" s="112">
        <f t="shared" si="34"/>
        <v>2</v>
      </c>
      <c r="Q97" s="116">
        <f t="shared" si="13"/>
        <v>262000</v>
      </c>
      <c r="R97">
        <v>262000</v>
      </c>
      <c r="T97">
        <f t="shared" si="22"/>
        <v>33</v>
      </c>
      <c r="U97">
        <f t="shared" si="23"/>
        <v>36</v>
      </c>
      <c r="V97">
        <f t="shared" si="24"/>
        <v>5</v>
      </c>
      <c r="W97">
        <f t="shared" si="25"/>
        <v>5</v>
      </c>
      <c r="X97">
        <f t="shared" si="26"/>
        <v>20</v>
      </c>
      <c r="Y97">
        <f t="shared" si="27"/>
        <v>28</v>
      </c>
      <c r="Z97">
        <f t="shared" si="28"/>
        <v>49</v>
      </c>
      <c r="AA97">
        <f t="shared" si="29"/>
        <v>43</v>
      </c>
      <c r="AB97">
        <f t="shared" si="30"/>
        <v>40</v>
      </c>
      <c r="AC97">
        <f t="shared" si="31"/>
        <v>49</v>
      </c>
      <c r="AD97">
        <f t="shared" si="32"/>
        <v>11</v>
      </c>
      <c r="AE97">
        <f t="shared" si="35"/>
        <v>49</v>
      </c>
      <c r="AF97">
        <f t="shared" si="35"/>
        <v>49</v>
      </c>
      <c r="AG97">
        <f t="shared" si="35"/>
        <v>48</v>
      </c>
      <c r="AH97">
        <f t="shared" si="14"/>
        <v>262000</v>
      </c>
    </row>
    <row r="98" spans="1:34" x14ac:dyDescent="0.3">
      <c r="A98" t="s">
        <v>268</v>
      </c>
      <c r="B98" s="116">
        <f t="shared" si="34"/>
        <v>17</v>
      </c>
      <c r="C98" s="112">
        <f t="shared" si="34"/>
        <v>14</v>
      </c>
      <c r="D98" s="112">
        <f t="shared" si="34"/>
        <v>45</v>
      </c>
      <c r="E98" s="116">
        <f t="shared" si="34"/>
        <v>49</v>
      </c>
      <c r="F98" s="112">
        <f t="shared" si="34"/>
        <v>30</v>
      </c>
      <c r="G98" s="112">
        <f t="shared" si="34"/>
        <v>22</v>
      </c>
      <c r="H98" s="112">
        <f t="shared" si="34"/>
        <v>1</v>
      </c>
      <c r="I98" s="112">
        <f t="shared" si="34"/>
        <v>7</v>
      </c>
      <c r="J98" s="116">
        <f t="shared" si="34"/>
        <v>1</v>
      </c>
      <c r="K98" s="112">
        <f t="shared" si="34"/>
        <v>10</v>
      </c>
      <c r="L98" s="112">
        <f t="shared" si="34"/>
        <v>1</v>
      </c>
      <c r="M98" s="116">
        <f t="shared" si="34"/>
        <v>6</v>
      </c>
      <c r="N98" s="116">
        <f t="shared" si="34"/>
        <v>1</v>
      </c>
      <c r="O98" s="112">
        <f t="shared" si="34"/>
        <v>1</v>
      </c>
      <c r="P98" s="112">
        <f t="shared" si="34"/>
        <v>2</v>
      </c>
      <c r="Q98" s="116">
        <f t="shared" si="13"/>
        <v>304900</v>
      </c>
      <c r="R98">
        <v>304900</v>
      </c>
      <c r="T98">
        <f t="shared" si="22"/>
        <v>33</v>
      </c>
      <c r="U98">
        <f t="shared" si="23"/>
        <v>36</v>
      </c>
      <c r="V98">
        <f t="shared" si="24"/>
        <v>5</v>
      </c>
      <c r="W98">
        <f t="shared" si="25"/>
        <v>1</v>
      </c>
      <c r="X98">
        <f t="shared" si="26"/>
        <v>20</v>
      </c>
      <c r="Y98">
        <f t="shared" si="27"/>
        <v>28</v>
      </c>
      <c r="Z98">
        <f t="shared" si="28"/>
        <v>49</v>
      </c>
      <c r="AA98">
        <f t="shared" si="29"/>
        <v>43</v>
      </c>
      <c r="AB98">
        <f t="shared" si="30"/>
        <v>40</v>
      </c>
      <c r="AC98">
        <f t="shared" si="31"/>
        <v>49</v>
      </c>
      <c r="AD98">
        <f t="shared" si="32"/>
        <v>44</v>
      </c>
      <c r="AE98">
        <f t="shared" si="35"/>
        <v>49</v>
      </c>
      <c r="AF98">
        <f t="shared" si="35"/>
        <v>49</v>
      </c>
      <c r="AG98">
        <f t="shared" si="35"/>
        <v>48</v>
      </c>
      <c r="AH98">
        <f t="shared" si="14"/>
        <v>304900</v>
      </c>
    </row>
    <row r="99" spans="1:34" x14ac:dyDescent="0.3">
      <c r="A99" t="s">
        <v>269</v>
      </c>
      <c r="B99" s="116">
        <f t="shared" si="34"/>
        <v>1</v>
      </c>
      <c r="C99" s="112">
        <f t="shared" si="34"/>
        <v>1</v>
      </c>
      <c r="D99" s="112">
        <f t="shared" si="34"/>
        <v>1</v>
      </c>
      <c r="E99" s="116">
        <f t="shared" si="34"/>
        <v>1</v>
      </c>
      <c r="F99" s="112">
        <f t="shared" si="34"/>
        <v>1</v>
      </c>
      <c r="G99" s="112">
        <f t="shared" si="34"/>
        <v>16</v>
      </c>
      <c r="H99" s="112">
        <f t="shared" si="34"/>
        <v>3</v>
      </c>
      <c r="I99" s="112">
        <f t="shared" si="34"/>
        <v>1</v>
      </c>
      <c r="J99" s="116">
        <f t="shared" si="34"/>
        <v>41</v>
      </c>
      <c r="K99" s="112">
        <f t="shared" si="34"/>
        <v>10</v>
      </c>
      <c r="L99" s="112">
        <f t="shared" si="34"/>
        <v>1</v>
      </c>
      <c r="M99" s="116">
        <f t="shared" si="34"/>
        <v>48</v>
      </c>
      <c r="N99" s="116">
        <f t="shared" si="34"/>
        <v>1</v>
      </c>
      <c r="O99" s="112">
        <f t="shared" si="34"/>
        <v>1</v>
      </c>
      <c r="P99" s="112">
        <f t="shared" si="34"/>
        <v>2</v>
      </c>
      <c r="Q99" s="116">
        <f t="shared" si="13"/>
        <v>426420</v>
      </c>
      <c r="R99">
        <v>426420</v>
      </c>
      <c r="T99">
        <f t="shared" si="22"/>
        <v>49</v>
      </c>
      <c r="U99">
        <f t="shared" si="23"/>
        <v>49</v>
      </c>
      <c r="V99">
        <f t="shared" si="24"/>
        <v>49</v>
      </c>
      <c r="W99">
        <f t="shared" si="25"/>
        <v>49</v>
      </c>
      <c r="X99">
        <f t="shared" si="26"/>
        <v>49</v>
      </c>
      <c r="Y99">
        <f t="shared" si="27"/>
        <v>34</v>
      </c>
      <c r="Z99">
        <f t="shared" si="28"/>
        <v>47</v>
      </c>
      <c r="AA99">
        <f t="shared" si="29"/>
        <v>49</v>
      </c>
      <c r="AB99">
        <f t="shared" si="30"/>
        <v>40</v>
      </c>
      <c r="AC99">
        <f t="shared" si="31"/>
        <v>49</v>
      </c>
      <c r="AD99">
        <f t="shared" si="32"/>
        <v>2</v>
      </c>
      <c r="AE99">
        <f t="shared" si="35"/>
        <v>49</v>
      </c>
      <c r="AF99">
        <f t="shared" si="35"/>
        <v>49</v>
      </c>
      <c r="AG99">
        <f t="shared" si="35"/>
        <v>48</v>
      </c>
      <c r="AH99">
        <f t="shared" si="14"/>
        <v>426420</v>
      </c>
    </row>
    <row r="100" spans="1:34" x14ac:dyDescent="0.3">
      <c r="A100" t="s">
        <v>270</v>
      </c>
      <c r="B100" s="116">
        <f t="shared" si="34"/>
        <v>10</v>
      </c>
      <c r="C100" s="112">
        <f t="shared" si="34"/>
        <v>14</v>
      </c>
      <c r="D100" s="112">
        <f t="shared" si="34"/>
        <v>30</v>
      </c>
      <c r="E100" s="116">
        <f t="shared" si="34"/>
        <v>1</v>
      </c>
      <c r="F100" s="112">
        <f t="shared" si="34"/>
        <v>30</v>
      </c>
      <c r="G100" s="112">
        <f t="shared" si="34"/>
        <v>16</v>
      </c>
      <c r="H100" s="112">
        <f t="shared" si="34"/>
        <v>3</v>
      </c>
      <c r="I100" s="112">
        <f t="shared" si="34"/>
        <v>1</v>
      </c>
      <c r="J100" s="116">
        <f t="shared" si="34"/>
        <v>1</v>
      </c>
      <c r="K100" s="112">
        <f t="shared" si="34"/>
        <v>10</v>
      </c>
      <c r="L100" s="112">
        <f t="shared" si="34"/>
        <v>1</v>
      </c>
      <c r="M100" s="116">
        <f t="shared" si="34"/>
        <v>36</v>
      </c>
      <c r="N100" s="116">
        <f t="shared" si="34"/>
        <v>1</v>
      </c>
      <c r="O100" s="112">
        <f t="shared" si="34"/>
        <v>1</v>
      </c>
      <c r="P100" s="112">
        <f t="shared" si="34"/>
        <v>2</v>
      </c>
      <c r="Q100" s="116">
        <f t="shared" si="13"/>
        <v>389394</v>
      </c>
      <c r="R100">
        <v>389394.5</v>
      </c>
      <c r="T100">
        <f t="shared" si="22"/>
        <v>40</v>
      </c>
      <c r="U100">
        <f t="shared" si="23"/>
        <v>36</v>
      </c>
      <c r="V100">
        <f t="shared" si="24"/>
        <v>20</v>
      </c>
      <c r="W100">
        <f t="shared" si="25"/>
        <v>49</v>
      </c>
      <c r="X100">
        <f t="shared" si="26"/>
        <v>20</v>
      </c>
      <c r="Y100">
        <f t="shared" si="27"/>
        <v>34</v>
      </c>
      <c r="Z100">
        <f t="shared" si="28"/>
        <v>47</v>
      </c>
      <c r="AA100">
        <f t="shared" si="29"/>
        <v>49</v>
      </c>
      <c r="AB100">
        <f t="shared" si="30"/>
        <v>40</v>
      </c>
      <c r="AC100">
        <f t="shared" si="31"/>
        <v>49</v>
      </c>
      <c r="AD100">
        <f t="shared" si="32"/>
        <v>14</v>
      </c>
      <c r="AE100">
        <f t="shared" si="35"/>
        <v>49</v>
      </c>
      <c r="AF100">
        <f t="shared" si="35"/>
        <v>49</v>
      </c>
      <c r="AG100">
        <f t="shared" si="35"/>
        <v>48</v>
      </c>
      <c r="AH100">
        <f t="shared" si="14"/>
        <v>389394</v>
      </c>
    </row>
    <row r="101" spans="1:34" x14ac:dyDescent="0.3">
      <c r="A101" t="s">
        <v>271</v>
      </c>
      <c r="B101" s="116">
        <f t="shared" si="34"/>
        <v>8</v>
      </c>
      <c r="C101" s="112">
        <f t="shared" si="34"/>
        <v>1</v>
      </c>
      <c r="D101" s="112">
        <f t="shared" si="34"/>
        <v>30</v>
      </c>
      <c r="E101" s="116">
        <f t="shared" si="34"/>
        <v>23</v>
      </c>
      <c r="F101" s="112">
        <f t="shared" si="34"/>
        <v>1</v>
      </c>
      <c r="G101" s="112">
        <f t="shared" si="34"/>
        <v>22</v>
      </c>
      <c r="H101" s="112">
        <f t="shared" si="34"/>
        <v>3</v>
      </c>
      <c r="I101" s="112">
        <f t="shared" si="34"/>
        <v>7</v>
      </c>
      <c r="J101" s="116">
        <f t="shared" si="34"/>
        <v>41</v>
      </c>
      <c r="K101" s="112">
        <f t="shared" si="34"/>
        <v>1</v>
      </c>
      <c r="L101" s="112">
        <f t="shared" si="34"/>
        <v>1</v>
      </c>
      <c r="M101" s="116">
        <f t="shared" si="34"/>
        <v>44</v>
      </c>
      <c r="N101" s="116">
        <f t="shared" si="34"/>
        <v>1</v>
      </c>
      <c r="O101" s="112">
        <f t="shared" si="34"/>
        <v>1</v>
      </c>
      <c r="P101" s="112">
        <f t="shared" si="34"/>
        <v>2</v>
      </c>
      <c r="Q101" s="116">
        <f t="shared" si="13"/>
        <v>439200</v>
      </c>
      <c r="R101">
        <v>439200</v>
      </c>
      <c r="T101">
        <f t="shared" si="22"/>
        <v>42</v>
      </c>
      <c r="U101">
        <f t="shared" si="23"/>
        <v>49</v>
      </c>
      <c r="V101">
        <f t="shared" si="24"/>
        <v>20</v>
      </c>
      <c r="W101">
        <f t="shared" si="25"/>
        <v>27</v>
      </c>
      <c r="X101">
        <f t="shared" si="26"/>
        <v>49</v>
      </c>
      <c r="Y101">
        <f t="shared" si="27"/>
        <v>28</v>
      </c>
      <c r="Z101">
        <f t="shared" si="28"/>
        <v>47</v>
      </c>
      <c r="AA101">
        <f t="shared" si="29"/>
        <v>43</v>
      </c>
      <c r="AB101">
        <f t="shared" si="30"/>
        <v>49</v>
      </c>
      <c r="AC101">
        <f t="shared" si="31"/>
        <v>49</v>
      </c>
      <c r="AD101">
        <f t="shared" si="32"/>
        <v>6</v>
      </c>
      <c r="AE101">
        <f t="shared" si="35"/>
        <v>49</v>
      </c>
      <c r="AF101">
        <f t="shared" si="35"/>
        <v>49</v>
      </c>
      <c r="AG101">
        <f t="shared" si="35"/>
        <v>48</v>
      </c>
      <c r="AH101">
        <f t="shared" si="14"/>
        <v>439200</v>
      </c>
    </row>
    <row r="102" spans="1:34" x14ac:dyDescent="0.3">
      <c r="A102" t="s">
        <v>273</v>
      </c>
      <c r="B102" s="116">
        <f t="shared" si="34"/>
        <v>8</v>
      </c>
      <c r="C102" s="112">
        <f t="shared" si="34"/>
        <v>1</v>
      </c>
      <c r="D102" s="112">
        <f t="shared" si="34"/>
        <v>30</v>
      </c>
      <c r="E102" s="116">
        <f t="shared" si="34"/>
        <v>23</v>
      </c>
      <c r="F102" s="112">
        <f t="shared" si="34"/>
        <v>1</v>
      </c>
      <c r="G102" s="112">
        <f t="shared" si="34"/>
        <v>22</v>
      </c>
      <c r="H102" s="112">
        <f t="shared" si="34"/>
        <v>3</v>
      </c>
      <c r="I102" s="112">
        <f t="shared" si="34"/>
        <v>7</v>
      </c>
      <c r="J102" s="116">
        <f t="shared" si="34"/>
        <v>41</v>
      </c>
      <c r="K102" s="112">
        <f t="shared" si="34"/>
        <v>10</v>
      </c>
      <c r="L102" s="112">
        <f t="shared" si="34"/>
        <v>1</v>
      </c>
      <c r="M102" s="116">
        <f t="shared" si="34"/>
        <v>44</v>
      </c>
      <c r="N102" s="116">
        <f t="shared" si="34"/>
        <v>1</v>
      </c>
      <c r="O102" s="112">
        <f t="shared" si="34"/>
        <v>1</v>
      </c>
      <c r="P102" s="112">
        <f t="shared" si="34"/>
        <v>2</v>
      </c>
      <c r="Q102" s="116">
        <f t="shared" si="13"/>
        <v>396444</v>
      </c>
      <c r="R102">
        <v>396444.5</v>
      </c>
      <c r="T102">
        <f t="shared" si="22"/>
        <v>42</v>
      </c>
      <c r="U102">
        <f t="shared" si="23"/>
        <v>49</v>
      </c>
      <c r="V102">
        <f t="shared" si="24"/>
        <v>20</v>
      </c>
      <c r="W102">
        <f t="shared" si="25"/>
        <v>27</v>
      </c>
      <c r="X102">
        <f t="shared" si="26"/>
        <v>49</v>
      </c>
      <c r="Y102">
        <f t="shared" si="27"/>
        <v>28</v>
      </c>
      <c r="Z102">
        <f t="shared" si="28"/>
        <v>47</v>
      </c>
      <c r="AA102">
        <f t="shared" si="29"/>
        <v>43</v>
      </c>
      <c r="AB102">
        <f t="shared" si="30"/>
        <v>40</v>
      </c>
      <c r="AC102">
        <f t="shared" si="31"/>
        <v>49</v>
      </c>
      <c r="AD102">
        <f t="shared" si="32"/>
        <v>6</v>
      </c>
      <c r="AE102">
        <f t="shared" si="35"/>
        <v>49</v>
      </c>
      <c r="AF102">
        <f t="shared" si="35"/>
        <v>49</v>
      </c>
      <c r="AG102">
        <f t="shared" si="35"/>
        <v>48</v>
      </c>
      <c r="AH102">
        <f t="shared" si="14"/>
        <v>396444</v>
      </c>
    </row>
    <row r="103" spans="1:34" x14ac:dyDescent="0.3">
      <c r="A103" t="s">
        <v>277</v>
      </c>
      <c r="B103" s="116">
        <f t="shared" si="34"/>
        <v>10</v>
      </c>
      <c r="C103" s="112">
        <f t="shared" si="34"/>
        <v>14</v>
      </c>
      <c r="D103" s="112">
        <f t="shared" si="34"/>
        <v>30</v>
      </c>
      <c r="E103" s="116">
        <f t="shared" si="34"/>
        <v>23</v>
      </c>
      <c r="F103" s="112">
        <f t="shared" si="34"/>
        <v>30</v>
      </c>
      <c r="G103" s="112">
        <f t="shared" si="34"/>
        <v>22</v>
      </c>
      <c r="H103" s="112">
        <f t="shared" si="34"/>
        <v>3</v>
      </c>
      <c r="I103" s="112">
        <f t="shared" si="34"/>
        <v>7</v>
      </c>
      <c r="J103" s="116">
        <f t="shared" si="34"/>
        <v>1</v>
      </c>
      <c r="K103" s="112">
        <f t="shared" si="34"/>
        <v>10</v>
      </c>
      <c r="L103" s="112">
        <f t="shared" si="34"/>
        <v>1</v>
      </c>
      <c r="M103" s="116">
        <f t="shared" si="34"/>
        <v>14</v>
      </c>
      <c r="N103" s="116">
        <f t="shared" si="34"/>
        <v>1</v>
      </c>
      <c r="O103" s="112">
        <f t="shared" si="34"/>
        <v>1</v>
      </c>
      <c r="P103" s="112">
        <f t="shared" si="34"/>
        <v>2</v>
      </c>
      <c r="Q103" s="116">
        <f t="shared" si="13"/>
        <v>546530</v>
      </c>
      <c r="R103">
        <v>546530</v>
      </c>
      <c r="T103">
        <f t="shared" si="22"/>
        <v>40</v>
      </c>
      <c r="U103">
        <f t="shared" si="23"/>
        <v>36</v>
      </c>
      <c r="V103">
        <f t="shared" si="24"/>
        <v>20</v>
      </c>
      <c r="W103">
        <f t="shared" si="25"/>
        <v>27</v>
      </c>
      <c r="X103">
        <f t="shared" si="26"/>
        <v>20</v>
      </c>
      <c r="Y103">
        <f t="shared" si="27"/>
        <v>28</v>
      </c>
      <c r="Z103">
        <f t="shared" si="28"/>
        <v>47</v>
      </c>
      <c r="AA103">
        <f t="shared" si="29"/>
        <v>43</v>
      </c>
      <c r="AB103">
        <f t="shared" si="30"/>
        <v>40</v>
      </c>
      <c r="AC103">
        <f t="shared" si="31"/>
        <v>49</v>
      </c>
      <c r="AD103">
        <f t="shared" si="32"/>
        <v>36</v>
      </c>
      <c r="AE103">
        <f t="shared" si="35"/>
        <v>49</v>
      </c>
      <c r="AF103">
        <f t="shared" si="35"/>
        <v>49</v>
      </c>
      <c r="AG103">
        <f t="shared" si="35"/>
        <v>48</v>
      </c>
      <c r="AH103">
        <f t="shared" si="14"/>
        <v>546530</v>
      </c>
    </row>
    <row r="110" spans="1:34" ht="18" x14ac:dyDescent="0.3">
      <c r="A110" s="93"/>
      <c r="V110" s="93"/>
    </row>
    <row r="111" spans="1:34" x14ac:dyDescent="0.3">
      <c r="A111" s="94"/>
      <c r="V111" s="94"/>
    </row>
    <row r="114" spans="1:37" ht="30.6" x14ac:dyDescent="0.3">
      <c r="A114" s="95" t="s">
        <v>704</v>
      </c>
      <c r="B114" s="96">
        <v>4787887</v>
      </c>
      <c r="C114" s="131" t="s">
        <v>548</v>
      </c>
      <c r="D114" s="113">
        <v>49</v>
      </c>
      <c r="E114" s="95" t="s">
        <v>705</v>
      </c>
      <c r="F114" s="113">
        <v>15</v>
      </c>
      <c r="G114" s="131" t="s">
        <v>706</v>
      </c>
      <c r="H114" s="113">
        <v>49</v>
      </c>
      <c r="I114" s="131" t="s">
        <v>707</v>
      </c>
      <c r="J114" s="96">
        <v>0</v>
      </c>
      <c r="K114" s="131" t="s">
        <v>708</v>
      </c>
      <c r="L114" s="113" t="s">
        <v>911</v>
      </c>
      <c r="V114" s="95" t="s">
        <v>704</v>
      </c>
      <c r="W114" s="96">
        <v>4168661</v>
      </c>
      <c r="X114" s="95" t="s">
        <v>548</v>
      </c>
      <c r="Y114" s="96">
        <v>49</v>
      </c>
      <c r="Z114" s="95" t="s">
        <v>705</v>
      </c>
      <c r="AA114" s="96">
        <v>14</v>
      </c>
      <c r="AB114" s="95" t="s">
        <v>706</v>
      </c>
      <c r="AC114" s="96">
        <v>49</v>
      </c>
      <c r="AD114" s="95" t="s">
        <v>707</v>
      </c>
      <c r="AE114" s="96">
        <v>0</v>
      </c>
      <c r="AF114" s="95" t="s">
        <v>708</v>
      </c>
      <c r="AG114" s="96" t="s">
        <v>1014</v>
      </c>
    </row>
    <row r="115" spans="1:37" ht="18.600000000000001" thickBot="1" x14ac:dyDescent="0.35">
      <c r="A115" s="93"/>
      <c r="V115" s="93"/>
    </row>
    <row r="116" spans="1:37" ht="45.6" thickBot="1" x14ac:dyDescent="0.35">
      <c r="A116" s="97" t="s">
        <v>554</v>
      </c>
      <c r="B116" s="97" t="s">
        <v>507</v>
      </c>
      <c r="C116" s="114" t="s">
        <v>508</v>
      </c>
      <c r="D116" s="114" t="s">
        <v>509</v>
      </c>
      <c r="E116" s="97" t="s">
        <v>76</v>
      </c>
      <c r="F116" s="114" t="s">
        <v>510</v>
      </c>
      <c r="G116" s="114" t="s">
        <v>96</v>
      </c>
      <c r="H116" s="114" t="s">
        <v>84</v>
      </c>
      <c r="I116" s="114" t="s">
        <v>87</v>
      </c>
      <c r="J116" s="97" t="s">
        <v>512</v>
      </c>
      <c r="K116" s="114" t="s">
        <v>128</v>
      </c>
      <c r="L116" s="114" t="s">
        <v>910</v>
      </c>
      <c r="M116" s="97" t="s">
        <v>515</v>
      </c>
      <c r="N116" s="97" t="s">
        <v>193</v>
      </c>
      <c r="O116" s="114" t="s">
        <v>194</v>
      </c>
      <c r="P116" s="114" t="s">
        <v>195</v>
      </c>
      <c r="Q116" s="97" t="s">
        <v>909</v>
      </c>
      <c r="V116" s="97" t="s">
        <v>554</v>
      </c>
      <c r="W116" s="97" t="s">
        <v>761</v>
      </c>
      <c r="X116" s="97" t="s">
        <v>762</v>
      </c>
      <c r="Y116" s="97" t="s">
        <v>763</v>
      </c>
      <c r="Z116" s="97" t="s">
        <v>764</v>
      </c>
      <c r="AA116" s="97" t="s">
        <v>765</v>
      </c>
      <c r="AB116" s="97" t="s">
        <v>766</v>
      </c>
      <c r="AC116" s="97" t="s">
        <v>767</v>
      </c>
      <c r="AD116" s="97" t="s">
        <v>768</v>
      </c>
      <c r="AE116" s="97" t="s">
        <v>769</v>
      </c>
      <c r="AF116" s="97" t="s">
        <v>770</v>
      </c>
      <c r="AG116" s="97" t="s">
        <v>771</v>
      </c>
      <c r="AH116" s="97" t="s">
        <v>772</v>
      </c>
      <c r="AI116" s="97" t="s">
        <v>773</v>
      </c>
      <c r="AJ116" s="97" t="s">
        <v>774</v>
      </c>
      <c r="AK116" s="97" t="s">
        <v>1015</v>
      </c>
    </row>
    <row r="117" spans="1:37" ht="15" thickBot="1" x14ac:dyDescent="0.35">
      <c r="A117" s="98" t="s">
        <v>206</v>
      </c>
      <c r="B117" s="99">
        <v>47</v>
      </c>
      <c r="C117" s="115">
        <v>14</v>
      </c>
      <c r="D117" s="115">
        <v>45</v>
      </c>
      <c r="E117" s="99">
        <v>45</v>
      </c>
      <c r="F117" s="115">
        <v>28</v>
      </c>
      <c r="G117" s="115">
        <v>22</v>
      </c>
      <c r="H117" s="115">
        <v>3</v>
      </c>
      <c r="I117" s="115">
        <v>7</v>
      </c>
      <c r="J117" s="99">
        <v>17</v>
      </c>
      <c r="K117" s="115">
        <v>10</v>
      </c>
      <c r="L117" s="115">
        <v>24</v>
      </c>
      <c r="M117" s="99">
        <v>1</v>
      </c>
      <c r="N117" s="99">
        <v>25</v>
      </c>
      <c r="O117" s="115">
        <v>25</v>
      </c>
      <c r="P117" s="115">
        <v>2</v>
      </c>
      <c r="Q117" s="99">
        <v>59365</v>
      </c>
      <c r="V117" s="97" t="s">
        <v>788</v>
      </c>
      <c r="W117" s="99">
        <v>3</v>
      </c>
      <c r="X117" s="99">
        <v>36</v>
      </c>
      <c r="Y117" s="99">
        <v>5</v>
      </c>
      <c r="Z117" s="99">
        <v>5</v>
      </c>
      <c r="AA117" s="99">
        <v>22</v>
      </c>
      <c r="AB117" s="99">
        <v>28</v>
      </c>
      <c r="AC117" s="99">
        <v>47</v>
      </c>
      <c r="AD117" s="99">
        <v>43</v>
      </c>
      <c r="AE117" s="99">
        <v>40</v>
      </c>
      <c r="AF117" s="99">
        <v>26</v>
      </c>
      <c r="AG117" s="99">
        <v>49</v>
      </c>
      <c r="AH117" s="99">
        <v>25</v>
      </c>
      <c r="AI117" s="99">
        <v>25</v>
      </c>
      <c r="AJ117" s="99">
        <v>48</v>
      </c>
      <c r="AK117" s="99">
        <v>59365</v>
      </c>
    </row>
    <row r="118" spans="1:37" ht="15" thickBot="1" x14ac:dyDescent="0.35">
      <c r="A118" s="98" t="s">
        <v>213</v>
      </c>
      <c r="B118" s="99">
        <v>47</v>
      </c>
      <c r="C118" s="115">
        <v>14</v>
      </c>
      <c r="D118" s="115">
        <v>45</v>
      </c>
      <c r="E118" s="99">
        <v>23</v>
      </c>
      <c r="F118" s="115">
        <v>28</v>
      </c>
      <c r="G118" s="115">
        <v>22</v>
      </c>
      <c r="H118" s="115">
        <v>3</v>
      </c>
      <c r="I118" s="115">
        <v>7</v>
      </c>
      <c r="J118" s="99">
        <v>17</v>
      </c>
      <c r="K118" s="115">
        <v>10</v>
      </c>
      <c r="L118" s="115">
        <v>24</v>
      </c>
      <c r="M118" s="99">
        <v>18</v>
      </c>
      <c r="N118" s="99">
        <v>25</v>
      </c>
      <c r="O118" s="115">
        <v>25</v>
      </c>
      <c r="P118" s="115">
        <v>2</v>
      </c>
      <c r="Q118" s="99">
        <v>70338</v>
      </c>
      <c r="V118" s="97" t="s">
        <v>789</v>
      </c>
      <c r="W118" s="99">
        <v>3</v>
      </c>
      <c r="X118" s="99">
        <v>36</v>
      </c>
      <c r="Y118" s="99">
        <v>5</v>
      </c>
      <c r="Z118" s="99">
        <v>27</v>
      </c>
      <c r="AA118" s="99">
        <v>22</v>
      </c>
      <c r="AB118" s="99">
        <v>28</v>
      </c>
      <c r="AC118" s="99">
        <v>47</v>
      </c>
      <c r="AD118" s="99">
        <v>43</v>
      </c>
      <c r="AE118" s="99">
        <v>40</v>
      </c>
      <c r="AF118" s="99">
        <v>26</v>
      </c>
      <c r="AG118" s="99">
        <v>32</v>
      </c>
      <c r="AH118" s="99">
        <v>25</v>
      </c>
      <c r="AI118" s="99">
        <v>25</v>
      </c>
      <c r="AJ118" s="99">
        <v>48</v>
      </c>
      <c r="AK118" s="99">
        <v>70338</v>
      </c>
    </row>
    <row r="119" spans="1:37" ht="15" thickBot="1" x14ac:dyDescent="0.35">
      <c r="A119" s="98" t="s">
        <v>215</v>
      </c>
      <c r="B119" s="99">
        <v>47</v>
      </c>
      <c r="C119" s="115">
        <v>14</v>
      </c>
      <c r="D119" s="115">
        <v>45</v>
      </c>
      <c r="E119" s="99">
        <v>1</v>
      </c>
      <c r="F119" s="115">
        <v>9</v>
      </c>
      <c r="G119" s="115">
        <v>9</v>
      </c>
      <c r="H119" s="115">
        <v>3</v>
      </c>
      <c r="I119" s="115">
        <v>7</v>
      </c>
      <c r="J119" s="99">
        <v>17</v>
      </c>
      <c r="K119" s="115">
        <v>10</v>
      </c>
      <c r="L119" s="115">
        <v>24</v>
      </c>
      <c r="M119" s="99">
        <v>41</v>
      </c>
      <c r="N119" s="99">
        <v>25</v>
      </c>
      <c r="O119" s="115">
        <v>25</v>
      </c>
      <c r="P119" s="115">
        <v>2</v>
      </c>
      <c r="Q119" s="99">
        <v>68600</v>
      </c>
      <c r="V119" s="97" t="s">
        <v>790</v>
      </c>
      <c r="W119" s="99">
        <v>3</v>
      </c>
      <c r="X119" s="99">
        <v>36</v>
      </c>
      <c r="Y119" s="99">
        <v>5</v>
      </c>
      <c r="Z119" s="99">
        <v>49</v>
      </c>
      <c r="AA119" s="99">
        <v>41</v>
      </c>
      <c r="AB119" s="99">
        <v>41</v>
      </c>
      <c r="AC119" s="99">
        <v>47</v>
      </c>
      <c r="AD119" s="99">
        <v>43</v>
      </c>
      <c r="AE119" s="99">
        <v>40</v>
      </c>
      <c r="AF119" s="99">
        <v>26</v>
      </c>
      <c r="AG119" s="99">
        <v>9</v>
      </c>
      <c r="AH119" s="99">
        <v>25</v>
      </c>
      <c r="AI119" s="99">
        <v>25</v>
      </c>
      <c r="AJ119" s="99">
        <v>48</v>
      </c>
      <c r="AK119" s="99">
        <v>68600</v>
      </c>
    </row>
    <row r="120" spans="1:37" ht="15" thickBot="1" x14ac:dyDescent="0.35">
      <c r="A120" s="98" t="s">
        <v>217</v>
      </c>
      <c r="B120" s="99">
        <v>40</v>
      </c>
      <c r="C120" s="115">
        <v>14</v>
      </c>
      <c r="D120" s="115">
        <v>23</v>
      </c>
      <c r="E120" s="99">
        <v>1</v>
      </c>
      <c r="F120" s="115">
        <v>9</v>
      </c>
      <c r="G120" s="115">
        <v>9</v>
      </c>
      <c r="H120" s="115">
        <v>3</v>
      </c>
      <c r="I120" s="115">
        <v>7</v>
      </c>
      <c r="J120" s="99">
        <v>17</v>
      </c>
      <c r="K120" s="115">
        <v>10</v>
      </c>
      <c r="L120" s="115">
        <v>24</v>
      </c>
      <c r="M120" s="99">
        <v>31</v>
      </c>
      <c r="N120" s="99">
        <v>25</v>
      </c>
      <c r="O120" s="115">
        <v>25</v>
      </c>
      <c r="P120" s="115">
        <v>2</v>
      </c>
      <c r="Q120" s="99">
        <v>70950</v>
      </c>
      <c r="V120" s="97" t="s">
        <v>791</v>
      </c>
      <c r="W120" s="99">
        <v>10</v>
      </c>
      <c r="X120" s="99">
        <v>36</v>
      </c>
      <c r="Y120" s="99">
        <v>27</v>
      </c>
      <c r="Z120" s="99">
        <v>49</v>
      </c>
      <c r="AA120" s="99">
        <v>41</v>
      </c>
      <c r="AB120" s="99">
        <v>41</v>
      </c>
      <c r="AC120" s="99">
        <v>47</v>
      </c>
      <c r="AD120" s="99">
        <v>43</v>
      </c>
      <c r="AE120" s="99">
        <v>40</v>
      </c>
      <c r="AF120" s="99">
        <v>26</v>
      </c>
      <c r="AG120" s="99">
        <v>19</v>
      </c>
      <c r="AH120" s="99">
        <v>25</v>
      </c>
      <c r="AI120" s="99">
        <v>25</v>
      </c>
      <c r="AJ120" s="99">
        <v>48</v>
      </c>
      <c r="AK120" s="99">
        <v>70950</v>
      </c>
    </row>
    <row r="121" spans="1:37" ht="15" thickBot="1" x14ac:dyDescent="0.35">
      <c r="A121" s="98" t="s">
        <v>218</v>
      </c>
      <c r="B121" s="99">
        <v>40</v>
      </c>
      <c r="C121" s="115">
        <v>14</v>
      </c>
      <c r="D121" s="115">
        <v>23</v>
      </c>
      <c r="E121" s="99">
        <v>1</v>
      </c>
      <c r="F121" s="115">
        <v>9</v>
      </c>
      <c r="G121" s="115">
        <v>9</v>
      </c>
      <c r="H121" s="115">
        <v>3</v>
      </c>
      <c r="I121" s="115">
        <v>7</v>
      </c>
      <c r="J121" s="99">
        <v>17</v>
      </c>
      <c r="K121" s="115">
        <v>10</v>
      </c>
      <c r="L121" s="115">
        <v>24</v>
      </c>
      <c r="M121" s="99">
        <v>31</v>
      </c>
      <c r="N121" s="99">
        <v>25</v>
      </c>
      <c r="O121" s="115">
        <v>25</v>
      </c>
      <c r="P121" s="115">
        <v>2</v>
      </c>
      <c r="Q121" s="99">
        <v>59900</v>
      </c>
      <c r="V121" s="97" t="s">
        <v>792</v>
      </c>
      <c r="W121" s="99">
        <v>10</v>
      </c>
      <c r="X121" s="99">
        <v>36</v>
      </c>
      <c r="Y121" s="99">
        <v>27</v>
      </c>
      <c r="Z121" s="99">
        <v>49</v>
      </c>
      <c r="AA121" s="99">
        <v>41</v>
      </c>
      <c r="AB121" s="99">
        <v>41</v>
      </c>
      <c r="AC121" s="99">
        <v>47</v>
      </c>
      <c r="AD121" s="99">
        <v>43</v>
      </c>
      <c r="AE121" s="99">
        <v>40</v>
      </c>
      <c r="AF121" s="99">
        <v>26</v>
      </c>
      <c r="AG121" s="99">
        <v>19</v>
      </c>
      <c r="AH121" s="99">
        <v>25</v>
      </c>
      <c r="AI121" s="99">
        <v>25</v>
      </c>
      <c r="AJ121" s="99">
        <v>48</v>
      </c>
      <c r="AK121" s="99">
        <v>59900</v>
      </c>
    </row>
    <row r="122" spans="1:37" ht="15" thickBot="1" x14ac:dyDescent="0.35">
      <c r="A122" s="98" t="s">
        <v>220</v>
      </c>
      <c r="B122" s="99">
        <v>33</v>
      </c>
      <c r="C122" s="115">
        <v>14</v>
      </c>
      <c r="D122" s="115">
        <v>19</v>
      </c>
      <c r="E122" s="99">
        <v>23</v>
      </c>
      <c r="F122" s="115">
        <v>9</v>
      </c>
      <c r="G122" s="115">
        <v>22</v>
      </c>
      <c r="H122" s="115">
        <v>3</v>
      </c>
      <c r="I122" s="115">
        <v>7</v>
      </c>
      <c r="J122" s="99">
        <v>17</v>
      </c>
      <c r="K122" s="115">
        <v>10</v>
      </c>
      <c r="L122" s="115">
        <v>24</v>
      </c>
      <c r="M122" s="99">
        <v>24</v>
      </c>
      <c r="N122" s="99">
        <v>25</v>
      </c>
      <c r="O122" s="115">
        <v>25</v>
      </c>
      <c r="P122" s="115">
        <v>2</v>
      </c>
      <c r="Q122" s="99">
        <v>86800</v>
      </c>
      <c r="V122" s="97" t="s">
        <v>793</v>
      </c>
      <c r="W122" s="99">
        <v>17</v>
      </c>
      <c r="X122" s="99">
        <v>36</v>
      </c>
      <c r="Y122" s="99">
        <v>31</v>
      </c>
      <c r="Z122" s="99">
        <v>27</v>
      </c>
      <c r="AA122" s="99">
        <v>41</v>
      </c>
      <c r="AB122" s="99">
        <v>28</v>
      </c>
      <c r="AC122" s="99">
        <v>47</v>
      </c>
      <c r="AD122" s="99">
        <v>43</v>
      </c>
      <c r="AE122" s="99">
        <v>40</v>
      </c>
      <c r="AF122" s="99">
        <v>26</v>
      </c>
      <c r="AG122" s="99">
        <v>26</v>
      </c>
      <c r="AH122" s="99">
        <v>25</v>
      </c>
      <c r="AI122" s="99">
        <v>25</v>
      </c>
      <c r="AJ122" s="99">
        <v>48</v>
      </c>
      <c r="AK122" s="99">
        <v>86800</v>
      </c>
    </row>
    <row r="123" spans="1:37" ht="15" thickBot="1" x14ac:dyDescent="0.35">
      <c r="A123" s="98" t="s">
        <v>221</v>
      </c>
      <c r="B123" s="99">
        <v>40</v>
      </c>
      <c r="C123" s="115">
        <v>14</v>
      </c>
      <c r="D123" s="115">
        <v>23</v>
      </c>
      <c r="E123" s="99">
        <v>1</v>
      </c>
      <c r="F123" s="115">
        <v>9</v>
      </c>
      <c r="G123" s="115">
        <v>9</v>
      </c>
      <c r="H123" s="115">
        <v>3</v>
      </c>
      <c r="I123" s="115">
        <v>7</v>
      </c>
      <c r="J123" s="99">
        <v>17</v>
      </c>
      <c r="K123" s="115">
        <v>10</v>
      </c>
      <c r="L123" s="115">
        <v>24</v>
      </c>
      <c r="M123" s="99">
        <v>31</v>
      </c>
      <c r="N123" s="99">
        <v>25</v>
      </c>
      <c r="O123" s="115">
        <v>25</v>
      </c>
      <c r="P123" s="115">
        <v>2</v>
      </c>
      <c r="Q123" s="99">
        <v>94554</v>
      </c>
      <c r="V123" s="97" t="s">
        <v>794</v>
      </c>
      <c r="W123" s="99">
        <v>10</v>
      </c>
      <c r="X123" s="99">
        <v>36</v>
      </c>
      <c r="Y123" s="99">
        <v>27</v>
      </c>
      <c r="Z123" s="99">
        <v>49</v>
      </c>
      <c r="AA123" s="99">
        <v>41</v>
      </c>
      <c r="AB123" s="99">
        <v>41</v>
      </c>
      <c r="AC123" s="99">
        <v>47</v>
      </c>
      <c r="AD123" s="99">
        <v>43</v>
      </c>
      <c r="AE123" s="99">
        <v>40</v>
      </c>
      <c r="AF123" s="99">
        <v>26</v>
      </c>
      <c r="AG123" s="99">
        <v>19</v>
      </c>
      <c r="AH123" s="99">
        <v>25</v>
      </c>
      <c r="AI123" s="99">
        <v>25</v>
      </c>
      <c r="AJ123" s="99">
        <v>48</v>
      </c>
      <c r="AK123" s="99">
        <v>94554</v>
      </c>
    </row>
    <row r="124" spans="1:37" ht="15" thickBot="1" x14ac:dyDescent="0.35">
      <c r="A124" s="98" t="s">
        <v>222</v>
      </c>
      <c r="B124" s="99">
        <v>40</v>
      </c>
      <c r="C124" s="115">
        <v>14</v>
      </c>
      <c r="D124" s="115">
        <v>23</v>
      </c>
      <c r="E124" s="99">
        <v>1</v>
      </c>
      <c r="F124" s="115">
        <v>9</v>
      </c>
      <c r="G124" s="115">
        <v>9</v>
      </c>
      <c r="H124" s="115">
        <v>3</v>
      </c>
      <c r="I124" s="115">
        <v>7</v>
      </c>
      <c r="J124" s="99">
        <v>17</v>
      </c>
      <c r="K124" s="115">
        <v>10</v>
      </c>
      <c r="L124" s="115">
        <v>24</v>
      </c>
      <c r="M124" s="99">
        <v>31</v>
      </c>
      <c r="N124" s="99">
        <v>25</v>
      </c>
      <c r="O124" s="115">
        <v>25</v>
      </c>
      <c r="P124" s="115">
        <v>2</v>
      </c>
      <c r="Q124" s="99">
        <v>79494</v>
      </c>
      <c r="V124" s="97" t="s">
        <v>795</v>
      </c>
      <c r="W124" s="99">
        <v>10</v>
      </c>
      <c r="X124" s="99">
        <v>36</v>
      </c>
      <c r="Y124" s="99">
        <v>27</v>
      </c>
      <c r="Z124" s="99">
        <v>49</v>
      </c>
      <c r="AA124" s="99">
        <v>41</v>
      </c>
      <c r="AB124" s="99">
        <v>41</v>
      </c>
      <c r="AC124" s="99">
        <v>47</v>
      </c>
      <c r="AD124" s="99">
        <v>43</v>
      </c>
      <c r="AE124" s="99">
        <v>40</v>
      </c>
      <c r="AF124" s="99">
        <v>26</v>
      </c>
      <c r="AG124" s="99">
        <v>19</v>
      </c>
      <c r="AH124" s="99">
        <v>25</v>
      </c>
      <c r="AI124" s="99">
        <v>25</v>
      </c>
      <c r="AJ124" s="99">
        <v>48</v>
      </c>
      <c r="AK124" s="99">
        <v>79494</v>
      </c>
    </row>
    <row r="125" spans="1:37" ht="15" thickBot="1" x14ac:dyDescent="0.35">
      <c r="A125" s="98" t="s">
        <v>223</v>
      </c>
      <c r="B125" s="99">
        <v>19</v>
      </c>
      <c r="C125" s="115">
        <v>14</v>
      </c>
      <c r="D125" s="115">
        <v>19</v>
      </c>
      <c r="E125" s="99">
        <v>1</v>
      </c>
      <c r="F125" s="115">
        <v>9</v>
      </c>
      <c r="G125" s="115">
        <v>1</v>
      </c>
      <c r="H125" s="115">
        <v>3</v>
      </c>
      <c r="I125" s="115">
        <v>7</v>
      </c>
      <c r="J125" s="99">
        <v>17</v>
      </c>
      <c r="K125" s="115">
        <v>10</v>
      </c>
      <c r="L125" s="115">
        <v>24</v>
      </c>
      <c r="M125" s="99">
        <v>19</v>
      </c>
      <c r="N125" s="99">
        <v>25</v>
      </c>
      <c r="O125" s="115">
        <v>25</v>
      </c>
      <c r="P125" s="115">
        <v>2</v>
      </c>
      <c r="Q125" s="99">
        <v>86800</v>
      </c>
      <c r="V125" s="97" t="s">
        <v>796</v>
      </c>
      <c r="W125" s="99">
        <v>31</v>
      </c>
      <c r="X125" s="99">
        <v>36</v>
      </c>
      <c r="Y125" s="99">
        <v>31</v>
      </c>
      <c r="Z125" s="99">
        <v>49</v>
      </c>
      <c r="AA125" s="99">
        <v>41</v>
      </c>
      <c r="AB125" s="99">
        <v>49</v>
      </c>
      <c r="AC125" s="99">
        <v>47</v>
      </c>
      <c r="AD125" s="99">
        <v>43</v>
      </c>
      <c r="AE125" s="99">
        <v>40</v>
      </c>
      <c r="AF125" s="99">
        <v>26</v>
      </c>
      <c r="AG125" s="99">
        <v>31</v>
      </c>
      <c r="AH125" s="99">
        <v>25</v>
      </c>
      <c r="AI125" s="99">
        <v>25</v>
      </c>
      <c r="AJ125" s="99">
        <v>48</v>
      </c>
      <c r="AK125" s="99">
        <v>86800</v>
      </c>
    </row>
    <row r="126" spans="1:37" ht="15" thickBot="1" x14ac:dyDescent="0.35">
      <c r="A126" s="98" t="s">
        <v>224</v>
      </c>
      <c r="B126" s="99">
        <v>19</v>
      </c>
      <c r="C126" s="115">
        <v>14</v>
      </c>
      <c r="D126" s="115">
        <v>16</v>
      </c>
      <c r="E126" s="99">
        <v>23</v>
      </c>
      <c r="F126" s="115">
        <v>9</v>
      </c>
      <c r="G126" s="115">
        <v>22</v>
      </c>
      <c r="H126" s="115">
        <v>3</v>
      </c>
      <c r="I126" s="115">
        <v>7</v>
      </c>
      <c r="J126" s="99">
        <v>17</v>
      </c>
      <c r="K126" s="115">
        <v>10</v>
      </c>
      <c r="L126" s="115">
        <v>24</v>
      </c>
      <c r="M126" s="99">
        <v>3</v>
      </c>
      <c r="N126" s="99">
        <v>25</v>
      </c>
      <c r="O126" s="115">
        <v>25</v>
      </c>
      <c r="P126" s="115">
        <v>2</v>
      </c>
      <c r="Q126" s="99">
        <v>86499</v>
      </c>
      <c r="V126" s="97" t="s">
        <v>797</v>
      </c>
      <c r="W126" s="99">
        <v>31</v>
      </c>
      <c r="X126" s="99">
        <v>36</v>
      </c>
      <c r="Y126" s="99">
        <v>34</v>
      </c>
      <c r="Z126" s="99">
        <v>27</v>
      </c>
      <c r="AA126" s="99">
        <v>41</v>
      </c>
      <c r="AB126" s="99">
        <v>28</v>
      </c>
      <c r="AC126" s="99">
        <v>47</v>
      </c>
      <c r="AD126" s="99">
        <v>43</v>
      </c>
      <c r="AE126" s="99">
        <v>40</v>
      </c>
      <c r="AF126" s="99">
        <v>26</v>
      </c>
      <c r="AG126" s="99">
        <v>47</v>
      </c>
      <c r="AH126" s="99">
        <v>25</v>
      </c>
      <c r="AI126" s="99">
        <v>25</v>
      </c>
      <c r="AJ126" s="99">
        <v>48</v>
      </c>
      <c r="AK126" s="99">
        <v>86499</v>
      </c>
    </row>
    <row r="127" spans="1:37" ht="15" thickBot="1" x14ac:dyDescent="0.35">
      <c r="A127" s="98" t="s">
        <v>226</v>
      </c>
      <c r="B127" s="99">
        <v>19</v>
      </c>
      <c r="C127" s="115">
        <v>14</v>
      </c>
      <c r="D127" s="115">
        <v>19</v>
      </c>
      <c r="E127" s="99">
        <v>1</v>
      </c>
      <c r="F127" s="115">
        <v>9</v>
      </c>
      <c r="G127" s="115">
        <v>22</v>
      </c>
      <c r="H127" s="115">
        <v>3</v>
      </c>
      <c r="I127" s="115">
        <v>7</v>
      </c>
      <c r="J127" s="99">
        <v>17</v>
      </c>
      <c r="K127" s="115">
        <v>10</v>
      </c>
      <c r="L127" s="115">
        <v>24</v>
      </c>
      <c r="M127" s="99">
        <v>19</v>
      </c>
      <c r="N127" s="99">
        <v>25</v>
      </c>
      <c r="O127" s="115">
        <v>25</v>
      </c>
      <c r="P127" s="115">
        <v>2</v>
      </c>
      <c r="Q127" s="99">
        <v>88050</v>
      </c>
      <c r="V127" s="97" t="s">
        <v>798</v>
      </c>
      <c r="W127" s="99">
        <v>31</v>
      </c>
      <c r="X127" s="99">
        <v>36</v>
      </c>
      <c r="Y127" s="99">
        <v>31</v>
      </c>
      <c r="Z127" s="99">
        <v>49</v>
      </c>
      <c r="AA127" s="99">
        <v>41</v>
      </c>
      <c r="AB127" s="99">
        <v>28</v>
      </c>
      <c r="AC127" s="99">
        <v>47</v>
      </c>
      <c r="AD127" s="99">
        <v>43</v>
      </c>
      <c r="AE127" s="99">
        <v>40</v>
      </c>
      <c r="AF127" s="99">
        <v>26</v>
      </c>
      <c r="AG127" s="99">
        <v>31</v>
      </c>
      <c r="AH127" s="99">
        <v>25</v>
      </c>
      <c r="AI127" s="99">
        <v>25</v>
      </c>
      <c r="AJ127" s="99">
        <v>48</v>
      </c>
      <c r="AK127" s="99">
        <v>88050</v>
      </c>
    </row>
    <row r="128" spans="1:37" ht="15" thickBot="1" x14ac:dyDescent="0.35">
      <c r="A128" s="98" t="s">
        <v>228</v>
      </c>
      <c r="B128" s="99">
        <v>19</v>
      </c>
      <c r="C128" s="115">
        <v>14</v>
      </c>
      <c r="D128" s="115">
        <v>3</v>
      </c>
      <c r="E128" s="99">
        <v>1</v>
      </c>
      <c r="F128" s="115">
        <v>9</v>
      </c>
      <c r="G128" s="115">
        <v>1</v>
      </c>
      <c r="H128" s="115">
        <v>3</v>
      </c>
      <c r="I128" s="115">
        <v>7</v>
      </c>
      <c r="J128" s="99">
        <v>17</v>
      </c>
      <c r="K128" s="115">
        <v>10</v>
      </c>
      <c r="L128" s="115">
        <v>24</v>
      </c>
      <c r="M128" s="99">
        <v>12</v>
      </c>
      <c r="N128" s="99">
        <v>25</v>
      </c>
      <c r="O128" s="115">
        <v>25</v>
      </c>
      <c r="P128" s="115">
        <v>2</v>
      </c>
      <c r="Q128" s="99">
        <v>116295</v>
      </c>
      <c r="V128" s="97" t="s">
        <v>799</v>
      </c>
      <c r="W128" s="99">
        <v>31</v>
      </c>
      <c r="X128" s="99">
        <v>36</v>
      </c>
      <c r="Y128" s="99">
        <v>47</v>
      </c>
      <c r="Z128" s="99">
        <v>49</v>
      </c>
      <c r="AA128" s="99">
        <v>41</v>
      </c>
      <c r="AB128" s="99">
        <v>49</v>
      </c>
      <c r="AC128" s="99">
        <v>47</v>
      </c>
      <c r="AD128" s="99">
        <v>43</v>
      </c>
      <c r="AE128" s="99">
        <v>40</v>
      </c>
      <c r="AF128" s="99">
        <v>26</v>
      </c>
      <c r="AG128" s="99">
        <v>38</v>
      </c>
      <c r="AH128" s="99">
        <v>25</v>
      </c>
      <c r="AI128" s="99">
        <v>25</v>
      </c>
      <c r="AJ128" s="99">
        <v>48</v>
      </c>
      <c r="AK128" s="99">
        <v>116295</v>
      </c>
    </row>
    <row r="129" spans="1:37" ht="15" thickBot="1" x14ac:dyDescent="0.35">
      <c r="A129" s="98" t="s">
        <v>229</v>
      </c>
      <c r="B129" s="99">
        <v>33</v>
      </c>
      <c r="C129" s="115">
        <v>14</v>
      </c>
      <c r="D129" s="115">
        <v>16</v>
      </c>
      <c r="E129" s="99">
        <v>23</v>
      </c>
      <c r="F129" s="115">
        <v>25</v>
      </c>
      <c r="G129" s="115">
        <v>22</v>
      </c>
      <c r="H129" s="115">
        <v>3</v>
      </c>
      <c r="I129" s="115">
        <v>7</v>
      </c>
      <c r="J129" s="99">
        <v>17</v>
      </c>
      <c r="K129" s="115">
        <v>10</v>
      </c>
      <c r="L129" s="115">
        <v>24</v>
      </c>
      <c r="M129" s="99">
        <v>10</v>
      </c>
      <c r="N129" s="99">
        <v>25</v>
      </c>
      <c r="O129" s="115">
        <v>25</v>
      </c>
      <c r="P129" s="115">
        <v>2</v>
      </c>
      <c r="Q129" s="99">
        <v>113265</v>
      </c>
      <c r="V129" s="97" t="s">
        <v>800</v>
      </c>
      <c r="W129" s="99">
        <v>17</v>
      </c>
      <c r="X129" s="99">
        <v>36</v>
      </c>
      <c r="Y129" s="99">
        <v>34</v>
      </c>
      <c r="Z129" s="99">
        <v>27</v>
      </c>
      <c r="AA129" s="99">
        <v>25</v>
      </c>
      <c r="AB129" s="99">
        <v>28</v>
      </c>
      <c r="AC129" s="99">
        <v>47</v>
      </c>
      <c r="AD129" s="99">
        <v>43</v>
      </c>
      <c r="AE129" s="99">
        <v>40</v>
      </c>
      <c r="AF129" s="99">
        <v>26</v>
      </c>
      <c r="AG129" s="99">
        <v>40</v>
      </c>
      <c r="AH129" s="99">
        <v>25</v>
      </c>
      <c r="AI129" s="99">
        <v>25</v>
      </c>
      <c r="AJ129" s="99">
        <v>48</v>
      </c>
      <c r="AK129" s="99">
        <v>113265</v>
      </c>
    </row>
    <row r="130" spans="1:37" ht="15" thickBot="1" x14ac:dyDescent="0.35">
      <c r="A130" s="98" t="s">
        <v>230</v>
      </c>
      <c r="B130" s="99">
        <v>40</v>
      </c>
      <c r="C130" s="115">
        <v>14</v>
      </c>
      <c r="D130" s="115">
        <v>19</v>
      </c>
      <c r="E130" s="99">
        <v>1</v>
      </c>
      <c r="F130" s="115">
        <v>9</v>
      </c>
      <c r="G130" s="115">
        <v>1</v>
      </c>
      <c r="H130" s="115">
        <v>3</v>
      </c>
      <c r="I130" s="115">
        <v>7</v>
      </c>
      <c r="J130" s="99">
        <v>17</v>
      </c>
      <c r="K130" s="115">
        <v>1</v>
      </c>
      <c r="L130" s="115">
        <v>24</v>
      </c>
      <c r="M130" s="99">
        <v>35</v>
      </c>
      <c r="N130" s="99">
        <v>25</v>
      </c>
      <c r="O130" s="115">
        <v>25</v>
      </c>
      <c r="P130" s="115">
        <v>2</v>
      </c>
      <c r="Q130" s="99">
        <v>111395</v>
      </c>
      <c r="V130" s="97" t="s">
        <v>801</v>
      </c>
      <c r="W130" s="99">
        <v>10</v>
      </c>
      <c r="X130" s="99">
        <v>36</v>
      </c>
      <c r="Y130" s="99">
        <v>31</v>
      </c>
      <c r="Z130" s="99">
        <v>49</v>
      </c>
      <c r="AA130" s="99">
        <v>41</v>
      </c>
      <c r="AB130" s="99">
        <v>49</v>
      </c>
      <c r="AC130" s="99">
        <v>47</v>
      </c>
      <c r="AD130" s="99">
        <v>43</v>
      </c>
      <c r="AE130" s="99">
        <v>49</v>
      </c>
      <c r="AF130" s="99">
        <v>26</v>
      </c>
      <c r="AG130" s="99">
        <v>15</v>
      </c>
      <c r="AH130" s="99">
        <v>25</v>
      </c>
      <c r="AI130" s="99">
        <v>25</v>
      </c>
      <c r="AJ130" s="99">
        <v>48</v>
      </c>
      <c r="AK130" s="99">
        <v>111395</v>
      </c>
    </row>
    <row r="131" spans="1:37" ht="15" thickBot="1" x14ac:dyDescent="0.35">
      <c r="A131" s="98" t="s">
        <v>231</v>
      </c>
      <c r="B131" s="99">
        <v>19</v>
      </c>
      <c r="C131" s="115">
        <v>14</v>
      </c>
      <c r="D131" s="115">
        <v>3</v>
      </c>
      <c r="E131" s="99">
        <v>1</v>
      </c>
      <c r="F131" s="115">
        <v>9</v>
      </c>
      <c r="G131" s="115">
        <v>1</v>
      </c>
      <c r="H131" s="115">
        <v>3</v>
      </c>
      <c r="I131" s="115">
        <v>7</v>
      </c>
      <c r="J131" s="99">
        <v>17</v>
      </c>
      <c r="K131" s="115">
        <v>10</v>
      </c>
      <c r="L131" s="115">
        <v>24</v>
      </c>
      <c r="M131" s="99">
        <v>12</v>
      </c>
      <c r="N131" s="99">
        <v>25</v>
      </c>
      <c r="O131" s="115">
        <v>25</v>
      </c>
      <c r="P131" s="115">
        <v>2</v>
      </c>
      <c r="Q131" s="99">
        <v>116800</v>
      </c>
      <c r="V131" s="97" t="s">
        <v>802</v>
      </c>
      <c r="W131" s="99">
        <v>31</v>
      </c>
      <c r="X131" s="99">
        <v>36</v>
      </c>
      <c r="Y131" s="99">
        <v>47</v>
      </c>
      <c r="Z131" s="99">
        <v>49</v>
      </c>
      <c r="AA131" s="99">
        <v>41</v>
      </c>
      <c r="AB131" s="99">
        <v>49</v>
      </c>
      <c r="AC131" s="99">
        <v>47</v>
      </c>
      <c r="AD131" s="99">
        <v>43</v>
      </c>
      <c r="AE131" s="99">
        <v>40</v>
      </c>
      <c r="AF131" s="99">
        <v>26</v>
      </c>
      <c r="AG131" s="99">
        <v>38</v>
      </c>
      <c r="AH131" s="99">
        <v>25</v>
      </c>
      <c r="AI131" s="99">
        <v>25</v>
      </c>
      <c r="AJ131" s="99">
        <v>48</v>
      </c>
      <c r="AK131" s="99">
        <v>116800</v>
      </c>
    </row>
    <row r="132" spans="1:37" ht="15" thickBot="1" x14ac:dyDescent="0.35">
      <c r="A132" s="98" t="s">
        <v>232</v>
      </c>
      <c r="B132" s="99">
        <v>33</v>
      </c>
      <c r="C132" s="115">
        <v>14</v>
      </c>
      <c r="D132" s="115">
        <v>3</v>
      </c>
      <c r="E132" s="99">
        <v>1</v>
      </c>
      <c r="F132" s="115">
        <v>5</v>
      </c>
      <c r="G132" s="115">
        <v>1</v>
      </c>
      <c r="H132" s="115">
        <v>3</v>
      </c>
      <c r="I132" s="115">
        <v>7</v>
      </c>
      <c r="J132" s="99">
        <v>17</v>
      </c>
      <c r="K132" s="115">
        <v>10</v>
      </c>
      <c r="L132" s="115">
        <v>24</v>
      </c>
      <c r="M132" s="99">
        <v>30</v>
      </c>
      <c r="N132" s="99">
        <v>25</v>
      </c>
      <c r="O132" s="115">
        <v>25</v>
      </c>
      <c r="P132" s="115">
        <v>2</v>
      </c>
      <c r="Q132" s="99">
        <v>115750</v>
      </c>
      <c r="V132" s="97" t="s">
        <v>803</v>
      </c>
      <c r="W132" s="99">
        <v>17</v>
      </c>
      <c r="X132" s="99">
        <v>36</v>
      </c>
      <c r="Y132" s="99">
        <v>47</v>
      </c>
      <c r="Z132" s="99">
        <v>49</v>
      </c>
      <c r="AA132" s="99">
        <v>45</v>
      </c>
      <c r="AB132" s="99">
        <v>49</v>
      </c>
      <c r="AC132" s="99">
        <v>47</v>
      </c>
      <c r="AD132" s="99">
        <v>43</v>
      </c>
      <c r="AE132" s="99">
        <v>40</v>
      </c>
      <c r="AF132" s="99">
        <v>26</v>
      </c>
      <c r="AG132" s="99">
        <v>20</v>
      </c>
      <c r="AH132" s="99">
        <v>25</v>
      </c>
      <c r="AI132" s="99">
        <v>25</v>
      </c>
      <c r="AJ132" s="99">
        <v>48</v>
      </c>
      <c r="AK132" s="99">
        <v>115750</v>
      </c>
    </row>
    <row r="133" spans="1:37" ht="15" thickBot="1" x14ac:dyDescent="0.35">
      <c r="A133" s="98" t="s">
        <v>233</v>
      </c>
      <c r="B133" s="99">
        <v>40</v>
      </c>
      <c r="C133" s="115">
        <v>14</v>
      </c>
      <c r="D133" s="115">
        <v>23</v>
      </c>
      <c r="E133" s="99">
        <v>1</v>
      </c>
      <c r="F133" s="115">
        <v>9</v>
      </c>
      <c r="G133" s="115">
        <v>9</v>
      </c>
      <c r="H133" s="115">
        <v>3</v>
      </c>
      <c r="I133" s="115">
        <v>7</v>
      </c>
      <c r="J133" s="99">
        <v>17</v>
      </c>
      <c r="K133" s="115">
        <v>1</v>
      </c>
      <c r="L133" s="115">
        <v>24</v>
      </c>
      <c r="M133" s="99">
        <v>41</v>
      </c>
      <c r="N133" s="99">
        <v>25</v>
      </c>
      <c r="O133" s="115">
        <v>25</v>
      </c>
      <c r="P133" s="115">
        <v>2</v>
      </c>
      <c r="Q133" s="99">
        <v>110610</v>
      </c>
      <c r="V133" s="97" t="s">
        <v>804</v>
      </c>
      <c r="W133" s="99">
        <v>10</v>
      </c>
      <c r="X133" s="99">
        <v>36</v>
      </c>
      <c r="Y133" s="99">
        <v>27</v>
      </c>
      <c r="Z133" s="99">
        <v>49</v>
      </c>
      <c r="AA133" s="99">
        <v>41</v>
      </c>
      <c r="AB133" s="99">
        <v>41</v>
      </c>
      <c r="AC133" s="99">
        <v>47</v>
      </c>
      <c r="AD133" s="99">
        <v>43</v>
      </c>
      <c r="AE133" s="99">
        <v>49</v>
      </c>
      <c r="AF133" s="99">
        <v>26</v>
      </c>
      <c r="AG133" s="99">
        <v>9</v>
      </c>
      <c r="AH133" s="99">
        <v>25</v>
      </c>
      <c r="AI133" s="99">
        <v>25</v>
      </c>
      <c r="AJ133" s="99">
        <v>48</v>
      </c>
      <c r="AK133" s="99">
        <v>110610</v>
      </c>
    </row>
    <row r="134" spans="1:37" ht="15" thickBot="1" x14ac:dyDescent="0.35">
      <c r="A134" s="98" t="s">
        <v>234</v>
      </c>
      <c r="B134" s="99">
        <v>19</v>
      </c>
      <c r="C134" s="115">
        <v>14</v>
      </c>
      <c r="D134" s="115">
        <v>3</v>
      </c>
      <c r="E134" s="99">
        <v>1</v>
      </c>
      <c r="F134" s="115">
        <v>5</v>
      </c>
      <c r="G134" s="115">
        <v>1</v>
      </c>
      <c r="H134" s="115">
        <v>3</v>
      </c>
      <c r="I134" s="115">
        <v>7</v>
      </c>
      <c r="J134" s="99">
        <v>17</v>
      </c>
      <c r="K134" s="115">
        <v>10</v>
      </c>
      <c r="L134" s="115">
        <v>24</v>
      </c>
      <c r="M134" s="99">
        <v>17</v>
      </c>
      <c r="N134" s="99">
        <v>25</v>
      </c>
      <c r="O134" s="115">
        <v>25</v>
      </c>
      <c r="P134" s="115">
        <v>2</v>
      </c>
      <c r="Q134" s="99">
        <v>147361</v>
      </c>
      <c r="V134" s="97" t="s">
        <v>805</v>
      </c>
      <c r="W134" s="99">
        <v>31</v>
      </c>
      <c r="X134" s="99">
        <v>36</v>
      </c>
      <c r="Y134" s="99">
        <v>47</v>
      </c>
      <c r="Z134" s="99">
        <v>49</v>
      </c>
      <c r="AA134" s="99">
        <v>45</v>
      </c>
      <c r="AB134" s="99">
        <v>49</v>
      </c>
      <c r="AC134" s="99">
        <v>47</v>
      </c>
      <c r="AD134" s="99">
        <v>43</v>
      </c>
      <c r="AE134" s="99">
        <v>40</v>
      </c>
      <c r="AF134" s="99">
        <v>26</v>
      </c>
      <c r="AG134" s="99">
        <v>33</v>
      </c>
      <c r="AH134" s="99">
        <v>25</v>
      </c>
      <c r="AI134" s="99">
        <v>25</v>
      </c>
      <c r="AJ134" s="99">
        <v>48</v>
      </c>
      <c r="AK134" s="99">
        <v>147361</v>
      </c>
    </row>
    <row r="135" spans="1:37" ht="15" thickBot="1" x14ac:dyDescent="0.35">
      <c r="A135" s="98" t="s">
        <v>235</v>
      </c>
      <c r="B135" s="99">
        <v>40</v>
      </c>
      <c r="C135" s="115">
        <v>14</v>
      </c>
      <c r="D135" s="115">
        <v>23</v>
      </c>
      <c r="E135" s="99">
        <v>1</v>
      </c>
      <c r="F135" s="115">
        <v>9</v>
      </c>
      <c r="G135" s="115">
        <v>9</v>
      </c>
      <c r="H135" s="115">
        <v>3</v>
      </c>
      <c r="I135" s="115">
        <v>7</v>
      </c>
      <c r="J135" s="99">
        <v>17</v>
      </c>
      <c r="K135" s="115">
        <v>1</v>
      </c>
      <c r="L135" s="115">
        <v>24</v>
      </c>
      <c r="M135" s="99">
        <v>41</v>
      </c>
      <c r="N135" s="99">
        <v>25</v>
      </c>
      <c r="O135" s="115">
        <v>25</v>
      </c>
      <c r="P135" s="115">
        <v>2</v>
      </c>
      <c r="Q135" s="99">
        <v>151050</v>
      </c>
      <c r="V135" s="97" t="s">
        <v>806</v>
      </c>
      <c r="W135" s="99">
        <v>10</v>
      </c>
      <c r="X135" s="99">
        <v>36</v>
      </c>
      <c r="Y135" s="99">
        <v>27</v>
      </c>
      <c r="Z135" s="99">
        <v>49</v>
      </c>
      <c r="AA135" s="99">
        <v>41</v>
      </c>
      <c r="AB135" s="99">
        <v>41</v>
      </c>
      <c r="AC135" s="99">
        <v>47</v>
      </c>
      <c r="AD135" s="99">
        <v>43</v>
      </c>
      <c r="AE135" s="99">
        <v>49</v>
      </c>
      <c r="AF135" s="99">
        <v>26</v>
      </c>
      <c r="AG135" s="99">
        <v>9</v>
      </c>
      <c r="AH135" s="99">
        <v>25</v>
      </c>
      <c r="AI135" s="99">
        <v>25</v>
      </c>
      <c r="AJ135" s="99">
        <v>48</v>
      </c>
      <c r="AK135" s="99">
        <v>151050</v>
      </c>
    </row>
    <row r="136" spans="1:37" ht="15" thickBot="1" x14ac:dyDescent="0.35">
      <c r="A136" s="98" t="s">
        <v>236</v>
      </c>
      <c r="B136" s="99">
        <v>19</v>
      </c>
      <c r="C136" s="115">
        <v>14</v>
      </c>
      <c r="D136" s="115">
        <v>3</v>
      </c>
      <c r="E136" s="99">
        <v>1</v>
      </c>
      <c r="F136" s="115">
        <v>5</v>
      </c>
      <c r="G136" s="115">
        <v>1</v>
      </c>
      <c r="H136" s="115">
        <v>3</v>
      </c>
      <c r="I136" s="115">
        <v>7</v>
      </c>
      <c r="J136" s="99">
        <v>17</v>
      </c>
      <c r="K136" s="115">
        <v>10</v>
      </c>
      <c r="L136" s="115">
        <v>24</v>
      </c>
      <c r="M136" s="99">
        <v>40</v>
      </c>
      <c r="N136" s="99">
        <v>25</v>
      </c>
      <c r="O136" s="115">
        <v>25</v>
      </c>
      <c r="P136" s="115">
        <v>2</v>
      </c>
      <c r="Q136" s="99">
        <v>117969</v>
      </c>
      <c r="V136" s="97" t="s">
        <v>807</v>
      </c>
      <c r="W136" s="99">
        <v>31</v>
      </c>
      <c r="X136" s="99">
        <v>36</v>
      </c>
      <c r="Y136" s="99">
        <v>47</v>
      </c>
      <c r="Z136" s="99">
        <v>49</v>
      </c>
      <c r="AA136" s="99">
        <v>45</v>
      </c>
      <c r="AB136" s="99">
        <v>49</v>
      </c>
      <c r="AC136" s="99">
        <v>47</v>
      </c>
      <c r="AD136" s="99">
        <v>43</v>
      </c>
      <c r="AE136" s="99">
        <v>40</v>
      </c>
      <c r="AF136" s="99">
        <v>26</v>
      </c>
      <c r="AG136" s="99">
        <v>10</v>
      </c>
      <c r="AH136" s="99">
        <v>25</v>
      </c>
      <c r="AI136" s="99">
        <v>25</v>
      </c>
      <c r="AJ136" s="99">
        <v>48</v>
      </c>
      <c r="AK136" s="99">
        <v>117969</v>
      </c>
    </row>
    <row r="137" spans="1:37" ht="15" thickBot="1" x14ac:dyDescent="0.35">
      <c r="A137" s="98" t="s">
        <v>237</v>
      </c>
      <c r="B137" s="99">
        <v>33</v>
      </c>
      <c r="C137" s="115">
        <v>14</v>
      </c>
      <c r="D137" s="115">
        <v>3</v>
      </c>
      <c r="E137" s="99">
        <v>1</v>
      </c>
      <c r="F137" s="115">
        <v>5</v>
      </c>
      <c r="G137" s="115">
        <v>1</v>
      </c>
      <c r="H137" s="115">
        <v>3</v>
      </c>
      <c r="I137" s="115">
        <v>7</v>
      </c>
      <c r="J137" s="99">
        <v>17</v>
      </c>
      <c r="K137" s="115">
        <v>10</v>
      </c>
      <c r="L137" s="115">
        <v>24</v>
      </c>
      <c r="M137" s="99">
        <v>46</v>
      </c>
      <c r="N137" s="99">
        <v>25</v>
      </c>
      <c r="O137" s="115">
        <v>25</v>
      </c>
      <c r="P137" s="115">
        <v>2</v>
      </c>
      <c r="Q137" s="99">
        <v>153400</v>
      </c>
      <c r="V137" s="97" t="s">
        <v>808</v>
      </c>
      <c r="W137" s="99">
        <v>17</v>
      </c>
      <c r="X137" s="99">
        <v>36</v>
      </c>
      <c r="Y137" s="99">
        <v>47</v>
      </c>
      <c r="Z137" s="99">
        <v>49</v>
      </c>
      <c r="AA137" s="99">
        <v>45</v>
      </c>
      <c r="AB137" s="99">
        <v>49</v>
      </c>
      <c r="AC137" s="99">
        <v>47</v>
      </c>
      <c r="AD137" s="99">
        <v>43</v>
      </c>
      <c r="AE137" s="99">
        <v>40</v>
      </c>
      <c r="AF137" s="99">
        <v>26</v>
      </c>
      <c r="AG137" s="99">
        <v>4</v>
      </c>
      <c r="AH137" s="99">
        <v>25</v>
      </c>
      <c r="AI137" s="99">
        <v>25</v>
      </c>
      <c r="AJ137" s="99">
        <v>48</v>
      </c>
      <c r="AK137" s="99">
        <v>153400</v>
      </c>
    </row>
    <row r="138" spans="1:37" ht="15" thickBot="1" x14ac:dyDescent="0.35">
      <c r="A138" s="98" t="s">
        <v>239</v>
      </c>
      <c r="B138" s="99">
        <v>33</v>
      </c>
      <c r="C138" s="115">
        <v>14</v>
      </c>
      <c r="D138" s="115">
        <v>23</v>
      </c>
      <c r="E138" s="99">
        <v>45</v>
      </c>
      <c r="F138" s="115">
        <v>25</v>
      </c>
      <c r="G138" s="115">
        <v>22</v>
      </c>
      <c r="H138" s="115">
        <v>3</v>
      </c>
      <c r="I138" s="115">
        <v>7</v>
      </c>
      <c r="J138" s="99">
        <v>17</v>
      </c>
      <c r="K138" s="115">
        <v>10</v>
      </c>
      <c r="L138" s="115">
        <v>24</v>
      </c>
      <c r="M138" s="99">
        <v>47</v>
      </c>
      <c r="N138" s="99">
        <v>1</v>
      </c>
      <c r="O138" s="115">
        <v>1</v>
      </c>
      <c r="P138" s="115">
        <v>1</v>
      </c>
      <c r="Q138" s="99">
        <v>169993</v>
      </c>
      <c r="V138" s="97" t="s">
        <v>809</v>
      </c>
      <c r="W138" s="99">
        <v>17</v>
      </c>
      <c r="X138" s="99">
        <v>36</v>
      </c>
      <c r="Y138" s="99">
        <v>27</v>
      </c>
      <c r="Z138" s="99">
        <v>5</v>
      </c>
      <c r="AA138" s="99">
        <v>25</v>
      </c>
      <c r="AB138" s="99">
        <v>28</v>
      </c>
      <c r="AC138" s="99">
        <v>47</v>
      </c>
      <c r="AD138" s="99">
        <v>43</v>
      </c>
      <c r="AE138" s="99">
        <v>40</v>
      </c>
      <c r="AF138" s="99">
        <v>26</v>
      </c>
      <c r="AG138" s="99">
        <v>3</v>
      </c>
      <c r="AH138" s="99">
        <v>49</v>
      </c>
      <c r="AI138" s="99">
        <v>49</v>
      </c>
      <c r="AJ138" s="99">
        <v>49</v>
      </c>
      <c r="AK138" s="99">
        <v>169993</v>
      </c>
    </row>
    <row r="139" spans="1:37" ht="15" thickBot="1" x14ac:dyDescent="0.35">
      <c r="A139" s="98" t="s">
        <v>240</v>
      </c>
      <c r="B139" s="99">
        <v>33</v>
      </c>
      <c r="C139" s="115">
        <v>14</v>
      </c>
      <c r="D139" s="115">
        <v>16</v>
      </c>
      <c r="E139" s="99">
        <v>23</v>
      </c>
      <c r="F139" s="115">
        <v>25</v>
      </c>
      <c r="G139" s="115">
        <v>22</v>
      </c>
      <c r="H139" s="115">
        <v>3</v>
      </c>
      <c r="I139" s="115">
        <v>7</v>
      </c>
      <c r="J139" s="99">
        <v>17</v>
      </c>
      <c r="K139" s="115">
        <v>10</v>
      </c>
      <c r="L139" s="115">
        <v>24</v>
      </c>
      <c r="M139" s="99">
        <v>10</v>
      </c>
      <c r="N139" s="99">
        <v>25</v>
      </c>
      <c r="O139" s="115">
        <v>25</v>
      </c>
      <c r="P139" s="115">
        <v>2</v>
      </c>
      <c r="Q139" s="99">
        <v>146790</v>
      </c>
      <c r="V139" s="97" t="s">
        <v>810</v>
      </c>
      <c r="W139" s="99">
        <v>17</v>
      </c>
      <c r="X139" s="99">
        <v>36</v>
      </c>
      <c r="Y139" s="99">
        <v>34</v>
      </c>
      <c r="Z139" s="99">
        <v>27</v>
      </c>
      <c r="AA139" s="99">
        <v>25</v>
      </c>
      <c r="AB139" s="99">
        <v>28</v>
      </c>
      <c r="AC139" s="99">
        <v>47</v>
      </c>
      <c r="AD139" s="99">
        <v>43</v>
      </c>
      <c r="AE139" s="99">
        <v>40</v>
      </c>
      <c r="AF139" s="99">
        <v>26</v>
      </c>
      <c r="AG139" s="99">
        <v>40</v>
      </c>
      <c r="AH139" s="99">
        <v>25</v>
      </c>
      <c r="AI139" s="99">
        <v>25</v>
      </c>
      <c r="AJ139" s="99">
        <v>48</v>
      </c>
      <c r="AK139" s="99">
        <v>146790</v>
      </c>
    </row>
    <row r="140" spans="1:37" ht="15" thickBot="1" x14ac:dyDescent="0.35">
      <c r="A140" s="98" t="s">
        <v>241</v>
      </c>
      <c r="B140" s="99">
        <v>19</v>
      </c>
      <c r="C140" s="115">
        <v>14</v>
      </c>
      <c r="D140" s="115">
        <v>3</v>
      </c>
      <c r="E140" s="99">
        <v>23</v>
      </c>
      <c r="F140" s="115">
        <v>30</v>
      </c>
      <c r="G140" s="115">
        <v>22</v>
      </c>
      <c r="H140" s="115">
        <v>3</v>
      </c>
      <c r="I140" s="115">
        <v>7</v>
      </c>
      <c r="J140" s="99">
        <v>17</v>
      </c>
      <c r="K140" s="115">
        <v>10</v>
      </c>
      <c r="L140" s="115">
        <v>24</v>
      </c>
      <c r="M140" s="99">
        <v>38</v>
      </c>
      <c r="N140" s="99">
        <v>25</v>
      </c>
      <c r="O140" s="115">
        <v>25</v>
      </c>
      <c r="P140" s="115">
        <v>2</v>
      </c>
      <c r="Q140" s="99">
        <v>189440</v>
      </c>
      <c r="V140" s="97" t="s">
        <v>811</v>
      </c>
      <c r="W140" s="99">
        <v>31</v>
      </c>
      <c r="X140" s="99">
        <v>36</v>
      </c>
      <c r="Y140" s="99">
        <v>47</v>
      </c>
      <c r="Z140" s="99">
        <v>27</v>
      </c>
      <c r="AA140" s="99">
        <v>20</v>
      </c>
      <c r="AB140" s="99">
        <v>28</v>
      </c>
      <c r="AC140" s="99">
        <v>47</v>
      </c>
      <c r="AD140" s="99">
        <v>43</v>
      </c>
      <c r="AE140" s="99">
        <v>40</v>
      </c>
      <c r="AF140" s="99">
        <v>26</v>
      </c>
      <c r="AG140" s="99">
        <v>12</v>
      </c>
      <c r="AH140" s="99">
        <v>25</v>
      </c>
      <c r="AI140" s="99">
        <v>25</v>
      </c>
      <c r="AJ140" s="99">
        <v>48</v>
      </c>
      <c r="AK140" s="99">
        <v>189440</v>
      </c>
    </row>
    <row r="141" spans="1:37" ht="15" thickBot="1" x14ac:dyDescent="0.35">
      <c r="A141" s="98" t="s">
        <v>242</v>
      </c>
      <c r="B141" s="99">
        <v>19</v>
      </c>
      <c r="C141" s="115">
        <v>1</v>
      </c>
      <c r="D141" s="115">
        <v>3</v>
      </c>
      <c r="E141" s="99">
        <v>23</v>
      </c>
      <c r="F141" s="115">
        <v>30</v>
      </c>
      <c r="G141" s="115">
        <v>22</v>
      </c>
      <c r="H141" s="115">
        <v>3</v>
      </c>
      <c r="I141" s="115">
        <v>7</v>
      </c>
      <c r="J141" s="99">
        <v>1</v>
      </c>
      <c r="K141" s="115">
        <v>10</v>
      </c>
      <c r="L141" s="115">
        <v>1</v>
      </c>
      <c r="M141" s="99">
        <v>26</v>
      </c>
      <c r="N141" s="99">
        <v>1</v>
      </c>
      <c r="O141" s="115">
        <v>1</v>
      </c>
      <c r="P141" s="115">
        <v>2</v>
      </c>
      <c r="Q141" s="99">
        <v>218925</v>
      </c>
      <c r="V141" s="97" t="s">
        <v>812</v>
      </c>
      <c r="W141" s="99">
        <v>31</v>
      </c>
      <c r="X141" s="99">
        <v>49</v>
      </c>
      <c r="Y141" s="99">
        <v>47</v>
      </c>
      <c r="Z141" s="99">
        <v>27</v>
      </c>
      <c r="AA141" s="99">
        <v>20</v>
      </c>
      <c r="AB141" s="99">
        <v>28</v>
      </c>
      <c r="AC141" s="99">
        <v>47</v>
      </c>
      <c r="AD141" s="99">
        <v>43</v>
      </c>
      <c r="AE141" s="99">
        <v>40</v>
      </c>
      <c r="AF141" s="99">
        <v>49</v>
      </c>
      <c r="AG141" s="99">
        <v>24</v>
      </c>
      <c r="AH141" s="99">
        <v>49</v>
      </c>
      <c r="AI141" s="99">
        <v>49</v>
      </c>
      <c r="AJ141" s="99">
        <v>48</v>
      </c>
      <c r="AK141" s="99">
        <v>218925</v>
      </c>
    </row>
    <row r="142" spans="1:37" ht="15" thickBot="1" x14ac:dyDescent="0.35">
      <c r="A142" s="98" t="s">
        <v>243</v>
      </c>
      <c r="B142" s="99">
        <v>19</v>
      </c>
      <c r="C142" s="115">
        <v>14</v>
      </c>
      <c r="D142" s="115">
        <v>3</v>
      </c>
      <c r="E142" s="99">
        <v>23</v>
      </c>
      <c r="F142" s="115">
        <v>9</v>
      </c>
      <c r="G142" s="115">
        <v>22</v>
      </c>
      <c r="H142" s="115">
        <v>3</v>
      </c>
      <c r="I142" s="115">
        <v>7</v>
      </c>
      <c r="J142" s="99">
        <v>1</v>
      </c>
      <c r="K142" s="115">
        <v>10</v>
      </c>
      <c r="L142" s="115">
        <v>24</v>
      </c>
      <c r="M142" s="99">
        <v>21</v>
      </c>
      <c r="N142" s="99">
        <v>25</v>
      </c>
      <c r="O142" s="115">
        <v>25</v>
      </c>
      <c r="P142" s="115">
        <v>2</v>
      </c>
      <c r="Q142" s="99">
        <v>208350</v>
      </c>
      <c r="V142" s="97" t="s">
        <v>813</v>
      </c>
      <c r="W142" s="99">
        <v>31</v>
      </c>
      <c r="X142" s="99">
        <v>36</v>
      </c>
      <c r="Y142" s="99">
        <v>47</v>
      </c>
      <c r="Z142" s="99">
        <v>27</v>
      </c>
      <c r="AA142" s="99">
        <v>41</v>
      </c>
      <c r="AB142" s="99">
        <v>28</v>
      </c>
      <c r="AC142" s="99">
        <v>47</v>
      </c>
      <c r="AD142" s="99">
        <v>43</v>
      </c>
      <c r="AE142" s="99">
        <v>40</v>
      </c>
      <c r="AF142" s="99">
        <v>26</v>
      </c>
      <c r="AG142" s="99">
        <v>29</v>
      </c>
      <c r="AH142" s="99">
        <v>25</v>
      </c>
      <c r="AI142" s="99">
        <v>25</v>
      </c>
      <c r="AJ142" s="99">
        <v>48</v>
      </c>
      <c r="AK142" s="99">
        <v>208350</v>
      </c>
    </row>
    <row r="143" spans="1:37" ht="15" thickBot="1" x14ac:dyDescent="0.35">
      <c r="A143" s="98" t="s">
        <v>244</v>
      </c>
      <c r="B143" s="99">
        <v>39</v>
      </c>
      <c r="C143" s="115">
        <v>14</v>
      </c>
      <c r="D143" s="115">
        <v>30</v>
      </c>
      <c r="E143" s="99">
        <v>45</v>
      </c>
      <c r="F143" s="115">
        <v>30</v>
      </c>
      <c r="G143" s="115">
        <v>22</v>
      </c>
      <c r="H143" s="115">
        <v>3</v>
      </c>
      <c r="I143" s="115">
        <v>7</v>
      </c>
      <c r="J143" s="99">
        <v>1</v>
      </c>
      <c r="K143" s="115">
        <v>10</v>
      </c>
      <c r="L143" s="115">
        <v>1</v>
      </c>
      <c r="M143" s="99">
        <v>2</v>
      </c>
      <c r="N143" s="99">
        <v>1</v>
      </c>
      <c r="O143" s="115">
        <v>1</v>
      </c>
      <c r="P143" s="115">
        <v>2</v>
      </c>
      <c r="Q143" s="99">
        <v>221945</v>
      </c>
      <c r="V143" s="97" t="s">
        <v>814</v>
      </c>
      <c r="W143" s="99">
        <v>11</v>
      </c>
      <c r="X143" s="99">
        <v>36</v>
      </c>
      <c r="Y143" s="99">
        <v>20</v>
      </c>
      <c r="Z143" s="99">
        <v>5</v>
      </c>
      <c r="AA143" s="99">
        <v>20</v>
      </c>
      <c r="AB143" s="99">
        <v>28</v>
      </c>
      <c r="AC143" s="99">
        <v>47</v>
      </c>
      <c r="AD143" s="99">
        <v>43</v>
      </c>
      <c r="AE143" s="99">
        <v>40</v>
      </c>
      <c r="AF143" s="99">
        <v>49</v>
      </c>
      <c r="AG143" s="99">
        <v>48</v>
      </c>
      <c r="AH143" s="99">
        <v>49</v>
      </c>
      <c r="AI143" s="99">
        <v>49</v>
      </c>
      <c r="AJ143" s="99">
        <v>48</v>
      </c>
      <c r="AK143" s="99">
        <v>221945</v>
      </c>
    </row>
    <row r="144" spans="1:37" ht="15" thickBot="1" x14ac:dyDescent="0.35">
      <c r="A144" s="98" t="s">
        <v>245</v>
      </c>
      <c r="B144" s="99">
        <v>19</v>
      </c>
      <c r="C144" s="115">
        <v>14</v>
      </c>
      <c r="D144" s="115">
        <v>3</v>
      </c>
      <c r="E144" s="99">
        <v>23</v>
      </c>
      <c r="F144" s="115">
        <v>9</v>
      </c>
      <c r="G144" s="115">
        <v>22</v>
      </c>
      <c r="H144" s="115">
        <v>3</v>
      </c>
      <c r="I144" s="115">
        <v>7</v>
      </c>
      <c r="J144" s="99">
        <v>1</v>
      </c>
      <c r="K144" s="115">
        <v>10</v>
      </c>
      <c r="L144" s="115">
        <v>24</v>
      </c>
      <c r="M144" s="99">
        <v>21</v>
      </c>
      <c r="N144" s="99">
        <v>25</v>
      </c>
      <c r="O144" s="115">
        <v>25</v>
      </c>
      <c r="P144" s="115">
        <v>2</v>
      </c>
      <c r="Q144" s="99">
        <v>249489</v>
      </c>
      <c r="V144" s="97" t="s">
        <v>815</v>
      </c>
      <c r="W144" s="99">
        <v>31</v>
      </c>
      <c r="X144" s="99">
        <v>36</v>
      </c>
      <c r="Y144" s="99">
        <v>47</v>
      </c>
      <c r="Z144" s="99">
        <v>27</v>
      </c>
      <c r="AA144" s="99">
        <v>41</v>
      </c>
      <c r="AB144" s="99">
        <v>28</v>
      </c>
      <c r="AC144" s="99">
        <v>47</v>
      </c>
      <c r="AD144" s="99">
        <v>43</v>
      </c>
      <c r="AE144" s="99">
        <v>40</v>
      </c>
      <c r="AF144" s="99">
        <v>26</v>
      </c>
      <c r="AG144" s="99">
        <v>29</v>
      </c>
      <c r="AH144" s="99">
        <v>25</v>
      </c>
      <c r="AI144" s="99">
        <v>25</v>
      </c>
      <c r="AJ144" s="99">
        <v>48</v>
      </c>
      <c r="AK144" s="99">
        <v>249489</v>
      </c>
    </row>
    <row r="145" spans="1:37" ht="15" thickBot="1" x14ac:dyDescent="0.35">
      <c r="A145" s="98" t="s">
        <v>247</v>
      </c>
      <c r="B145" s="99">
        <v>19</v>
      </c>
      <c r="C145" s="115">
        <v>1</v>
      </c>
      <c r="D145" s="115">
        <v>3</v>
      </c>
      <c r="E145" s="99">
        <v>23</v>
      </c>
      <c r="F145" s="115">
        <v>30</v>
      </c>
      <c r="G145" s="115">
        <v>22</v>
      </c>
      <c r="H145" s="115">
        <v>3</v>
      </c>
      <c r="I145" s="115">
        <v>7</v>
      </c>
      <c r="J145" s="99">
        <v>1</v>
      </c>
      <c r="K145" s="115">
        <v>10</v>
      </c>
      <c r="L145" s="115">
        <v>1</v>
      </c>
      <c r="M145" s="99">
        <v>26</v>
      </c>
      <c r="N145" s="99">
        <v>1</v>
      </c>
      <c r="O145" s="115">
        <v>1</v>
      </c>
      <c r="P145" s="115">
        <v>2</v>
      </c>
      <c r="Q145" s="99">
        <v>246145</v>
      </c>
      <c r="V145" s="97" t="s">
        <v>816</v>
      </c>
      <c r="W145" s="99">
        <v>31</v>
      </c>
      <c r="X145" s="99">
        <v>49</v>
      </c>
      <c r="Y145" s="99">
        <v>47</v>
      </c>
      <c r="Z145" s="99">
        <v>27</v>
      </c>
      <c r="AA145" s="99">
        <v>20</v>
      </c>
      <c r="AB145" s="99">
        <v>28</v>
      </c>
      <c r="AC145" s="99">
        <v>47</v>
      </c>
      <c r="AD145" s="99">
        <v>43</v>
      </c>
      <c r="AE145" s="99">
        <v>40</v>
      </c>
      <c r="AF145" s="99">
        <v>49</v>
      </c>
      <c r="AG145" s="99">
        <v>24</v>
      </c>
      <c r="AH145" s="99">
        <v>49</v>
      </c>
      <c r="AI145" s="99">
        <v>49</v>
      </c>
      <c r="AJ145" s="99">
        <v>48</v>
      </c>
      <c r="AK145" s="99">
        <v>246145</v>
      </c>
    </row>
    <row r="146" spans="1:37" ht="15" thickBot="1" x14ac:dyDescent="0.35">
      <c r="A146" s="98" t="s">
        <v>248</v>
      </c>
      <c r="B146" s="99">
        <v>10</v>
      </c>
      <c r="C146" s="115">
        <v>14</v>
      </c>
      <c r="D146" s="115">
        <v>30</v>
      </c>
      <c r="E146" s="99">
        <v>23</v>
      </c>
      <c r="F146" s="115">
        <v>30</v>
      </c>
      <c r="G146" s="115">
        <v>22</v>
      </c>
      <c r="H146" s="115">
        <v>3</v>
      </c>
      <c r="I146" s="115">
        <v>7</v>
      </c>
      <c r="J146" s="99">
        <v>1</v>
      </c>
      <c r="K146" s="115">
        <v>10</v>
      </c>
      <c r="L146" s="115">
        <v>1</v>
      </c>
      <c r="M146" s="99">
        <v>14</v>
      </c>
      <c r="N146" s="99">
        <v>1</v>
      </c>
      <c r="O146" s="115">
        <v>1</v>
      </c>
      <c r="P146" s="115">
        <v>2</v>
      </c>
      <c r="Q146" s="99">
        <v>258307</v>
      </c>
      <c r="V146" s="97" t="s">
        <v>817</v>
      </c>
      <c r="W146" s="99">
        <v>40</v>
      </c>
      <c r="X146" s="99">
        <v>36</v>
      </c>
      <c r="Y146" s="99">
        <v>20</v>
      </c>
      <c r="Z146" s="99">
        <v>27</v>
      </c>
      <c r="AA146" s="99">
        <v>20</v>
      </c>
      <c r="AB146" s="99">
        <v>28</v>
      </c>
      <c r="AC146" s="99">
        <v>47</v>
      </c>
      <c r="AD146" s="99">
        <v>43</v>
      </c>
      <c r="AE146" s="99">
        <v>40</v>
      </c>
      <c r="AF146" s="99">
        <v>49</v>
      </c>
      <c r="AG146" s="99">
        <v>36</v>
      </c>
      <c r="AH146" s="99">
        <v>49</v>
      </c>
      <c r="AI146" s="99">
        <v>49</v>
      </c>
      <c r="AJ146" s="99">
        <v>48</v>
      </c>
      <c r="AK146" s="99">
        <v>258307</v>
      </c>
    </row>
    <row r="147" spans="1:37" ht="15" thickBot="1" x14ac:dyDescent="0.35">
      <c r="A147" s="98" t="s">
        <v>249</v>
      </c>
      <c r="B147" s="99">
        <v>19</v>
      </c>
      <c r="C147" s="115">
        <v>1</v>
      </c>
      <c r="D147" s="115">
        <v>3</v>
      </c>
      <c r="E147" s="99">
        <v>23</v>
      </c>
      <c r="F147" s="115">
        <v>30</v>
      </c>
      <c r="G147" s="115">
        <v>22</v>
      </c>
      <c r="H147" s="115">
        <v>3</v>
      </c>
      <c r="I147" s="115">
        <v>7</v>
      </c>
      <c r="J147" s="99">
        <v>1</v>
      </c>
      <c r="K147" s="115">
        <v>10</v>
      </c>
      <c r="L147" s="115">
        <v>1</v>
      </c>
      <c r="M147" s="99">
        <v>26</v>
      </c>
      <c r="N147" s="99">
        <v>1</v>
      </c>
      <c r="O147" s="115">
        <v>1</v>
      </c>
      <c r="P147" s="115">
        <v>2</v>
      </c>
      <c r="Q147" s="99">
        <v>234990</v>
      </c>
      <c r="V147" s="97" t="s">
        <v>818</v>
      </c>
      <c r="W147" s="99">
        <v>31</v>
      </c>
      <c r="X147" s="99">
        <v>49</v>
      </c>
      <c r="Y147" s="99">
        <v>47</v>
      </c>
      <c r="Z147" s="99">
        <v>27</v>
      </c>
      <c r="AA147" s="99">
        <v>20</v>
      </c>
      <c r="AB147" s="99">
        <v>28</v>
      </c>
      <c r="AC147" s="99">
        <v>47</v>
      </c>
      <c r="AD147" s="99">
        <v>43</v>
      </c>
      <c r="AE147" s="99">
        <v>40</v>
      </c>
      <c r="AF147" s="99">
        <v>49</v>
      </c>
      <c r="AG147" s="99">
        <v>24</v>
      </c>
      <c r="AH147" s="99">
        <v>49</v>
      </c>
      <c r="AI147" s="99">
        <v>49</v>
      </c>
      <c r="AJ147" s="99">
        <v>48</v>
      </c>
      <c r="AK147" s="99">
        <v>234990</v>
      </c>
    </row>
    <row r="148" spans="1:37" ht="15" thickBot="1" x14ac:dyDescent="0.35">
      <c r="A148" s="98" t="s">
        <v>250</v>
      </c>
      <c r="B148" s="99">
        <v>10</v>
      </c>
      <c r="C148" s="115">
        <v>14</v>
      </c>
      <c r="D148" s="115">
        <v>30</v>
      </c>
      <c r="E148" s="99">
        <v>23</v>
      </c>
      <c r="F148" s="115">
        <v>30</v>
      </c>
      <c r="G148" s="115">
        <v>22</v>
      </c>
      <c r="H148" s="115">
        <v>3</v>
      </c>
      <c r="I148" s="115">
        <v>7</v>
      </c>
      <c r="J148" s="99">
        <v>1</v>
      </c>
      <c r="K148" s="115">
        <v>10</v>
      </c>
      <c r="L148" s="115">
        <v>1</v>
      </c>
      <c r="M148" s="99">
        <v>4</v>
      </c>
      <c r="N148" s="99">
        <v>1</v>
      </c>
      <c r="O148" s="115">
        <v>1</v>
      </c>
      <c r="P148" s="115">
        <v>2</v>
      </c>
      <c r="Q148" s="99">
        <v>264670</v>
      </c>
      <c r="V148" s="97" t="s">
        <v>819</v>
      </c>
      <c r="W148" s="99">
        <v>40</v>
      </c>
      <c r="X148" s="99">
        <v>36</v>
      </c>
      <c r="Y148" s="99">
        <v>20</v>
      </c>
      <c r="Z148" s="99">
        <v>27</v>
      </c>
      <c r="AA148" s="99">
        <v>20</v>
      </c>
      <c r="AB148" s="99">
        <v>28</v>
      </c>
      <c r="AC148" s="99">
        <v>47</v>
      </c>
      <c r="AD148" s="99">
        <v>43</v>
      </c>
      <c r="AE148" s="99">
        <v>40</v>
      </c>
      <c r="AF148" s="99">
        <v>49</v>
      </c>
      <c r="AG148" s="99">
        <v>46</v>
      </c>
      <c r="AH148" s="99">
        <v>49</v>
      </c>
      <c r="AI148" s="99">
        <v>49</v>
      </c>
      <c r="AJ148" s="99">
        <v>48</v>
      </c>
      <c r="AK148" s="99">
        <v>264670</v>
      </c>
    </row>
    <row r="149" spans="1:37" ht="15" thickBot="1" x14ac:dyDescent="0.35">
      <c r="A149" s="98" t="s">
        <v>251</v>
      </c>
      <c r="B149" s="99">
        <v>19</v>
      </c>
      <c r="C149" s="115">
        <v>1</v>
      </c>
      <c r="D149" s="115">
        <v>3</v>
      </c>
      <c r="E149" s="99">
        <v>23</v>
      </c>
      <c r="F149" s="115">
        <v>30</v>
      </c>
      <c r="G149" s="115">
        <v>22</v>
      </c>
      <c r="H149" s="115">
        <v>3</v>
      </c>
      <c r="I149" s="115">
        <v>7</v>
      </c>
      <c r="J149" s="99">
        <v>1</v>
      </c>
      <c r="K149" s="115">
        <v>1</v>
      </c>
      <c r="L149" s="115">
        <v>1</v>
      </c>
      <c r="M149" s="99">
        <v>26</v>
      </c>
      <c r="N149" s="99">
        <v>1</v>
      </c>
      <c r="O149" s="115">
        <v>1</v>
      </c>
      <c r="P149" s="115">
        <v>2</v>
      </c>
      <c r="Q149" s="99">
        <v>246087</v>
      </c>
      <c r="V149" s="97" t="s">
        <v>820</v>
      </c>
      <c r="W149" s="99">
        <v>31</v>
      </c>
      <c r="X149" s="99">
        <v>49</v>
      </c>
      <c r="Y149" s="99">
        <v>47</v>
      </c>
      <c r="Z149" s="99">
        <v>27</v>
      </c>
      <c r="AA149" s="99">
        <v>20</v>
      </c>
      <c r="AB149" s="99">
        <v>28</v>
      </c>
      <c r="AC149" s="99">
        <v>47</v>
      </c>
      <c r="AD149" s="99">
        <v>43</v>
      </c>
      <c r="AE149" s="99">
        <v>49</v>
      </c>
      <c r="AF149" s="99">
        <v>49</v>
      </c>
      <c r="AG149" s="99">
        <v>24</v>
      </c>
      <c r="AH149" s="99">
        <v>49</v>
      </c>
      <c r="AI149" s="99">
        <v>49</v>
      </c>
      <c r="AJ149" s="99">
        <v>48</v>
      </c>
      <c r="AK149" s="99">
        <v>246087</v>
      </c>
    </row>
    <row r="150" spans="1:37" ht="15" thickBot="1" x14ac:dyDescent="0.35">
      <c r="A150" s="98" t="s">
        <v>253</v>
      </c>
      <c r="B150" s="99">
        <v>1</v>
      </c>
      <c r="C150" s="115">
        <v>1</v>
      </c>
      <c r="D150" s="115">
        <v>30</v>
      </c>
      <c r="E150" s="99">
        <v>23</v>
      </c>
      <c r="F150" s="115">
        <v>30</v>
      </c>
      <c r="G150" s="115">
        <v>22</v>
      </c>
      <c r="H150" s="115">
        <v>3</v>
      </c>
      <c r="I150" s="115">
        <v>7</v>
      </c>
      <c r="J150" s="99">
        <v>41</v>
      </c>
      <c r="K150" s="115">
        <v>10</v>
      </c>
      <c r="L150" s="115">
        <v>1</v>
      </c>
      <c r="M150" s="99">
        <v>6</v>
      </c>
      <c r="N150" s="99">
        <v>1</v>
      </c>
      <c r="O150" s="115">
        <v>1</v>
      </c>
      <c r="P150" s="115">
        <v>2</v>
      </c>
      <c r="Q150" s="99">
        <v>295100</v>
      </c>
      <c r="V150" s="97" t="s">
        <v>821</v>
      </c>
      <c r="W150" s="99">
        <v>49</v>
      </c>
      <c r="X150" s="99">
        <v>49</v>
      </c>
      <c r="Y150" s="99">
        <v>20</v>
      </c>
      <c r="Z150" s="99">
        <v>27</v>
      </c>
      <c r="AA150" s="99">
        <v>20</v>
      </c>
      <c r="AB150" s="99">
        <v>28</v>
      </c>
      <c r="AC150" s="99">
        <v>47</v>
      </c>
      <c r="AD150" s="99">
        <v>43</v>
      </c>
      <c r="AE150" s="99">
        <v>40</v>
      </c>
      <c r="AF150" s="99">
        <v>49</v>
      </c>
      <c r="AG150" s="99">
        <v>44</v>
      </c>
      <c r="AH150" s="99">
        <v>49</v>
      </c>
      <c r="AI150" s="99">
        <v>49</v>
      </c>
      <c r="AJ150" s="99">
        <v>48</v>
      </c>
      <c r="AK150" s="99">
        <v>295100</v>
      </c>
    </row>
    <row r="151" spans="1:37" ht="15" thickBot="1" x14ac:dyDescent="0.35">
      <c r="A151" s="98" t="s">
        <v>254</v>
      </c>
      <c r="B151" s="99">
        <v>1</v>
      </c>
      <c r="C151" s="115">
        <v>1</v>
      </c>
      <c r="D151" s="115">
        <v>30</v>
      </c>
      <c r="E151" s="99">
        <v>1</v>
      </c>
      <c r="F151" s="115">
        <v>30</v>
      </c>
      <c r="G151" s="115">
        <v>16</v>
      </c>
      <c r="H151" s="115">
        <v>3</v>
      </c>
      <c r="I151" s="115">
        <v>1</v>
      </c>
      <c r="J151" s="99">
        <v>41</v>
      </c>
      <c r="K151" s="115">
        <v>10</v>
      </c>
      <c r="L151" s="115">
        <v>1</v>
      </c>
      <c r="M151" s="99">
        <v>21</v>
      </c>
      <c r="N151" s="99">
        <v>1</v>
      </c>
      <c r="O151" s="115">
        <v>1</v>
      </c>
      <c r="P151" s="115">
        <v>2</v>
      </c>
      <c r="Q151" s="99">
        <v>319204</v>
      </c>
      <c r="V151" s="97" t="s">
        <v>822</v>
      </c>
      <c r="W151" s="99">
        <v>49</v>
      </c>
      <c r="X151" s="99">
        <v>49</v>
      </c>
      <c r="Y151" s="99">
        <v>20</v>
      </c>
      <c r="Z151" s="99">
        <v>49</v>
      </c>
      <c r="AA151" s="99">
        <v>20</v>
      </c>
      <c r="AB151" s="99">
        <v>34</v>
      </c>
      <c r="AC151" s="99">
        <v>47</v>
      </c>
      <c r="AD151" s="99">
        <v>49</v>
      </c>
      <c r="AE151" s="99">
        <v>40</v>
      </c>
      <c r="AF151" s="99">
        <v>49</v>
      </c>
      <c r="AG151" s="99">
        <v>29</v>
      </c>
      <c r="AH151" s="99">
        <v>49</v>
      </c>
      <c r="AI151" s="99">
        <v>49</v>
      </c>
      <c r="AJ151" s="99">
        <v>48</v>
      </c>
      <c r="AK151" s="99">
        <v>319204</v>
      </c>
    </row>
    <row r="152" spans="1:37" ht="15" thickBot="1" x14ac:dyDescent="0.35">
      <c r="A152" s="98" t="s">
        <v>255</v>
      </c>
      <c r="B152" s="99">
        <v>1</v>
      </c>
      <c r="C152" s="115">
        <v>1</v>
      </c>
      <c r="D152" s="115">
        <v>30</v>
      </c>
      <c r="E152" s="99">
        <v>23</v>
      </c>
      <c r="F152" s="115">
        <v>30</v>
      </c>
      <c r="G152" s="115">
        <v>22</v>
      </c>
      <c r="H152" s="115">
        <v>3</v>
      </c>
      <c r="I152" s="115">
        <v>7</v>
      </c>
      <c r="J152" s="99">
        <v>41</v>
      </c>
      <c r="K152" s="115">
        <v>1</v>
      </c>
      <c r="L152" s="115">
        <v>1</v>
      </c>
      <c r="M152" s="99">
        <v>6</v>
      </c>
      <c r="N152" s="99">
        <v>1</v>
      </c>
      <c r="O152" s="115">
        <v>1</v>
      </c>
      <c r="P152" s="115">
        <v>2</v>
      </c>
      <c r="Q152" s="99">
        <v>302500</v>
      </c>
      <c r="V152" s="97" t="s">
        <v>823</v>
      </c>
      <c r="W152" s="99">
        <v>49</v>
      </c>
      <c r="X152" s="99">
        <v>49</v>
      </c>
      <c r="Y152" s="99">
        <v>20</v>
      </c>
      <c r="Z152" s="99">
        <v>27</v>
      </c>
      <c r="AA152" s="99">
        <v>20</v>
      </c>
      <c r="AB152" s="99">
        <v>28</v>
      </c>
      <c r="AC152" s="99">
        <v>47</v>
      </c>
      <c r="AD152" s="99">
        <v>43</v>
      </c>
      <c r="AE152" s="99">
        <v>49</v>
      </c>
      <c r="AF152" s="99">
        <v>49</v>
      </c>
      <c r="AG152" s="99">
        <v>44</v>
      </c>
      <c r="AH152" s="99">
        <v>49</v>
      </c>
      <c r="AI152" s="99">
        <v>49</v>
      </c>
      <c r="AJ152" s="99">
        <v>48</v>
      </c>
      <c r="AK152" s="99">
        <v>302500</v>
      </c>
    </row>
    <row r="153" spans="1:37" ht="15" thickBot="1" x14ac:dyDescent="0.35">
      <c r="A153" s="98" t="s">
        <v>256</v>
      </c>
      <c r="B153" s="99">
        <v>1</v>
      </c>
      <c r="C153" s="115">
        <v>1</v>
      </c>
      <c r="D153" s="115">
        <v>30</v>
      </c>
      <c r="E153" s="99">
        <v>23</v>
      </c>
      <c r="F153" s="115">
        <v>30</v>
      </c>
      <c r="G153" s="115">
        <v>22</v>
      </c>
      <c r="H153" s="115">
        <v>3</v>
      </c>
      <c r="I153" s="115">
        <v>7</v>
      </c>
      <c r="J153" s="99">
        <v>41</v>
      </c>
      <c r="K153" s="115">
        <v>1</v>
      </c>
      <c r="L153" s="115">
        <v>1</v>
      </c>
      <c r="M153" s="99">
        <v>6</v>
      </c>
      <c r="N153" s="99">
        <v>1</v>
      </c>
      <c r="O153" s="115">
        <v>1</v>
      </c>
      <c r="P153" s="115">
        <v>2</v>
      </c>
      <c r="Q153" s="99">
        <v>248990</v>
      </c>
      <c r="V153" s="97" t="s">
        <v>824</v>
      </c>
      <c r="W153" s="99">
        <v>49</v>
      </c>
      <c r="X153" s="99">
        <v>49</v>
      </c>
      <c r="Y153" s="99">
        <v>20</v>
      </c>
      <c r="Z153" s="99">
        <v>27</v>
      </c>
      <c r="AA153" s="99">
        <v>20</v>
      </c>
      <c r="AB153" s="99">
        <v>28</v>
      </c>
      <c r="AC153" s="99">
        <v>47</v>
      </c>
      <c r="AD153" s="99">
        <v>43</v>
      </c>
      <c r="AE153" s="99">
        <v>49</v>
      </c>
      <c r="AF153" s="99">
        <v>49</v>
      </c>
      <c r="AG153" s="99">
        <v>44</v>
      </c>
      <c r="AH153" s="99">
        <v>49</v>
      </c>
      <c r="AI153" s="99">
        <v>49</v>
      </c>
      <c r="AJ153" s="99">
        <v>48</v>
      </c>
      <c r="AK153" s="99">
        <v>248990</v>
      </c>
    </row>
    <row r="154" spans="1:37" ht="15" thickBot="1" x14ac:dyDescent="0.35">
      <c r="A154" s="98" t="s">
        <v>258</v>
      </c>
      <c r="B154" s="99">
        <v>10</v>
      </c>
      <c r="C154" s="115">
        <v>14</v>
      </c>
      <c r="D154" s="115">
        <v>30</v>
      </c>
      <c r="E154" s="99">
        <v>1</v>
      </c>
      <c r="F154" s="115">
        <v>30</v>
      </c>
      <c r="G154" s="115">
        <v>16</v>
      </c>
      <c r="H154" s="115">
        <v>3</v>
      </c>
      <c r="I154" s="115">
        <v>1</v>
      </c>
      <c r="J154" s="99">
        <v>1</v>
      </c>
      <c r="K154" s="115">
        <v>10</v>
      </c>
      <c r="L154" s="115">
        <v>1</v>
      </c>
      <c r="M154" s="99">
        <v>36</v>
      </c>
      <c r="N154" s="99">
        <v>1</v>
      </c>
      <c r="O154" s="115">
        <v>1</v>
      </c>
      <c r="P154" s="115">
        <v>2</v>
      </c>
      <c r="Q154" s="99">
        <v>329040</v>
      </c>
      <c r="V154" s="97" t="s">
        <v>825</v>
      </c>
      <c r="W154" s="99">
        <v>40</v>
      </c>
      <c r="X154" s="99">
        <v>36</v>
      </c>
      <c r="Y154" s="99">
        <v>20</v>
      </c>
      <c r="Z154" s="99">
        <v>49</v>
      </c>
      <c r="AA154" s="99">
        <v>20</v>
      </c>
      <c r="AB154" s="99">
        <v>34</v>
      </c>
      <c r="AC154" s="99">
        <v>47</v>
      </c>
      <c r="AD154" s="99">
        <v>49</v>
      </c>
      <c r="AE154" s="99">
        <v>40</v>
      </c>
      <c r="AF154" s="99">
        <v>49</v>
      </c>
      <c r="AG154" s="99">
        <v>14</v>
      </c>
      <c r="AH154" s="99">
        <v>49</v>
      </c>
      <c r="AI154" s="99">
        <v>49</v>
      </c>
      <c r="AJ154" s="99">
        <v>48</v>
      </c>
      <c r="AK154" s="99">
        <v>329040</v>
      </c>
    </row>
    <row r="155" spans="1:37" ht="15" thickBot="1" x14ac:dyDescent="0.35">
      <c r="A155" s="98" t="s">
        <v>259</v>
      </c>
      <c r="B155" s="99">
        <v>10</v>
      </c>
      <c r="C155" s="115">
        <v>14</v>
      </c>
      <c r="D155" s="115">
        <v>30</v>
      </c>
      <c r="E155" s="99">
        <v>23</v>
      </c>
      <c r="F155" s="115">
        <v>30</v>
      </c>
      <c r="G155" s="115">
        <v>22</v>
      </c>
      <c r="H155" s="115">
        <v>3</v>
      </c>
      <c r="I155" s="115">
        <v>7</v>
      </c>
      <c r="J155" s="99">
        <v>1</v>
      </c>
      <c r="K155" s="115">
        <v>10</v>
      </c>
      <c r="L155" s="115">
        <v>1</v>
      </c>
      <c r="M155" s="99">
        <v>4</v>
      </c>
      <c r="N155" s="99">
        <v>1</v>
      </c>
      <c r="O155" s="115">
        <v>1</v>
      </c>
      <c r="P155" s="115">
        <v>2</v>
      </c>
      <c r="Q155" s="99">
        <v>336820</v>
      </c>
      <c r="V155" s="97" t="s">
        <v>826</v>
      </c>
      <c r="W155" s="99">
        <v>40</v>
      </c>
      <c r="X155" s="99">
        <v>36</v>
      </c>
      <c r="Y155" s="99">
        <v>20</v>
      </c>
      <c r="Z155" s="99">
        <v>27</v>
      </c>
      <c r="AA155" s="99">
        <v>20</v>
      </c>
      <c r="AB155" s="99">
        <v>28</v>
      </c>
      <c r="AC155" s="99">
        <v>47</v>
      </c>
      <c r="AD155" s="99">
        <v>43</v>
      </c>
      <c r="AE155" s="99">
        <v>40</v>
      </c>
      <c r="AF155" s="99">
        <v>49</v>
      </c>
      <c r="AG155" s="99">
        <v>46</v>
      </c>
      <c r="AH155" s="99">
        <v>49</v>
      </c>
      <c r="AI155" s="99">
        <v>49</v>
      </c>
      <c r="AJ155" s="99">
        <v>48</v>
      </c>
      <c r="AK155" s="99">
        <v>336820</v>
      </c>
    </row>
    <row r="156" spans="1:37" ht="15" thickBot="1" x14ac:dyDescent="0.35">
      <c r="A156" s="98" t="s">
        <v>260</v>
      </c>
      <c r="B156" s="99">
        <v>10</v>
      </c>
      <c r="C156" s="115">
        <v>14</v>
      </c>
      <c r="D156" s="115">
        <v>30</v>
      </c>
      <c r="E156" s="99">
        <v>23</v>
      </c>
      <c r="F156" s="115">
        <v>30</v>
      </c>
      <c r="G156" s="115">
        <v>22</v>
      </c>
      <c r="H156" s="115">
        <v>3</v>
      </c>
      <c r="I156" s="115">
        <v>7</v>
      </c>
      <c r="J156" s="99">
        <v>1</v>
      </c>
      <c r="K156" s="115">
        <v>10</v>
      </c>
      <c r="L156" s="115">
        <v>1</v>
      </c>
      <c r="M156" s="99">
        <v>14</v>
      </c>
      <c r="N156" s="99">
        <v>1</v>
      </c>
      <c r="O156" s="115">
        <v>1</v>
      </c>
      <c r="P156" s="115">
        <v>2</v>
      </c>
      <c r="Q156" s="99">
        <v>356945</v>
      </c>
      <c r="V156" s="97" t="s">
        <v>827</v>
      </c>
      <c r="W156" s="99">
        <v>40</v>
      </c>
      <c r="X156" s="99">
        <v>36</v>
      </c>
      <c r="Y156" s="99">
        <v>20</v>
      </c>
      <c r="Z156" s="99">
        <v>27</v>
      </c>
      <c r="AA156" s="99">
        <v>20</v>
      </c>
      <c r="AB156" s="99">
        <v>28</v>
      </c>
      <c r="AC156" s="99">
        <v>47</v>
      </c>
      <c r="AD156" s="99">
        <v>43</v>
      </c>
      <c r="AE156" s="99">
        <v>40</v>
      </c>
      <c r="AF156" s="99">
        <v>49</v>
      </c>
      <c r="AG156" s="99">
        <v>36</v>
      </c>
      <c r="AH156" s="99">
        <v>49</v>
      </c>
      <c r="AI156" s="99">
        <v>49</v>
      </c>
      <c r="AJ156" s="99">
        <v>48</v>
      </c>
      <c r="AK156" s="99">
        <v>356945</v>
      </c>
    </row>
    <row r="157" spans="1:37" ht="15" thickBot="1" x14ac:dyDescent="0.35">
      <c r="A157" s="98" t="s">
        <v>261</v>
      </c>
      <c r="B157" s="99">
        <v>1</v>
      </c>
      <c r="C157" s="115">
        <v>1</v>
      </c>
      <c r="D157" s="115">
        <v>30</v>
      </c>
      <c r="E157" s="99">
        <v>1</v>
      </c>
      <c r="F157" s="115">
        <v>30</v>
      </c>
      <c r="G157" s="115">
        <v>16</v>
      </c>
      <c r="H157" s="115">
        <v>3</v>
      </c>
      <c r="I157" s="115">
        <v>1</v>
      </c>
      <c r="J157" s="99">
        <v>41</v>
      </c>
      <c r="K157" s="115">
        <v>1</v>
      </c>
      <c r="L157" s="115">
        <v>1</v>
      </c>
      <c r="M157" s="99">
        <v>24</v>
      </c>
      <c r="N157" s="99">
        <v>1</v>
      </c>
      <c r="O157" s="115">
        <v>1</v>
      </c>
      <c r="P157" s="115">
        <v>2</v>
      </c>
      <c r="Q157" s="99">
        <v>342195</v>
      </c>
      <c r="V157" s="97" t="s">
        <v>828</v>
      </c>
      <c r="W157" s="99">
        <v>49</v>
      </c>
      <c r="X157" s="99">
        <v>49</v>
      </c>
      <c r="Y157" s="99">
        <v>20</v>
      </c>
      <c r="Z157" s="99">
        <v>49</v>
      </c>
      <c r="AA157" s="99">
        <v>20</v>
      </c>
      <c r="AB157" s="99">
        <v>34</v>
      </c>
      <c r="AC157" s="99">
        <v>47</v>
      </c>
      <c r="AD157" s="99">
        <v>49</v>
      </c>
      <c r="AE157" s="99">
        <v>49</v>
      </c>
      <c r="AF157" s="99">
        <v>49</v>
      </c>
      <c r="AG157" s="99">
        <v>26</v>
      </c>
      <c r="AH157" s="99">
        <v>49</v>
      </c>
      <c r="AI157" s="99">
        <v>49</v>
      </c>
      <c r="AJ157" s="99">
        <v>48</v>
      </c>
      <c r="AK157" s="99">
        <v>342195</v>
      </c>
    </row>
    <row r="158" spans="1:37" ht="15" thickBot="1" x14ac:dyDescent="0.35">
      <c r="A158" s="98" t="s">
        <v>264</v>
      </c>
      <c r="B158" s="99">
        <v>1</v>
      </c>
      <c r="C158" s="115">
        <v>1</v>
      </c>
      <c r="D158" s="115">
        <v>1</v>
      </c>
      <c r="E158" s="99">
        <v>1</v>
      </c>
      <c r="F158" s="115">
        <v>1</v>
      </c>
      <c r="G158" s="115">
        <v>16</v>
      </c>
      <c r="H158" s="115">
        <v>3</v>
      </c>
      <c r="I158" s="115">
        <v>1</v>
      </c>
      <c r="J158" s="99">
        <v>41</v>
      </c>
      <c r="K158" s="115">
        <v>1</v>
      </c>
      <c r="L158" s="115">
        <v>1</v>
      </c>
      <c r="M158" s="99">
        <v>48</v>
      </c>
      <c r="N158" s="99">
        <v>1</v>
      </c>
      <c r="O158" s="115">
        <v>1</v>
      </c>
      <c r="P158" s="115">
        <v>2</v>
      </c>
      <c r="Q158" s="99">
        <v>424880</v>
      </c>
      <c r="V158" s="97" t="s">
        <v>829</v>
      </c>
      <c r="W158" s="99">
        <v>49</v>
      </c>
      <c r="X158" s="99">
        <v>49</v>
      </c>
      <c r="Y158" s="99">
        <v>49</v>
      </c>
      <c r="Z158" s="99">
        <v>49</v>
      </c>
      <c r="AA158" s="99">
        <v>49</v>
      </c>
      <c r="AB158" s="99">
        <v>34</v>
      </c>
      <c r="AC158" s="99">
        <v>47</v>
      </c>
      <c r="AD158" s="99">
        <v>49</v>
      </c>
      <c r="AE158" s="99">
        <v>49</v>
      </c>
      <c r="AF158" s="99">
        <v>49</v>
      </c>
      <c r="AG158" s="99">
        <v>2</v>
      </c>
      <c r="AH158" s="99">
        <v>49</v>
      </c>
      <c r="AI158" s="99">
        <v>49</v>
      </c>
      <c r="AJ158" s="99">
        <v>48</v>
      </c>
      <c r="AK158" s="99">
        <v>424880</v>
      </c>
    </row>
    <row r="159" spans="1:37" ht="15" thickBot="1" x14ac:dyDescent="0.35">
      <c r="A159" s="98" t="s">
        <v>267</v>
      </c>
      <c r="B159" s="99">
        <v>17</v>
      </c>
      <c r="C159" s="115">
        <v>14</v>
      </c>
      <c r="D159" s="115">
        <v>45</v>
      </c>
      <c r="E159" s="99">
        <v>45</v>
      </c>
      <c r="F159" s="115">
        <v>30</v>
      </c>
      <c r="G159" s="115">
        <v>22</v>
      </c>
      <c r="H159" s="115">
        <v>1</v>
      </c>
      <c r="I159" s="115">
        <v>7</v>
      </c>
      <c r="J159" s="99">
        <v>1</v>
      </c>
      <c r="K159" s="115">
        <v>10</v>
      </c>
      <c r="L159" s="115">
        <v>1</v>
      </c>
      <c r="M159" s="99">
        <v>39</v>
      </c>
      <c r="N159" s="99">
        <v>1</v>
      </c>
      <c r="O159" s="115">
        <v>1</v>
      </c>
      <c r="P159" s="115">
        <v>2</v>
      </c>
      <c r="Q159" s="99">
        <v>262000</v>
      </c>
      <c r="V159" s="97" t="s">
        <v>830</v>
      </c>
      <c r="W159" s="99">
        <v>33</v>
      </c>
      <c r="X159" s="99">
        <v>36</v>
      </c>
      <c r="Y159" s="99">
        <v>5</v>
      </c>
      <c r="Z159" s="99">
        <v>5</v>
      </c>
      <c r="AA159" s="99">
        <v>20</v>
      </c>
      <c r="AB159" s="99">
        <v>28</v>
      </c>
      <c r="AC159" s="99">
        <v>49</v>
      </c>
      <c r="AD159" s="99">
        <v>43</v>
      </c>
      <c r="AE159" s="99">
        <v>40</v>
      </c>
      <c r="AF159" s="99">
        <v>49</v>
      </c>
      <c r="AG159" s="99">
        <v>11</v>
      </c>
      <c r="AH159" s="99">
        <v>49</v>
      </c>
      <c r="AI159" s="99">
        <v>49</v>
      </c>
      <c r="AJ159" s="99">
        <v>48</v>
      </c>
      <c r="AK159" s="99">
        <v>262000</v>
      </c>
    </row>
    <row r="160" spans="1:37" ht="15" thickBot="1" x14ac:dyDescent="0.35">
      <c r="A160" s="98" t="s">
        <v>268</v>
      </c>
      <c r="B160" s="99">
        <v>17</v>
      </c>
      <c r="C160" s="115">
        <v>14</v>
      </c>
      <c r="D160" s="115">
        <v>45</v>
      </c>
      <c r="E160" s="99">
        <v>49</v>
      </c>
      <c r="F160" s="115">
        <v>30</v>
      </c>
      <c r="G160" s="115">
        <v>22</v>
      </c>
      <c r="H160" s="115">
        <v>1</v>
      </c>
      <c r="I160" s="115">
        <v>7</v>
      </c>
      <c r="J160" s="99">
        <v>1</v>
      </c>
      <c r="K160" s="115">
        <v>10</v>
      </c>
      <c r="L160" s="115">
        <v>1</v>
      </c>
      <c r="M160" s="99">
        <v>6</v>
      </c>
      <c r="N160" s="99">
        <v>1</v>
      </c>
      <c r="O160" s="115">
        <v>1</v>
      </c>
      <c r="P160" s="115">
        <v>2</v>
      </c>
      <c r="Q160" s="99">
        <v>304900</v>
      </c>
      <c r="V160" s="97" t="s">
        <v>831</v>
      </c>
      <c r="W160" s="99">
        <v>33</v>
      </c>
      <c r="X160" s="99">
        <v>36</v>
      </c>
      <c r="Y160" s="99">
        <v>5</v>
      </c>
      <c r="Z160" s="99">
        <v>1</v>
      </c>
      <c r="AA160" s="99">
        <v>20</v>
      </c>
      <c r="AB160" s="99">
        <v>28</v>
      </c>
      <c r="AC160" s="99">
        <v>49</v>
      </c>
      <c r="AD160" s="99">
        <v>43</v>
      </c>
      <c r="AE160" s="99">
        <v>40</v>
      </c>
      <c r="AF160" s="99">
        <v>49</v>
      </c>
      <c r="AG160" s="99">
        <v>44</v>
      </c>
      <c r="AH160" s="99">
        <v>49</v>
      </c>
      <c r="AI160" s="99">
        <v>49</v>
      </c>
      <c r="AJ160" s="99">
        <v>48</v>
      </c>
      <c r="AK160" s="99">
        <v>304900</v>
      </c>
    </row>
    <row r="161" spans="1:37" ht="15" thickBot="1" x14ac:dyDescent="0.35">
      <c r="A161" s="98" t="s">
        <v>269</v>
      </c>
      <c r="B161" s="99">
        <v>1</v>
      </c>
      <c r="C161" s="115">
        <v>1</v>
      </c>
      <c r="D161" s="115">
        <v>1</v>
      </c>
      <c r="E161" s="99">
        <v>1</v>
      </c>
      <c r="F161" s="115">
        <v>1</v>
      </c>
      <c r="G161" s="115">
        <v>16</v>
      </c>
      <c r="H161" s="115">
        <v>3</v>
      </c>
      <c r="I161" s="115">
        <v>1</v>
      </c>
      <c r="J161" s="99">
        <v>41</v>
      </c>
      <c r="K161" s="115">
        <v>10</v>
      </c>
      <c r="L161" s="115">
        <v>1</v>
      </c>
      <c r="M161" s="99">
        <v>48</v>
      </c>
      <c r="N161" s="99">
        <v>1</v>
      </c>
      <c r="O161" s="115">
        <v>1</v>
      </c>
      <c r="P161" s="115">
        <v>2</v>
      </c>
      <c r="Q161" s="99">
        <v>426420</v>
      </c>
      <c r="V161" s="97" t="s">
        <v>832</v>
      </c>
      <c r="W161" s="99">
        <v>49</v>
      </c>
      <c r="X161" s="99">
        <v>49</v>
      </c>
      <c r="Y161" s="99">
        <v>49</v>
      </c>
      <c r="Z161" s="99">
        <v>49</v>
      </c>
      <c r="AA161" s="99">
        <v>49</v>
      </c>
      <c r="AB161" s="99">
        <v>34</v>
      </c>
      <c r="AC161" s="99">
        <v>47</v>
      </c>
      <c r="AD161" s="99">
        <v>49</v>
      </c>
      <c r="AE161" s="99">
        <v>40</v>
      </c>
      <c r="AF161" s="99">
        <v>49</v>
      </c>
      <c r="AG161" s="99">
        <v>2</v>
      </c>
      <c r="AH161" s="99">
        <v>49</v>
      </c>
      <c r="AI161" s="99">
        <v>49</v>
      </c>
      <c r="AJ161" s="99">
        <v>48</v>
      </c>
      <c r="AK161" s="99">
        <v>426420</v>
      </c>
    </row>
    <row r="162" spans="1:37" ht="15" thickBot="1" x14ac:dyDescent="0.35">
      <c r="A162" s="98" t="s">
        <v>270</v>
      </c>
      <c r="B162" s="99">
        <v>10</v>
      </c>
      <c r="C162" s="115">
        <v>14</v>
      </c>
      <c r="D162" s="115">
        <v>30</v>
      </c>
      <c r="E162" s="99">
        <v>1</v>
      </c>
      <c r="F162" s="115">
        <v>30</v>
      </c>
      <c r="G162" s="115">
        <v>16</v>
      </c>
      <c r="H162" s="115">
        <v>3</v>
      </c>
      <c r="I162" s="115">
        <v>1</v>
      </c>
      <c r="J162" s="99">
        <v>1</v>
      </c>
      <c r="K162" s="115">
        <v>10</v>
      </c>
      <c r="L162" s="115">
        <v>1</v>
      </c>
      <c r="M162" s="99">
        <v>36</v>
      </c>
      <c r="N162" s="99">
        <v>1</v>
      </c>
      <c r="O162" s="115">
        <v>1</v>
      </c>
      <c r="P162" s="115">
        <v>2</v>
      </c>
      <c r="Q162" s="99">
        <v>389394</v>
      </c>
      <c r="V162" s="97" t="s">
        <v>833</v>
      </c>
      <c r="W162" s="99">
        <v>40</v>
      </c>
      <c r="X162" s="99">
        <v>36</v>
      </c>
      <c r="Y162" s="99">
        <v>20</v>
      </c>
      <c r="Z162" s="99">
        <v>49</v>
      </c>
      <c r="AA162" s="99">
        <v>20</v>
      </c>
      <c r="AB162" s="99">
        <v>34</v>
      </c>
      <c r="AC162" s="99">
        <v>47</v>
      </c>
      <c r="AD162" s="99">
        <v>49</v>
      </c>
      <c r="AE162" s="99">
        <v>40</v>
      </c>
      <c r="AF162" s="99">
        <v>49</v>
      </c>
      <c r="AG162" s="99">
        <v>14</v>
      </c>
      <c r="AH162" s="99">
        <v>49</v>
      </c>
      <c r="AI162" s="99">
        <v>49</v>
      </c>
      <c r="AJ162" s="99">
        <v>48</v>
      </c>
      <c r="AK162" s="99">
        <v>389394</v>
      </c>
    </row>
    <row r="163" spans="1:37" ht="15" thickBot="1" x14ac:dyDescent="0.35">
      <c r="A163" s="98" t="s">
        <v>271</v>
      </c>
      <c r="B163" s="99">
        <v>8</v>
      </c>
      <c r="C163" s="115">
        <v>1</v>
      </c>
      <c r="D163" s="115">
        <v>30</v>
      </c>
      <c r="E163" s="99">
        <v>23</v>
      </c>
      <c r="F163" s="115">
        <v>1</v>
      </c>
      <c r="G163" s="115">
        <v>22</v>
      </c>
      <c r="H163" s="115">
        <v>3</v>
      </c>
      <c r="I163" s="115">
        <v>7</v>
      </c>
      <c r="J163" s="99">
        <v>41</v>
      </c>
      <c r="K163" s="115">
        <v>1</v>
      </c>
      <c r="L163" s="115">
        <v>1</v>
      </c>
      <c r="M163" s="99">
        <v>44</v>
      </c>
      <c r="N163" s="99">
        <v>1</v>
      </c>
      <c r="O163" s="115">
        <v>1</v>
      </c>
      <c r="P163" s="115">
        <v>2</v>
      </c>
      <c r="Q163" s="99">
        <v>439200</v>
      </c>
      <c r="V163" s="97" t="s">
        <v>834</v>
      </c>
      <c r="W163" s="99">
        <v>42</v>
      </c>
      <c r="X163" s="99">
        <v>49</v>
      </c>
      <c r="Y163" s="99">
        <v>20</v>
      </c>
      <c r="Z163" s="99">
        <v>27</v>
      </c>
      <c r="AA163" s="99">
        <v>49</v>
      </c>
      <c r="AB163" s="99">
        <v>28</v>
      </c>
      <c r="AC163" s="99">
        <v>47</v>
      </c>
      <c r="AD163" s="99">
        <v>43</v>
      </c>
      <c r="AE163" s="99">
        <v>49</v>
      </c>
      <c r="AF163" s="99">
        <v>49</v>
      </c>
      <c r="AG163" s="99">
        <v>6</v>
      </c>
      <c r="AH163" s="99">
        <v>49</v>
      </c>
      <c r="AI163" s="99">
        <v>49</v>
      </c>
      <c r="AJ163" s="99">
        <v>48</v>
      </c>
      <c r="AK163" s="99">
        <v>439200</v>
      </c>
    </row>
    <row r="164" spans="1:37" ht="15" thickBot="1" x14ac:dyDescent="0.35">
      <c r="A164" s="98" t="s">
        <v>273</v>
      </c>
      <c r="B164" s="99">
        <v>8</v>
      </c>
      <c r="C164" s="115">
        <v>1</v>
      </c>
      <c r="D164" s="115">
        <v>30</v>
      </c>
      <c r="E164" s="99">
        <v>23</v>
      </c>
      <c r="F164" s="115">
        <v>1</v>
      </c>
      <c r="G164" s="115">
        <v>22</v>
      </c>
      <c r="H164" s="115">
        <v>3</v>
      </c>
      <c r="I164" s="115">
        <v>7</v>
      </c>
      <c r="J164" s="99">
        <v>41</v>
      </c>
      <c r="K164" s="115">
        <v>10</v>
      </c>
      <c r="L164" s="115">
        <v>1</v>
      </c>
      <c r="M164" s="99">
        <v>44</v>
      </c>
      <c r="N164" s="99">
        <v>1</v>
      </c>
      <c r="O164" s="115">
        <v>1</v>
      </c>
      <c r="P164" s="115">
        <v>2</v>
      </c>
      <c r="Q164" s="99">
        <v>396444</v>
      </c>
      <c r="V164" s="97" t="s">
        <v>835</v>
      </c>
      <c r="W164" s="99">
        <v>42</v>
      </c>
      <c r="X164" s="99">
        <v>49</v>
      </c>
      <c r="Y164" s="99">
        <v>20</v>
      </c>
      <c r="Z164" s="99">
        <v>27</v>
      </c>
      <c r="AA164" s="99">
        <v>49</v>
      </c>
      <c r="AB164" s="99">
        <v>28</v>
      </c>
      <c r="AC164" s="99">
        <v>47</v>
      </c>
      <c r="AD164" s="99">
        <v>43</v>
      </c>
      <c r="AE164" s="99">
        <v>40</v>
      </c>
      <c r="AF164" s="99">
        <v>49</v>
      </c>
      <c r="AG164" s="99">
        <v>6</v>
      </c>
      <c r="AH164" s="99">
        <v>49</v>
      </c>
      <c r="AI164" s="99">
        <v>49</v>
      </c>
      <c r="AJ164" s="99">
        <v>48</v>
      </c>
      <c r="AK164" s="99">
        <v>396444</v>
      </c>
    </row>
    <row r="165" spans="1:37" ht="15" thickBot="1" x14ac:dyDescent="0.35">
      <c r="A165" s="98" t="s">
        <v>277</v>
      </c>
      <c r="B165" s="99">
        <v>10</v>
      </c>
      <c r="C165" s="115">
        <v>14</v>
      </c>
      <c r="D165" s="115">
        <v>30</v>
      </c>
      <c r="E165" s="99">
        <v>23</v>
      </c>
      <c r="F165" s="115">
        <v>30</v>
      </c>
      <c r="G165" s="115">
        <v>22</v>
      </c>
      <c r="H165" s="115">
        <v>3</v>
      </c>
      <c r="I165" s="115">
        <v>7</v>
      </c>
      <c r="J165" s="99">
        <v>1</v>
      </c>
      <c r="K165" s="115">
        <v>10</v>
      </c>
      <c r="L165" s="115">
        <v>1</v>
      </c>
      <c r="M165" s="99">
        <v>14</v>
      </c>
      <c r="N165" s="99">
        <v>1</v>
      </c>
      <c r="O165" s="115">
        <v>1</v>
      </c>
      <c r="P165" s="115">
        <v>2</v>
      </c>
      <c r="Q165" s="99">
        <v>546530</v>
      </c>
      <c r="V165" s="97" t="s">
        <v>836</v>
      </c>
      <c r="W165" s="99">
        <v>40</v>
      </c>
      <c r="X165" s="99">
        <v>36</v>
      </c>
      <c r="Y165" s="99">
        <v>20</v>
      </c>
      <c r="Z165" s="99">
        <v>27</v>
      </c>
      <c r="AA165" s="99">
        <v>20</v>
      </c>
      <c r="AB165" s="99">
        <v>28</v>
      </c>
      <c r="AC165" s="99">
        <v>47</v>
      </c>
      <c r="AD165" s="99">
        <v>43</v>
      </c>
      <c r="AE165" s="99">
        <v>40</v>
      </c>
      <c r="AF165" s="99">
        <v>49</v>
      </c>
      <c r="AG165" s="99">
        <v>36</v>
      </c>
      <c r="AH165" s="99">
        <v>49</v>
      </c>
      <c r="AI165" s="99">
        <v>49</v>
      </c>
      <c r="AJ165" s="99">
        <v>48</v>
      </c>
      <c r="AK165" s="99">
        <v>546530</v>
      </c>
    </row>
    <row r="166" spans="1:37" ht="18.600000000000001" thickBot="1" x14ac:dyDescent="0.35">
      <c r="A166" s="93"/>
      <c r="V166" s="93"/>
    </row>
    <row r="167" spans="1:37" ht="45.6" thickBot="1" x14ac:dyDescent="0.35">
      <c r="A167" s="97" t="s">
        <v>710</v>
      </c>
      <c r="B167" s="97" t="s">
        <v>507</v>
      </c>
      <c r="C167" s="114" t="s">
        <v>508</v>
      </c>
      <c r="D167" s="114" t="s">
        <v>509</v>
      </c>
      <c r="E167" s="97" t="s">
        <v>76</v>
      </c>
      <c r="F167" s="114" t="s">
        <v>510</v>
      </c>
      <c r="G167" s="114" t="s">
        <v>96</v>
      </c>
      <c r="H167" s="114" t="s">
        <v>84</v>
      </c>
      <c r="I167" s="114" t="s">
        <v>87</v>
      </c>
      <c r="J167" s="97" t="s">
        <v>512</v>
      </c>
      <c r="K167" s="114" t="s">
        <v>128</v>
      </c>
      <c r="L167" s="114" t="s">
        <v>910</v>
      </c>
      <c r="M167" s="97" t="s">
        <v>515</v>
      </c>
      <c r="N167" s="97" t="s">
        <v>193</v>
      </c>
      <c r="O167" s="114" t="s">
        <v>194</v>
      </c>
      <c r="P167" s="114" t="s">
        <v>195</v>
      </c>
      <c r="V167" s="97" t="s">
        <v>710</v>
      </c>
      <c r="W167" s="97" t="s">
        <v>761</v>
      </c>
      <c r="X167" s="97" t="s">
        <v>762</v>
      </c>
      <c r="Y167" s="97" t="s">
        <v>763</v>
      </c>
      <c r="Z167" s="97" t="s">
        <v>764</v>
      </c>
      <c r="AA167" s="97" t="s">
        <v>765</v>
      </c>
      <c r="AB167" s="97" t="s">
        <v>766</v>
      </c>
      <c r="AC167" s="97" t="s">
        <v>767</v>
      </c>
      <c r="AD167" s="97" t="s">
        <v>768</v>
      </c>
      <c r="AE167" s="97" t="s">
        <v>769</v>
      </c>
      <c r="AF167" s="97" t="s">
        <v>770</v>
      </c>
      <c r="AG167" s="97" t="s">
        <v>771</v>
      </c>
      <c r="AH167" s="97" t="s">
        <v>772</v>
      </c>
      <c r="AI167" s="97" t="s">
        <v>773</v>
      </c>
      <c r="AJ167" s="97" t="s">
        <v>774</v>
      </c>
    </row>
    <row r="168" spans="1:37" ht="36.6" thickBot="1" x14ac:dyDescent="0.35">
      <c r="A168" s="97" t="s">
        <v>556</v>
      </c>
      <c r="B168" s="99" t="s">
        <v>912</v>
      </c>
      <c r="C168" s="115" t="s">
        <v>557</v>
      </c>
      <c r="D168" s="115" t="s">
        <v>913</v>
      </c>
      <c r="E168" s="99" t="s">
        <v>914</v>
      </c>
      <c r="F168" s="115" t="s">
        <v>915</v>
      </c>
      <c r="G168" s="115" t="s">
        <v>557</v>
      </c>
      <c r="H168" s="115" t="s">
        <v>916</v>
      </c>
      <c r="I168" s="115" t="s">
        <v>917</v>
      </c>
      <c r="J168" s="99" t="s">
        <v>918</v>
      </c>
      <c r="K168" s="115" t="s">
        <v>919</v>
      </c>
      <c r="L168" s="115" t="s">
        <v>557</v>
      </c>
      <c r="M168" s="99" t="s">
        <v>920</v>
      </c>
      <c r="N168" s="99" t="s">
        <v>921</v>
      </c>
      <c r="O168" s="115" t="s">
        <v>557</v>
      </c>
      <c r="P168" s="115" t="s">
        <v>922</v>
      </c>
      <c r="V168" s="97" t="s">
        <v>556</v>
      </c>
      <c r="W168" s="99" t="s">
        <v>557</v>
      </c>
      <c r="X168" s="99" t="s">
        <v>934</v>
      </c>
      <c r="Y168" s="99" t="s">
        <v>935</v>
      </c>
      <c r="Z168" s="99" t="s">
        <v>936</v>
      </c>
      <c r="AA168" s="99" t="s">
        <v>937</v>
      </c>
      <c r="AB168" s="99" t="s">
        <v>938</v>
      </c>
      <c r="AC168" s="99" t="s">
        <v>557</v>
      </c>
      <c r="AD168" s="99" t="s">
        <v>557</v>
      </c>
      <c r="AE168" s="99" t="s">
        <v>557</v>
      </c>
      <c r="AF168" s="99" t="s">
        <v>557</v>
      </c>
      <c r="AG168" s="99" t="s">
        <v>939</v>
      </c>
      <c r="AH168" s="99" t="s">
        <v>557</v>
      </c>
      <c r="AI168" s="99" t="s">
        <v>557</v>
      </c>
      <c r="AJ168" s="99" t="s">
        <v>940</v>
      </c>
    </row>
    <row r="169" spans="1:37" ht="36.6" thickBot="1" x14ac:dyDescent="0.35">
      <c r="A169" s="97" t="s">
        <v>558</v>
      </c>
      <c r="B169" s="99" t="s">
        <v>912</v>
      </c>
      <c r="C169" s="115" t="s">
        <v>557</v>
      </c>
      <c r="D169" s="115" t="s">
        <v>913</v>
      </c>
      <c r="E169" s="99" t="s">
        <v>914</v>
      </c>
      <c r="F169" s="115" t="s">
        <v>923</v>
      </c>
      <c r="G169" s="115" t="s">
        <v>557</v>
      </c>
      <c r="H169" s="115" t="s">
        <v>557</v>
      </c>
      <c r="I169" s="115" t="s">
        <v>557</v>
      </c>
      <c r="J169" s="99" t="s">
        <v>924</v>
      </c>
      <c r="K169" s="115" t="s">
        <v>557</v>
      </c>
      <c r="L169" s="115" t="s">
        <v>557</v>
      </c>
      <c r="M169" s="99" t="s">
        <v>920</v>
      </c>
      <c r="N169" s="99" t="s">
        <v>557</v>
      </c>
      <c r="O169" s="115" t="s">
        <v>557</v>
      </c>
      <c r="P169" s="115" t="s">
        <v>557</v>
      </c>
      <c r="V169" s="97" t="s">
        <v>558</v>
      </c>
      <c r="W169" s="99" t="s">
        <v>557</v>
      </c>
      <c r="X169" s="99" t="s">
        <v>934</v>
      </c>
      <c r="Y169" s="99" t="s">
        <v>935</v>
      </c>
      <c r="Z169" s="99" t="s">
        <v>941</v>
      </c>
      <c r="AA169" s="99" t="s">
        <v>937</v>
      </c>
      <c r="AB169" s="99" t="s">
        <v>938</v>
      </c>
      <c r="AC169" s="99" t="s">
        <v>557</v>
      </c>
      <c r="AD169" s="99" t="s">
        <v>557</v>
      </c>
      <c r="AE169" s="99" t="s">
        <v>557</v>
      </c>
      <c r="AF169" s="99" t="s">
        <v>557</v>
      </c>
      <c r="AG169" s="99" t="s">
        <v>939</v>
      </c>
      <c r="AH169" s="99" t="s">
        <v>557</v>
      </c>
      <c r="AI169" s="99" t="s">
        <v>557</v>
      </c>
      <c r="AJ169" s="99" t="s">
        <v>940</v>
      </c>
    </row>
    <row r="170" spans="1:37" ht="36.6" thickBot="1" x14ac:dyDescent="0.35">
      <c r="A170" s="97" t="s">
        <v>559</v>
      </c>
      <c r="B170" s="99" t="s">
        <v>912</v>
      </c>
      <c r="C170" s="115" t="s">
        <v>557</v>
      </c>
      <c r="D170" s="115" t="s">
        <v>913</v>
      </c>
      <c r="E170" s="99" t="s">
        <v>914</v>
      </c>
      <c r="F170" s="115" t="s">
        <v>923</v>
      </c>
      <c r="G170" s="115" t="s">
        <v>557</v>
      </c>
      <c r="H170" s="115" t="s">
        <v>557</v>
      </c>
      <c r="I170" s="115" t="s">
        <v>557</v>
      </c>
      <c r="J170" s="99" t="s">
        <v>924</v>
      </c>
      <c r="K170" s="115" t="s">
        <v>557</v>
      </c>
      <c r="L170" s="115" t="s">
        <v>557</v>
      </c>
      <c r="M170" s="99" t="s">
        <v>925</v>
      </c>
      <c r="N170" s="99" t="s">
        <v>557</v>
      </c>
      <c r="O170" s="115" t="s">
        <v>557</v>
      </c>
      <c r="P170" s="115" t="s">
        <v>557</v>
      </c>
      <c r="V170" s="97" t="s">
        <v>559</v>
      </c>
      <c r="W170" s="99" t="s">
        <v>557</v>
      </c>
      <c r="X170" s="99" t="s">
        <v>934</v>
      </c>
      <c r="Y170" s="99" t="s">
        <v>935</v>
      </c>
      <c r="Z170" s="99" t="s">
        <v>941</v>
      </c>
      <c r="AA170" s="99" t="s">
        <v>937</v>
      </c>
      <c r="AB170" s="99" t="s">
        <v>938</v>
      </c>
      <c r="AC170" s="99" t="s">
        <v>557</v>
      </c>
      <c r="AD170" s="99" t="s">
        <v>557</v>
      </c>
      <c r="AE170" s="99" t="s">
        <v>557</v>
      </c>
      <c r="AF170" s="99" t="s">
        <v>557</v>
      </c>
      <c r="AG170" s="99" t="s">
        <v>942</v>
      </c>
      <c r="AH170" s="99" t="s">
        <v>557</v>
      </c>
      <c r="AI170" s="99" t="s">
        <v>557</v>
      </c>
      <c r="AJ170" s="99" t="s">
        <v>940</v>
      </c>
    </row>
    <row r="171" spans="1:37" ht="36.6" thickBot="1" x14ac:dyDescent="0.35">
      <c r="A171" s="97" t="s">
        <v>560</v>
      </c>
      <c r="B171" s="99" t="s">
        <v>912</v>
      </c>
      <c r="C171" s="115" t="s">
        <v>557</v>
      </c>
      <c r="D171" s="115" t="s">
        <v>557</v>
      </c>
      <c r="E171" s="99" t="s">
        <v>914</v>
      </c>
      <c r="F171" s="115" t="s">
        <v>923</v>
      </c>
      <c r="G171" s="115" t="s">
        <v>557</v>
      </c>
      <c r="H171" s="115" t="s">
        <v>557</v>
      </c>
      <c r="I171" s="115" t="s">
        <v>557</v>
      </c>
      <c r="J171" s="99" t="s">
        <v>924</v>
      </c>
      <c r="K171" s="115" t="s">
        <v>557</v>
      </c>
      <c r="L171" s="115" t="s">
        <v>557</v>
      </c>
      <c r="M171" s="99" t="s">
        <v>925</v>
      </c>
      <c r="N171" s="99" t="s">
        <v>557</v>
      </c>
      <c r="O171" s="115" t="s">
        <v>557</v>
      </c>
      <c r="P171" s="115" t="s">
        <v>557</v>
      </c>
      <c r="V171" s="97" t="s">
        <v>560</v>
      </c>
      <c r="W171" s="99" t="s">
        <v>557</v>
      </c>
      <c r="X171" s="99" t="s">
        <v>934</v>
      </c>
      <c r="Y171" s="99" t="s">
        <v>935</v>
      </c>
      <c r="Z171" s="99" t="s">
        <v>941</v>
      </c>
      <c r="AA171" s="99" t="s">
        <v>937</v>
      </c>
      <c r="AB171" s="99" t="s">
        <v>938</v>
      </c>
      <c r="AC171" s="99" t="s">
        <v>557</v>
      </c>
      <c r="AD171" s="99" t="s">
        <v>557</v>
      </c>
      <c r="AE171" s="99" t="s">
        <v>557</v>
      </c>
      <c r="AF171" s="99" t="s">
        <v>557</v>
      </c>
      <c r="AG171" s="99" t="s">
        <v>942</v>
      </c>
      <c r="AH171" s="99" t="s">
        <v>557</v>
      </c>
      <c r="AI171" s="99" t="s">
        <v>557</v>
      </c>
      <c r="AJ171" s="99" t="s">
        <v>940</v>
      </c>
    </row>
    <row r="172" spans="1:37" ht="36.6" thickBot="1" x14ac:dyDescent="0.35">
      <c r="A172" s="97" t="s">
        <v>561</v>
      </c>
      <c r="B172" s="99" t="s">
        <v>912</v>
      </c>
      <c r="C172" s="115" t="s">
        <v>557</v>
      </c>
      <c r="D172" s="115" t="s">
        <v>557</v>
      </c>
      <c r="E172" s="99" t="s">
        <v>914</v>
      </c>
      <c r="F172" s="115" t="s">
        <v>923</v>
      </c>
      <c r="G172" s="115" t="s">
        <v>557</v>
      </c>
      <c r="H172" s="115" t="s">
        <v>557</v>
      </c>
      <c r="I172" s="115" t="s">
        <v>557</v>
      </c>
      <c r="J172" s="99" t="s">
        <v>924</v>
      </c>
      <c r="K172" s="115" t="s">
        <v>557</v>
      </c>
      <c r="L172" s="115" t="s">
        <v>557</v>
      </c>
      <c r="M172" s="99" t="s">
        <v>925</v>
      </c>
      <c r="N172" s="99" t="s">
        <v>557</v>
      </c>
      <c r="O172" s="115" t="s">
        <v>557</v>
      </c>
      <c r="P172" s="115" t="s">
        <v>557</v>
      </c>
      <c r="V172" s="97" t="s">
        <v>561</v>
      </c>
      <c r="W172" s="99" t="s">
        <v>557</v>
      </c>
      <c r="X172" s="99" t="s">
        <v>934</v>
      </c>
      <c r="Y172" s="99" t="s">
        <v>935</v>
      </c>
      <c r="Z172" s="99" t="s">
        <v>941</v>
      </c>
      <c r="AA172" s="99" t="s">
        <v>937</v>
      </c>
      <c r="AB172" s="99" t="s">
        <v>938</v>
      </c>
      <c r="AC172" s="99" t="s">
        <v>557</v>
      </c>
      <c r="AD172" s="99" t="s">
        <v>557</v>
      </c>
      <c r="AE172" s="99" t="s">
        <v>557</v>
      </c>
      <c r="AF172" s="99" t="s">
        <v>557</v>
      </c>
      <c r="AG172" s="99" t="s">
        <v>943</v>
      </c>
      <c r="AH172" s="99" t="s">
        <v>557</v>
      </c>
      <c r="AI172" s="99" t="s">
        <v>557</v>
      </c>
      <c r="AJ172" s="99" t="s">
        <v>940</v>
      </c>
    </row>
    <row r="173" spans="1:37" ht="36.6" thickBot="1" x14ac:dyDescent="0.35">
      <c r="A173" s="97" t="s">
        <v>562</v>
      </c>
      <c r="B173" s="99" t="s">
        <v>912</v>
      </c>
      <c r="C173" s="115" t="s">
        <v>557</v>
      </c>
      <c r="D173" s="115" t="s">
        <v>557</v>
      </c>
      <c r="E173" s="99" t="s">
        <v>926</v>
      </c>
      <c r="F173" s="115" t="s">
        <v>557</v>
      </c>
      <c r="G173" s="115" t="s">
        <v>557</v>
      </c>
      <c r="H173" s="115" t="s">
        <v>557</v>
      </c>
      <c r="I173" s="115" t="s">
        <v>557</v>
      </c>
      <c r="J173" s="99" t="s">
        <v>924</v>
      </c>
      <c r="K173" s="115" t="s">
        <v>557</v>
      </c>
      <c r="L173" s="115" t="s">
        <v>557</v>
      </c>
      <c r="M173" s="99" t="s">
        <v>925</v>
      </c>
      <c r="N173" s="99" t="s">
        <v>557</v>
      </c>
      <c r="O173" s="115" t="s">
        <v>557</v>
      </c>
      <c r="P173" s="115" t="s">
        <v>557</v>
      </c>
      <c r="V173" s="97" t="s">
        <v>562</v>
      </c>
      <c r="W173" s="99" t="s">
        <v>557</v>
      </c>
      <c r="X173" s="99" t="s">
        <v>934</v>
      </c>
      <c r="Y173" s="99" t="s">
        <v>935</v>
      </c>
      <c r="Z173" s="99" t="s">
        <v>941</v>
      </c>
      <c r="AA173" s="99" t="s">
        <v>937</v>
      </c>
      <c r="AB173" s="99" t="s">
        <v>938</v>
      </c>
      <c r="AC173" s="99" t="s">
        <v>557</v>
      </c>
      <c r="AD173" s="99" t="s">
        <v>557</v>
      </c>
      <c r="AE173" s="99" t="s">
        <v>557</v>
      </c>
      <c r="AF173" s="99" t="s">
        <v>557</v>
      </c>
      <c r="AG173" s="99" t="s">
        <v>943</v>
      </c>
      <c r="AH173" s="99" t="s">
        <v>557</v>
      </c>
      <c r="AI173" s="99" t="s">
        <v>557</v>
      </c>
      <c r="AJ173" s="99" t="s">
        <v>940</v>
      </c>
    </row>
    <row r="174" spans="1:37" ht="36.6" thickBot="1" x14ac:dyDescent="0.35">
      <c r="A174" s="97" t="s">
        <v>563</v>
      </c>
      <c r="B174" s="99" t="s">
        <v>912</v>
      </c>
      <c r="C174" s="115" t="s">
        <v>557</v>
      </c>
      <c r="D174" s="115" t="s">
        <v>557</v>
      </c>
      <c r="E174" s="99" t="s">
        <v>926</v>
      </c>
      <c r="F174" s="115" t="s">
        <v>557</v>
      </c>
      <c r="G174" s="115" t="s">
        <v>557</v>
      </c>
      <c r="H174" s="115" t="s">
        <v>557</v>
      </c>
      <c r="I174" s="115" t="s">
        <v>557</v>
      </c>
      <c r="J174" s="99" t="s">
        <v>924</v>
      </c>
      <c r="K174" s="115" t="s">
        <v>557</v>
      </c>
      <c r="L174" s="115" t="s">
        <v>557</v>
      </c>
      <c r="M174" s="99" t="s">
        <v>925</v>
      </c>
      <c r="N174" s="99" t="s">
        <v>557</v>
      </c>
      <c r="O174" s="115" t="s">
        <v>557</v>
      </c>
      <c r="P174" s="115" t="s">
        <v>557</v>
      </c>
      <c r="V174" s="97" t="s">
        <v>563</v>
      </c>
      <c r="W174" s="99" t="s">
        <v>557</v>
      </c>
      <c r="X174" s="99" t="s">
        <v>934</v>
      </c>
      <c r="Y174" s="99" t="s">
        <v>935</v>
      </c>
      <c r="Z174" s="99" t="s">
        <v>941</v>
      </c>
      <c r="AA174" s="99" t="s">
        <v>937</v>
      </c>
      <c r="AB174" s="99" t="s">
        <v>938</v>
      </c>
      <c r="AC174" s="99" t="s">
        <v>557</v>
      </c>
      <c r="AD174" s="99" t="s">
        <v>557</v>
      </c>
      <c r="AE174" s="99" t="s">
        <v>557</v>
      </c>
      <c r="AF174" s="99" t="s">
        <v>557</v>
      </c>
      <c r="AG174" s="99" t="s">
        <v>944</v>
      </c>
      <c r="AH174" s="99" t="s">
        <v>557</v>
      </c>
      <c r="AI174" s="99" t="s">
        <v>557</v>
      </c>
      <c r="AJ174" s="99" t="s">
        <v>940</v>
      </c>
    </row>
    <row r="175" spans="1:37" ht="36.6" thickBot="1" x14ac:dyDescent="0.35">
      <c r="A175" s="97" t="s">
        <v>564</v>
      </c>
      <c r="B175" s="99" t="s">
        <v>912</v>
      </c>
      <c r="C175" s="115" t="s">
        <v>557</v>
      </c>
      <c r="D175" s="115" t="s">
        <v>557</v>
      </c>
      <c r="E175" s="99" t="s">
        <v>926</v>
      </c>
      <c r="F175" s="115" t="s">
        <v>557</v>
      </c>
      <c r="G175" s="115" t="s">
        <v>557</v>
      </c>
      <c r="H175" s="115" t="s">
        <v>557</v>
      </c>
      <c r="I175" s="115" t="s">
        <v>557</v>
      </c>
      <c r="J175" s="99" t="s">
        <v>924</v>
      </c>
      <c r="K175" s="115" t="s">
        <v>557</v>
      </c>
      <c r="L175" s="115" t="s">
        <v>557</v>
      </c>
      <c r="M175" s="99" t="s">
        <v>925</v>
      </c>
      <c r="N175" s="99" t="s">
        <v>557</v>
      </c>
      <c r="O175" s="115" t="s">
        <v>557</v>
      </c>
      <c r="P175" s="115" t="s">
        <v>557</v>
      </c>
      <c r="V175" s="97" t="s">
        <v>564</v>
      </c>
      <c r="W175" s="99" t="s">
        <v>557</v>
      </c>
      <c r="X175" s="99" t="s">
        <v>934</v>
      </c>
      <c r="Y175" s="99" t="s">
        <v>935</v>
      </c>
      <c r="Z175" s="99" t="s">
        <v>941</v>
      </c>
      <c r="AA175" s="99" t="s">
        <v>937</v>
      </c>
      <c r="AB175" s="99" t="s">
        <v>938</v>
      </c>
      <c r="AC175" s="99" t="s">
        <v>557</v>
      </c>
      <c r="AD175" s="99" t="s">
        <v>557</v>
      </c>
      <c r="AE175" s="99" t="s">
        <v>557</v>
      </c>
      <c r="AF175" s="99" t="s">
        <v>557</v>
      </c>
      <c r="AG175" s="99" t="s">
        <v>944</v>
      </c>
      <c r="AH175" s="99" t="s">
        <v>557</v>
      </c>
      <c r="AI175" s="99" t="s">
        <v>557</v>
      </c>
      <c r="AJ175" s="99" t="s">
        <v>940</v>
      </c>
    </row>
    <row r="176" spans="1:37" ht="36.6" thickBot="1" x14ac:dyDescent="0.35">
      <c r="A176" s="97" t="s">
        <v>565</v>
      </c>
      <c r="B176" s="99" t="s">
        <v>927</v>
      </c>
      <c r="C176" s="115" t="s">
        <v>557</v>
      </c>
      <c r="D176" s="115" t="s">
        <v>557</v>
      </c>
      <c r="E176" s="99" t="s">
        <v>926</v>
      </c>
      <c r="F176" s="115" t="s">
        <v>557</v>
      </c>
      <c r="G176" s="115" t="s">
        <v>557</v>
      </c>
      <c r="H176" s="115" t="s">
        <v>557</v>
      </c>
      <c r="I176" s="115" t="s">
        <v>557</v>
      </c>
      <c r="J176" s="99" t="s">
        <v>924</v>
      </c>
      <c r="K176" s="115" t="s">
        <v>557</v>
      </c>
      <c r="L176" s="115" t="s">
        <v>557</v>
      </c>
      <c r="M176" s="99" t="s">
        <v>925</v>
      </c>
      <c r="N176" s="99" t="s">
        <v>557</v>
      </c>
      <c r="O176" s="115" t="s">
        <v>557</v>
      </c>
      <c r="P176" s="115" t="s">
        <v>557</v>
      </c>
      <c r="V176" s="97" t="s">
        <v>565</v>
      </c>
      <c r="W176" s="99" t="s">
        <v>557</v>
      </c>
      <c r="X176" s="99" t="s">
        <v>934</v>
      </c>
      <c r="Y176" s="99" t="s">
        <v>935</v>
      </c>
      <c r="Z176" s="99" t="s">
        <v>941</v>
      </c>
      <c r="AA176" s="99" t="s">
        <v>937</v>
      </c>
      <c r="AB176" s="99" t="s">
        <v>938</v>
      </c>
      <c r="AC176" s="99" t="s">
        <v>557</v>
      </c>
      <c r="AD176" s="99" t="s">
        <v>557</v>
      </c>
      <c r="AE176" s="99" t="s">
        <v>557</v>
      </c>
      <c r="AF176" s="99" t="s">
        <v>557</v>
      </c>
      <c r="AG176" s="99" t="s">
        <v>944</v>
      </c>
      <c r="AH176" s="99" t="s">
        <v>557</v>
      </c>
      <c r="AI176" s="99" t="s">
        <v>557</v>
      </c>
      <c r="AJ176" s="99" t="s">
        <v>940</v>
      </c>
    </row>
    <row r="177" spans="1:36" ht="36.6" thickBot="1" x14ac:dyDescent="0.35">
      <c r="A177" s="97" t="s">
        <v>566</v>
      </c>
      <c r="B177" s="99" t="s">
        <v>927</v>
      </c>
      <c r="C177" s="115" t="s">
        <v>557</v>
      </c>
      <c r="D177" s="115" t="s">
        <v>557</v>
      </c>
      <c r="E177" s="99" t="s">
        <v>926</v>
      </c>
      <c r="F177" s="115" t="s">
        <v>557</v>
      </c>
      <c r="G177" s="115" t="s">
        <v>557</v>
      </c>
      <c r="H177" s="115" t="s">
        <v>557</v>
      </c>
      <c r="I177" s="115" t="s">
        <v>557</v>
      </c>
      <c r="J177" s="99" t="s">
        <v>924</v>
      </c>
      <c r="K177" s="115" t="s">
        <v>557</v>
      </c>
      <c r="L177" s="115" t="s">
        <v>557</v>
      </c>
      <c r="M177" s="99" t="s">
        <v>925</v>
      </c>
      <c r="N177" s="99" t="s">
        <v>557</v>
      </c>
      <c r="O177" s="115" t="s">
        <v>557</v>
      </c>
      <c r="P177" s="115" t="s">
        <v>557</v>
      </c>
      <c r="V177" s="97" t="s">
        <v>566</v>
      </c>
      <c r="W177" s="99" t="s">
        <v>557</v>
      </c>
      <c r="X177" s="99" t="s">
        <v>934</v>
      </c>
      <c r="Y177" s="99" t="s">
        <v>935</v>
      </c>
      <c r="Z177" s="99" t="s">
        <v>941</v>
      </c>
      <c r="AA177" s="99" t="s">
        <v>937</v>
      </c>
      <c r="AB177" s="99" t="s">
        <v>938</v>
      </c>
      <c r="AC177" s="99" t="s">
        <v>557</v>
      </c>
      <c r="AD177" s="99" t="s">
        <v>557</v>
      </c>
      <c r="AE177" s="99" t="s">
        <v>557</v>
      </c>
      <c r="AF177" s="99" t="s">
        <v>557</v>
      </c>
      <c r="AG177" s="99" t="s">
        <v>944</v>
      </c>
      <c r="AH177" s="99" t="s">
        <v>557</v>
      </c>
      <c r="AI177" s="99" t="s">
        <v>557</v>
      </c>
      <c r="AJ177" s="99" t="s">
        <v>940</v>
      </c>
    </row>
    <row r="178" spans="1:36" ht="36.6" thickBot="1" x14ac:dyDescent="0.35">
      <c r="A178" s="97" t="s">
        <v>567</v>
      </c>
      <c r="B178" s="99" t="s">
        <v>928</v>
      </c>
      <c r="C178" s="115" t="s">
        <v>557</v>
      </c>
      <c r="D178" s="115" t="s">
        <v>557</v>
      </c>
      <c r="E178" s="99" t="s">
        <v>926</v>
      </c>
      <c r="F178" s="115" t="s">
        <v>557</v>
      </c>
      <c r="G178" s="115" t="s">
        <v>557</v>
      </c>
      <c r="H178" s="115" t="s">
        <v>557</v>
      </c>
      <c r="I178" s="115" t="s">
        <v>557</v>
      </c>
      <c r="J178" s="99" t="s">
        <v>924</v>
      </c>
      <c r="K178" s="115" t="s">
        <v>557</v>
      </c>
      <c r="L178" s="115" t="s">
        <v>557</v>
      </c>
      <c r="M178" s="99" t="s">
        <v>925</v>
      </c>
      <c r="N178" s="99" t="s">
        <v>557</v>
      </c>
      <c r="O178" s="115" t="s">
        <v>557</v>
      </c>
      <c r="P178" s="115" t="s">
        <v>557</v>
      </c>
      <c r="V178" s="97" t="s">
        <v>567</v>
      </c>
      <c r="W178" s="99" t="s">
        <v>557</v>
      </c>
      <c r="X178" s="99" t="s">
        <v>934</v>
      </c>
      <c r="Y178" s="99" t="s">
        <v>935</v>
      </c>
      <c r="Z178" s="99" t="s">
        <v>941</v>
      </c>
      <c r="AA178" s="99" t="s">
        <v>937</v>
      </c>
      <c r="AB178" s="99" t="s">
        <v>938</v>
      </c>
      <c r="AC178" s="99" t="s">
        <v>557</v>
      </c>
      <c r="AD178" s="99" t="s">
        <v>557</v>
      </c>
      <c r="AE178" s="99" t="s">
        <v>557</v>
      </c>
      <c r="AF178" s="99" t="s">
        <v>557</v>
      </c>
      <c r="AG178" s="99" t="s">
        <v>944</v>
      </c>
      <c r="AH178" s="99" t="s">
        <v>557</v>
      </c>
      <c r="AI178" s="99" t="s">
        <v>557</v>
      </c>
      <c r="AJ178" s="99" t="s">
        <v>940</v>
      </c>
    </row>
    <row r="179" spans="1:36" ht="36.6" thickBot="1" x14ac:dyDescent="0.35">
      <c r="A179" s="97" t="s">
        <v>568</v>
      </c>
      <c r="B179" s="99" t="s">
        <v>928</v>
      </c>
      <c r="C179" s="115" t="s">
        <v>557</v>
      </c>
      <c r="D179" s="115" t="s">
        <v>557</v>
      </c>
      <c r="E179" s="99" t="s">
        <v>926</v>
      </c>
      <c r="F179" s="115" t="s">
        <v>557</v>
      </c>
      <c r="G179" s="115" t="s">
        <v>557</v>
      </c>
      <c r="H179" s="115" t="s">
        <v>557</v>
      </c>
      <c r="I179" s="115" t="s">
        <v>557</v>
      </c>
      <c r="J179" s="99" t="s">
        <v>924</v>
      </c>
      <c r="K179" s="115" t="s">
        <v>557</v>
      </c>
      <c r="L179" s="115" t="s">
        <v>557</v>
      </c>
      <c r="M179" s="99" t="s">
        <v>925</v>
      </c>
      <c r="N179" s="99" t="s">
        <v>557</v>
      </c>
      <c r="O179" s="115" t="s">
        <v>557</v>
      </c>
      <c r="P179" s="115" t="s">
        <v>557</v>
      </c>
      <c r="V179" s="97" t="s">
        <v>568</v>
      </c>
      <c r="W179" s="99" t="s">
        <v>557</v>
      </c>
      <c r="X179" s="99" t="s">
        <v>934</v>
      </c>
      <c r="Y179" s="99" t="s">
        <v>935</v>
      </c>
      <c r="Z179" s="99" t="s">
        <v>941</v>
      </c>
      <c r="AA179" s="99" t="s">
        <v>937</v>
      </c>
      <c r="AB179" s="99" t="s">
        <v>938</v>
      </c>
      <c r="AC179" s="99" t="s">
        <v>557</v>
      </c>
      <c r="AD179" s="99" t="s">
        <v>557</v>
      </c>
      <c r="AE179" s="99" t="s">
        <v>557</v>
      </c>
      <c r="AF179" s="99" t="s">
        <v>557</v>
      </c>
      <c r="AG179" s="99" t="s">
        <v>944</v>
      </c>
      <c r="AH179" s="99" t="s">
        <v>557</v>
      </c>
      <c r="AI179" s="99" t="s">
        <v>557</v>
      </c>
      <c r="AJ179" s="99" t="s">
        <v>940</v>
      </c>
    </row>
    <row r="180" spans="1:36" ht="36.6" thickBot="1" x14ac:dyDescent="0.35">
      <c r="A180" s="97" t="s">
        <v>569</v>
      </c>
      <c r="B180" s="99" t="s">
        <v>928</v>
      </c>
      <c r="C180" s="115" t="s">
        <v>557</v>
      </c>
      <c r="D180" s="115" t="s">
        <v>557</v>
      </c>
      <c r="E180" s="99" t="s">
        <v>926</v>
      </c>
      <c r="F180" s="115" t="s">
        <v>557</v>
      </c>
      <c r="G180" s="115" t="s">
        <v>557</v>
      </c>
      <c r="H180" s="115" t="s">
        <v>557</v>
      </c>
      <c r="I180" s="115" t="s">
        <v>557</v>
      </c>
      <c r="J180" s="99" t="s">
        <v>924</v>
      </c>
      <c r="K180" s="115" t="s">
        <v>557</v>
      </c>
      <c r="L180" s="115" t="s">
        <v>557</v>
      </c>
      <c r="M180" s="99" t="s">
        <v>925</v>
      </c>
      <c r="N180" s="99" t="s">
        <v>557</v>
      </c>
      <c r="O180" s="115" t="s">
        <v>557</v>
      </c>
      <c r="P180" s="115" t="s">
        <v>557</v>
      </c>
      <c r="V180" s="97" t="s">
        <v>569</v>
      </c>
      <c r="W180" s="99" t="s">
        <v>557</v>
      </c>
      <c r="X180" s="99" t="s">
        <v>934</v>
      </c>
      <c r="Y180" s="99" t="s">
        <v>935</v>
      </c>
      <c r="Z180" s="99" t="s">
        <v>941</v>
      </c>
      <c r="AA180" s="99" t="s">
        <v>937</v>
      </c>
      <c r="AB180" s="99" t="s">
        <v>938</v>
      </c>
      <c r="AC180" s="99" t="s">
        <v>557</v>
      </c>
      <c r="AD180" s="99" t="s">
        <v>557</v>
      </c>
      <c r="AE180" s="99" t="s">
        <v>557</v>
      </c>
      <c r="AF180" s="99" t="s">
        <v>557</v>
      </c>
      <c r="AG180" s="99" t="s">
        <v>944</v>
      </c>
      <c r="AH180" s="99" t="s">
        <v>557</v>
      </c>
      <c r="AI180" s="99" t="s">
        <v>557</v>
      </c>
      <c r="AJ180" s="99" t="s">
        <v>940</v>
      </c>
    </row>
    <row r="181" spans="1:36" ht="36.6" thickBot="1" x14ac:dyDescent="0.35">
      <c r="A181" s="97" t="s">
        <v>570</v>
      </c>
      <c r="B181" s="99" t="s">
        <v>928</v>
      </c>
      <c r="C181" s="115" t="s">
        <v>557</v>
      </c>
      <c r="D181" s="115" t="s">
        <v>557</v>
      </c>
      <c r="E181" s="99" t="s">
        <v>926</v>
      </c>
      <c r="F181" s="115" t="s">
        <v>557</v>
      </c>
      <c r="G181" s="115" t="s">
        <v>557</v>
      </c>
      <c r="H181" s="115" t="s">
        <v>557</v>
      </c>
      <c r="I181" s="115" t="s">
        <v>557</v>
      </c>
      <c r="J181" s="99" t="s">
        <v>924</v>
      </c>
      <c r="K181" s="115" t="s">
        <v>557</v>
      </c>
      <c r="L181" s="115" t="s">
        <v>557</v>
      </c>
      <c r="M181" s="99" t="s">
        <v>925</v>
      </c>
      <c r="N181" s="99" t="s">
        <v>557</v>
      </c>
      <c r="O181" s="115" t="s">
        <v>557</v>
      </c>
      <c r="P181" s="115" t="s">
        <v>557</v>
      </c>
      <c r="V181" s="97" t="s">
        <v>570</v>
      </c>
      <c r="W181" s="99" t="s">
        <v>557</v>
      </c>
      <c r="X181" s="99" t="s">
        <v>934</v>
      </c>
      <c r="Y181" s="99" t="s">
        <v>935</v>
      </c>
      <c r="Z181" s="99" t="s">
        <v>941</v>
      </c>
      <c r="AA181" s="99" t="s">
        <v>937</v>
      </c>
      <c r="AB181" s="99" t="s">
        <v>938</v>
      </c>
      <c r="AC181" s="99" t="s">
        <v>557</v>
      </c>
      <c r="AD181" s="99" t="s">
        <v>557</v>
      </c>
      <c r="AE181" s="99" t="s">
        <v>557</v>
      </c>
      <c r="AF181" s="99" t="s">
        <v>557</v>
      </c>
      <c r="AG181" s="99" t="s">
        <v>944</v>
      </c>
      <c r="AH181" s="99" t="s">
        <v>557</v>
      </c>
      <c r="AI181" s="99" t="s">
        <v>557</v>
      </c>
      <c r="AJ181" s="99" t="s">
        <v>940</v>
      </c>
    </row>
    <row r="182" spans="1:36" ht="36.6" thickBot="1" x14ac:dyDescent="0.35">
      <c r="A182" s="97" t="s">
        <v>571</v>
      </c>
      <c r="B182" s="99" t="s">
        <v>928</v>
      </c>
      <c r="C182" s="115" t="s">
        <v>557</v>
      </c>
      <c r="D182" s="115" t="s">
        <v>557</v>
      </c>
      <c r="E182" s="99" t="s">
        <v>926</v>
      </c>
      <c r="F182" s="115" t="s">
        <v>557</v>
      </c>
      <c r="G182" s="115" t="s">
        <v>557</v>
      </c>
      <c r="H182" s="115" t="s">
        <v>557</v>
      </c>
      <c r="I182" s="115" t="s">
        <v>557</v>
      </c>
      <c r="J182" s="99" t="s">
        <v>924</v>
      </c>
      <c r="K182" s="115" t="s">
        <v>557</v>
      </c>
      <c r="L182" s="115" t="s">
        <v>557</v>
      </c>
      <c r="M182" s="99" t="s">
        <v>925</v>
      </c>
      <c r="N182" s="99" t="s">
        <v>557</v>
      </c>
      <c r="O182" s="115" t="s">
        <v>557</v>
      </c>
      <c r="P182" s="115" t="s">
        <v>557</v>
      </c>
      <c r="V182" s="97" t="s">
        <v>571</v>
      </c>
      <c r="W182" s="99" t="s">
        <v>557</v>
      </c>
      <c r="X182" s="99" t="s">
        <v>934</v>
      </c>
      <c r="Y182" s="99" t="s">
        <v>935</v>
      </c>
      <c r="Z182" s="99" t="s">
        <v>941</v>
      </c>
      <c r="AA182" s="99" t="s">
        <v>937</v>
      </c>
      <c r="AB182" s="99" t="s">
        <v>938</v>
      </c>
      <c r="AC182" s="99" t="s">
        <v>557</v>
      </c>
      <c r="AD182" s="99" t="s">
        <v>557</v>
      </c>
      <c r="AE182" s="99" t="s">
        <v>557</v>
      </c>
      <c r="AF182" s="99" t="s">
        <v>557</v>
      </c>
      <c r="AG182" s="99" t="s">
        <v>944</v>
      </c>
      <c r="AH182" s="99" t="s">
        <v>557</v>
      </c>
      <c r="AI182" s="99" t="s">
        <v>557</v>
      </c>
      <c r="AJ182" s="99" t="s">
        <v>940</v>
      </c>
    </row>
    <row r="183" spans="1:36" ht="36.6" thickBot="1" x14ac:dyDescent="0.35">
      <c r="A183" s="97" t="s">
        <v>572</v>
      </c>
      <c r="B183" s="99" t="s">
        <v>928</v>
      </c>
      <c r="C183" s="115" t="s">
        <v>557</v>
      </c>
      <c r="D183" s="115" t="s">
        <v>557</v>
      </c>
      <c r="E183" s="99" t="s">
        <v>926</v>
      </c>
      <c r="F183" s="115" t="s">
        <v>557</v>
      </c>
      <c r="G183" s="115" t="s">
        <v>557</v>
      </c>
      <c r="H183" s="115" t="s">
        <v>557</v>
      </c>
      <c r="I183" s="115" t="s">
        <v>557</v>
      </c>
      <c r="J183" s="99" t="s">
        <v>924</v>
      </c>
      <c r="K183" s="115" t="s">
        <v>557</v>
      </c>
      <c r="L183" s="115" t="s">
        <v>557</v>
      </c>
      <c r="M183" s="99" t="s">
        <v>925</v>
      </c>
      <c r="N183" s="99" t="s">
        <v>557</v>
      </c>
      <c r="O183" s="115" t="s">
        <v>557</v>
      </c>
      <c r="P183" s="115" t="s">
        <v>557</v>
      </c>
      <c r="V183" s="97" t="s">
        <v>572</v>
      </c>
      <c r="W183" s="99" t="s">
        <v>557</v>
      </c>
      <c r="X183" s="99" t="s">
        <v>934</v>
      </c>
      <c r="Y183" s="99" t="s">
        <v>935</v>
      </c>
      <c r="Z183" s="99" t="s">
        <v>941</v>
      </c>
      <c r="AA183" s="99" t="s">
        <v>937</v>
      </c>
      <c r="AB183" s="99" t="s">
        <v>938</v>
      </c>
      <c r="AC183" s="99" t="s">
        <v>557</v>
      </c>
      <c r="AD183" s="99" t="s">
        <v>557</v>
      </c>
      <c r="AE183" s="99" t="s">
        <v>557</v>
      </c>
      <c r="AF183" s="99" t="s">
        <v>557</v>
      </c>
      <c r="AG183" s="99" t="s">
        <v>944</v>
      </c>
      <c r="AH183" s="99" t="s">
        <v>557</v>
      </c>
      <c r="AI183" s="99" t="s">
        <v>557</v>
      </c>
      <c r="AJ183" s="99" t="s">
        <v>940</v>
      </c>
    </row>
    <row r="184" spans="1:36" ht="36.6" thickBot="1" x14ac:dyDescent="0.35">
      <c r="A184" s="97" t="s">
        <v>573</v>
      </c>
      <c r="B184" s="99" t="s">
        <v>928</v>
      </c>
      <c r="C184" s="115" t="s">
        <v>557</v>
      </c>
      <c r="D184" s="115" t="s">
        <v>557</v>
      </c>
      <c r="E184" s="99" t="s">
        <v>926</v>
      </c>
      <c r="F184" s="115" t="s">
        <v>557</v>
      </c>
      <c r="G184" s="115" t="s">
        <v>557</v>
      </c>
      <c r="H184" s="115" t="s">
        <v>557</v>
      </c>
      <c r="I184" s="115" t="s">
        <v>557</v>
      </c>
      <c r="J184" s="99" t="s">
        <v>924</v>
      </c>
      <c r="K184" s="115" t="s">
        <v>557</v>
      </c>
      <c r="L184" s="115" t="s">
        <v>557</v>
      </c>
      <c r="M184" s="99" t="s">
        <v>929</v>
      </c>
      <c r="N184" s="99" t="s">
        <v>557</v>
      </c>
      <c r="O184" s="115" t="s">
        <v>557</v>
      </c>
      <c r="P184" s="115" t="s">
        <v>557</v>
      </c>
      <c r="V184" s="97" t="s">
        <v>573</v>
      </c>
      <c r="W184" s="99" t="s">
        <v>557</v>
      </c>
      <c r="X184" s="99" t="s">
        <v>934</v>
      </c>
      <c r="Y184" s="99" t="s">
        <v>935</v>
      </c>
      <c r="Z184" s="99" t="s">
        <v>941</v>
      </c>
      <c r="AA184" s="99" t="s">
        <v>937</v>
      </c>
      <c r="AB184" s="99" t="s">
        <v>938</v>
      </c>
      <c r="AC184" s="99" t="s">
        <v>557</v>
      </c>
      <c r="AD184" s="99" t="s">
        <v>557</v>
      </c>
      <c r="AE184" s="99" t="s">
        <v>557</v>
      </c>
      <c r="AF184" s="99" t="s">
        <v>557</v>
      </c>
      <c r="AG184" s="99" t="s">
        <v>944</v>
      </c>
      <c r="AH184" s="99" t="s">
        <v>557</v>
      </c>
      <c r="AI184" s="99" t="s">
        <v>557</v>
      </c>
      <c r="AJ184" s="99" t="s">
        <v>940</v>
      </c>
    </row>
    <row r="185" spans="1:36" ht="36.6" thickBot="1" x14ac:dyDescent="0.35">
      <c r="A185" s="97" t="s">
        <v>574</v>
      </c>
      <c r="B185" s="99" t="s">
        <v>928</v>
      </c>
      <c r="C185" s="115" t="s">
        <v>557</v>
      </c>
      <c r="D185" s="115" t="s">
        <v>557</v>
      </c>
      <c r="E185" s="99" t="s">
        <v>926</v>
      </c>
      <c r="F185" s="115" t="s">
        <v>557</v>
      </c>
      <c r="G185" s="115" t="s">
        <v>557</v>
      </c>
      <c r="H185" s="115" t="s">
        <v>557</v>
      </c>
      <c r="I185" s="115" t="s">
        <v>557</v>
      </c>
      <c r="J185" s="99" t="s">
        <v>557</v>
      </c>
      <c r="K185" s="115" t="s">
        <v>557</v>
      </c>
      <c r="L185" s="115" t="s">
        <v>557</v>
      </c>
      <c r="M185" s="99" t="s">
        <v>929</v>
      </c>
      <c r="N185" s="99" t="s">
        <v>557</v>
      </c>
      <c r="O185" s="115" t="s">
        <v>557</v>
      </c>
      <c r="P185" s="115" t="s">
        <v>557</v>
      </c>
      <c r="V185" s="97" t="s">
        <v>574</v>
      </c>
      <c r="W185" s="99" t="s">
        <v>557</v>
      </c>
      <c r="X185" s="99" t="s">
        <v>934</v>
      </c>
      <c r="Y185" s="99" t="s">
        <v>935</v>
      </c>
      <c r="Z185" s="99" t="s">
        <v>941</v>
      </c>
      <c r="AA185" s="99" t="s">
        <v>937</v>
      </c>
      <c r="AB185" s="99" t="s">
        <v>938</v>
      </c>
      <c r="AC185" s="99" t="s">
        <v>557</v>
      </c>
      <c r="AD185" s="99" t="s">
        <v>557</v>
      </c>
      <c r="AE185" s="99" t="s">
        <v>557</v>
      </c>
      <c r="AF185" s="99" t="s">
        <v>557</v>
      </c>
      <c r="AG185" s="99" t="s">
        <v>944</v>
      </c>
      <c r="AH185" s="99" t="s">
        <v>557</v>
      </c>
      <c r="AI185" s="99" t="s">
        <v>557</v>
      </c>
      <c r="AJ185" s="99" t="s">
        <v>940</v>
      </c>
    </row>
    <row r="186" spans="1:36" ht="36.6" thickBot="1" x14ac:dyDescent="0.35">
      <c r="A186" s="97" t="s">
        <v>575</v>
      </c>
      <c r="B186" s="99" t="s">
        <v>928</v>
      </c>
      <c r="C186" s="115" t="s">
        <v>557</v>
      </c>
      <c r="D186" s="115" t="s">
        <v>557</v>
      </c>
      <c r="E186" s="99" t="s">
        <v>926</v>
      </c>
      <c r="F186" s="115" t="s">
        <v>557</v>
      </c>
      <c r="G186" s="115" t="s">
        <v>557</v>
      </c>
      <c r="H186" s="115" t="s">
        <v>557</v>
      </c>
      <c r="I186" s="115" t="s">
        <v>557</v>
      </c>
      <c r="J186" s="99" t="s">
        <v>557</v>
      </c>
      <c r="K186" s="115" t="s">
        <v>557</v>
      </c>
      <c r="L186" s="115" t="s">
        <v>557</v>
      </c>
      <c r="M186" s="99" t="s">
        <v>929</v>
      </c>
      <c r="N186" s="99" t="s">
        <v>557</v>
      </c>
      <c r="O186" s="115" t="s">
        <v>557</v>
      </c>
      <c r="P186" s="115" t="s">
        <v>557</v>
      </c>
      <c r="V186" s="97" t="s">
        <v>575</v>
      </c>
      <c r="W186" s="99" t="s">
        <v>557</v>
      </c>
      <c r="X186" s="99" t="s">
        <v>934</v>
      </c>
      <c r="Y186" s="99" t="s">
        <v>935</v>
      </c>
      <c r="Z186" s="99" t="s">
        <v>941</v>
      </c>
      <c r="AA186" s="99" t="s">
        <v>937</v>
      </c>
      <c r="AB186" s="99" t="s">
        <v>938</v>
      </c>
      <c r="AC186" s="99" t="s">
        <v>557</v>
      </c>
      <c r="AD186" s="99" t="s">
        <v>557</v>
      </c>
      <c r="AE186" s="99" t="s">
        <v>557</v>
      </c>
      <c r="AF186" s="99" t="s">
        <v>557</v>
      </c>
      <c r="AG186" s="99" t="s">
        <v>944</v>
      </c>
      <c r="AH186" s="99" t="s">
        <v>557</v>
      </c>
      <c r="AI186" s="99" t="s">
        <v>557</v>
      </c>
      <c r="AJ186" s="99" t="s">
        <v>940</v>
      </c>
    </row>
    <row r="187" spans="1:36" ht="36.6" thickBot="1" x14ac:dyDescent="0.35">
      <c r="A187" s="97" t="s">
        <v>576</v>
      </c>
      <c r="B187" s="99" t="s">
        <v>928</v>
      </c>
      <c r="C187" s="115" t="s">
        <v>557</v>
      </c>
      <c r="D187" s="115" t="s">
        <v>557</v>
      </c>
      <c r="E187" s="99" t="s">
        <v>926</v>
      </c>
      <c r="F187" s="115" t="s">
        <v>557</v>
      </c>
      <c r="G187" s="115" t="s">
        <v>557</v>
      </c>
      <c r="H187" s="115" t="s">
        <v>557</v>
      </c>
      <c r="I187" s="115" t="s">
        <v>557</v>
      </c>
      <c r="J187" s="99" t="s">
        <v>557</v>
      </c>
      <c r="K187" s="115" t="s">
        <v>557</v>
      </c>
      <c r="L187" s="115" t="s">
        <v>557</v>
      </c>
      <c r="M187" s="99" t="s">
        <v>929</v>
      </c>
      <c r="N187" s="99" t="s">
        <v>557</v>
      </c>
      <c r="O187" s="115" t="s">
        <v>557</v>
      </c>
      <c r="P187" s="115" t="s">
        <v>557</v>
      </c>
      <c r="V187" s="97" t="s">
        <v>576</v>
      </c>
      <c r="W187" s="99" t="s">
        <v>557</v>
      </c>
      <c r="X187" s="99" t="s">
        <v>934</v>
      </c>
      <c r="Y187" s="99" t="s">
        <v>935</v>
      </c>
      <c r="Z187" s="99" t="s">
        <v>941</v>
      </c>
      <c r="AA187" s="99" t="s">
        <v>937</v>
      </c>
      <c r="AB187" s="99" t="s">
        <v>938</v>
      </c>
      <c r="AC187" s="99" t="s">
        <v>557</v>
      </c>
      <c r="AD187" s="99" t="s">
        <v>557</v>
      </c>
      <c r="AE187" s="99" t="s">
        <v>557</v>
      </c>
      <c r="AF187" s="99" t="s">
        <v>557</v>
      </c>
      <c r="AG187" s="99" t="s">
        <v>944</v>
      </c>
      <c r="AH187" s="99" t="s">
        <v>557</v>
      </c>
      <c r="AI187" s="99" t="s">
        <v>557</v>
      </c>
      <c r="AJ187" s="99" t="s">
        <v>940</v>
      </c>
    </row>
    <row r="188" spans="1:36" ht="36.6" thickBot="1" x14ac:dyDescent="0.35">
      <c r="A188" s="97" t="s">
        <v>577</v>
      </c>
      <c r="B188" s="99" t="s">
        <v>928</v>
      </c>
      <c r="C188" s="115" t="s">
        <v>557</v>
      </c>
      <c r="D188" s="115" t="s">
        <v>557</v>
      </c>
      <c r="E188" s="99" t="s">
        <v>926</v>
      </c>
      <c r="F188" s="115" t="s">
        <v>557</v>
      </c>
      <c r="G188" s="115" t="s">
        <v>557</v>
      </c>
      <c r="H188" s="115" t="s">
        <v>557</v>
      </c>
      <c r="I188" s="115" t="s">
        <v>557</v>
      </c>
      <c r="J188" s="99" t="s">
        <v>557</v>
      </c>
      <c r="K188" s="115" t="s">
        <v>557</v>
      </c>
      <c r="L188" s="115" t="s">
        <v>557</v>
      </c>
      <c r="M188" s="99" t="s">
        <v>929</v>
      </c>
      <c r="N188" s="99" t="s">
        <v>557</v>
      </c>
      <c r="O188" s="115" t="s">
        <v>557</v>
      </c>
      <c r="P188" s="115" t="s">
        <v>557</v>
      </c>
      <c r="V188" s="97" t="s">
        <v>577</v>
      </c>
      <c r="W188" s="99" t="s">
        <v>557</v>
      </c>
      <c r="X188" s="99" t="s">
        <v>934</v>
      </c>
      <c r="Y188" s="99" t="s">
        <v>945</v>
      </c>
      <c r="Z188" s="99" t="s">
        <v>941</v>
      </c>
      <c r="AA188" s="99" t="s">
        <v>557</v>
      </c>
      <c r="AB188" s="99" t="s">
        <v>938</v>
      </c>
      <c r="AC188" s="99" t="s">
        <v>557</v>
      </c>
      <c r="AD188" s="99" t="s">
        <v>557</v>
      </c>
      <c r="AE188" s="99" t="s">
        <v>557</v>
      </c>
      <c r="AF188" s="99" t="s">
        <v>557</v>
      </c>
      <c r="AG188" s="99" t="s">
        <v>944</v>
      </c>
      <c r="AH188" s="99" t="s">
        <v>557</v>
      </c>
      <c r="AI188" s="99" t="s">
        <v>557</v>
      </c>
      <c r="AJ188" s="99" t="s">
        <v>940</v>
      </c>
    </row>
    <row r="189" spans="1:36" ht="36.6" thickBot="1" x14ac:dyDescent="0.35">
      <c r="A189" s="97" t="s">
        <v>578</v>
      </c>
      <c r="B189" s="99" t="s">
        <v>928</v>
      </c>
      <c r="C189" s="115" t="s">
        <v>557</v>
      </c>
      <c r="D189" s="115" t="s">
        <v>557</v>
      </c>
      <c r="E189" s="99" t="s">
        <v>926</v>
      </c>
      <c r="F189" s="115" t="s">
        <v>557</v>
      </c>
      <c r="G189" s="115" t="s">
        <v>557</v>
      </c>
      <c r="H189" s="115" t="s">
        <v>557</v>
      </c>
      <c r="I189" s="115" t="s">
        <v>557</v>
      </c>
      <c r="J189" s="99" t="s">
        <v>557</v>
      </c>
      <c r="K189" s="115" t="s">
        <v>557</v>
      </c>
      <c r="L189" s="115" t="s">
        <v>557</v>
      </c>
      <c r="M189" s="99" t="s">
        <v>929</v>
      </c>
      <c r="N189" s="99" t="s">
        <v>557</v>
      </c>
      <c r="O189" s="115" t="s">
        <v>557</v>
      </c>
      <c r="P189" s="115" t="s">
        <v>557</v>
      </c>
      <c r="V189" s="97" t="s">
        <v>578</v>
      </c>
      <c r="W189" s="99" t="s">
        <v>557</v>
      </c>
      <c r="X189" s="99" t="s">
        <v>934</v>
      </c>
      <c r="Y189" s="99" t="s">
        <v>945</v>
      </c>
      <c r="Z189" s="99" t="s">
        <v>941</v>
      </c>
      <c r="AA189" s="99" t="s">
        <v>557</v>
      </c>
      <c r="AB189" s="99" t="s">
        <v>938</v>
      </c>
      <c r="AC189" s="99" t="s">
        <v>557</v>
      </c>
      <c r="AD189" s="99" t="s">
        <v>557</v>
      </c>
      <c r="AE189" s="99" t="s">
        <v>557</v>
      </c>
      <c r="AF189" s="99" t="s">
        <v>557</v>
      </c>
      <c r="AG189" s="99" t="s">
        <v>944</v>
      </c>
      <c r="AH189" s="99" t="s">
        <v>557</v>
      </c>
      <c r="AI189" s="99" t="s">
        <v>557</v>
      </c>
      <c r="AJ189" s="99" t="s">
        <v>940</v>
      </c>
    </row>
    <row r="190" spans="1:36" ht="36.6" thickBot="1" x14ac:dyDescent="0.35">
      <c r="A190" s="97" t="s">
        <v>579</v>
      </c>
      <c r="B190" s="99" t="s">
        <v>928</v>
      </c>
      <c r="C190" s="115" t="s">
        <v>557</v>
      </c>
      <c r="D190" s="115" t="s">
        <v>557</v>
      </c>
      <c r="E190" s="99" t="s">
        <v>926</v>
      </c>
      <c r="F190" s="115" t="s">
        <v>557</v>
      </c>
      <c r="G190" s="115" t="s">
        <v>557</v>
      </c>
      <c r="H190" s="115" t="s">
        <v>557</v>
      </c>
      <c r="I190" s="115" t="s">
        <v>557</v>
      </c>
      <c r="J190" s="99" t="s">
        <v>557</v>
      </c>
      <c r="K190" s="115" t="s">
        <v>557</v>
      </c>
      <c r="L190" s="115" t="s">
        <v>557</v>
      </c>
      <c r="M190" s="99" t="s">
        <v>929</v>
      </c>
      <c r="N190" s="99" t="s">
        <v>557</v>
      </c>
      <c r="O190" s="115" t="s">
        <v>557</v>
      </c>
      <c r="P190" s="115" t="s">
        <v>557</v>
      </c>
      <c r="V190" s="97" t="s">
        <v>579</v>
      </c>
      <c r="W190" s="99" t="s">
        <v>557</v>
      </c>
      <c r="X190" s="99" t="s">
        <v>934</v>
      </c>
      <c r="Y190" s="99" t="s">
        <v>945</v>
      </c>
      <c r="Z190" s="99" t="s">
        <v>941</v>
      </c>
      <c r="AA190" s="99" t="s">
        <v>557</v>
      </c>
      <c r="AB190" s="99" t="s">
        <v>938</v>
      </c>
      <c r="AC190" s="99" t="s">
        <v>557</v>
      </c>
      <c r="AD190" s="99" t="s">
        <v>557</v>
      </c>
      <c r="AE190" s="99" t="s">
        <v>557</v>
      </c>
      <c r="AF190" s="99" t="s">
        <v>557</v>
      </c>
      <c r="AG190" s="99" t="s">
        <v>944</v>
      </c>
      <c r="AH190" s="99" t="s">
        <v>557</v>
      </c>
      <c r="AI190" s="99" t="s">
        <v>557</v>
      </c>
      <c r="AJ190" s="99" t="s">
        <v>940</v>
      </c>
    </row>
    <row r="191" spans="1:36" ht="36.6" thickBot="1" x14ac:dyDescent="0.35">
      <c r="A191" s="97" t="s">
        <v>580</v>
      </c>
      <c r="B191" s="99" t="s">
        <v>928</v>
      </c>
      <c r="C191" s="115" t="s">
        <v>557</v>
      </c>
      <c r="D191" s="115" t="s">
        <v>557</v>
      </c>
      <c r="E191" s="99" t="s">
        <v>557</v>
      </c>
      <c r="F191" s="115" t="s">
        <v>557</v>
      </c>
      <c r="G191" s="115" t="s">
        <v>557</v>
      </c>
      <c r="H191" s="115" t="s">
        <v>557</v>
      </c>
      <c r="I191" s="115" t="s">
        <v>557</v>
      </c>
      <c r="J191" s="99" t="s">
        <v>557</v>
      </c>
      <c r="K191" s="115" t="s">
        <v>557</v>
      </c>
      <c r="L191" s="115" t="s">
        <v>557</v>
      </c>
      <c r="M191" s="99" t="s">
        <v>929</v>
      </c>
      <c r="N191" s="99" t="s">
        <v>557</v>
      </c>
      <c r="O191" s="115" t="s">
        <v>557</v>
      </c>
      <c r="P191" s="115" t="s">
        <v>557</v>
      </c>
      <c r="V191" s="97" t="s">
        <v>580</v>
      </c>
      <c r="W191" s="99" t="s">
        <v>557</v>
      </c>
      <c r="X191" s="99" t="s">
        <v>934</v>
      </c>
      <c r="Y191" s="99" t="s">
        <v>946</v>
      </c>
      <c r="Z191" s="99" t="s">
        <v>941</v>
      </c>
      <c r="AA191" s="99" t="s">
        <v>557</v>
      </c>
      <c r="AB191" s="99" t="s">
        <v>938</v>
      </c>
      <c r="AC191" s="99" t="s">
        <v>557</v>
      </c>
      <c r="AD191" s="99" t="s">
        <v>557</v>
      </c>
      <c r="AE191" s="99" t="s">
        <v>557</v>
      </c>
      <c r="AF191" s="99" t="s">
        <v>557</v>
      </c>
      <c r="AG191" s="99" t="s">
        <v>944</v>
      </c>
      <c r="AH191" s="99" t="s">
        <v>557</v>
      </c>
      <c r="AI191" s="99" t="s">
        <v>557</v>
      </c>
      <c r="AJ191" s="99" t="s">
        <v>940</v>
      </c>
    </row>
    <row r="192" spans="1:36" ht="36.6" thickBot="1" x14ac:dyDescent="0.35">
      <c r="A192" s="97" t="s">
        <v>581</v>
      </c>
      <c r="B192" s="99" t="s">
        <v>928</v>
      </c>
      <c r="C192" s="115" t="s">
        <v>557</v>
      </c>
      <c r="D192" s="115" t="s">
        <v>557</v>
      </c>
      <c r="E192" s="99" t="s">
        <v>557</v>
      </c>
      <c r="F192" s="115" t="s">
        <v>557</v>
      </c>
      <c r="G192" s="115" t="s">
        <v>557</v>
      </c>
      <c r="H192" s="115" t="s">
        <v>557</v>
      </c>
      <c r="I192" s="115" t="s">
        <v>557</v>
      </c>
      <c r="J192" s="99" t="s">
        <v>557</v>
      </c>
      <c r="K192" s="115" t="s">
        <v>557</v>
      </c>
      <c r="L192" s="115" t="s">
        <v>557</v>
      </c>
      <c r="M192" s="99" t="s">
        <v>930</v>
      </c>
      <c r="N192" s="99" t="s">
        <v>557</v>
      </c>
      <c r="O192" s="115" t="s">
        <v>557</v>
      </c>
      <c r="P192" s="115" t="s">
        <v>557</v>
      </c>
      <c r="V192" s="97" t="s">
        <v>581</v>
      </c>
      <c r="W192" s="99" t="s">
        <v>557</v>
      </c>
      <c r="X192" s="99" t="s">
        <v>934</v>
      </c>
      <c r="Y192" s="99" t="s">
        <v>946</v>
      </c>
      <c r="Z192" s="99" t="s">
        <v>941</v>
      </c>
      <c r="AA192" s="99" t="s">
        <v>557</v>
      </c>
      <c r="AB192" s="99" t="s">
        <v>938</v>
      </c>
      <c r="AC192" s="99" t="s">
        <v>557</v>
      </c>
      <c r="AD192" s="99" t="s">
        <v>557</v>
      </c>
      <c r="AE192" s="99" t="s">
        <v>557</v>
      </c>
      <c r="AF192" s="99" t="s">
        <v>557</v>
      </c>
      <c r="AG192" s="99" t="s">
        <v>944</v>
      </c>
      <c r="AH192" s="99" t="s">
        <v>557</v>
      </c>
      <c r="AI192" s="99" t="s">
        <v>557</v>
      </c>
      <c r="AJ192" s="99" t="s">
        <v>940</v>
      </c>
    </row>
    <row r="193" spans="1:36" ht="36.6" thickBot="1" x14ac:dyDescent="0.35">
      <c r="A193" s="97" t="s">
        <v>582</v>
      </c>
      <c r="B193" s="99" t="s">
        <v>928</v>
      </c>
      <c r="C193" s="115" t="s">
        <v>557</v>
      </c>
      <c r="D193" s="115" t="s">
        <v>557</v>
      </c>
      <c r="E193" s="99" t="s">
        <v>557</v>
      </c>
      <c r="F193" s="115" t="s">
        <v>557</v>
      </c>
      <c r="G193" s="115" t="s">
        <v>557</v>
      </c>
      <c r="H193" s="115" t="s">
        <v>557</v>
      </c>
      <c r="I193" s="115" t="s">
        <v>557</v>
      </c>
      <c r="J193" s="99" t="s">
        <v>557</v>
      </c>
      <c r="K193" s="115" t="s">
        <v>557</v>
      </c>
      <c r="L193" s="115" t="s">
        <v>557</v>
      </c>
      <c r="M193" s="99" t="s">
        <v>930</v>
      </c>
      <c r="N193" s="99" t="s">
        <v>557</v>
      </c>
      <c r="O193" s="115" t="s">
        <v>557</v>
      </c>
      <c r="P193" s="115" t="s">
        <v>557</v>
      </c>
      <c r="V193" s="97" t="s">
        <v>582</v>
      </c>
      <c r="W193" s="99" t="s">
        <v>557</v>
      </c>
      <c r="X193" s="99" t="s">
        <v>934</v>
      </c>
      <c r="Y193" s="99" t="s">
        <v>946</v>
      </c>
      <c r="Z193" s="99" t="s">
        <v>941</v>
      </c>
      <c r="AA193" s="99" t="s">
        <v>557</v>
      </c>
      <c r="AB193" s="99" t="s">
        <v>938</v>
      </c>
      <c r="AC193" s="99" t="s">
        <v>557</v>
      </c>
      <c r="AD193" s="99" t="s">
        <v>557</v>
      </c>
      <c r="AE193" s="99" t="s">
        <v>557</v>
      </c>
      <c r="AF193" s="99" t="s">
        <v>557</v>
      </c>
      <c r="AG193" s="99" t="s">
        <v>944</v>
      </c>
      <c r="AH193" s="99" t="s">
        <v>557</v>
      </c>
      <c r="AI193" s="99" t="s">
        <v>557</v>
      </c>
      <c r="AJ193" s="99" t="s">
        <v>940</v>
      </c>
    </row>
    <row r="194" spans="1:36" ht="36.6" thickBot="1" x14ac:dyDescent="0.35">
      <c r="A194" s="97" t="s">
        <v>583</v>
      </c>
      <c r="B194" s="99" t="s">
        <v>928</v>
      </c>
      <c r="C194" s="115" t="s">
        <v>557</v>
      </c>
      <c r="D194" s="115" t="s">
        <v>557</v>
      </c>
      <c r="E194" s="99" t="s">
        <v>557</v>
      </c>
      <c r="F194" s="115" t="s">
        <v>557</v>
      </c>
      <c r="G194" s="115" t="s">
        <v>557</v>
      </c>
      <c r="H194" s="115" t="s">
        <v>557</v>
      </c>
      <c r="I194" s="115" t="s">
        <v>557</v>
      </c>
      <c r="J194" s="99" t="s">
        <v>557</v>
      </c>
      <c r="K194" s="115" t="s">
        <v>557</v>
      </c>
      <c r="L194" s="115" t="s">
        <v>557</v>
      </c>
      <c r="M194" s="99" t="s">
        <v>930</v>
      </c>
      <c r="N194" s="99" t="s">
        <v>557</v>
      </c>
      <c r="O194" s="115" t="s">
        <v>557</v>
      </c>
      <c r="P194" s="115" t="s">
        <v>557</v>
      </c>
      <c r="V194" s="97" t="s">
        <v>583</v>
      </c>
      <c r="W194" s="99" t="s">
        <v>557</v>
      </c>
      <c r="X194" s="99" t="s">
        <v>934</v>
      </c>
      <c r="Y194" s="99" t="s">
        <v>946</v>
      </c>
      <c r="Z194" s="99" t="s">
        <v>941</v>
      </c>
      <c r="AA194" s="99" t="s">
        <v>557</v>
      </c>
      <c r="AB194" s="99" t="s">
        <v>938</v>
      </c>
      <c r="AC194" s="99" t="s">
        <v>557</v>
      </c>
      <c r="AD194" s="99" t="s">
        <v>557</v>
      </c>
      <c r="AE194" s="99" t="s">
        <v>557</v>
      </c>
      <c r="AF194" s="99" t="s">
        <v>557</v>
      </c>
      <c r="AG194" s="99" t="s">
        <v>944</v>
      </c>
      <c r="AH194" s="99" t="s">
        <v>557</v>
      </c>
      <c r="AI194" s="99" t="s">
        <v>557</v>
      </c>
      <c r="AJ194" s="99" t="s">
        <v>940</v>
      </c>
    </row>
    <row r="195" spans="1:36" ht="36.6" thickBot="1" x14ac:dyDescent="0.35">
      <c r="A195" s="97" t="s">
        <v>584</v>
      </c>
      <c r="B195" s="99" t="s">
        <v>928</v>
      </c>
      <c r="C195" s="115" t="s">
        <v>557</v>
      </c>
      <c r="D195" s="115" t="s">
        <v>557</v>
      </c>
      <c r="E195" s="99" t="s">
        <v>557</v>
      </c>
      <c r="F195" s="115" t="s">
        <v>557</v>
      </c>
      <c r="G195" s="115" t="s">
        <v>557</v>
      </c>
      <c r="H195" s="115" t="s">
        <v>557</v>
      </c>
      <c r="I195" s="115" t="s">
        <v>557</v>
      </c>
      <c r="J195" s="99" t="s">
        <v>557</v>
      </c>
      <c r="K195" s="115" t="s">
        <v>557</v>
      </c>
      <c r="L195" s="115" t="s">
        <v>557</v>
      </c>
      <c r="M195" s="99" t="s">
        <v>930</v>
      </c>
      <c r="N195" s="99" t="s">
        <v>557</v>
      </c>
      <c r="O195" s="115" t="s">
        <v>557</v>
      </c>
      <c r="P195" s="115" t="s">
        <v>557</v>
      </c>
      <c r="V195" s="97" t="s">
        <v>584</v>
      </c>
      <c r="W195" s="99" t="s">
        <v>557</v>
      </c>
      <c r="X195" s="99" t="s">
        <v>934</v>
      </c>
      <c r="Y195" s="99" t="s">
        <v>946</v>
      </c>
      <c r="Z195" s="99" t="s">
        <v>557</v>
      </c>
      <c r="AA195" s="99" t="s">
        <v>557</v>
      </c>
      <c r="AB195" s="99" t="s">
        <v>938</v>
      </c>
      <c r="AC195" s="99" t="s">
        <v>557</v>
      </c>
      <c r="AD195" s="99" t="s">
        <v>557</v>
      </c>
      <c r="AE195" s="99" t="s">
        <v>557</v>
      </c>
      <c r="AF195" s="99" t="s">
        <v>557</v>
      </c>
      <c r="AG195" s="99" t="s">
        <v>944</v>
      </c>
      <c r="AH195" s="99" t="s">
        <v>557</v>
      </c>
      <c r="AI195" s="99" t="s">
        <v>557</v>
      </c>
      <c r="AJ195" s="99" t="s">
        <v>940</v>
      </c>
    </row>
    <row r="196" spans="1:36" ht="36.6" thickBot="1" x14ac:dyDescent="0.35">
      <c r="A196" s="97" t="s">
        <v>585</v>
      </c>
      <c r="B196" s="99" t="s">
        <v>928</v>
      </c>
      <c r="C196" s="115" t="s">
        <v>557</v>
      </c>
      <c r="D196" s="115" t="s">
        <v>557</v>
      </c>
      <c r="E196" s="99" t="s">
        <v>557</v>
      </c>
      <c r="F196" s="115" t="s">
        <v>557</v>
      </c>
      <c r="G196" s="115" t="s">
        <v>557</v>
      </c>
      <c r="H196" s="115" t="s">
        <v>557</v>
      </c>
      <c r="I196" s="115" t="s">
        <v>557</v>
      </c>
      <c r="J196" s="99" t="s">
        <v>557</v>
      </c>
      <c r="K196" s="115" t="s">
        <v>557</v>
      </c>
      <c r="L196" s="115" t="s">
        <v>557</v>
      </c>
      <c r="M196" s="99" t="s">
        <v>930</v>
      </c>
      <c r="N196" s="99" t="s">
        <v>557</v>
      </c>
      <c r="O196" s="115" t="s">
        <v>557</v>
      </c>
      <c r="P196" s="115" t="s">
        <v>557</v>
      </c>
      <c r="V196" s="97" t="s">
        <v>585</v>
      </c>
      <c r="W196" s="99" t="s">
        <v>557</v>
      </c>
      <c r="X196" s="99" t="s">
        <v>934</v>
      </c>
      <c r="Y196" s="99" t="s">
        <v>946</v>
      </c>
      <c r="Z196" s="99" t="s">
        <v>557</v>
      </c>
      <c r="AA196" s="99" t="s">
        <v>557</v>
      </c>
      <c r="AB196" s="99" t="s">
        <v>938</v>
      </c>
      <c r="AC196" s="99" t="s">
        <v>557</v>
      </c>
      <c r="AD196" s="99" t="s">
        <v>557</v>
      </c>
      <c r="AE196" s="99" t="s">
        <v>557</v>
      </c>
      <c r="AF196" s="99" t="s">
        <v>557</v>
      </c>
      <c r="AG196" s="99" t="s">
        <v>944</v>
      </c>
      <c r="AH196" s="99" t="s">
        <v>557</v>
      </c>
      <c r="AI196" s="99" t="s">
        <v>557</v>
      </c>
      <c r="AJ196" s="99" t="s">
        <v>940</v>
      </c>
    </row>
    <row r="197" spans="1:36" ht="36.6" thickBot="1" x14ac:dyDescent="0.35">
      <c r="A197" s="97" t="s">
        <v>586</v>
      </c>
      <c r="B197" s="99" t="s">
        <v>928</v>
      </c>
      <c r="C197" s="115" t="s">
        <v>557</v>
      </c>
      <c r="D197" s="115" t="s">
        <v>557</v>
      </c>
      <c r="E197" s="99" t="s">
        <v>557</v>
      </c>
      <c r="F197" s="115" t="s">
        <v>557</v>
      </c>
      <c r="G197" s="115" t="s">
        <v>557</v>
      </c>
      <c r="H197" s="115" t="s">
        <v>557</v>
      </c>
      <c r="I197" s="115" t="s">
        <v>557</v>
      </c>
      <c r="J197" s="99" t="s">
        <v>557</v>
      </c>
      <c r="K197" s="115" t="s">
        <v>557</v>
      </c>
      <c r="L197" s="115" t="s">
        <v>557</v>
      </c>
      <c r="M197" s="99" t="s">
        <v>930</v>
      </c>
      <c r="N197" s="99" t="s">
        <v>557</v>
      </c>
      <c r="O197" s="115" t="s">
        <v>557</v>
      </c>
      <c r="P197" s="115" t="s">
        <v>557</v>
      </c>
      <c r="V197" s="97" t="s">
        <v>586</v>
      </c>
      <c r="W197" s="99" t="s">
        <v>557</v>
      </c>
      <c r="X197" s="99" t="s">
        <v>934</v>
      </c>
      <c r="Y197" s="99" t="s">
        <v>946</v>
      </c>
      <c r="Z197" s="99" t="s">
        <v>557</v>
      </c>
      <c r="AA197" s="99" t="s">
        <v>557</v>
      </c>
      <c r="AB197" s="99" t="s">
        <v>938</v>
      </c>
      <c r="AC197" s="99" t="s">
        <v>557</v>
      </c>
      <c r="AD197" s="99" t="s">
        <v>557</v>
      </c>
      <c r="AE197" s="99" t="s">
        <v>557</v>
      </c>
      <c r="AF197" s="99" t="s">
        <v>557</v>
      </c>
      <c r="AG197" s="99" t="s">
        <v>944</v>
      </c>
      <c r="AH197" s="99" t="s">
        <v>557</v>
      </c>
      <c r="AI197" s="99" t="s">
        <v>557</v>
      </c>
      <c r="AJ197" s="99" t="s">
        <v>940</v>
      </c>
    </row>
    <row r="198" spans="1:36" ht="36.6" thickBot="1" x14ac:dyDescent="0.35">
      <c r="A198" s="97" t="s">
        <v>587</v>
      </c>
      <c r="B198" s="99" t="s">
        <v>931</v>
      </c>
      <c r="C198" s="115" t="s">
        <v>557</v>
      </c>
      <c r="D198" s="115" t="s">
        <v>557</v>
      </c>
      <c r="E198" s="99" t="s">
        <v>557</v>
      </c>
      <c r="F198" s="115" t="s">
        <v>557</v>
      </c>
      <c r="G198" s="115" t="s">
        <v>557</v>
      </c>
      <c r="H198" s="115" t="s">
        <v>557</v>
      </c>
      <c r="I198" s="115" t="s">
        <v>557</v>
      </c>
      <c r="J198" s="99" t="s">
        <v>557</v>
      </c>
      <c r="K198" s="115" t="s">
        <v>557</v>
      </c>
      <c r="L198" s="115" t="s">
        <v>557</v>
      </c>
      <c r="M198" s="99" t="s">
        <v>930</v>
      </c>
      <c r="N198" s="99" t="s">
        <v>557</v>
      </c>
      <c r="O198" s="115" t="s">
        <v>557</v>
      </c>
      <c r="P198" s="115" t="s">
        <v>557</v>
      </c>
      <c r="V198" s="97" t="s">
        <v>587</v>
      </c>
      <c r="W198" s="99" t="s">
        <v>557</v>
      </c>
      <c r="X198" s="99" t="s">
        <v>934</v>
      </c>
      <c r="Y198" s="99" t="s">
        <v>946</v>
      </c>
      <c r="Z198" s="99" t="s">
        <v>557</v>
      </c>
      <c r="AA198" s="99" t="s">
        <v>557</v>
      </c>
      <c r="AB198" s="99" t="s">
        <v>938</v>
      </c>
      <c r="AC198" s="99" t="s">
        <v>557</v>
      </c>
      <c r="AD198" s="99" t="s">
        <v>557</v>
      </c>
      <c r="AE198" s="99" t="s">
        <v>557</v>
      </c>
      <c r="AF198" s="99" t="s">
        <v>557</v>
      </c>
      <c r="AG198" s="99" t="s">
        <v>944</v>
      </c>
      <c r="AH198" s="99" t="s">
        <v>557</v>
      </c>
      <c r="AI198" s="99" t="s">
        <v>557</v>
      </c>
      <c r="AJ198" s="99" t="s">
        <v>940</v>
      </c>
    </row>
    <row r="199" spans="1:36" ht="36.6" thickBot="1" x14ac:dyDescent="0.35">
      <c r="A199" s="97" t="s">
        <v>588</v>
      </c>
      <c r="B199" s="99" t="s">
        <v>931</v>
      </c>
      <c r="C199" s="115" t="s">
        <v>557</v>
      </c>
      <c r="D199" s="115" t="s">
        <v>557</v>
      </c>
      <c r="E199" s="99" t="s">
        <v>557</v>
      </c>
      <c r="F199" s="115" t="s">
        <v>557</v>
      </c>
      <c r="G199" s="115" t="s">
        <v>557</v>
      </c>
      <c r="H199" s="115" t="s">
        <v>557</v>
      </c>
      <c r="I199" s="115" t="s">
        <v>557</v>
      </c>
      <c r="J199" s="99" t="s">
        <v>557</v>
      </c>
      <c r="K199" s="115" t="s">
        <v>557</v>
      </c>
      <c r="L199" s="115" t="s">
        <v>557</v>
      </c>
      <c r="M199" s="99" t="s">
        <v>930</v>
      </c>
      <c r="N199" s="99" t="s">
        <v>557</v>
      </c>
      <c r="O199" s="115" t="s">
        <v>557</v>
      </c>
      <c r="P199" s="115" t="s">
        <v>557</v>
      </c>
      <c r="V199" s="97" t="s">
        <v>588</v>
      </c>
      <c r="W199" s="99" t="s">
        <v>557</v>
      </c>
      <c r="X199" s="99" t="s">
        <v>934</v>
      </c>
      <c r="Y199" s="99" t="s">
        <v>946</v>
      </c>
      <c r="Z199" s="99" t="s">
        <v>557</v>
      </c>
      <c r="AA199" s="99" t="s">
        <v>557</v>
      </c>
      <c r="AB199" s="99" t="s">
        <v>938</v>
      </c>
      <c r="AC199" s="99" t="s">
        <v>557</v>
      </c>
      <c r="AD199" s="99" t="s">
        <v>557</v>
      </c>
      <c r="AE199" s="99" t="s">
        <v>557</v>
      </c>
      <c r="AF199" s="99" t="s">
        <v>557</v>
      </c>
      <c r="AG199" s="99" t="s">
        <v>944</v>
      </c>
      <c r="AH199" s="99" t="s">
        <v>557</v>
      </c>
      <c r="AI199" s="99" t="s">
        <v>557</v>
      </c>
      <c r="AJ199" s="99" t="s">
        <v>940</v>
      </c>
    </row>
    <row r="200" spans="1:36" ht="36.6" thickBot="1" x14ac:dyDescent="0.35">
      <c r="A200" s="97" t="s">
        <v>589</v>
      </c>
      <c r="B200" s="99" t="s">
        <v>931</v>
      </c>
      <c r="C200" s="115" t="s">
        <v>557</v>
      </c>
      <c r="D200" s="115" t="s">
        <v>557</v>
      </c>
      <c r="E200" s="99" t="s">
        <v>557</v>
      </c>
      <c r="F200" s="115" t="s">
        <v>557</v>
      </c>
      <c r="G200" s="115" t="s">
        <v>557</v>
      </c>
      <c r="H200" s="115" t="s">
        <v>557</v>
      </c>
      <c r="I200" s="115" t="s">
        <v>557</v>
      </c>
      <c r="J200" s="99" t="s">
        <v>557</v>
      </c>
      <c r="K200" s="115" t="s">
        <v>557</v>
      </c>
      <c r="L200" s="115" t="s">
        <v>557</v>
      </c>
      <c r="M200" s="99" t="s">
        <v>930</v>
      </c>
      <c r="N200" s="99" t="s">
        <v>557</v>
      </c>
      <c r="O200" s="115" t="s">
        <v>557</v>
      </c>
      <c r="P200" s="115" t="s">
        <v>557</v>
      </c>
      <c r="V200" s="97" t="s">
        <v>589</v>
      </c>
      <c r="W200" s="99" t="s">
        <v>557</v>
      </c>
      <c r="X200" s="99" t="s">
        <v>934</v>
      </c>
      <c r="Y200" s="99" t="s">
        <v>946</v>
      </c>
      <c r="Z200" s="99" t="s">
        <v>557</v>
      </c>
      <c r="AA200" s="99" t="s">
        <v>557</v>
      </c>
      <c r="AB200" s="99" t="s">
        <v>938</v>
      </c>
      <c r="AC200" s="99" t="s">
        <v>557</v>
      </c>
      <c r="AD200" s="99" t="s">
        <v>557</v>
      </c>
      <c r="AE200" s="99" t="s">
        <v>557</v>
      </c>
      <c r="AF200" s="99" t="s">
        <v>557</v>
      </c>
      <c r="AG200" s="99" t="s">
        <v>944</v>
      </c>
      <c r="AH200" s="99" t="s">
        <v>557</v>
      </c>
      <c r="AI200" s="99" t="s">
        <v>557</v>
      </c>
      <c r="AJ200" s="99" t="s">
        <v>940</v>
      </c>
    </row>
    <row r="201" spans="1:36" ht="36.6" thickBot="1" x14ac:dyDescent="0.35">
      <c r="A201" s="97" t="s">
        <v>590</v>
      </c>
      <c r="B201" s="99" t="s">
        <v>931</v>
      </c>
      <c r="C201" s="115" t="s">
        <v>557</v>
      </c>
      <c r="D201" s="115" t="s">
        <v>557</v>
      </c>
      <c r="E201" s="99" t="s">
        <v>557</v>
      </c>
      <c r="F201" s="115" t="s">
        <v>557</v>
      </c>
      <c r="G201" s="115" t="s">
        <v>557</v>
      </c>
      <c r="H201" s="115" t="s">
        <v>557</v>
      </c>
      <c r="I201" s="115" t="s">
        <v>557</v>
      </c>
      <c r="J201" s="99" t="s">
        <v>557</v>
      </c>
      <c r="K201" s="115" t="s">
        <v>557</v>
      </c>
      <c r="L201" s="115" t="s">
        <v>557</v>
      </c>
      <c r="M201" s="99" t="s">
        <v>930</v>
      </c>
      <c r="N201" s="99" t="s">
        <v>557</v>
      </c>
      <c r="O201" s="115" t="s">
        <v>557</v>
      </c>
      <c r="P201" s="115" t="s">
        <v>557</v>
      </c>
      <c r="V201" s="97" t="s">
        <v>590</v>
      </c>
      <c r="W201" s="99" t="s">
        <v>557</v>
      </c>
      <c r="X201" s="99" t="s">
        <v>934</v>
      </c>
      <c r="Y201" s="99" t="s">
        <v>946</v>
      </c>
      <c r="Z201" s="99" t="s">
        <v>557</v>
      </c>
      <c r="AA201" s="99" t="s">
        <v>557</v>
      </c>
      <c r="AB201" s="99" t="s">
        <v>938</v>
      </c>
      <c r="AC201" s="99" t="s">
        <v>557</v>
      </c>
      <c r="AD201" s="99" t="s">
        <v>557</v>
      </c>
      <c r="AE201" s="99" t="s">
        <v>557</v>
      </c>
      <c r="AF201" s="99" t="s">
        <v>557</v>
      </c>
      <c r="AG201" s="99" t="s">
        <v>944</v>
      </c>
      <c r="AH201" s="99" t="s">
        <v>557</v>
      </c>
      <c r="AI201" s="99" t="s">
        <v>557</v>
      </c>
      <c r="AJ201" s="99" t="s">
        <v>940</v>
      </c>
    </row>
    <row r="202" spans="1:36" ht="36.6" thickBot="1" x14ac:dyDescent="0.35">
      <c r="A202" s="97" t="s">
        <v>591</v>
      </c>
      <c r="B202" s="99" t="s">
        <v>931</v>
      </c>
      <c r="C202" s="115" t="s">
        <v>557</v>
      </c>
      <c r="D202" s="115" t="s">
        <v>557</v>
      </c>
      <c r="E202" s="99" t="s">
        <v>557</v>
      </c>
      <c r="F202" s="115" t="s">
        <v>557</v>
      </c>
      <c r="G202" s="115" t="s">
        <v>557</v>
      </c>
      <c r="H202" s="115" t="s">
        <v>557</v>
      </c>
      <c r="I202" s="115" t="s">
        <v>557</v>
      </c>
      <c r="J202" s="99" t="s">
        <v>557</v>
      </c>
      <c r="K202" s="115" t="s">
        <v>557</v>
      </c>
      <c r="L202" s="115" t="s">
        <v>557</v>
      </c>
      <c r="M202" s="99" t="s">
        <v>930</v>
      </c>
      <c r="N202" s="99" t="s">
        <v>557</v>
      </c>
      <c r="O202" s="115" t="s">
        <v>557</v>
      </c>
      <c r="P202" s="115" t="s">
        <v>557</v>
      </c>
      <c r="V202" s="97" t="s">
        <v>591</v>
      </c>
      <c r="W202" s="99" t="s">
        <v>557</v>
      </c>
      <c r="X202" s="99" t="s">
        <v>934</v>
      </c>
      <c r="Y202" s="99" t="s">
        <v>557</v>
      </c>
      <c r="Z202" s="99" t="s">
        <v>557</v>
      </c>
      <c r="AA202" s="99" t="s">
        <v>557</v>
      </c>
      <c r="AB202" s="99" t="s">
        <v>938</v>
      </c>
      <c r="AC202" s="99" t="s">
        <v>557</v>
      </c>
      <c r="AD202" s="99" t="s">
        <v>557</v>
      </c>
      <c r="AE202" s="99" t="s">
        <v>557</v>
      </c>
      <c r="AF202" s="99" t="s">
        <v>557</v>
      </c>
      <c r="AG202" s="99" t="s">
        <v>944</v>
      </c>
      <c r="AH202" s="99" t="s">
        <v>557</v>
      </c>
      <c r="AI202" s="99" t="s">
        <v>557</v>
      </c>
      <c r="AJ202" s="99" t="s">
        <v>940</v>
      </c>
    </row>
    <row r="203" spans="1:36" ht="36.6" thickBot="1" x14ac:dyDescent="0.35">
      <c r="A203" s="97" t="s">
        <v>592</v>
      </c>
      <c r="B203" s="99" t="s">
        <v>931</v>
      </c>
      <c r="C203" s="115" t="s">
        <v>557</v>
      </c>
      <c r="D203" s="115" t="s">
        <v>557</v>
      </c>
      <c r="E203" s="99" t="s">
        <v>557</v>
      </c>
      <c r="F203" s="115" t="s">
        <v>557</v>
      </c>
      <c r="G203" s="115" t="s">
        <v>557</v>
      </c>
      <c r="H203" s="115" t="s">
        <v>557</v>
      </c>
      <c r="I203" s="115" t="s">
        <v>557</v>
      </c>
      <c r="J203" s="99" t="s">
        <v>557</v>
      </c>
      <c r="K203" s="115" t="s">
        <v>557</v>
      </c>
      <c r="L203" s="115" t="s">
        <v>557</v>
      </c>
      <c r="M203" s="99" t="s">
        <v>930</v>
      </c>
      <c r="N203" s="99" t="s">
        <v>557</v>
      </c>
      <c r="O203" s="115" t="s">
        <v>557</v>
      </c>
      <c r="P203" s="115" t="s">
        <v>557</v>
      </c>
      <c r="V203" s="97" t="s">
        <v>592</v>
      </c>
      <c r="W203" s="99" t="s">
        <v>557</v>
      </c>
      <c r="X203" s="99" t="s">
        <v>934</v>
      </c>
      <c r="Y203" s="99" t="s">
        <v>557</v>
      </c>
      <c r="Z203" s="99" t="s">
        <v>557</v>
      </c>
      <c r="AA203" s="99" t="s">
        <v>557</v>
      </c>
      <c r="AB203" s="99" t="s">
        <v>938</v>
      </c>
      <c r="AC203" s="99" t="s">
        <v>557</v>
      </c>
      <c r="AD203" s="99" t="s">
        <v>557</v>
      </c>
      <c r="AE203" s="99" t="s">
        <v>557</v>
      </c>
      <c r="AF203" s="99" t="s">
        <v>557</v>
      </c>
      <c r="AG203" s="99" t="s">
        <v>944</v>
      </c>
      <c r="AH203" s="99" t="s">
        <v>557</v>
      </c>
      <c r="AI203" s="99" t="s">
        <v>557</v>
      </c>
      <c r="AJ203" s="99" t="s">
        <v>940</v>
      </c>
    </row>
    <row r="204" spans="1:36" ht="36.6" thickBot="1" x14ac:dyDescent="0.35">
      <c r="A204" s="97" t="s">
        <v>593</v>
      </c>
      <c r="B204" s="99" t="s">
        <v>931</v>
      </c>
      <c r="C204" s="115" t="s">
        <v>557</v>
      </c>
      <c r="D204" s="115" t="s">
        <v>557</v>
      </c>
      <c r="E204" s="99" t="s">
        <v>557</v>
      </c>
      <c r="F204" s="115" t="s">
        <v>557</v>
      </c>
      <c r="G204" s="115" t="s">
        <v>557</v>
      </c>
      <c r="H204" s="115" t="s">
        <v>557</v>
      </c>
      <c r="I204" s="115" t="s">
        <v>557</v>
      </c>
      <c r="J204" s="99" t="s">
        <v>557</v>
      </c>
      <c r="K204" s="115" t="s">
        <v>557</v>
      </c>
      <c r="L204" s="115" t="s">
        <v>557</v>
      </c>
      <c r="M204" s="99" t="s">
        <v>930</v>
      </c>
      <c r="N204" s="99" t="s">
        <v>557</v>
      </c>
      <c r="O204" s="115" t="s">
        <v>557</v>
      </c>
      <c r="P204" s="115" t="s">
        <v>557</v>
      </c>
      <c r="V204" s="97" t="s">
        <v>593</v>
      </c>
      <c r="W204" s="99" t="s">
        <v>557</v>
      </c>
      <c r="X204" s="99" t="s">
        <v>557</v>
      </c>
      <c r="Y204" s="99" t="s">
        <v>557</v>
      </c>
      <c r="Z204" s="99" t="s">
        <v>557</v>
      </c>
      <c r="AA204" s="99" t="s">
        <v>557</v>
      </c>
      <c r="AB204" s="99" t="s">
        <v>557</v>
      </c>
      <c r="AC204" s="99" t="s">
        <v>557</v>
      </c>
      <c r="AD204" s="99" t="s">
        <v>557</v>
      </c>
      <c r="AE204" s="99" t="s">
        <v>557</v>
      </c>
      <c r="AF204" s="99" t="s">
        <v>557</v>
      </c>
      <c r="AG204" s="99" t="s">
        <v>947</v>
      </c>
      <c r="AH204" s="99" t="s">
        <v>557</v>
      </c>
      <c r="AI204" s="99" t="s">
        <v>557</v>
      </c>
      <c r="AJ204" s="99" t="s">
        <v>940</v>
      </c>
    </row>
    <row r="205" spans="1:36" ht="36.6" thickBot="1" x14ac:dyDescent="0.35">
      <c r="A205" s="97" t="s">
        <v>594</v>
      </c>
      <c r="B205" s="99" t="s">
        <v>931</v>
      </c>
      <c r="C205" s="115" t="s">
        <v>557</v>
      </c>
      <c r="D205" s="115" t="s">
        <v>557</v>
      </c>
      <c r="E205" s="99" t="s">
        <v>557</v>
      </c>
      <c r="F205" s="115" t="s">
        <v>557</v>
      </c>
      <c r="G205" s="115" t="s">
        <v>557</v>
      </c>
      <c r="H205" s="115" t="s">
        <v>557</v>
      </c>
      <c r="I205" s="115" t="s">
        <v>557</v>
      </c>
      <c r="J205" s="99" t="s">
        <v>557</v>
      </c>
      <c r="K205" s="115" t="s">
        <v>557</v>
      </c>
      <c r="L205" s="115" t="s">
        <v>557</v>
      </c>
      <c r="M205" s="99" t="s">
        <v>930</v>
      </c>
      <c r="N205" s="99" t="s">
        <v>557</v>
      </c>
      <c r="O205" s="115" t="s">
        <v>557</v>
      </c>
      <c r="P205" s="115" t="s">
        <v>557</v>
      </c>
      <c r="V205" s="97" t="s">
        <v>594</v>
      </c>
      <c r="W205" s="99" t="s">
        <v>557</v>
      </c>
      <c r="X205" s="99" t="s">
        <v>557</v>
      </c>
      <c r="Y205" s="99" t="s">
        <v>557</v>
      </c>
      <c r="Z205" s="99" t="s">
        <v>557</v>
      </c>
      <c r="AA205" s="99" t="s">
        <v>557</v>
      </c>
      <c r="AB205" s="99" t="s">
        <v>557</v>
      </c>
      <c r="AC205" s="99" t="s">
        <v>557</v>
      </c>
      <c r="AD205" s="99" t="s">
        <v>557</v>
      </c>
      <c r="AE205" s="99" t="s">
        <v>557</v>
      </c>
      <c r="AF205" s="99" t="s">
        <v>557</v>
      </c>
      <c r="AG205" s="99" t="s">
        <v>947</v>
      </c>
      <c r="AH205" s="99" t="s">
        <v>557</v>
      </c>
      <c r="AI205" s="99" t="s">
        <v>557</v>
      </c>
      <c r="AJ205" s="99" t="s">
        <v>940</v>
      </c>
    </row>
    <row r="206" spans="1:36" ht="27.6" thickBot="1" x14ac:dyDescent="0.35">
      <c r="A206" s="97" t="s">
        <v>595</v>
      </c>
      <c r="B206" s="99" t="s">
        <v>931</v>
      </c>
      <c r="C206" s="115" t="s">
        <v>557</v>
      </c>
      <c r="D206" s="115" t="s">
        <v>557</v>
      </c>
      <c r="E206" s="99" t="s">
        <v>557</v>
      </c>
      <c r="F206" s="115" t="s">
        <v>557</v>
      </c>
      <c r="G206" s="115" t="s">
        <v>557</v>
      </c>
      <c r="H206" s="115" t="s">
        <v>557</v>
      </c>
      <c r="I206" s="115" t="s">
        <v>557</v>
      </c>
      <c r="J206" s="99" t="s">
        <v>557</v>
      </c>
      <c r="K206" s="115" t="s">
        <v>557</v>
      </c>
      <c r="L206" s="115" t="s">
        <v>557</v>
      </c>
      <c r="M206" s="99" t="s">
        <v>930</v>
      </c>
      <c r="N206" s="99" t="s">
        <v>557</v>
      </c>
      <c r="O206" s="115" t="s">
        <v>557</v>
      </c>
      <c r="P206" s="115" t="s">
        <v>557</v>
      </c>
      <c r="V206" s="97" t="s">
        <v>595</v>
      </c>
      <c r="W206" s="99" t="s">
        <v>557</v>
      </c>
      <c r="X206" s="99" t="s">
        <v>557</v>
      </c>
      <c r="Y206" s="99" t="s">
        <v>557</v>
      </c>
      <c r="Z206" s="99" t="s">
        <v>557</v>
      </c>
      <c r="AA206" s="99" t="s">
        <v>557</v>
      </c>
      <c r="AB206" s="99" t="s">
        <v>557</v>
      </c>
      <c r="AC206" s="99" t="s">
        <v>557</v>
      </c>
      <c r="AD206" s="99" t="s">
        <v>557</v>
      </c>
      <c r="AE206" s="99" t="s">
        <v>557</v>
      </c>
      <c r="AF206" s="99" t="s">
        <v>557</v>
      </c>
      <c r="AG206" s="99" t="s">
        <v>948</v>
      </c>
      <c r="AH206" s="99" t="s">
        <v>557</v>
      </c>
      <c r="AI206" s="99" t="s">
        <v>557</v>
      </c>
      <c r="AJ206" s="99" t="s">
        <v>940</v>
      </c>
    </row>
    <row r="207" spans="1:36" ht="27.6" thickBot="1" x14ac:dyDescent="0.35">
      <c r="A207" s="97" t="s">
        <v>596</v>
      </c>
      <c r="B207" s="99" t="s">
        <v>557</v>
      </c>
      <c r="C207" s="115" t="s">
        <v>557</v>
      </c>
      <c r="D207" s="115" t="s">
        <v>557</v>
      </c>
      <c r="E207" s="99" t="s">
        <v>557</v>
      </c>
      <c r="F207" s="115" t="s">
        <v>557</v>
      </c>
      <c r="G207" s="115" t="s">
        <v>557</v>
      </c>
      <c r="H207" s="115" t="s">
        <v>557</v>
      </c>
      <c r="I207" s="115" t="s">
        <v>557</v>
      </c>
      <c r="J207" s="99" t="s">
        <v>557</v>
      </c>
      <c r="K207" s="115" t="s">
        <v>557</v>
      </c>
      <c r="L207" s="115" t="s">
        <v>557</v>
      </c>
      <c r="M207" s="99" t="s">
        <v>930</v>
      </c>
      <c r="N207" s="99" t="s">
        <v>557</v>
      </c>
      <c r="O207" s="115" t="s">
        <v>557</v>
      </c>
      <c r="P207" s="115" t="s">
        <v>557</v>
      </c>
      <c r="V207" s="97" t="s">
        <v>596</v>
      </c>
      <c r="W207" s="99" t="s">
        <v>557</v>
      </c>
      <c r="X207" s="99" t="s">
        <v>557</v>
      </c>
      <c r="Y207" s="99" t="s">
        <v>557</v>
      </c>
      <c r="Z207" s="99" t="s">
        <v>557</v>
      </c>
      <c r="AA207" s="99" t="s">
        <v>557</v>
      </c>
      <c r="AB207" s="99" t="s">
        <v>557</v>
      </c>
      <c r="AC207" s="99" t="s">
        <v>557</v>
      </c>
      <c r="AD207" s="99" t="s">
        <v>557</v>
      </c>
      <c r="AE207" s="99" t="s">
        <v>557</v>
      </c>
      <c r="AF207" s="99" t="s">
        <v>557</v>
      </c>
      <c r="AG207" s="99" t="s">
        <v>948</v>
      </c>
      <c r="AH207" s="99" t="s">
        <v>557</v>
      </c>
      <c r="AI207" s="99" t="s">
        <v>557</v>
      </c>
      <c r="AJ207" s="99" t="s">
        <v>940</v>
      </c>
    </row>
    <row r="208" spans="1:36" ht="27.6" thickBot="1" x14ac:dyDescent="0.35">
      <c r="A208" s="97" t="s">
        <v>597</v>
      </c>
      <c r="B208" s="99" t="s">
        <v>557</v>
      </c>
      <c r="C208" s="115" t="s">
        <v>557</v>
      </c>
      <c r="D208" s="115" t="s">
        <v>557</v>
      </c>
      <c r="E208" s="99" t="s">
        <v>557</v>
      </c>
      <c r="F208" s="115" t="s">
        <v>557</v>
      </c>
      <c r="G208" s="115" t="s">
        <v>557</v>
      </c>
      <c r="H208" s="115" t="s">
        <v>557</v>
      </c>
      <c r="I208" s="115" t="s">
        <v>557</v>
      </c>
      <c r="J208" s="99" t="s">
        <v>557</v>
      </c>
      <c r="K208" s="115" t="s">
        <v>557</v>
      </c>
      <c r="L208" s="115" t="s">
        <v>557</v>
      </c>
      <c r="M208" s="99" t="s">
        <v>930</v>
      </c>
      <c r="N208" s="99" t="s">
        <v>557</v>
      </c>
      <c r="O208" s="115" t="s">
        <v>557</v>
      </c>
      <c r="P208" s="115" t="s">
        <v>557</v>
      </c>
      <c r="V208" s="97" t="s">
        <v>597</v>
      </c>
      <c r="W208" s="99" t="s">
        <v>557</v>
      </c>
      <c r="X208" s="99" t="s">
        <v>557</v>
      </c>
      <c r="Y208" s="99" t="s">
        <v>557</v>
      </c>
      <c r="Z208" s="99" t="s">
        <v>557</v>
      </c>
      <c r="AA208" s="99" t="s">
        <v>557</v>
      </c>
      <c r="AB208" s="99" t="s">
        <v>557</v>
      </c>
      <c r="AC208" s="99" t="s">
        <v>557</v>
      </c>
      <c r="AD208" s="99" t="s">
        <v>557</v>
      </c>
      <c r="AE208" s="99" t="s">
        <v>557</v>
      </c>
      <c r="AF208" s="99" t="s">
        <v>557</v>
      </c>
      <c r="AG208" s="99" t="s">
        <v>948</v>
      </c>
      <c r="AH208" s="99" t="s">
        <v>557</v>
      </c>
      <c r="AI208" s="99" t="s">
        <v>557</v>
      </c>
      <c r="AJ208" s="99" t="s">
        <v>940</v>
      </c>
    </row>
    <row r="209" spans="1:36" ht="27.6" thickBot="1" x14ac:dyDescent="0.35">
      <c r="A209" s="97" t="s">
        <v>598</v>
      </c>
      <c r="B209" s="99" t="s">
        <v>557</v>
      </c>
      <c r="C209" s="115" t="s">
        <v>557</v>
      </c>
      <c r="D209" s="115" t="s">
        <v>557</v>
      </c>
      <c r="E209" s="99" t="s">
        <v>557</v>
      </c>
      <c r="F209" s="115" t="s">
        <v>557</v>
      </c>
      <c r="G209" s="115" t="s">
        <v>557</v>
      </c>
      <c r="H209" s="115" t="s">
        <v>557</v>
      </c>
      <c r="I209" s="115" t="s">
        <v>557</v>
      </c>
      <c r="J209" s="99" t="s">
        <v>557</v>
      </c>
      <c r="K209" s="115" t="s">
        <v>557</v>
      </c>
      <c r="L209" s="115" t="s">
        <v>557</v>
      </c>
      <c r="M209" s="99" t="s">
        <v>930</v>
      </c>
      <c r="N209" s="99" t="s">
        <v>557</v>
      </c>
      <c r="O209" s="115" t="s">
        <v>557</v>
      </c>
      <c r="P209" s="115" t="s">
        <v>557</v>
      </c>
      <c r="V209" s="97" t="s">
        <v>598</v>
      </c>
      <c r="W209" s="99" t="s">
        <v>557</v>
      </c>
      <c r="X209" s="99" t="s">
        <v>557</v>
      </c>
      <c r="Y209" s="99" t="s">
        <v>557</v>
      </c>
      <c r="Z209" s="99" t="s">
        <v>557</v>
      </c>
      <c r="AA209" s="99" t="s">
        <v>557</v>
      </c>
      <c r="AB209" s="99" t="s">
        <v>557</v>
      </c>
      <c r="AC209" s="99" t="s">
        <v>557</v>
      </c>
      <c r="AD209" s="99" t="s">
        <v>557</v>
      </c>
      <c r="AE209" s="99" t="s">
        <v>557</v>
      </c>
      <c r="AF209" s="99" t="s">
        <v>557</v>
      </c>
      <c r="AG209" s="99" t="s">
        <v>948</v>
      </c>
      <c r="AH209" s="99" t="s">
        <v>557</v>
      </c>
      <c r="AI209" s="99" t="s">
        <v>557</v>
      </c>
      <c r="AJ209" s="99" t="s">
        <v>940</v>
      </c>
    </row>
    <row r="210" spans="1:36" ht="27.6" thickBot="1" x14ac:dyDescent="0.35">
      <c r="A210" s="97" t="s">
        <v>599</v>
      </c>
      <c r="B210" s="99" t="s">
        <v>557</v>
      </c>
      <c r="C210" s="115" t="s">
        <v>557</v>
      </c>
      <c r="D210" s="115" t="s">
        <v>557</v>
      </c>
      <c r="E210" s="99" t="s">
        <v>557</v>
      </c>
      <c r="F210" s="115" t="s">
        <v>557</v>
      </c>
      <c r="G210" s="115" t="s">
        <v>557</v>
      </c>
      <c r="H210" s="115" t="s">
        <v>557</v>
      </c>
      <c r="I210" s="115" t="s">
        <v>557</v>
      </c>
      <c r="J210" s="99" t="s">
        <v>557</v>
      </c>
      <c r="K210" s="115" t="s">
        <v>557</v>
      </c>
      <c r="L210" s="115" t="s">
        <v>557</v>
      </c>
      <c r="M210" s="99" t="s">
        <v>930</v>
      </c>
      <c r="N210" s="99" t="s">
        <v>557</v>
      </c>
      <c r="O210" s="115" t="s">
        <v>557</v>
      </c>
      <c r="P210" s="115" t="s">
        <v>557</v>
      </c>
      <c r="V210" s="97" t="s">
        <v>599</v>
      </c>
      <c r="W210" s="99" t="s">
        <v>557</v>
      </c>
      <c r="X210" s="99" t="s">
        <v>557</v>
      </c>
      <c r="Y210" s="99" t="s">
        <v>557</v>
      </c>
      <c r="Z210" s="99" t="s">
        <v>557</v>
      </c>
      <c r="AA210" s="99" t="s">
        <v>557</v>
      </c>
      <c r="AB210" s="99" t="s">
        <v>557</v>
      </c>
      <c r="AC210" s="99" t="s">
        <v>557</v>
      </c>
      <c r="AD210" s="99" t="s">
        <v>557</v>
      </c>
      <c r="AE210" s="99" t="s">
        <v>557</v>
      </c>
      <c r="AF210" s="99" t="s">
        <v>557</v>
      </c>
      <c r="AG210" s="99" t="s">
        <v>948</v>
      </c>
      <c r="AH210" s="99" t="s">
        <v>557</v>
      </c>
      <c r="AI210" s="99" t="s">
        <v>557</v>
      </c>
      <c r="AJ210" s="99" t="s">
        <v>940</v>
      </c>
    </row>
    <row r="211" spans="1:36" ht="27.6" thickBot="1" x14ac:dyDescent="0.35">
      <c r="A211" s="97" t="s">
        <v>600</v>
      </c>
      <c r="B211" s="99" t="s">
        <v>557</v>
      </c>
      <c r="C211" s="115" t="s">
        <v>557</v>
      </c>
      <c r="D211" s="115" t="s">
        <v>557</v>
      </c>
      <c r="E211" s="99" t="s">
        <v>557</v>
      </c>
      <c r="F211" s="115" t="s">
        <v>557</v>
      </c>
      <c r="G211" s="115" t="s">
        <v>557</v>
      </c>
      <c r="H211" s="115" t="s">
        <v>557</v>
      </c>
      <c r="I211" s="115" t="s">
        <v>557</v>
      </c>
      <c r="J211" s="99" t="s">
        <v>557</v>
      </c>
      <c r="K211" s="115" t="s">
        <v>557</v>
      </c>
      <c r="L211" s="115" t="s">
        <v>557</v>
      </c>
      <c r="M211" s="99" t="s">
        <v>930</v>
      </c>
      <c r="N211" s="99" t="s">
        <v>557</v>
      </c>
      <c r="O211" s="115" t="s">
        <v>557</v>
      </c>
      <c r="P211" s="115" t="s">
        <v>557</v>
      </c>
      <c r="V211" s="97" t="s">
        <v>600</v>
      </c>
      <c r="W211" s="99" t="s">
        <v>557</v>
      </c>
      <c r="X211" s="99" t="s">
        <v>557</v>
      </c>
      <c r="Y211" s="99" t="s">
        <v>557</v>
      </c>
      <c r="Z211" s="99" t="s">
        <v>557</v>
      </c>
      <c r="AA211" s="99" t="s">
        <v>557</v>
      </c>
      <c r="AB211" s="99" t="s">
        <v>557</v>
      </c>
      <c r="AC211" s="99" t="s">
        <v>557</v>
      </c>
      <c r="AD211" s="99" t="s">
        <v>557</v>
      </c>
      <c r="AE211" s="99" t="s">
        <v>557</v>
      </c>
      <c r="AF211" s="99" t="s">
        <v>557</v>
      </c>
      <c r="AG211" s="99" t="s">
        <v>948</v>
      </c>
      <c r="AH211" s="99" t="s">
        <v>557</v>
      </c>
      <c r="AI211" s="99" t="s">
        <v>557</v>
      </c>
      <c r="AJ211" s="99" t="s">
        <v>940</v>
      </c>
    </row>
    <row r="212" spans="1:36" ht="27.6" thickBot="1" x14ac:dyDescent="0.35">
      <c r="A212" s="97" t="s">
        <v>601</v>
      </c>
      <c r="B212" s="99" t="s">
        <v>557</v>
      </c>
      <c r="C212" s="115" t="s">
        <v>557</v>
      </c>
      <c r="D212" s="115" t="s">
        <v>557</v>
      </c>
      <c r="E212" s="99" t="s">
        <v>557</v>
      </c>
      <c r="F212" s="115" t="s">
        <v>557</v>
      </c>
      <c r="G212" s="115" t="s">
        <v>557</v>
      </c>
      <c r="H212" s="115" t="s">
        <v>557</v>
      </c>
      <c r="I212" s="115" t="s">
        <v>557</v>
      </c>
      <c r="J212" s="99" t="s">
        <v>557</v>
      </c>
      <c r="K212" s="115" t="s">
        <v>557</v>
      </c>
      <c r="L212" s="115" t="s">
        <v>557</v>
      </c>
      <c r="M212" s="99" t="s">
        <v>930</v>
      </c>
      <c r="N212" s="99" t="s">
        <v>557</v>
      </c>
      <c r="O212" s="115" t="s">
        <v>557</v>
      </c>
      <c r="P212" s="115" t="s">
        <v>557</v>
      </c>
      <c r="V212" s="97" t="s">
        <v>601</v>
      </c>
      <c r="W212" s="99" t="s">
        <v>557</v>
      </c>
      <c r="X212" s="99" t="s">
        <v>557</v>
      </c>
      <c r="Y212" s="99" t="s">
        <v>557</v>
      </c>
      <c r="Z212" s="99" t="s">
        <v>557</v>
      </c>
      <c r="AA212" s="99" t="s">
        <v>557</v>
      </c>
      <c r="AB212" s="99" t="s">
        <v>557</v>
      </c>
      <c r="AC212" s="99" t="s">
        <v>557</v>
      </c>
      <c r="AD212" s="99" t="s">
        <v>557</v>
      </c>
      <c r="AE212" s="99" t="s">
        <v>557</v>
      </c>
      <c r="AF212" s="99" t="s">
        <v>557</v>
      </c>
      <c r="AG212" s="99" t="s">
        <v>948</v>
      </c>
      <c r="AH212" s="99" t="s">
        <v>557</v>
      </c>
      <c r="AI212" s="99" t="s">
        <v>557</v>
      </c>
      <c r="AJ212" s="99" t="s">
        <v>940</v>
      </c>
    </row>
    <row r="213" spans="1:36" ht="27.6" thickBot="1" x14ac:dyDescent="0.35">
      <c r="A213" s="97" t="s">
        <v>602</v>
      </c>
      <c r="B213" s="99" t="s">
        <v>557</v>
      </c>
      <c r="C213" s="115" t="s">
        <v>557</v>
      </c>
      <c r="D213" s="115" t="s">
        <v>557</v>
      </c>
      <c r="E213" s="99" t="s">
        <v>557</v>
      </c>
      <c r="F213" s="115" t="s">
        <v>557</v>
      </c>
      <c r="G213" s="115" t="s">
        <v>557</v>
      </c>
      <c r="H213" s="115" t="s">
        <v>557</v>
      </c>
      <c r="I213" s="115" t="s">
        <v>557</v>
      </c>
      <c r="J213" s="99" t="s">
        <v>557</v>
      </c>
      <c r="K213" s="115" t="s">
        <v>557</v>
      </c>
      <c r="L213" s="115" t="s">
        <v>557</v>
      </c>
      <c r="M213" s="99" t="s">
        <v>930</v>
      </c>
      <c r="N213" s="99" t="s">
        <v>557</v>
      </c>
      <c r="O213" s="115" t="s">
        <v>557</v>
      </c>
      <c r="P213" s="115" t="s">
        <v>557</v>
      </c>
      <c r="V213" s="97" t="s">
        <v>602</v>
      </c>
      <c r="W213" s="99" t="s">
        <v>557</v>
      </c>
      <c r="X213" s="99" t="s">
        <v>557</v>
      </c>
      <c r="Y213" s="99" t="s">
        <v>557</v>
      </c>
      <c r="Z213" s="99" t="s">
        <v>557</v>
      </c>
      <c r="AA213" s="99" t="s">
        <v>557</v>
      </c>
      <c r="AB213" s="99" t="s">
        <v>557</v>
      </c>
      <c r="AC213" s="99" t="s">
        <v>557</v>
      </c>
      <c r="AD213" s="99" t="s">
        <v>557</v>
      </c>
      <c r="AE213" s="99" t="s">
        <v>557</v>
      </c>
      <c r="AF213" s="99" t="s">
        <v>557</v>
      </c>
      <c r="AG213" s="99" t="s">
        <v>948</v>
      </c>
      <c r="AH213" s="99" t="s">
        <v>557</v>
      </c>
      <c r="AI213" s="99" t="s">
        <v>557</v>
      </c>
      <c r="AJ213" s="99" t="s">
        <v>940</v>
      </c>
    </row>
    <row r="214" spans="1:36" ht="27.6" thickBot="1" x14ac:dyDescent="0.35">
      <c r="A214" s="97" t="s">
        <v>603</v>
      </c>
      <c r="B214" s="99" t="s">
        <v>557</v>
      </c>
      <c r="C214" s="115" t="s">
        <v>557</v>
      </c>
      <c r="D214" s="115" t="s">
        <v>557</v>
      </c>
      <c r="E214" s="99" t="s">
        <v>557</v>
      </c>
      <c r="F214" s="115" t="s">
        <v>557</v>
      </c>
      <c r="G214" s="115" t="s">
        <v>557</v>
      </c>
      <c r="H214" s="115" t="s">
        <v>557</v>
      </c>
      <c r="I214" s="115" t="s">
        <v>557</v>
      </c>
      <c r="J214" s="99" t="s">
        <v>557</v>
      </c>
      <c r="K214" s="115" t="s">
        <v>557</v>
      </c>
      <c r="L214" s="115" t="s">
        <v>557</v>
      </c>
      <c r="M214" s="99" t="s">
        <v>930</v>
      </c>
      <c r="N214" s="99" t="s">
        <v>557</v>
      </c>
      <c r="O214" s="115" t="s">
        <v>557</v>
      </c>
      <c r="P214" s="115" t="s">
        <v>557</v>
      </c>
      <c r="V214" s="97" t="s">
        <v>603</v>
      </c>
      <c r="W214" s="99" t="s">
        <v>557</v>
      </c>
      <c r="X214" s="99" t="s">
        <v>557</v>
      </c>
      <c r="Y214" s="99" t="s">
        <v>557</v>
      </c>
      <c r="Z214" s="99" t="s">
        <v>557</v>
      </c>
      <c r="AA214" s="99" t="s">
        <v>557</v>
      </c>
      <c r="AB214" s="99" t="s">
        <v>557</v>
      </c>
      <c r="AC214" s="99" t="s">
        <v>557</v>
      </c>
      <c r="AD214" s="99" t="s">
        <v>557</v>
      </c>
      <c r="AE214" s="99" t="s">
        <v>557</v>
      </c>
      <c r="AF214" s="99" t="s">
        <v>557</v>
      </c>
      <c r="AG214" s="99" t="s">
        <v>948</v>
      </c>
      <c r="AH214" s="99" t="s">
        <v>557</v>
      </c>
      <c r="AI214" s="99" t="s">
        <v>557</v>
      </c>
      <c r="AJ214" s="99" t="s">
        <v>940</v>
      </c>
    </row>
    <row r="215" spans="1:36" ht="27.6" thickBot="1" x14ac:dyDescent="0.35">
      <c r="A215" s="97" t="s">
        <v>604</v>
      </c>
      <c r="B215" s="99" t="s">
        <v>557</v>
      </c>
      <c r="C215" s="115" t="s">
        <v>557</v>
      </c>
      <c r="D215" s="115" t="s">
        <v>557</v>
      </c>
      <c r="E215" s="99" t="s">
        <v>557</v>
      </c>
      <c r="F215" s="115" t="s">
        <v>557</v>
      </c>
      <c r="G215" s="115" t="s">
        <v>557</v>
      </c>
      <c r="H215" s="115" t="s">
        <v>557</v>
      </c>
      <c r="I215" s="115" t="s">
        <v>557</v>
      </c>
      <c r="J215" s="99" t="s">
        <v>557</v>
      </c>
      <c r="K215" s="115" t="s">
        <v>557</v>
      </c>
      <c r="L215" s="115" t="s">
        <v>557</v>
      </c>
      <c r="M215" s="99" t="s">
        <v>557</v>
      </c>
      <c r="N215" s="99" t="s">
        <v>557</v>
      </c>
      <c r="O215" s="115" t="s">
        <v>557</v>
      </c>
      <c r="P215" s="115" t="s">
        <v>557</v>
      </c>
      <c r="V215" s="97" t="s">
        <v>604</v>
      </c>
      <c r="W215" s="99" t="s">
        <v>557</v>
      </c>
      <c r="X215" s="99" t="s">
        <v>557</v>
      </c>
      <c r="Y215" s="99" t="s">
        <v>557</v>
      </c>
      <c r="Z215" s="99" t="s">
        <v>557</v>
      </c>
      <c r="AA215" s="99" t="s">
        <v>557</v>
      </c>
      <c r="AB215" s="99" t="s">
        <v>557</v>
      </c>
      <c r="AC215" s="99" t="s">
        <v>557</v>
      </c>
      <c r="AD215" s="99" t="s">
        <v>557</v>
      </c>
      <c r="AE215" s="99" t="s">
        <v>557</v>
      </c>
      <c r="AF215" s="99" t="s">
        <v>557</v>
      </c>
      <c r="AG215" s="99" t="s">
        <v>557</v>
      </c>
      <c r="AH215" s="99" t="s">
        <v>557</v>
      </c>
      <c r="AI215" s="99" t="s">
        <v>557</v>
      </c>
      <c r="AJ215" s="99" t="s">
        <v>940</v>
      </c>
    </row>
    <row r="216" spans="1:36" ht="18.600000000000001" thickBot="1" x14ac:dyDescent="0.35">
      <c r="A216" s="97" t="s">
        <v>605</v>
      </c>
      <c r="B216" s="99" t="s">
        <v>557</v>
      </c>
      <c r="C216" s="115" t="s">
        <v>557</v>
      </c>
      <c r="D216" s="115" t="s">
        <v>557</v>
      </c>
      <c r="E216" s="99" t="s">
        <v>557</v>
      </c>
      <c r="F216" s="115" t="s">
        <v>557</v>
      </c>
      <c r="G216" s="115" t="s">
        <v>557</v>
      </c>
      <c r="H216" s="115" t="s">
        <v>557</v>
      </c>
      <c r="I216" s="115" t="s">
        <v>557</v>
      </c>
      <c r="J216" s="99" t="s">
        <v>557</v>
      </c>
      <c r="K216" s="115" t="s">
        <v>557</v>
      </c>
      <c r="L216" s="115" t="s">
        <v>557</v>
      </c>
      <c r="M216" s="99" t="s">
        <v>557</v>
      </c>
      <c r="N216" s="99" t="s">
        <v>557</v>
      </c>
      <c r="O216" s="115" t="s">
        <v>557</v>
      </c>
      <c r="P216" s="115" t="s">
        <v>557</v>
      </c>
      <c r="V216" s="97" t="s">
        <v>605</v>
      </c>
      <c r="W216" s="99" t="s">
        <v>557</v>
      </c>
      <c r="X216" s="99" t="s">
        <v>557</v>
      </c>
      <c r="Y216" s="99" t="s">
        <v>557</v>
      </c>
      <c r="Z216" s="99" t="s">
        <v>557</v>
      </c>
      <c r="AA216" s="99" t="s">
        <v>557</v>
      </c>
      <c r="AB216" s="99" t="s">
        <v>557</v>
      </c>
      <c r="AC216" s="99" t="s">
        <v>557</v>
      </c>
      <c r="AD216" s="99" t="s">
        <v>557</v>
      </c>
      <c r="AE216" s="99" t="s">
        <v>557</v>
      </c>
      <c r="AF216" s="99" t="s">
        <v>557</v>
      </c>
      <c r="AG216" s="99" t="s">
        <v>557</v>
      </c>
      <c r="AH216" s="99" t="s">
        <v>557</v>
      </c>
      <c r="AI216" s="99" t="s">
        <v>557</v>
      </c>
      <c r="AJ216" s="99" t="s">
        <v>557</v>
      </c>
    </row>
    <row r="217" spans="1:36" ht="18.600000000000001" thickBot="1" x14ac:dyDescent="0.35">
      <c r="A217" s="93"/>
      <c r="V217" s="93"/>
    </row>
    <row r="218" spans="1:36" ht="45.6" thickBot="1" x14ac:dyDescent="0.35">
      <c r="A218" s="97" t="s">
        <v>711</v>
      </c>
      <c r="B218" s="97" t="s">
        <v>507</v>
      </c>
      <c r="C218" s="114" t="s">
        <v>508</v>
      </c>
      <c r="D218" s="114" t="s">
        <v>509</v>
      </c>
      <c r="E218" s="97" t="s">
        <v>76</v>
      </c>
      <c r="F218" s="114" t="s">
        <v>510</v>
      </c>
      <c r="G218" s="114" t="s">
        <v>96</v>
      </c>
      <c r="H218" s="114" t="s">
        <v>84</v>
      </c>
      <c r="I218" s="114" t="s">
        <v>87</v>
      </c>
      <c r="J218" s="97" t="s">
        <v>512</v>
      </c>
      <c r="K218" s="114" t="s">
        <v>128</v>
      </c>
      <c r="L218" s="114" t="s">
        <v>910</v>
      </c>
      <c r="M218" s="97" t="s">
        <v>515</v>
      </c>
      <c r="N218" s="97" t="s">
        <v>193</v>
      </c>
      <c r="O218" s="114" t="s">
        <v>194</v>
      </c>
      <c r="P218" s="114" t="s">
        <v>195</v>
      </c>
      <c r="V218" s="97" t="s">
        <v>711</v>
      </c>
      <c r="W218" s="97" t="s">
        <v>761</v>
      </c>
      <c r="X218" s="97" t="s">
        <v>762</v>
      </c>
      <c r="Y218" s="97" t="s">
        <v>763</v>
      </c>
      <c r="Z218" s="97" t="s">
        <v>764</v>
      </c>
      <c r="AA218" s="97" t="s">
        <v>765</v>
      </c>
      <c r="AB218" s="97" t="s">
        <v>766</v>
      </c>
      <c r="AC218" s="97" t="s">
        <v>767</v>
      </c>
      <c r="AD218" s="97" t="s">
        <v>768</v>
      </c>
      <c r="AE218" s="97" t="s">
        <v>769</v>
      </c>
      <c r="AF218" s="97" t="s">
        <v>770</v>
      </c>
      <c r="AG218" s="97" t="s">
        <v>771</v>
      </c>
      <c r="AH218" s="97" t="s">
        <v>772</v>
      </c>
      <c r="AI218" s="97" t="s">
        <v>773</v>
      </c>
      <c r="AJ218" s="97" t="s">
        <v>774</v>
      </c>
    </row>
    <row r="219" spans="1:36" ht="15" thickBot="1" x14ac:dyDescent="0.35">
      <c r="A219" s="97" t="s">
        <v>556</v>
      </c>
      <c r="B219" s="99">
        <v>220043.4</v>
      </c>
      <c r="C219" s="115">
        <v>0</v>
      </c>
      <c r="D219" s="115">
        <v>21123.599999999999</v>
      </c>
      <c r="E219" s="99">
        <v>5279.7</v>
      </c>
      <c r="F219" s="115">
        <v>98596.1</v>
      </c>
      <c r="G219" s="115">
        <v>0</v>
      </c>
      <c r="H219" s="115">
        <v>54356.3</v>
      </c>
      <c r="I219" s="115">
        <v>38013.199999999997</v>
      </c>
      <c r="J219" s="99">
        <v>135900.79999999999</v>
      </c>
      <c r="K219" s="115">
        <v>32743.3</v>
      </c>
      <c r="L219" s="115">
        <v>0</v>
      </c>
      <c r="M219" s="99">
        <v>52903.6</v>
      </c>
      <c r="N219" s="99">
        <v>9981.6</v>
      </c>
      <c r="O219" s="115">
        <v>0</v>
      </c>
      <c r="P219" s="115">
        <v>68181.7</v>
      </c>
      <c r="V219" s="97" t="s">
        <v>556</v>
      </c>
      <c r="W219" s="99">
        <v>0</v>
      </c>
      <c r="X219" s="99">
        <v>26372.1</v>
      </c>
      <c r="Y219" s="99">
        <v>137503.70000000001</v>
      </c>
      <c r="Z219" s="99">
        <v>81218</v>
      </c>
      <c r="AA219" s="99">
        <v>102259.7</v>
      </c>
      <c r="AB219" s="99">
        <v>828.3</v>
      </c>
      <c r="AC219" s="99">
        <v>0</v>
      </c>
      <c r="AD219" s="99">
        <v>0</v>
      </c>
      <c r="AE219" s="99">
        <v>0</v>
      </c>
      <c r="AF219" s="99">
        <v>0</v>
      </c>
      <c r="AG219" s="99">
        <v>398135.2</v>
      </c>
      <c r="AH219" s="99">
        <v>0</v>
      </c>
      <c r="AI219" s="99">
        <v>0</v>
      </c>
      <c r="AJ219" s="99">
        <v>6743</v>
      </c>
    </row>
    <row r="220" spans="1:36" ht="15" thickBot="1" x14ac:dyDescent="0.35">
      <c r="A220" s="97" t="s">
        <v>558</v>
      </c>
      <c r="B220" s="99">
        <v>220043.4</v>
      </c>
      <c r="C220" s="115">
        <v>0</v>
      </c>
      <c r="D220" s="115">
        <v>21123.599999999999</v>
      </c>
      <c r="E220" s="99">
        <v>5279.7</v>
      </c>
      <c r="F220" s="115">
        <v>18586.8</v>
      </c>
      <c r="G220" s="115">
        <v>0</v>
      </c>
      <c r="H220" s="115">
        <v>0</v>
      </c>
      <c r="I220" s="115">
        <v>0</v>
      </c>
      <c r="J220" s="99">
        <v>50715.199999999997</v>
      </c>
      <c r="K220" s="115">
        <v>0</v>
      </c>
      <c r="L220" s="115">
        <v>0</v>
      </c>
      <c r="M220" s="99">
        <v>52903.6</v>
      </c>
      <c r="N220" s="99">
        <v>0</v>
      </c>
      <c r="O220" s="115">
        <v>0</v>
      </c>
      <c r="P220" s="115">
        <v>0</v>
      </c>
      <c r="V220" s="97" t="s">
        <v>558</v>
      </c>
      <c r="W220" s="99">
        <v>0</v>
      </c>
      <c r="X220" s="99">
        <v>26372.1</v>
      </c>
      <c r="Y220" s="99">
        <v>137503.70000000001</v>
      </c>
      <c r="Z220" s="99">
        <v>46913.4</v>
      </c>
      <c r="AA220" s="99">
        <v>102259.7</v>
      </c>
      <c r="AB220" s="99">
        <v>828.3</v>
      </c>
      <c r="AC220" s="99">
        <v>0</v>
      </c>
      <c r="AD220" s="99">
        <v>0</v>
      </c>
      <c r="AE220" s="99">
        <v>0</v>
      </c>
      <c r="AF220" s="99">
        <v>0</v>
      </c>
      <c r="AG220" s="99">
        <v>398135.2</v>
      </c>
      <c r="AH220" s="99">
        <v>0</v>
      </c>
      <c r="AI220" s="99">
        <v>0</v>
      </c>
      <c r="AJ220" s="99">
        <v>6743</v>
      </c>
    </row>
    <row r="221" spans="1:36" ht="15" thickBot="1" x14ac:dyDescent="0.35">
      <c r="A221" s="97" t="s">
        <v>559</v>
      </c>
      <c r="B221" s="99">
        <v>220043.4</v>
      </c>
      <c r="C221" s="115">
        <v>0</v>
      </c>
      <c r="D221" s="115">
        <v>21123.599999999999</v>
      </c>
      <c r="E221" s="99">
        <v>5279.7</v>
      </c>
      <c r="F221" s="115">
        <v>18586.8</v>
      </c>
      <c r="G221" s="115">
        <v>0</v>
      </c>
      <c r="H221" s="115">
        <v>0</v>
      </c>
      <c r="I221" s="115">
        <v>0</v>
      </c>
      <c r="J221" s="99">
        <v>50715.199999999997</v>
      </c>
      <c r="K221" s="115">
        <v>0</v>
      </c>
      <c r="L221" s="115">
        <v>0</v>
      </c>
      <c r="M221" s="99">
        <v>45829.3</v>
      </c>
      <c r="N221" s="99">
        <v>0</v>
      </c>
      <c r="O221" s="115">
        <v>0</v>
      </c>
      <c r="P221" s="115">
        <v>0</v>
      </c>
      <c r="V221" s="97" t="s">
        <v>559</v>
      </c>
      <c r="W221" s="99">
        <v>0</v>
      </c>
      <c r="X221" s="99">
        <v>26372.1</v>
      </c>
      <c r="Y221" s="99">
        <v>137503.70000000001</v>
      </c>
      <c r="Z221" s="99">
        <v>46913.4</v>
      </c>
      <c r="AA221" s="99">
        <v>102259.7</v>
      </c>
      <c r="AB221" s="99">
        <v>828.3</v>
      </c>
      <c r="AC221" s="99">
        <v>0</v>
      </c>
      <c r="AD221" s="99">
        <v>0</v>
      </c>
      <c r="AE221" s="99">
        <v>0</v>
      </c>
      <c r="AF221" s="99">
        <v>0</v>
      </c>
      <c r="AG221" s="99">
        <v>110345.7</v>
      </c>
      <c r="AH221" s="99">
        <v>0</v>
      </c>
      <c r="AI221" s="99">
        <v>0</v>
      </c>
      <c r="AJ221" s="99">
        <v>6743</v>
      </c>
    </row>
    <row r="222" spans="1:36" ht="15" thickBot="1" x14ac:dyDescent="0.35">
      <c r="A222" s="97" t="s">
        <v>560</v>
      </c>
      <c r="B222" s="99">
        <v>220043.4</v>
      </c>
      <c r="C222" s="115">
        <v>0</v>
      </c>
      <c r="D222" s="115">
        <v>0</v>
      </c>
      <c r="E222" s="99">
        <v>5279.7</v>
      </c>
      <c r="F222" s="115">
        <v>18586.8</v>
      </c>
      <c r="G222" s="115">
        <v>0</v>
      </c>
      <c r="H222" s="115">
        <v>0</v>
      </c>
      <c r="I222" s="115">
        <v>0</v>
      </c>
      <c r="J222" s="99">
        <v>50715.199999999997</v>
      </c>
      <c r="K222" s="115">
        <v>0</v>
      </c>
      <c r="L222" s="115">
        <v>0</v>
      </c>
      <c r="M222" s="99">
        <v>45829.3</v>
      </c>
      <c r="N222" s="99">
        <v>0</v>
      </c>
      <c r="O222" s="115">
        <v>0</v>
      </c>
      <c r="P222" s="115">
        <v>0</v>
      </c>
      <c r="V222" s="97" t="s">
        <v>560</v>
      </c>
      <c r="W222" s="99">
        <v>0</v>
      </c>
      <c r="X222" s="99">
        <v>26372.1</v>
      </c>
      <c r="Y222" s="99">
        <v>137503.70000000001</v>
      </c>
      <c r="Z222" s="99">
        <v>46913.4</v>
      </c>
      <c r="AA222" s="99">
        <v>102259.7</v>
      </c>
      <c r="AB222" s="99">
        <v>828.3</v>
      </c>
      <c r="AC222" s="99">
        <v>0</v>
      </c>
      <c r="AD222" s="99">
        <v>0</v>
      </c>
      <c r="AE222" s="99">
        <v>0</v>
      </c>
      <c r="AF222" s="99">
        <v>0</v>
      </c>
      <c r="AG222" s="99">
        <v>110345.7</v>
      </c>
      <c r="AH222" s="99">
        <v>0</v>
      </c>
      <c r="AI222" s="99">
        <v>0</v>
      </c>
      <c r="AJ222" s="99">
        <v>6743</v>
      </c>
    </row>
    <row r="223" spans="1:36" ht="15" thickBot="1" x14ac:dyDescent="0.35">
      <c r="A223" s="97" t="s">
        <v>561</v>
      </c>
      <c r="B223" s="99">
        <v>220043.4</v>
      </c>
      <c r="C223" s="115">
        <v>0</v>
      </c>
      <c r="D223" s="115">
        <v>0</v>
      </c>
      <c r="E223" s="99">
        <v>5279.7</v>
      </c>
      <c r="F223" s="115">
        <v>18586.8</v>
      </c>
      <c r="G223" s="115">
        <v>0</v>
      </c>
      <c r="H223" s="115">
        <v>0</v>
      </c>
      <c r="I223" s="115">
        <v>0</v>
      </c>
      <c r="J223" s="99">
        <v>50715.199999999997</v>
      </c>
      <c r="K223" s="115">
        <v>0</v>
      </c>
      <c r="L223" s="115">
        <v>0</v>
      </c>
      <c r="M223" s="99">
        <v>45829.3</v>
      </c>
      <c r="N223" s="99">
        <v>0</v>
      </c>
      <c r="O223" s="115">
        <v>0</v>
      </c>
      <c r="P223" s="115">
        <v>0</v>
      </c>
      <c r="V223" s="97" t="s">
        <v>561</v>
      </c>
      <c r="W223" s="99">
        <v>0</v>
      </c>
      <c r="X223" s="99">
        <v>26372.1</v>
      </c>
      <c r="Y223" s="99">
        <v>137503.70000000001</v>
      </c>
      <c r="Z223" s="99">
        <v>46913.4</v>
      </c>
      <c r="AA223" s="99">
        <v>102259.7</v>
      </c>
      <c r="AB223" s="99">
        <v>828.3</v>
      </c>
      <c r="AC223" s="99">
        <v>0</v>
      </c>
      <c r="AD223" s="99">
        <v>0</v>
      </c>
      <c r="AE223" s="99">
        <v>0</v>
      </c>
      <c r="AF223" s="99">
        <v>0</v>
      </c>
      <c r="AG223" s="99">
        <v>109225.8</v>
      </c>
      <c r="AH223" s="99">
        <v>0</v>
      </c>
      <c r="AI223" s="99">
        <v>0</v>
      </c>
      <c r="AJ223" s="99">
        <v>6743</v>
      </c>
    </row>
    <row r="224" spans="1:36" ht="15" thickBot="1" x14ac:dyDescent="0.35">
      <c r="A224" s="97" t="s">
        <v>562</v>
      </c>
      <c r="B224" s="99">
        <v>220043.4</v>
      </c>
      <c r="C224" s="115">
        <v>0</v>
      </c>
      <c r="D224" s="115">
        <v>0</v>
      </c>
      <c r="E224" s="99">
        <v>5138.8</v>
      </c>
      <c r="F224" s="115">
        <v>0</v>
      </c>
      <c r="G224" s="115">
        <v>0</v>
      </c>
      <c r="H224" s="115">
        <v>0</v>
      </c>
      <c r="I224" s="115">
        <v>0</v>
      </c>
      <c r="J224" s="99">
        <v>50715.199999999997</v>
      </c>
      <c r="K224" s="115">
        <v>0</v>
      </c>
      <c r="L224" s="115">
        <v>0</v>
      </c>
      <c r="M224" s="99">
        <v>45829.3</v>
      </c>
      <c r="N224" s="99">
        <v>0</v>
      </c>
      <c r="O224" s="115">
        <v>0</v>
      </c>
      <c r="P224" s="115">
        <v>0</v>
      </c>
      <c r="V224" s="97" t="s">
        <v>562</v>
      </c>
      <c r="W224" s="99">
        <v>0</v>
      </c>
      <c r="X224" s="99">
        <v>26372.1</v>
      </c>
      <c r="Y224" s="99">
        <v>137503.70000000001</v>
      </c>
      <c r="Z224" s="99">
        <v>46913.4</v>
      </c>
      <c r="AA224" s="99">
        <v>102259.7</v>
      </c>
      <c r="AB224" s="99">
        <v>828.3</v>
      </c>
      <c r="AC224" s="99">
        <v>0</v>
      </c>
      <c r="AD224" s="99">
        <v>0</v>
      </c>
      <c r="AE224" s="99">
        <v>0</v>
      </c>
      <c r="AF224" s="99">
        <v>0</v>
      </c>
      <c r="AG224" s="99">
        <v>109225.8</v>
      </c>
      <c r="AH224" s="99">
        <v>0</v>
      </c>
      <c r="AI224" s="99">
        <v>0</v>
      </c>
      <c r="AJ224" s="99">
        <v>6743</v>
      </c>
    </row>
    <row r="225" spans="1:36" ht="15" thickBot="1" x14ac:dyDescent="0.35">
      <c r="A225" s="97" t="s">
        <v>563</v>
      </c>
      <c r="B225" s="99">
        <v>220043.4</v>
      </c>
      <c r="C225" s="115">
        <v>0</v>
      </c>
      <c r="D225" s="115">
        <v>0</v>
      </c>
      <c r="E225" s="99">
        <v>5138.8</v>
      </c>
      <c r="F225" s="115">
        <v>0</v>
      </c>
      <c r="G225" s="115">
        <v>0</v>
      </c>
      <c r="H225" s="115">
        <v>0</v>
      </c>
      <c r="I225" s="115">
        <v>0</v>
      </c>
      <c r="J225" s="99">
        <v>50715.199999999997</v>
      </c>
      <c r="K225" s="115">
        <v>0</v>
      </c>
      <c r="L225" s="115">
        <v>0</v>
      </c>
      <c r="M225" s="99">
        <v>45829.3</v>
      </c>
      <c r="N225" s="99">
        <v>0</v>
      </c>
      <c r="O225" s="115">
        <v>0</v>
      </c>
      <c r="P225" s="115">
        <v>0</v>
      </c>
      <c r="V225" s="97" t="s">
        <v>563</v>
      </c>
      <c r="W225" s="99">
        <v>0</v>
      </c>
      <c r="X225" s="99">
        <v>26372.1</v>
      </c>
      <c r="Y225" s="99">
        <v>137503.70000000001</v>
      </c>
      <c r="Z225" s="99">
        <v>46913.4</v>
      </c>
      <c r="AA225" s="99">
        <v>102259.7</v>
      </c>
      <c r="AB225" s="99">
        <v>828.3</v>
      </c>
      <c r="AC225" s="99">
        <v>0</v>
      </c>
      <c r="AD225" s="99">
        <v>0</v>
      </c>
      <c r="AE225" s="99">
        <v>0</v>
      </c>
      <c r="AF225" s="99">
        <v>0</v>
      </c>
      <c r="AG225" s="99">
        <v>50843.7</v>
      </c>
      <c r="AH225" s="99">
        <v>0</v>
      </c>
      <c r="AI225" s="99">
        <v>0</v>
      </c>
      <c r="AJ225" s="99">
        <v>6743</v>
      </c>
    </row>
    <row r="226" spans="1:36" ht="15" thickBot="1" x14ac:dyDescent="0.35">
      <c r="A226" s="97" t="s">
        <v>564</v>
      </c>
      <c r="B226" s="99">
        <v>220043.4</v>
      </c>
      <c r="C226" s="115">
        <v>0</v>
      </c>
      <c r="D226" s="115">
        <v>0</v>
      </c>
      <c r="E226" s="99">
        <v>5138.8</v>
      </c>
      <c r="F226" s="115">
        <v>0</v>
      </c>
      <c r="G226" s="115">
        <v>0</v>
      </c>
      <c r="H226" s="115">
        <v>0</v>
      </c>
      <c r="I226" s="115">
        <v>0</v>
      </c>
      <c r="J226" s="99">
        <v>50715.199999999997</v>
      </c>
      <c r="K226" s="115">
        <v>0</v>
      </c>
      <c r="L226" s="115">
        <v>0</v>
      </c>
      <c r="M226" s="99">
        <v>45829.3</v>
      </c>
      <c r="N226" s="99">
        <v>0</v>
      </c>
      <c r="O226" s="115">
        <v>0</v>
      </c>
      <c r="P226" s="115">
        <v>0</v>
      </c>
      <c r="V226" s="97" t="s">
        <v>564</v>
      </c>
      <c r="W226" s="99">
        <v>0</v>
      </c>
      <c r="X226" s="99">
        <v>26372.1</v>
      </c>
      <c r="Y226" s="99">
        <v>137503.70000000001</v>
      </c>
      <c r="Z226" s="99">
        <v>46913.4</v>
      </c>
      <c r="AA226" s="99">
        <v>102259.7</v>
      </c>
      <c r="AB226" s="99">
        <v>828.3</v>
      </c>
      <c r="AC226" s="99">
        <v>0</v>
      </c>
      <c r="AD226" s="99">
        <v>0</v>
      </c>
      <c r="AE226" s="99">
        <v>0</v>
      </c>
      <c r="AF226" s="99">
        <v>0</v>
      </c>
      <c r="AG226" s="99">
        <v>50843.7</v>
      </c>
      <c r="AH226" s="99">
        <v>0</v>
      </c>
      <c r="AI226" s="99">
        <v>0</v>
      </c>
      <c r="AJ226" s="99">
        <v>6743</v>
      </c>
    </row>
    <row r="227" spans="1:36" ht="15" thickBot="1" x14ac:dyDescent="0.35">
      <c r="A227" s="97" t="s">
        <v>565</v>
      </c>
      <c r="B227" s="99">
        <v>180062.9</v>
      </c>
      <c r="C227" s="115">
        <v>0</v>
      </c>
      <c r="D227" s="115">
        <v>0</v>
      </c>
      <c r="E227" s="99">
        <v>5138.8</v>
      </c>
      <c r="F227" s="115">
        <v>0</v>
      </c>
      <c r="G227" s="115">
        <v>0</v>
      </c>
      <c r="H227" s="115">
        <v>0</v>
      </c>
      <c r="I227" s="115">
        <v>0</v>
      </c>
      <c r="J227" s="99">
        <v>50715.199999999997</v>
      </c>
      <c r="K227" s="115">
        <v>0</v>
      </c>
      <c r="L227" s="115">
        <v>0</v>
      </c>
      <c r="M227" s="99">
        <v>45829.3</v>
      </c>
      <c r="N227" s="99">
        <v>0</v>
      </c>
      <c r="O227" s="115">
        <v>0</v>
      </c>
      <c r="P227" s="115">
        <v>0</v>
      </c>
      <c r="V227" s="97" t="s">
        <v>565</v>
      </c>
      <c r="W227" s="99">
        <v>0</v>
      </c>
      <c r="X227" s="99">
        <v>26372.1</v>
      </c>
      <c r="Y227" s="99">
        <v>137503.70000000001</v>
      </c>
      <c r="Z227" s="99">
        <v>46913.4</v>
      </c>
      <c r="AA227" s="99">
        <v>102259.7</v>
      </c>
      <c r="AB227" s="99">
        <v>828.3</v>
      </c>
      <c r="AC227" s="99">
        <v>0</v>
      </c>
      <c r="AD227" s="99">
        <v>0</v>
      </c>
      <c r="AE227" s="99">
        <v>0</v>
      </c>
      <c r="AF227" s="99">
        <v>0</v>
      </c>
      <c r="AG227" s="99">
        <v>50843.7</v>
      </c>
      <c r="AH227" s="99">
        <v>0</v>
      </c>
      <c r="AI227" s="99">
        <v>0</v>
      </c>
      <c r="AJ227" s="99">
        <v>6743</v>
      </c>
    </row>
    <row r="228" spans="1:36" ht="15" thickBot="1" x14ac:dyDescent="0.35">
      <c r="A228" s="97" t="s">
        <v>566</v>
      </c>
      <c r="B228" s="99">
        <v>180062.9</v>
      </c>
      <c r="C228" s="115">
        <v>0</v>
      </c>
      <c r="D228" s="115">
        <v>0</v>
      </c>
      <c r="E228" s="99">
        <v>5138.8</v>
      </c>
      <c r="F228" s="115">
        <v>0</v>
      </c>
      <c r="G228" s="115">
        <v>0</v>
      </c>
      <c r="H228" s="115">
        <v>0</v>
      </c>
      <c r="I228" s="115">
        <v>0</v>
      </c>
      <c r="J228" s="99">
        <v>50715.199999999997</v>
      </c>
      <c r="K228" s="115">
        <v>0</v>
      </c>
      <c r="L228" s="115">
        <v>0</v>
      </c>
      <c r="M228" s="99">
        <v>45829.3</v>
      </c>
      <c r="N228" s="99">
        <v>0</v>
      </c>
      <c r="O228" s="115">
        <v>0</v>
      </c>
      <c r="P228" s="115">
        <v>0</v>
      </c>
      <c r="V228" s="97" t="s">
        <v>566</v>
      </c>
      <c r="W228" s="99">
        <v>0</v>
      </c>
      <c r="X228" s="99">
        <v>26372.1</v>
      </c>
      <c r="Y228" s="99">
        <v>137503.70000000001</v>
      </c>
      <c r="Z228" s="99">
        <v>46913.4</v>
      </c>
      <c r="AA228" s="99">
        <v>102259.7</v>
      </c>
      <c r="AB228" s="99">
        <v>828.3</v>
      </c>
      <c r="AC228" s="99">
        <v>0</v>
      </c>
      <c r="AD228" s="99">
        <v>0</v>
      </c>
      <c r="AE228" s="99">
        <v>0</v>
      </c>
      <c r="AF228" s="99">
        <v>0</v>
      </c>
      <c r="AG228" s="99">
        <v>50843.7</v>
      </c>
      <c r="AH228" s="99">
        <v>0</v>
      </c>
      <c r="AI228" s="99">
        <v>0</v>
      </c>
      <c r="AJ228" s="99">
        <v>6743</v>
      </c>
    </row>
    <row r="229" spans="1:36" ht="15" thickBot="1" x14ac:dyDescent="0.35">
      <c r="A229" s="97" t="s">
        <v>567</v>
      </c>
      <c r="B229" s="99">
        <v>24446.3</v>
      </c>
      <c r="C229" s="115">
        <v>0</v>
      </c>
      <c r="D229" s="115">
        <v>0</v>
      </c>
      <c r="E229" s="99">
        <v>5138.8</v>
      </c>
      <c r="F229" s="115">
        <v>0</v>
      </c>
      <c r="G229" s="115">
        <v>0</v>
      </c>
      <c r="H229" s="115">
        <v>0</v>
      </c>
      <c r="I229" s="115">
        <v>0</v>
      </c>
      <c r="J229" s="99">
        <v>50715.199999999997</v>
      </c>
      <c r="K229" s="115">
        <v>0</v>
      </c>
      <c r="L229" s="115">
        <v>0</v>
      </c>
      <c r="M229" s="99">
        <v>45829.3</v>
      </c>
      <c r="N229" s="99">
        <v>0</v>
      </c>
      <c r="O229" s="115">
        <v>0</v>
      </c>
      <c r="P229" s="115">
        <v>0</v>
      </c>
      <c r="V229" s="97" t="s">
        <v>567</v>
      </c>
      <c r="W229" s="99">
        <v>0</v>
      </c>
      <c r="X229" s="99">
        <v>26372.1</v>
      </c>
      <c r="Y229" s="99">
        <v>137503.70000000001</v>
      </c>
      <c r="Z229" s="99">
        <v>46913.4</v>
      </c>
      <c r="AA229" s="99">
        <v>102259.7</v>
      </c>
      <c r="AB229" s="99">
        <v>828.3</v>
      </c>
      <c r="AC229" s="99">
        <v>0</v>
      </c>
      <c r="AD229" s="99">
        <v>0</v>
      </c>
      <c r="AE229" s="99">
        <v>0</v>
      </c>
      <c r="AF229" s="99">
        <v>0</v>
      </c>
      <c r="AG229" s="99">
        <v>50843.7</v>
      </c>
      <c r="AH229" s="99">
        <v>0</v>
      </c>
      <c r="AI229" s="99">
        <v>0</v>
      </c>
      <c r="AJ229" s="99">
        <v>6743</v>
      </c>
    </row>
    <row r="230" spans="1:36" ht="15" thickBot="1" x14ac:dyDescent="0.35">
      <c r="A230" s="97" t="s">
        <v>568</v>
      </c>
      <c r="B230" s="99">
        <v>24446.3</v>
      </c>
      <c r="C230" s="115">
        <v>0</v>
      </c>
      <c r="D230" s="115">
        <v>0</v>
      </c>
      <c r="E230" s="99">
        <v>5138.8</v>
      </c>
      <c r="F230" s="115">
        <v>0</v>
      </c>
      <c r="G230" s="115">
        <v>0</v>
      </c>
      <c r="H230" s="115">
        <v>0</v>
      </c>
      <c r="I230" s="115">
        <v>0</v>
      </c>
      <c r="J230" s="99">
        <v>50715.199999999997</v>
      </c>
      <c r="K230" s="115">
        <v>0</v>
      </c>
      <c r="L230" s="115">
        <v>0</v>
      </c>
      <c r="M230" s="99">
        <v>45829.3</v>
      </c>
      <c r="N230" s="99">
        <v>0</v>
      </c>
      <c r="O230" s="115">
        <v>0</v>
      </c>
      <c r="P230" s="115">
        <v>0</v>
      </c>
      <c r="V230" s="97" t="s">
        <v>568</v>
      </c>
      <c r="W230" s="99">
        <v>0</v>
      </c>
      <c r="X230" s="99">
        <v>26372.1</v>
      </c>
      <c r="Y230" s="99">
        <v>137503.70000000001</v>
      </c>
      <c r="Z230" s="99">
        <v>46913.4</v>
      </c>
      <c r="AA230" s="99">
        <v>102259.7</v>
      </c>
      <c r="AB230" s="99">
        <v>828.3</v>
      </c>
      <c r="AC230" s="99">
        <v>0</v>
      </c>
      <c r="AD230" s="99">
        <v>0</v>
      </c>
      <c r="AE230" s="99">
        <v>0</v>
      </c>
      <c r="AF230" s="99">
        <v>0</v>
      </c>
      <c r="AG230" s="99">
        <v>50843.7</v>
      </c>
      <c r="AH230" s="99">
        <v>0</v>
      </c>
      <c r="AI230" s="99">
        <v>0</v>
      </c>
      <c r="AJ230" s="99">
        <v>6743</v>
      </c>
    </row>
    <row r="231" spans="1:36" ht="15" thickBot="1" x14ac:dyDescent="0.35">
      <c r="A231" s="97" t="s">
        <v>569</v>
      </c>
      <c r="B231" s="99">
        <v>24446.3</v>
      </c>
      <c r="C231" s="115">
        <v>0</v>
      </c>
      <c r="D231" s="115">
        <v>0</v>
      </c>
      <c r="E231" s="99">
        <v>5138.8</v>
      </c>
      <c r="F231" s="115">
        <v>0</v>
      </c>
      <c r="G231" s="115">
        <v>0</v>
      </c>
      <c r="H231" s="115">
        <v>0</v>
      </c>
      <c r="I231" s="115">
        <v>0</v>
      </c>
      <c r="J231" s="99">
        <v>50715.199999999997</v>
      </c>
      <c r="K231" s="115">
        <v>0</v>
      </c>
      <c r="L231" s="115">
        <v>0</v>
      </c>
      <c r="M231" s="99">
        <v>45829.3</v>
      </c>
      <c r="N231" s="99">
        <v>0</v>
      </c>
      <c r="O231" s="115">
        <v>0</v>
      </c>
      <c r="P231" s="115">
        <v>0</v>
      </c>
      <c r="V231" s="97" t="s">
        <v>569</v>
      </c>
      <c r="W231" s="99">
        <v>0</v>
      </c>
      <c r="X231" s="99">
        <v>26372.1</v>
      </c>
      <c r="Y231" s="99">
        <v>137503.70000000001</v>
      </c>
      <c r="Z231" s="99">
        <v>46913.4</v>
      </c>
      <c r="AA231" s="99">
        <v>102259.7</v>
      </c>
      <c r="AB231" s="99">
        <v>828.3</v>
      </c>
      <c r="AC231" s="99">
        <v>0</v>
      </c>
      <c r="AD231" s="99">
        <v>0</v>
      </c>
      <c r="AE231" s="99">
        <v>0</v>
      </c>
      <c r="AF231" s="99">
        <v>0</v>
      </c>
      <c r="AG231" s="99">
        <v>50843.7</v>
      </c>
      <c r="AH231" s="99">
        <v>0</v>
      </c>
      <c r="AI231" s="99">
        <v>0</v>
      </c>
      <c r="AJ231" s="99">
        <v>6743</v>
      </c>
    </row>
    <row r="232" spans="1:36" ht="15" thickBot="1" x14ac:dyDescent="0.35">
      <c r="A232" s="97" t="s">
        <v>570</v>
      </c>
      <c r="B232" s="99">
        <v>24446.3</v>
      </c>
      <c r="C232" s="115">
        <v>0</v>
      </c>
      <c r="D232" s="115">
        <v>0</v>
      </c>
      <c r="E232" s="99">
        <v>5138.8</v>
      </c>
      <c r="F232" s="115">
        <v>0</v>
      </c>
      <c r="G232" s="115">
        <v>0</v>
      </c>
      <c r="H232" s="115">
        <v>0</v>
      </c>
      <c r="I232" s="115">
        <v>0</v>
      </c>
      <c r="J232" s="99">
        <v>50715.199999999997</v>
      </c>
      <c r="K232" s="115">
        <v>0</v>
      </c>
      <c r="L232" s="115">
        <v>0</v>
      </c>
      <c r="M232" s="99">
        <v>45829.3</v>
      </c>
      <c r="N232" s="99">
        <v>0</v>
      </c>
      <c r="O232" s="115">
        <v>0</v>
      </c>
      <c r="P232" s="115">
        <v>0</v>
      </c>
      <c r="V232" s="97" t="s">
        <v>570</v>
      </c>
      <c r="W232" s="99">
        <v>0</v>
      </c>
      <c r="X232" s="99">
        <v>26372.1</v>
      </c>
      <c r="Y232" s="99">
        <v>137503.70000000001</v>
      </c>
      <c r="Z232" s="99">
        <v>46913.4</v>
      </c>
      <c r="AA232" s="99">
        <v>102259.7</v>
      </c>
      <c r="AB232" s="99">
        <v>828.3</v>
      </c>
      <c r="AC232" s="99">
        <v>0</v>
      </c>
      <c r="AD232" s="99">
        <v>0</v>
      </c>
      <c r="AE232" s="99">
        <v>0</v>
      </c>
      <c r="AF232" s="99">
        <v>0</v>
      </c>
      <c r="AG232" s="99">
        <v>50843.7</v>
      </c>
      <c r="AH232" s="99">
        <v>0</v>
      </c>
      <c r="AI232" s="99">
        <v>0</v>
      </c>
      <c r="AJ232" s="99">
        <v>6743</v>
      </c>
    </row>
    <row r="233" spans="1:36" ht="15" thickBot="1" x14ac:dyDescent="0.35">
      <c r="A233" s="97" t="s">
        <v>571</v>
      </c>
      <c r="B233" s="99">
        <v>24446.3</v>
      </c>
      <c r="C233" s="115">
        <v>0</v>
      </c>
      <c r="D233" s="115">
        <v>0</v>
      </c>
      <c r="E233" s="99">
        <v>5138.8</v>
      </c>
      <c r="F233" s="115">
        <v>0</v>
      </c>
      <c r="G233" s="115">
        <v>0</v>
      </c>
      <c r="H233" s="115">
        <v>0</v>
      </c>
      <c r="I233" s="115">
        <v>0</v>
      </c>
      <c r="J233" s="99">
        <v>50715.199999999997</v>
      </c>
      <c r="K233" s="115">
        <v>0</v>
      </c>
      <c r="L233" s="115">
        <v>0</v>
      </c>
      <c r="M233" s="99">
        <v>45829.3</v>
      </c>
      <c r="N233" s="99">
        <v>0</v>
      </c>
      <c r="O233" s="115">
        <v>0</v>
      </c>
      <c r="P233" s="115">
        <v>0</v>
      </c>
      <c r="V233" s="97" t="s">
        <v>571</v>
      </c>
      <c r="W233" s="99">
        <v>0</v>
      </c>
      <c r="X233" s="99">
        <v>26372.1</v>
      </c>
      <c r="Y233" s="99">
        <v>137503.70000000001</v>
      </c>
      <c r="Z233" s="99">
        <v>46913.4</v>
      </c>
      <c r="AA233" s="99">
        <v>102259.7</v>
      </c>
      <c r="AB233" s="99">
        <v>828.3</v>
      </c>
      <c r="AC233" s="99">
        <v>0</v>
      </c>
      <c r="AD233" s="99">
        <v>0</v>
      </c>
      <c r="AE233" s="99">
        <v>0</v>
      </c>
      <c r="AF233" s="99">
        <v>0</v>
      </c>
      <c r="AG233" s="99">
        <v>50843.7</v>
      </c>
      <c r="AH233" s="99">
        <v>0</v>
      </c>
      <c r="AI233" s="99">
        <v>0</v>
      </c>
      <c r="AJ233" s="99">
        <v>6743</v>
      </c>
    </row>
    <row r="234" spans="1:36" ht="15" thickBot="1" x14ac:dyDescent="0.35">
      <c r="A234" s="97" t="s">
        <v>572</v>
      </c>
      <c r="B234" s="99">
        <v>24446.3</v>
      </c>
      <c r="C234" s="115">
        <v>0</v>
      </c>
      <c r="D234" s="115">
        <v>0</v>
      </c>
      <c r="E234" s="99">
        <v>5138.8</v>
      </c>
      <c r="F234" s="115">
        <v>0</v>
      </c>
      <c r="G234" s="115">
        <v>0</v>
      </c>
      <c r="H234" s="115">
        <v>0</v>
      </c>
      <c r="I234" s="115">
        <v>0</v>
      </c>
      <c r="J234" s="99">
        <v>50715.199999999997</v>
      </c>
      <c r="K234" s="115">
        <v>0</v>
      </c>
      <c r="L234" s="115">
        <v>0</v>
      </c>
      <c r="M234" s="99">
        <v>45829.3</v>
      </c>
      <c r="N234" s="99">
        <v>0</v>
      </c>
      <c r="O234" s="115">
        <v>0</v>
      </c>
      <c r="P234" s="115">
        <v>0</v>
      </c>
      <c r="V234" s="97" t="s">
        <v>572</v>
      </c>
      <c r="W234" s="99">
        <v>0</v>
      </c>
      <c r="X234" s="99">
        <v>26372.1</v>
      </c>
      <c r="Y234" s="99">
        <v>137503.70000000001</v>
      </c>
      <c r="Z234" s="99">
        <v>46913.4</v>
      </c>
      <c r="AA234" s="99">
        <v>102259.7</v>
      </c>
      <c r="AB234" s="99">
        <v>828.3</v>
      </c>
      <c r="AC234" s="99">
        <v>0</v>
      </c>
      <c r="AD234" s="99">
        <v>0</v>
      </c>
      <c r="AE234" s="99">
        <v>0</v>
      </c>
      <c r="AF234" s="99">
        <v>0</v>
      </c>
      <c r="AG234" s="99">
        <v>50843.7</v>
      </c>
      <c r="AH234" s="99">
        <v>0</v>
      </c>
      <c r="AI234" s="99">
        <v>0</v>
      </c>
      <c r="AJ234" s="99">
        <v>6743</v>
      </c>
    </row>
    <row r="235" spans="1:36" ht="15" thickBot="1" x14ac:dyDescent="0.35">
      <c r="A235" s="97" t="s">
        <v>573</v>
      </c>
      <c r="B235" s="99">
        <v>24446.3</v>
      </c>
      <c r="C235" s="115">
        <v>0</v>
      </c>
      <c r="D235" s="115">
        <v>0</v>
      </c>
      <c r="E235" s="99">
        <v>5138.8</v>
      </c>
      <c r="F235" s="115">
        <v>0</v>
      </c>
      <c r="G235" s="115">
        <v>0</v>
      </c>
      <c r="H235" s="115">
        <v>0</v>
      </c>
      <c r="I235" s="115">
        <v>0</v>
      </c>
      <c r="J235" s="99">
        <v>50715.199999999997</v>
      </c>
      <c r="K235" s="115">
        <v>0</v>
      </c>
      <c r="L235" s="115">
        <v>0</v>
      </c>
      <c r="M235" s="99">
        <v>27801.200000000001</v>
      </c>
      <c r="N235" s="99">
        <v>0</v>
      </c>
      <c r="O235" s="115">
        <v>0</v>
      </c>
      <c r="P235" s="115">
        <v>0</v>
      </c>
      <c r="V235" s="97" t="s">
        <v>573</v>
      </c>
      <c r="W235" s="99">
        <v>0</v>
      </c>
      <c r="X235" s="99">
        <v>26372.1</v>
      </c>
      <c r="Y235" s="99">
        <v>137503.70000000001</v>
      </c>
      <c r="Z235" s="99">
        <v>46913.4</v>
      </c>
      <c r="AA235" s="99">
        <v>102259.7</v>
      </c>
      <c r="AB235" s="99">
        <v>828.3</v>
      </c>
      <c r="AC235" s="99">
        <v>0</v>
      </c>
      <c r="AD235" s="99">
        <v>0</v>
      </c>
      <c r="AE235" s="99">
        <v>0</v>
      </c>
      <c r="AF235" s="99">
        <v>0</v>
      </c>
      <c r="AG235" s="99">
        <v>50843.7</v>
      </c>
      <c r="AH235" s="99">
        <v>0</v>
      </c>
      <c r="AI235" s="99">
        <v>0</v>
      </c>
      <c r="AJ235" s="99">
        <v>6743</v>
      </c>
    </row>
    <row r="236" spans="1:36" ht="15" thickBot="1" x14ac:dyDescent="0.35">
      <c r="A236" s="97" t="s">
        <v>574</v>
      </c>
      <c r="B236" s="99">
        <v>24446.3</v>
      </c>
      <c r="C236" s="115">
        <v>0</v>
      </c>
      <c r="D236" s="115">
        <v>0</v>
      </c>
      <c r="E236" s="99">
        <v>5138.8</v>
      </c>
      <c r="F236" s="115">
        <v>0</v>
      </c>
      <c r="G236" s="115">
        <v>0</v>
      </c>
      <c r="H236" s="115">
        <v>0</v>
      </c>
      <c r="I236" s="115">
        <v>0</v>
      </c>
      <c r="J236" s="99">
        <v>0</v>
      </c>
      <c r="K236" s="115">
        <v>0</v>
      </c>
      <c r="L236" s="115">
        <v>0</v>
      </c>
      <c r="M236" s="99">
        <v>27801.200000000001</v>
      </c>
      <c r="N236" s="99">
        <v>0</v>
      </c>
      <c r="O236" s="115">
        <v>0</v>
      </c>
      <c r="P236" s="115">
        <v>0</v>
      </c>
      <c r="V236" s="97" t="s">
        <v>574</v>
      </c>
      <c r="W236" s="99">
        <v>0</v>
      </c>
      <c r="X236" s="99">
        <v>26372.1</v>
      </c>
      <c r="Y236" s="99">
        <v>137503.70000000001</v>
      </c>
      <c r="Z236" s="99">
        <v>46913.4</v>
      </c>
      <c r="AA236" s="99">
        <v>102259.7</v>
      </c>
      <c r="AB236" s="99">
        <v>828.3</v>
      </c>
      <c r="AC236" s="99">
        <v>0</v>
      </c>
      <c r="AD236" s="99">
        <v>0</v>
      </c>
      <c r="AE236" s="99">
        <v>0</v>
      </c>
      <c r="AF236" s="99">
        <v>0</v>
      </c>
      <c r="AG236" s="99">
        <v>50843.7</v>
      </c>
      <c r="AH236" s="99">
        <v>0</v>
      </c>
      <c r="AI236" s="99">
        <v>0</v>
      </c>
      <c r="AJ236" s="99">
        <v>6743</v>
      </c>
    </row>
    <row r="237" spans="1:36" ht="15" thickBot="1" x14ac:dyDescent="0.35">
      <c r="A237" s="97" t="s">
        <v>575</v>
      </c>
      <c r="B237" s="99">
        <v>24446.3</v>
      </c>
      <c r="C237" s="115">
        <v>0</v>
      </c>
      <c r="D237" s="115">
        <v>0</v>
      </c>
      <c r="E237" s="99">
        <v>5138.8</v>
      </c>
      <c r="F237" s="115">
        <v>0</v>
      </c>
      <c r="G237" s="115">
        <v>0</v>
      </c>
      <c r="H237" s="115">
        <v>0</v>
      </c>
      <c r="I237" s="115">
        <v>0</v>
      </c>
      <c r="J237" s="99">
        <v>0</v>
      </c>
      <c r="K237" s="115">
        <v>0</v>
      </c>
      <c r="L237" s="115">
        <v>0</v>
      </c>
      <c r="M237" s="99">
        <v>27801.200000000001</v>
      </c>
      <c r="N237" s="99">
        <v>0</v>
      </c>
      <c r="O237" s="115">
        <v>0</v>
      </c>
      <c r="P237" s="115">
        <v>0</v>
      </c>
      <c r="V237" s="97" t="s">
        <v>575</v>
      </c>
      <c r="W237" s="99">
        <v>0</v>
      </c>
      <c r="X237" s="99">
        <v>26372.1</v>
      </c>
      <c r="Y237" s="99">
        <v>137503.70000000001</v>
      </c>
      <c r="Z237" s="99">
        <v>46913.4</v>
      </c>
      <c r="AA237" s="99">
        <v>102259.7</v>
      </c>
      <c r="AB237" s="99">
        <v>828.3</v>
      </c>
      <c r="AC237" s="99">
        <v>0</v>
      </c>
      <c r="AD237" s="99">
        <v>0</v>
      </c>
      <c r="AE237" s="99">
        <v>0</v>
      </c>
      <c r="AF237" s="99">
        <v>0</v>
      </c>
      <c r="AG237" s="99">
        <v>50843.7</v>
      </c>
      <c r="AH237" s="99">
        <v>0</v>
      </c>
      <c r="AI237" s="99">
        <v>0</v>
      </c>
      <c r="AJ237" s="99">
        <v>6743</v>
      </c>
    </row>
    <row r="238" spans="1:36" ht="15" thickBot="1" x14ac:dyDescent="0.35">
      <c r="A238" s="97" t="s">
        <v>576</v>
      </c>
      <c r="B238" s="99">
        <v>24446.3</v>
      </c>
      <c r="C238" s="115">
        <v>0</v>
      </c>
      <c r="D238" s="115">
        <v>0</v>
      </c>
      <c r="E238" s="99">
        <v>5138.8</v>
      </c>
      <c r="F238" s="115">
        <v>0</v>
      </c>
      <c r="G238" s="115">
        <v>0</v>
      </c>
      <c r="H238" s="115">
        <v>0</v>
      </c>
      <c r="I238" s="115">
        <v>0</v>
      </c>
      <c r="J238" s="99">
        <v>0</v>
      </c>
      <c r="K238" s="115">
        <v>0</v>
      </c>
      <c r="L238" s="115">
        <v>0</v>
      </c>
      <c r="M238" s="99">
        <v>27801.200000000001</v>
      </c>
      <c r="N238" s="99">
        <v>0</v>
      </c>
      <c r="O238" s="115">
        <v>0</v>
      </c>
      <c r="P238" s="115">
        <v>0</v>
      </c>
      <c r="V238" s="97" t="s">
        <v>576</v>
      </c>
      <c r="W238" s="99">
        <v>0</v>
      </c>
      <c r="X238" s="99">
        <v>26372.1</v>
      </c>
      <c r="Y238" s="99">
        <v>137503.70000000001</v>
      </c>
      <c r="Z238" s="99">
        <v>46913.4</v>
      </c>
      <c r="AA238" s="99">
        <v>102259.7</v>
      </c>
      <c r="AB238" s="99">
        <v>828.3</v>
      </c>
      <c r="AC238" s="99">
        <v>0</v>
      </c>
      <c r="AD238" s="99">
        <v>0</v>
      </c>
      <c r="AE238" s="99">
        <v>0</v>
      </c>
      <c r="AF238" s="99">
        <v>0</v>
      </c>
      <c r="AG238" s="99">
        <v>50843.7</v>
      </c>
      <c r="AH238" s="99">
        <v>0</v>
      </c>
      <c r="AI238" s="99">
        <v>0</v>
      </c>
      <c r="AJ238" s="99">
        <v>6743</v>
      </c>
    </row>
    <row r="239" spans="1:36" ht="15" thickBot="1" x14ac:dyDescent="0.35">
      <c r="A239" s="97" t="s">
        <v>577</v>
      </c>
      <c r="B239" s="99">
        <v>24446.3</v>
      </c>
      <c r="C239" s="115">
        <v>0</v>
      </c>
      <c r="D239" s="115">
        <v>0</v>
      </c>
      <c r="E239" s="99">
        <v>5138.8</v>
      </c>
      <c r="F239" s="115">
        <v>0</v>
      </c>
      <c r="G239" s="115">
        <v>0</v>
      </c>
      <c r="H239" s="115">
        <v>0</v>
      </c>
      <c r="I239" s="115">
        <v>0</v>
      </c>
      <c r="J239" s="99">
        <v>0</v>
      </c>
      <c r="K239" s="115">
        <v>0</v>
      </c>
      <c r="L239" s="115">
        <v>0</v>
      </c>
      <c r="M239" s="99">
        <v>27801.200000000001</v>
      </c>
      <c r="N239" s="99">
        <v>0</v>
      </c>
      <c r="O239" s="115">
        <v>0</v>
      </c>
      <c r="P239" s="115">
        <v>0</v>
      </c>
      <c r="V239" s="97" t="s">
        <v>577</v>
      </c>
      <c r="W239" s="99">
        <v>0</v>
      </c>
      <c r="X239" s="99">
        <v>26372.1</v>
      </c>
      <c r="Y239" s="99">
        <v>20720.400000000001</v>
      </c>
      <c r="Z239" s="99">
        <v>46913.4</v>
      </c>
      <c r="AA239" s="99">
        <v>0</v>
      </c>
      <c r="AB239" s="99">
        <v>828.3</v>
      </c>
      <c r="AC239" s="99">
        <v>0</v>
      </c>
      <c r="AD239" s="99">
        <v>0</v>
      </c>
      <c r="AE239" s="99">
        <v>0</v>
      </c>
      <c r="AF239" s="99">
        <v>0</v>
      </c>
      <c r="AG239" s="99">
        <v>50843.7</v>
      </c>
      <c r="AH239" s="99">
        <v>0</v>
      </c>
      <c r="AI239" s="99">
        <v>0</v>
      </c>
      <c r="AJ239" s="99">
        <v>6743</v>
      </c>
    </row>
    <row r="240" spans="1:36" ht="15" thickBot="1" x14ac:dyDescent="0.35">
      <c r="A240" s="97" t="s">
        <v>578</v>
      </c>
      <c r="B240" s="99">
        <v>24446.3</v>
      </c>
      <c r="C240" s="115">
        <v>0</v>
      </c>
      <c r="D240" s="115">
        <v>0</v>
      </c>
      <c r="E240" s="99">
        <v>5138.8</v>
      </c>
      <c r="F240" s="115">
        <v>0</v>
      </c>
      <c r="G240" s="115">
        <v>0</v>
      </c>
      <c r="H240" s="115">
        <v>0</v>
      </c>
      <c r="I240" s="115">
        <v>0</v>
      </c>
      <c r="J240" s="99">
        <v>0</v>
      </c>
      <c r="K240" s="115">
        <v>0</v>
      </c>
      <c r="L240" s="115">
        <v>0</v>
      </c>
      <c r="M240" s="99">
        <v>27801.200000000001</v>
      </c>
      <c r="N240" s="99">
        <v>0</v>
      </c>
      <c r="O240" s="115">
        <v>0</v>
      </c>
      <c r="P240" s="115">
        <v>0</v>
      </c>
      <c r="V240" s="97" t="s">
        <v>578</v>
      </c>
      <c r="W240" s="99">
        <v>0</v>
      </c>
      <c r="X240" s="99">
        <v>26372.1</v>
      </c>
      <c r="Y240" s="99">
        <v>20720.400000000001</v>
      </c>
      <c r="Z240" s="99">
        <v>46913.4</v>
      </c>
      <c r="AA240" s="99">
        <v>0</v>
      </c>
      <c r="AB240" s="99">
        <v>828.3</v>
      </c>
      <c r="AC240" s="99">
        <v>0</v>
      </c>
      <c r="AD240" s="99">
        <v>0</v>
      </c>
      <c r="AE240" s="99">
        <v>0</v>
      </c>
      <c r="AF240" s="99">
        <v>0</v>
      </c>
      <c r="AG240" s="99">
        <v>50843.7</v>
      </c>
      <c r="AH240" s="99">
        <v>0</v>
      </c>
      <c r="AI240" s="99">
        <v>0</v>
      </c>
      <c r="AJ240" s="99">
        <v>6743</v>
      </c>
    </row>
    <row r="241" spans="1:36" ht="15" thickBot="1" x14ac:dyDescent="0.35">
      <c r="A241" s="97" t="s">
        <v>579</v>
      </c>
      <c r="B241" s="99">
        <v>24446.3</v>
      </c>
      <c r="C241" s="115">
        <v>0</v>
      </c>
      <c r="D241" s="115">
        <v>0</v>
      </c>
      <c r="E241" s="99">
        <v>5138.8</v>
      </c>
      <c r="F241" s="115">
        <v>0</v>
      </c>
      <c r="G241" s="115">
        <v>0</v>
      </c>
      <c r="H241" s="115">
        <v>0</v>
      </c>
      <c r="I241" s="115">
        <v>0</v>
      </c>
      <c r="J241" s="99">
        <v>0</v>
      </c>
      <c r="K241" s="115">
        <v>0</v>
      </c>
      <c r="L241" s="115">
        <v>0</v>
      </c>
      <c r="M241" s="99">
        <v>27801.200000000001</v>
      </c>
      <c r="N241" s="99">
        <v>0</v>
      </c>
      <c r="O241" s="115">
        <v>0</v>
      </c>
      <c r="P241" s="115">
        <v>0</v>
      </c>
      <c r="V241" s="97" t="s">
        <v>579</v>
      </c>
      <c r="W241" s="99">
        <v>0</v>
      </c>
      <c r="X241" s="99">
        <v>26372.1</v>
      </c>
      <c r="Y241" s="99">
        <v>20720.400000000001</v>
      </c>
      <c r="Z241" s="99">
        <v>46913.4</v>
      </c>
      <c r="AA241" s="99">
        <v>0</v>
      </c>
      <c r="AB241" s="99">
        <v>828.3</v>
      </c>
      <c r="AC241" s="99">
        <v>0</v>
      </c>
      <c r="AD241" s="99">
        <v>0</v>
      </c>
      <c r="AE241" s="99">
        <v>0</v>
      </c>
      <c r="AF241" s="99">
        <v>0</v>
      </c>
      <c r="AG241" s="99">
        <v>50843.7</v>
      </c>
      <c r="AH241" s="99">
        <v>0</v>
      </c>
      <c r="AI241" s="99">
        <v>0</v>
      </c>
      <c r="AJ241" s="99">
        <v>6743</v>
      </c>
    </row>
    <row r="242" spans="1:36" ht="15" thickBot="1" x14ac:dyDescent="0.35">
      <c r="A242" s="97" t="s">
        <v>580</v>
      </c>
      <c r="B242" s="99">
        <v>24446.3</v>
      </c>
      <c r="C242" s="115">
        <v>0</v>
      </c>
      <c r="D242" s="115">
        <v>0</v>
      </c>
      <c r="E242" s="99">
        <v>0</v>
      </c>
      <c r="F242" s="115">
        <v>0</v>
      </c>
      <c r="G242" s="115">
        <v>0</v>
      </c>
      <c r="H242" s="115">
        <v>0</v>
      </c>
      <c r="I242" s="115">
        <v>0</v>
      </c>
      <c r="J242" s="99">
        <v>0</v>
      </c>
      <c r="K242" s="115">
        <v>0</v>
      </c>
      <c r="L242" s="115">
        <v>0</v>
      </c>
      <c r="M242" s="99">
        <v>27801.200000000001</v>
      </c>
      <c r="N242" s="99">
        <v>0</v>
      </c>
      <c r="O242" s="115">
        <v>0</v>
      </c>
      <c r="P242" s="115">
        <v>0</v>
      </c>
      <c r="V242" s="97" t="s">
        <v>580</v>
      </c>
      <c r="W242" s="99">
        <v>0</v>
      </c>
      <c r="X242" s="99">
        <v>26372.1</v>
      </c>
      <c r="Y242" s="99">
        <v>16574.3</v>
      </c>
      <c r="Z242" s="99">
        <v>46913.4</v>
      </c>
      <c r="AA242" s="99">
        <v>0</v>
      </c>
      <c r="AB242" s="99">
        <v>828.3</v>
      </c>
      <c r="AC242" s="99">
        <v>0</v>
      </c>
      <c r="AD242" s="99">
        <v>0</v>
      </c>
      <c r="AE242" s="99">
        <v>0</v>
      </c>
      <c r="AF242" s="99">
        <v>0</v>
      </c>
      <c r="AG242" s="99">
        <v>50843.7</v>
      </c>
      <c r="AH242" s="99">
        <v>0</v>
      </c>
      <c r="AI242" s="99">
        <v>0</v>
      </c>
      <c r="AJ242" s="99">
        <v>6743</v>
      </c>
    </row>
    <row r="243" spans="1:36" ht="15" thickBot="1" x14ac:dyDescent="0.35">
      <c r="A243" s="97" t="s">
        <v>581</v>
      </c>
      <c r="B243" s="99">
        <v>24446.3</v>
      </c>
      <c r="C243" s="115">
        <v>0</v>
      </c>
      <c r="D243" s="115">
        <v>0</v>
      </c>
      <c r="E243" s="99">
        <v>0</v>
      </c>
      <c r="F243" s="115">
        <v>0</v>
      </c>
      <c r="G243" s="115">
        <v>0</v>
      </c>
      <c r="H243" s="115">
        <v>0</v>
      </c>
      <c r="I243" s="115">
        <v>0</v>
      </c>
      <c r="J243" s="99">
        <v>0</v>
      </c>
      <c r="K243" s="115">
        <v>0</v>
      </c>
      <c r="L243" s="115">
        <v>0</v>
      </c>
      <c r="M243" s="99">
        <v>22772</v>
      </c>
      <c r="N243" s="99">
        <v>0</v>
      </c>
      <c r="O243" s="115">
        <v>0</v>
      </c>
      <c r="P243" s="115">
        <v>0</v>
      </c>
      <c r="V243" s="97" t="s">
        <v>581</v>
      </c>
      <c r="W243" s="99">
        <v>0</v>
      </c>
      <c r="X243" s="99">
        <v>26372.1</v>
      </c>
      <c r="Y243" s="99">
        <v>16574.3</v>
      </c>
      <c r="Z243" s="99">
        <v>46913.4</v>
      </c>
      <c r="AA243" s="99">
        <v>0</v>
      </c>
      <c r="AB243" s="99">
        <v>828.3</v>
      </c>
      <c r="AC243" s="99">
        <v>0</v>
      </c>
      <c r="AD243" s="99">
        <v>0</v>
      </c>
      <c r="AE243" s="99">
        <v>0</v>
      </c>
      <c r="AF243" s="99">
        <v>0</v>
      </c>
      <c r="AG243" s="99">
        <v>50843.7</v>
      </c>
      <c r="AH243" s="99">
        <v>0</v>
      </c>
      <c r="AI243" s="99">
        <v>0</v>
      </c>
      <c r="AJ243" s="99">
        <v>6743</v>
      </c>
    </row>
    <row r="244" spans="1:36" ht="15" thickBot="1" x14ac:dyDescent="0.35">
      <c r="A244" s="97" t="s">
        <v>582</v>
      </c>
      <c r="B244" s="99">
        <v>24446.3</v>
      </c>
      <c r="C244" s="115">
        <v>0</v>
      </c>
      <c r="D244" s="115">
        <v>0</v>
      </c>
      <c r="E244" s="99">
        <v>0</v>
      </c>
      <c r="F244" s="115">
        <v>0</v>
      </c>
      <c r="G244" s="115">
        <v>0</v>
      </c>
      <c r="H244" s="115">
        <v>0</v>
      </c>
      <c r="I244" s="115">
        <v>0</v>
      </c>
      <c r="J244" s="99">
        <v>0</v>
      </c>
      <c r="K244" s="115">
        <v>0</v>
      </c>
      <c r="L244" s="115">
        <v>0</v>
      </c>
      <c r="M244" s="99">
        <v>22772</v>
      </c>
      <c r="N244" s="99">
        <v>0</v>
      </c>
      <c r="O244" s="115">
        <v>0</v>
      </c>
      <c r="P244" s="115">
        <v>0</v>
      </c>
      <c r="V244" s="97" t="s">
        <v>582</v>
      </c>
      <c r="W244" s="99">
        <v>0</v>
      </c>
      <c r="X244" s="99">
        <v>26372.1</v>
      </c>
      <c r="Y244" s="99">
        <v>16574.3</v>
      </c>
      <c r="Z244" s="99">
        <v>46913.4</v>
      </c>
      <c r="AA244" s="99">
        <v>0</v>
      </c>
      <c r="AB244" s="99">
        <v>828.3</v>
      </c>
      <c r="AC244" s="99">
        <v>0</v>
      </c>
      <c r="AD244" s="99">
        <v>0</v>
      </c>
      <c r="AE244" s="99">
        <v>0</v>
      </c>
      <c r="AF244" s="99">
        <v>0</v>
      </c>
      <c r="AG244" s="99">
        <v>50843.7</v>
      </c>
      <c r="AH244" s="99">
        <v>0</v>
      </c>
      <c r="AI244" s="99">
        <v>0</v>
      </c>
      <c r="AJ244" s="99">
        <v>6743</v>
      </c>
    </row>
    <row r="245" spans="1:36" ht="15" thickBot="1" x14ac:dyDescent="0.35">
      <c r="A245" s="97" t="s">
        <v>583</v>
      </c>
      <c r="B245" s="99">
        <v>24446.3</v>
      </c>
      <c r="C245" s="115">
        <v>0</v>
      </c>
      <c r="D245" s="115">
        <v>0</v>
      </c>
      <c r="E245" s="99">
        <v>0</v>
      </c>
      <c r="F245" s="115">
        <v>0</v>
      </c>
      <c r="G245" s="115">
        <v>0</v>
      </c>
      <c r="H245" s="115">
        <v>0</v>
      </c>
      <c r="I245" s="115">
        <v>0</v>
      </c>
      <c r="J245" s="99">
        <v>0</v>
      </c>
      <c r="K245" s="115">
        <v>0</v>
      </c>
      <c r="L245" s="115">
        <v>0</v>
      </c>
      <c r="M245" s="99">
        <v>22772</v>
      </c>
      <c r="N245" s="99">
        <v>0</v>
      </c>
      <c r="O245" s="115">
        <v>0</v>
      </c>
      <c r="P245" s="115">
        <v>0</v>
      </c>
      <c r="V245" s="97" t="s">
        <v>583</v>
      </c>
      <c r="W245" s="99">
        <v>0</v>
      </c>
      <c r="X245" s="99">
        <v>26372.1</v>
      </c>
      <c r="Y245" s="99">
        <v>16574.3</v>
      </c>
      <c r="Z245" s="99">
        <v>46913.4</v>
      </c>
      <c r="AA245" s="99">
        <v>0</v>
      </c>
      <c r="AB245" s="99">
        <v>828.3</v>
      </c>
      <c r="AC245" s="99">
        <v>0</v>
      </c>
      <c r="AD245" s="99">
        <v>0</v>
      </c>
      <c r="AE245" s="99">
        <v>0</v>
      </c>
      <c r="AF245" s="99">
        <v>0</v>
      </c>
      <c r="AG245" s="99">
        <v>50843.7</v>
      </c>
      <c r="AH245" s="99">
        <v>0</v>
      </c>
      <c r="AI245" s="99">
        <v>0</v>
      </c>
      <c r="AJ245" s="99">
        <v>6743</v>
      </c>
    </row>
    <row r="246" spans="1:36" ht="15" thickBot="1" x14ac:dyDescent="0.35">
      <c r="A246" s="97" t="s">
        <v>584</v>
      </c>
      <c r="B246" s="99">
        <v>24446.3</v>
      </c>
      <c r="C246" s="115">
        <v>0</v>
      </c>
      <c r="D246" s="115">
        <v>0</v>
      </c>
      <c r="E246" s="99">
        <v>0</v>
      </c>
      <c r="F246" s="115">
        <v>0</v>
      </c>
      <c r="G246" s="115">
        <v>0</v>
      </c>
      <c r="H246" s="115">
        <v>0</v>
      </c>
      <c r="I246" s="115">
        <v>0</v>
      </c>
      <c r="J246" s="99">
        <v>0</v>
      </c>
      <c r="K246" s="115">
        <v>0</v>
      </c>
      <c r="L246" s="115">
        <v>0</v>
      </c>
      <c r="M246" s="99">
        <v>22772</v>
      </c>
      <c r="N246" s="99">
        <v>0</v>
      </c>
      <c r="O246" s="115">
        <v>0</v>
      </c>
      <c r="P246" s="115">
        <v>0</v>
      </c>
      <c r="V246" s="97" t="s">
        <v>584</v>
      </c>
      <c r="W246" s="99">
        <v>0</v>
      </c>
      <c r="X246" s="99">
        <v>26372.1</v>
      </c>
      <c r="Y246" s="99">
        <v>16574.3</v>
      </c>
      <c r="Z246" s="99">
        <v>0</v>
      </c>
      <c r="AA246" s="99">
        <v>0</v>
      </c>
      <c r="AB246" s="99">
        <v>828.3</v>
      </c>
      <c r="AC246" s="99">
        <v>0</v>
      </c>
      <c r="AD246" s="99">
        <v>0</v>
      </c>
      <c r="AE246" s="99">
        <v>0</v>
      </c>
      <c r="AF246" s="99">
        <v>0</v>
      </c>
      <c r="AG246" s="99">
        <v>50843.7</v>
      </c>
      <c r="AH246" s="99">
        <v>0</v>
      </c>
      <c r="AI246" s="99">
        <v>0</v>
      </c>
      <c r="AJ246" s="99">
        <v>6743</v>
      </c>
    </row>
    <row r="247" spans="1:36" ht="15" thickBot="1" x14ac:dyDescent="0.35">
      <c r="A247" s="97" t="s">
        <v>585</v>
      </c>
      <c r="B247" s="99">
        <v>24446.3</v>
      </c>
      <c r="C247" s="115">
        <v>0</v>
      </c>
      <c r="D247" s="115">
        <v>0</v>
      </c>
      <c r="E247" s="99">
        <v>0</v>
      </c>
      <c r="F247" s="115">
        <v>0</v>
      </c>
      <c r="G247" s="115">
        <v>0</v>
      </c>
      <c r="H247" s="115">
        <v>0</v>
      </c>
      <c r="I247" s="115">
        <v>0</v>
      </c>
      <c r="J247" s="99">
        <v>0</v>
      </c>
      <c r="K247" s="115">
        <v>0</v>
      </c>
      <c r="L247" s="115">
        <v>0</v>
      </c>
      <c r="M247" s="99">
        <v>22772</v>
      </c>
      <c r="N247" s="99">
        <v>0</v>
      </c>
      <c r="O247" s="115">
        <v>0</v>
      </c>
      <c r="P247" s="115">
        <v>0</v>
      </c>
      <c r="V247" s="97" t="s">
        <v>585</v>
      </c>
      <c r="W247" s="99">
        <v>0</v>
      </c>
      <c r="X247" s="99">
        <v>26372.1</v>
      </c>
      <c r="Y247" s="99">
        <v>16574.3</v>
      </c>
      <c r="Z247" s="99">
        <v>0</v>
      </c>
      <c r="AA247" s="99">
        <v>0</v>
      </c>
      <c r="AB247" s="99">
        <v>828.3</v>
      </c>
      <c r="AC247" s="99">
        <v>0</v>
      </c>
      <c r="AD247" s="99">
        <v>0</v>
      </c>
      <c r="AE247" s="99">
        <v>0</v>
      </c>
      <c r="AF247" s="99">
        <v>0</v>
      </c>
      <c r="AG247" s="99">
        <v>50843.7</v>
      </c>
      <c r="AH247" s="99">
        <v>0</v>
      </c>
      <c r="AI247" s="99">
        <v>0</v>
      </c>
      <c r="AJ247" s="99">
        <v>6743</v>
      </c>
    </row>
    <row r="248" spans="1:36" ht="15" thickBot="1" x14ac:dyDescent="0.35">
      <c r="A248" s="97" t="s">
        <v>586</v>
      </c>
      <c r="B248" s="99">
        <v>24446.3</v>
      </c>
      <c r="C248" s="115">
        <v>0</v>
      </c>
      <c r="D248" s="115">
        <v>0</v>
      </c>
      <c r="E248" s="99">
        <v>0</v>
      </c>
      <c r="F248" s="115">
        <v>0</v>
      </c>
      <c r="G248" s="115">
        <v>0</v>
      </c>
      <c r="H248" s="115">
        <v>0</v>
      </c>
      <c r="I248" s="115">
        <v>0</v>
      </c>
      <c r="J248" s="99">
        <v>0</v>
      </c>
      <c r="K248" s="115">
        <v>0</v>
      </c>
      <c r="L248" s="115">
        <v>0</v>
      </c>
      <c r="M248" s="99">
        <v>22772</v>
      </c>
      <c r="N248" s="99">
        <v>0</v>
      </c>
      <c r="O248" s="115">
        <v>0</v>
      </c>
      <c r="P248" s="115">
        <v>0</v>
      </c>
      <c r="V248" s="97" t="s">
        <v>586</v>
      </c>
      <c r="W248" s="99">
        <v>0</v>
      </c>
      <c r="X248" s="99">
        <v>26372.1</v>
      </c>
      <c r="Y248" s="99">
        <v>16574.3</v>
      </c>
      <c r="Z248" s="99">
        <v>0</v>
      </c>
      <c r="AA248" s="99">
        <v>0</v>
      </c>
      <c r="AB248" s="99">
        <v>828.3</v>
      </c>
      <c r="AC248" s="99">
        <v>0</v>
      </c>
      <c r="AD248" s="99">
        <v>0</v>
      </c>
      <c r="AE248" s="99">
        <v>0</v>
      </c>
      <c r="AF248" s="99">
        <v>0</v>
      </c>
      <c r="AG248" s="99">
        <v>50843.7</v>
      </c>
      <c r="AH248" s="99">
        <v>0</v>
      </c>
      <c r="AI248" s="99">
        <v>0</v>
      </c>
      <c r="AJ248" s="99">
        <v>6743</v>
      </c>
    </row>
    <row r="249" spans="1:36" ht="15" thickBot="1" x14ac:dyDescent="0.35">
      <c r="A249" s="97" t="s">
        <v>587</v>
      </c>
      <c r="B249" s="99">
        <v>7568.4</v>
      </c>
      <c r="C249" s="115">
        <v>0</v>
      </c>
      <c r="D249" s="115">
        <v>0</v>
      </c>
      <c r="E249" s="99">
        <v>0</v>
      </c>
      <c r="F249" s="115">
        <v>0</v>
      </c>
      <c r="G249" s="115">
        <v>0</v>
      </c>
      <c r="H249" s="115">
        <v>0</v>
      </c>
      <c r="I249" s="115">
        <v>0</v>
      </c>
      <c r="J249" s="99">
        <v>0</v>
      </c>
      <c r="K249" s="115">
        <v>0</v>
      </c>
      <c r="L249" s="115">
        <v>0</v>
      </c>
      <c r="M249" s="99">
        <v>22772</v>
      </c>
      <c r="N249" s="99">
        <v>0</v>
      </c>
      <c r="O249" s="115">
        <v>0</v>
      </c>
      <c r="P249" s="115">
        <v>0</v>
      </c>
      <c r="V249" s="97" t="s">
        <v>587</v>
      </c>
      <c r="W249" s="99">
        <v>0</v>
      </c>
      <c r="X249" s="99">
        <v>26372.1</v>
      </c>
      <c r="Y249" s="99">
        <v>16574.3</v>
      </c>
      <c r="Z249" s="99">
        <v>0</v>
      </c>
      <c r="AA249" s="99">
        <v>0</v>
      </c>
      <c r="AB249" s="99">
        <v>828.3</v>
      </c>
      <c r="AC249" s="99">
        <v>0</v>
      </c>
      <c r="AD249" s="99">
        <v>0</v>
      </c>
      <c r="AE249" s="99">
        <v>0</v>
      </c>
      <c r="AF249" s="99">
        <v>0</v>
      </c>
      <c r="AG249" s="99">
        <v>50843.7</v>
      </c>
      <c r="AH249" s="99">
        <v>0</v>
      </c>
      <c r="AI249" s="99">
        <v>0</v>
      </c>
      <c r="AJ249" s="99">
        <v>6743</v>
      </c>
    </row>
    <row r="250" spans="1:36" ht="15" thickBot="1" x14ac:dyDescent="0.35">
      <c r="A250" s="97" t="s">
        <v>588</v>
      </c>
      <c r="B250" s="99">
        <v>7568.4</v>
      </c>
      <c r="C250" s="115">
        <v>0</v>
      </c>
      <c r="D250" s="115">
        <v>0</v>
      </c>
      <c r="E250" s="99">
        <v>0</v>
      </c>
      <c r="F250" s="115">
        <v>0</v>
      </c>
      <c r="G250" s="115">
        <v>0</v>
      </c>
      <c r="H250" s="115">
        <v>0</v>
      </c>
      <c r="I250" s="115">
        <v>0</v>
      </c>
      <c r="J250" s="99">
        <v>0</v>
      </c>
      <c r="K250" s="115">
        <v>0</v>
      </c>
      <c r="L250" s="115">
        <v>0</v>
      </c>
      <c r="M250" s="99">
        <v>22772</v>
      </c>
      <c r="N250" s="99">
        <v>0</v>
      </c>
      <c r="O250" s="115">
        <v>0</v>
      </c>
      <c r="P250" s="115">
        <v>0</v>
      </c>
      <c r="V250" s="97" t="s">
        <v>588</v>
      </c>
      <c r="W250" s="99">
        <v>0</v>
      </c>
      <c r="X250" s="99">
        <v>26372.1</v>
      </c>
      <c r="Y250" s="99">
        <v>16574.3</v>
      </c>
      <c r="Z250" s="99">
        <v>0</v>
      </c>
      <c r="AA250" s="99">
        <v>0</v>
      </c>
      <c r="AB250" s="99">
        <v>828.3</v>
      </c>
      <c r="AC250" s="99">
        <v>0</v>
      </c>
      <c r="AD250" s="99">
        <v>0</v>
      </c>
      <c r="AE250" s="99">
        <v>0</v>
      </c>
      <c r="AF250" s="99">
        <v>0</v>
      </c>
      <c r="AG250" s="99">
        <v>50843.7</v>
      </c>
      <c r="AH250" s="99">
        <v>0</v>
      </c>
      <c r="AI250" s="99">
        <v>0</v>
      </c>
      <c r="AJ250" s="99">
        <v>6743</v>
      </c>
    </row>
    <row r="251" spans="1:36" ht="15" thickBot="1" x14ac:dyDescent="0.35">
      <c r="A251" s="97" t="s">
        <v>589</v>
      </c>
      <c r="B251" s="99">
        <v>7568.4</v>
      </c>
      <c r="C251" s="115">
        <v>0</v>
      </c>
      <c r="D251" s="115">
        <v>0</v>
      </c>
      <c r="E251" s="99">
        <v>0</v>
      </c>
      <c r="F251" s="115">
        <v>0</v>
      </c>
      <c r="G251" s="115">
        <v>0</v>
      </c>
      <c r="H251" s="115">
        <v>0</v>
      </c>
      <c r="I251" s="115">
        <v>0</v>
      </c>
      <c r="J251" s="99">
        <v>0</v>
      </c>
      <c r="K251" s="115">
        <v>0</v>
      </c>
      <c r="L251" s="115">
        <v>0</v>
      </c>
      <c r="M251" s="99">
        <v>22772</v>
      </c>
      <c r="N251" s="99">
        <v>0</v>
      </c>
      <c r="O251" s="115">
        <v>0</v>
      </c>
      <c r="P251" s="115">
        <v>0</v>
      </c>
      <c r="V251" s="97" t="s">
        <v>589</v>
      </c>
      <c r="W251" s="99">
        <v>0</v>
      </c>
      <c r="X251" s="99">
        <v>26372.1</v>
      </c>
      <c r="Y251" s="99">
        <v>16574.3</v>
      </c>
      <c r="Z251" s="99">
        <v>0</v>
      </c>
      <c r="AA251" s="99">
        <v>0</v>
      </c>
      <c r="AB251" s="99">
        <v>828.3</v>
      </c>
      <c r="AC251" s="99">
        <v>0</v>
      </c>
      <c r="AD251" s="99">
        <v>0</v>
      </c>
      <c r="AE251" s="99">
        <v>0</v>
      </c>
      <c r="AF251" s="99">
        <v>0</v>
      </c>
      <c r="AG251" s="99">
        <v>50843.7</v>
      </c>
      <c r="AH251" s="99">
        <v>0</v>
      </c>
      <c r="AI251" s="99">
        <v>0</v>
      </c>
      <c r="AJ251" s="99">
        <v>6743</v>
      </c>
    </row>
    <row r="252" spans="1:36" ht="15" thickBot="1" x14ac:dyDescent="0.35">
      <c r="A252" s="97" t="s">
        <v>590</v>
      </c>
      <c r="B252" s="99">
        <v>7568.4</v>
      </c>
      <c r="C252" s="115">
        <v>0</v>
      </c>
      <c r="D252" s="115">
        <v>0</v>
      </c>
      <c r="E252" s="99">
        <v>0</v>
      </c>
      <c r="F252" s="115">
        <v>0</v>
      </c>
      <c r="G252" s="115">
        <v>0</v>
      </c>
      <c r="H252" s="115">
        <v>0</v>
      </c>
      <c r="I252" s="115">
        <v>0</v>
      </c>
      <c r="J252" s="99">
        <v>0</v>
      </c>
      <c r="K252" s="115">
        <v>0</v>
      </c>
      <c r="L252" s="115">
        <v>0</v>
      </c>
      <c r="M252" s="99">
        <v>22772</v>
      </c>
      <c r="N252" s="99">
        <v>0</v>
      </c>
      <c r="O252" s="115">
        <v>0</v>
      </c>
      <c r="P252" s="115">
        <v>0</v>
      </c>
      <c r="V252" s="97" t="s">
        <v>590</v>
      </c>
      <c r="W252" s="99">
        <v>0</v>
      </c>
      <c r="X252" s="99">
        <v>26372.1</v>
      </c>
      <c r="Y252" s="99">
        <v>16574.3</v>
      </c>
      <c r="Z252" s="99">
        <v>0</v>
      </c>
      <c r="AA252" s="99">
        <v>0</v>
      </c>
      <c r="AB252" s="99">
        <v>828.3</v>
      </c>
      <c r="AC252" s="99">
        <v>0</v>
      </c>
      <c r="AD252" s="99">
        <v>0</v>
      </c>
      <c r="AE252" s="99">
        <v>0</v>
      </c>
      <c r="AF252" s="99">
        <v>0</v>
      </c>
      <c r="AG252" s="99">
        <v>50843.7</v>
      </c>
      <c r="AH252" s="99">
        <v>0</v>
      </c>
      <c r="AI252" s="99">
        <v>0</v>
      </c>
      <c r="AJ252" s="99">
        <v>6743</v>
      </c>
    </row>
    <row r="253" spans="1:36" ht="15" thickBot="1" x14ac:dyDescent="0.35">
      <c r="A253" s="97" t="s">
        <v>591</v>
      </c>
      <c r="B253" s="99">
        <v>7568.4</v>
      </c>
      <c r="C253" s="115">
        <v>0</v>
      </c>
      <c r="D253" s="115">
        <v>0</v>
      </c>
      <c r="E253" s="99">
        <v>0</v>
      </c>
      <c r="F253" s="115">
        <v>0</v>
      </c>
      <c r="G253" s="115">
        <v>0</v>
      </c>
      <c r="H253" s="115">
        <v>0</v>
      </c>
      <c r="I253" s="115">
        <v>0</v>
      </c>
      <c r="J253" s="99">
        <v>0</v>
      </c>
      <c r="K253" s="115">
        <v>0</v>
      </c>
      <c r="L253" s="115">
        <v>0</v>
      </c>
      <c r="M253" s="99">
        <v>22772</v>
      </c>
      <c r="N253" s="99">
        <v>0</v>
      </c>
      <c r="O253" s="115">
        <v>0</v>
      </c>
      <c r="P253" s="115">
        <v>0</v>
      </c>
      <c r="V253" s="97" t="s">
        <v>591</v>
      </c>
      <c r="W253" s="99">
        <v>0</v>
      </c>
      <c r="X253" s="99">
        <v>26372.1</v>
      </c>
      <c r="Y253" s="99">
        <v>0</v>
      </c>
      <c r="Z253" s="99">
        <v>0</v>
      </c>
      <c r="AA253" s="99">
        <v>0</v>
      </c>
      <c r="AB253" s="99">
        <v>828.3</v>
      </c>
      <c r="AC253" s="99">
        <v>0</v>
      </c>
      <c r="AD253" s="99">
        <v>0</v>
      </c>
      <c r="AE253" s="99">
        <v>0</v>
      </c>
      <c r="AF253" s="99">
        <v>0</v>
      </c>
      <c r="AG253" s="99">
        <v>50843.7</v>
      </c>
      <c r="AH253" s="99">
        <v>0</v>
      </c>
      <c r="AI253" s="99">
        <v>0</v>
      </c>
      <c r="AJ253" s="99">
        <v>6743</v>
      </c>
    </row>
    <row r="254" spans="1:36" ht="15" thickBot="1" x14ac:dyDescent="0.35">
      <c r="A254" s="97" t="s">
        <v>592</v>
      </c>
      <c r="B254" s="99">
        <v>7568.4</v>
      </c>
      <c r="C254" s="115">
        <v>0</v>
      </c>
      <c r="D254" s="115">
        <v>0</v>
      </c>
      <c r="E254" s="99">
        <v>0</v>
      </c>
      <c r="F254" s="115">
        <v>0</v>
      </c>
      <c r="G254" s="115">
        <v>0</v>
      </c>
      <c r="H254" s="115">
        <v>0</v>
      </c>
      <c r="I254" s="115">
        <v>0</v>
      </c>
      <c r="J254" s="99">
        <v>0</v>
      </c>
      <c r="K254" s="115">
        <v>0</v>
      </c>
      <c r="L254" s="115">
        <v>0</v>
      </c>
      <c r="M254" s="99">
        <v>22772</v>
      </c>
      <c r="N254" s="99">
        <v>0</v>
      </c>
      <c r="O254" s="115">
        <v>0</v>
      </c>
      <c r="P254" s="115">
        <v>0</v>
      </c>
      <c r="V254" s="97" t="s">
        <v>592</v>
      </c>
      <c r="W254" s="99">
        <v>0</v>
      </c>
      <c r="X254" s="99">
        <v>26372.1</v>
      </c>
      <c r="Y254" s="99">
        <v>0</v>
      </c>
      <c r="Z254" s="99">
        <v>0</v>
      </c>
      <c r="AA254" s="99">
        <v>0</v>
      </c>
      <c r="AB254" s="99">
        <v>828.3</v>
      </c>
      <c r="AC254" s="99">
        <v>0</v>
      </c>
      <c r="AD254" s="99">
        <v>0</v>
      </c>
      <c r="AE254" s="99">
        <v>0</v>
      </c>
      <c r="AF254" s="99">
        <v>0</v>
      </c>
      <c r="AG254" s="99">
        <v>50843.7</v>
      </c>
      <c r="AH254" s="99">
        <v>0</v>
      </c>
      <c r="AI254" s="99">
        <v>0</v>
      </c>
      <c r="AJ254" s="99">
        <v>6743</v>
      </c>
    </row>
    <row r="255" spans="1:36" ht="15" thickBot="1" x14ac:dyDescent="0.35">
      <c r="A255" s="97" t="s">
        <v>593</v>
      </c>
      <c r="B255" s="99">
        <v>7568.4</v>
      </c>
      <c r="C255" s="115">
        <v>0</v>
      </c>
      <c r="D255" s="115">
        <v>0</v>
      </c>
      <c r="E255" s="99">
        <v>0</v>
      </c>
      <c r="F255" s="115">
        <v>0</v>
      </c>
      <c r="G255" s="115">
        <v>0</v>
      </c>
      <c r="H255" s="115">
        <v>0</v>
      </c>
      <c r="I255" s="115">
        <v>0</v>
      </c>
      <c r="J255" s="99">
        <v>0</v>
      </c>
      <c r="K255" s="115">
        <v>0</v>
      </c>
      <c r="L255" s="115">
        <v>0</v>
      </c>
      <c r="M255" s="99">
        <v>22772</v>
      </c>
      <c r="N255" s="99">
        <v>0</v>
      </c>
      <c r="O255" s="115">
        <v>0</v>
      </c>
      <c r="P255" s="115">
        <v>0</v>
      </c>
      <c r="V255" s="97" t="s">
        <v>593</v>
      </c>
      <c r="W255" s="99">
        <v>0</v>
      </c>
      <c r="X255" s="99">
        <v>0</v>
      </c>
      <c r="Y255" s="99">
        <v>0</v>
      </c>
      <c r="Z255" s="99">
        <v>0</v>
      </c>
      <c r="AA255" s="99">
        <v>0</v>
      </c>
      <c r="AB255" s="99">
        <v>0</v>
      </c>
      <c r="AC255" s="99">
        <v>0</v>
      </c>
      <c r="AD255" s="99">
        <v>0</v>
      </c>
      <c r="AE255" s="99">
        <v>0</v>
      </c>
      <c r="AF255" s="99">
        <v>0</v>
      </c>
      <c r="AG255" s="99">
        <v>34521</v>
      </c>
      <c r="AH255" s="99">
        <v>0</v>
      </c>
      <c r="AI255" s="99">
        <v>0</v>
      </c>
      <c r="AJ255" s="99">
        <v>6743</v>
      </c>
    </row>
    <row r="256" spans="1:36" ht="15" thickBot="1" x14ac:dyDescent="0.35">
      <c r="A256" s="97" t="s">
        <v>594</v>
      </c>
      <c r="B256" s="99">
        <v>7568.4</v>
      </c>
      <c r="C256" s="115">
        <v>0</v>
      </c>
      <c r="D256" s="115">
        <v>0</v>
      </c>
      <c r="E256" s="99">
        <v>0</v>
      </c>
      <c r="F256" s="115">
        <v>0</v>
      </c>
      <c r="G256" s="115">
        <v>0</v>
      </c>
      <c r="H256" s="115">
        <v>0</v>
      </c>
      <c r="I256" s="115">
        <v>0</v>
      </c>
      <c r="J256" s="99">
        <v>0</v>
      </c>
      <c r="K256" s="115">
        <v>0</v>
      </c>
      <c r="L256" s="115">
        <v>0</v>
      </c>
      <c r="M256" s="99">
        <v>22772</v>
      </c>
      <c r="N256" s="99">
        <v>0</v>
      </c>
      <c r="O256" s="115">
        <v>0</v>
      </c>
      <c r="P256" s="115">
        <v>0</v>
      </c>
      <c r="V256" s="97" t="s">
        <v>594</v>
      </c>
      <c r="W256" s="99">
        <v>0</v>
      </c>
      <c r="X256" s="99">
        <v>0</v>
      </c>
      <c r="Y256" s="99">
        <v>0</v>
      </c>
      <c r="Z256" s="99">
        <v>0</v>
      </c>
      <c r="AA256" s="99">
        <v>0</v>
      </c>
      <c r="AB256" s="99">
        <v>0</v>
      </c>
      <c r="AC256" s="99">
        <v>0</v>
      </c>
      <c r="AD256" s="99">
        <v>0</v>
      </c>
      <c r="AE256" s="99">
        <v>0</v>
      </c>
      <c r="AF256" s="99">
        <v>0</v>
      </c>
      <c r="AG256" s="99">
        <v>34521</v>
      </c>
      <c r="AH256" s="99">
        <v>0</v>
      </c>
      <c r="AI256" s="99">
        <v>0</v>
      </c>
      <c r="AJ256" s="99">
        <v>6743</v>
      </c>
    </row>
    <row r="257" spans="1:43" ht="15" thickBot="1" x14ac:dyDescent="0.35">
      <c r="A257" s="97" t="s">
        <v>595</v>
      </c>
      <c r="B257" s="99">
        <v>7568.4</v>
      </c>
      <c r="C257" s="115">
        <v>0</v>
      </c>
      <c r="D257" s="115">
        <v>0</v>
      </c>
      <c r="E257" s="99">
        <v>0</v>
      </c>
      <c r="F257" s="115">
        <v>0</v>
      </c>
      <c r="G257" s="115">
        <v>0</v>
      </c>
      <c r="H257" s="115">
        <v>0</v>
      </c>
      <c r="I257" s="115">
        <v>0</v>
      </c>
      <c r="J257" s="99">
        <v>0</v>
      </c>
      <c r="K257" s="115">
        <v>0</v>
      </c>
      <c r="L257" s="115">
        <v>0</v>
      </c>
      <c r="M257" s="99">
        <v>22772</v>
      </c>
      <c r="N257" s="99">
        <v>0</v>
      </c>
      <c r="O257" s="115">
        <v>0</v>
      </c>
      <c r="P257" s="115">
        <v>0</v>
      </c>
      <c r="V257" s="97" t="s">
        <v>595</v>
      </c>
      <c r="W257" s="99">
        <v>0</v>
      </c>
      <c r="X257" s="99">
        <v>0</v>
      </c>
      <c r="Y257" s="99">
        <v>0</v>
      </c>
      <c r="Z257" s="99">
        <v>0</v>
      </c>
      <c r="AA257" s="99">
        <v>0</v>
      </c>
      <c r="AB257" s="99">
        <v>0</v>
      </c>
      <c r="AC257" s="99">
        <v>0</v>
      </c>
      <c r="AD257" s="99">
        <v>0</v>
      </c>
      <c r="AE257" s="99">
        <v>0</v>
      </c>
      <c r="AF257" s="99">
        <v>0</v>
      </c>
      <c r="AG257" s="99">
        <v>5229.3999999999996</v>
      </c>
      <c r="AH257" s="99">
        <v>0</v>
      </c>
      <c r="AI257" s="99">
        <v>0</v>
      </c>
      <c r="AJ257" s="99">
        <v>6743</v>
      </c>
    </row>
    <row r="258" spans="1:43" ht="15" thickBot="1" x14ac:dyDescent="0.35">
      <c r="A258" s="97" t="s">
        <v>596</v>
      </c>
      <c r="B258" s="99">
        <v>0</v>
      </c>
      <c r="C258" s="115">
        <v>0</v>
      </c>
      <c r="D258" s="115">
        <v>0</v>
      </c>
      <c r="E258" s="99">
        <v>0</v>
      </c>
      <c r="F258" s="115">
        <v>0</v>
      </c>
      <c r="G258" s="115">
        <v>0</v>
      </c>
      <c r="H258" s="115">
        <v>0</v>
      </c>
      <c r="I258" s="115">
        <v>0</v>
      </c>
      <c r="J258" s="99">
        <v>0</v>
      </c>
      <c r="K258" s="115">
        <v>0</v>
      </c>
      <c r="L258" s="115">
        <v>0</v>
      </c>
      <c r="M258" s="99">
        <v>22772</v>
      </c>
      <c r="N258" s="99">
        <v>0</v>
      </c>
      <c r="O258" s="115">
        <v>0</v>
      </c>
      <c r="P258" s="115">
        <v>0</v>
      </c>
      <c r="V258" s="97" t="s">
        <v>596</v>
      </c>
      <c r="W258" s="99">
        <v>0</v>
      </c>
      <c r="X258" s="99">
        <v>0</v>
      </c>
      <c r="Y258" s="99">
        <v>0</v>
      </c>
      <c r="Z258" s="99">
        <v>0</v>
      </c>
      <c r="AA258" s="99">
        <v>0</v>
      </c>
      <c r="AB258" s="99">
        <v>0</v>
      </c>
      <c r="AC258" s="99">
        <v>0</v>
      </c>
      <c r="AD258" s="99">
        <v>0</v>
      </c>
      <c r="AE258" s="99">
        <v>0</v>
      </c>
      <c r="AF258" s="99">
        <v>0</v>
      </c>
      <c r="AG258" s="99">
        <v>5229.3999999999996</v>
      </c>
      <c r="AH258" s="99">
        <v>0</v>
      </c>
      <c r="AI258" s="99">
        <v>0</v>
      </c>
      <c r="AJ258" s="99">
        <v>6743</v>
      </c>
    </row>
    <row r="259" spans="1:43" ht="15" thickBot="1" x14ac:dyDescent="0.35">
      <c r="A259" s="97" t="s">
        <v>597</v>
      </c>
      <c r="B259" s="99">
        <v>0</v>
      </c>
      <c r="C259" s="115">
        <v>0</v>
      </c>
      <c r="D259" s="115">
        <v>0</v>
      </c>
      <c r="E259" s="99">
        <v>0</v>
      </c>
      <c r="F259" s="115">
        <v>0</v>
      </c>
      <c r="G259" s="115">
        <v>0</v>
      </c>
      <c r="H259" s="115">
        <v>0</v>
      </c>
      <c r="I259" s="115">
        <v>0</v>
      </c>
      <c r="J259" s="99">
        <v>0</v>
      </c>
      <c r="K259" s="115">
        <v>0</v>
      </c>
      <c r="L259" s="115">
        <v>0</v>
      </c>
      <c r="M259" s="99">
        <v>22772</v>
      </c>
      <c r="N259" s="99">
        <v>0</v>
      </c>
      <c r="O259" s="115">
        <v>0</v>
      </c>
      <c r="P259" s="115">
        <v>0</v>
      </c>
      <c r="V259" s="97" t="s">
        <v>597</v>
      </c>
      <c r="W259" s="99">
        <v>0</v>
      </c>
      <c r="X259" s="99">
        <v>0</v>
      </c>
      <c r="Y259" s="99">
        <v>0</v>
      </c>
      <c r="Z259" s="99">
        <v>0</v>
      </c>
      <c r="AA259" s="99">
        <v>0</v>
      </c>
      <c r="AB259" s="99">
        <v>0</v>
      </c>
      <c r="AC259" s="99">
        <v>0</v>
      </c>
      <c r="AD259" s="99">
        <v>0</v>
      </c>
      <c r="AE259" s="99">
        <v>0</v>
      </c>
      <c r="AF259" s="99">
        <v>0</v>
      </c>
      <c r="AG259" s="99">
        <v>5229.3999999999996</v>
      </c>
      <c r="AH259" s="99">
        <v>0</v>
      </c>
      <c r="AI259" s="99">
        <v>0</v>
      </c>
      <c r="AJ259" s="99">
        <v>6743</v>
      </c>
    </row>
    <row r="260" spans="1:43" ht="15" thickBot="1" x14ac:dyDescent="0.35">
      <c r="A260" s="97" t="s">
        <v>598</v>
      </c>
      <c r="B260" s="99">
        <v>0</v>
      </c>
      <c r="C260" s="115">
        <v>0</v>
      </c>
      <c r="D260" s="115">
        <v>0</v>
      </c>
      <c r="E260" s="99">
        <v>0</v>
      </c>
      <c r="F260" s="115">
        <v>0</v>
      </c>
      <c r="G260" s="115">
        <v>0</v>
      </c>
      <c r="H260" s="115">
        <v>0</v>
      </c>
      <c r="I260" s="115">
        <v>0</v>
      </c>
      <c r="J260" s="99">
        <v>0</v>
      </c>
      <c r="K260" s="115">
        <v>0</v>
      </c>
      <c r="L260" s="115">
        <v>0</v>
      </c>
      <c r="M260" s="99">
        <v>22772</v>
      </c>
      <c r="N260" s="99">
        <v>0</v>
      </c>
      <c r="O260" s="115">
        <v>0</v>
      </c>
      <c r="P260" s="115">
        <v>0</v>
      </c>
      <c r="V260" s="97" t="s">
        <v>598</v>
      </c>
      <c r="W260" s="99">
        <v>0</v>
      </c>
      <c r="X260" s="99">
        <v>0</v>
      </c>
      <c r="Y260" s="99">
        <v>0</v>
      </c>
      <c r="Z260" s="99">
        <v>0</v>
      </c>
      <c r="AA260" s="99">
        <v>0</v>
      </c>
      <c r="AB260" s="99">
        <v>0</v>
      </c>
      <c r="AC260" s="99">
        <v>0</v>
      </c>
      <c r="AD260" s="99">
        <v>0</v>
      </c>
      <c r="AE260" s="99">
        <v>0</v>
      </c>
      <c r="AF260" s="99">
        <v>0</v>
      </c>
      <c r="AG260" s="99">
        <v>5229.3999999999996</v>
      </c>
      <c r="AH260" s="99">
        <v>0</v>
      </c>
      <c r="AI260" s="99">
        <v>0</v>
      </c>
      <c r="AJ260" s="99">
        <v>6743</v>
      </c>
    </row>
    <row r="261" spans="1:43" ht="15" thickBot="1" x14ac:dyDescent="0.35">
      <c r="A261" s="97" t="s">
        <v>599</v>
      </c>
      <c r="B261" s="99">
        <v>0</v>
      </c>
      <c r="C261" s="115">
        <v>0</v>
      </c>
      <c r="D261" s="115">
        <v>0</v>
      </c>
      <c r="E261" s="99">
        <v>0</v>
      </c>
      <c r="F261" s="115">
        <v>0</v>
      </c>
      <c r="G261" s="115">
        <v>0</v>
      </c>
      <c r="H261" s="115">
        <v>0</v>
      </c>
      <c r="I261" s="115">
        <v>0</v>
      </c>
      <c r="J261" s="99">
        <v>0</v>
      </c>
      <c r="K261" s="115">
        <v>0</v>
      </c>
      <c r="L261" s="115">
        <v>0</v>
      </c>
      <c r="M261" s="99">
        <v>22772</v>
      </c>
      <c r="N261" s="99">
        <v>0</v>
      </c>
      <c r="O261" s="115">
        <v>0</v>
      </c>
      <c r="P261" s="115">
        <v>0</v>
      </c>
      <c r="V261" s="97" t="s">
        <v>599</v>
      </c>
      <c r="W261" s="99">
        <v>0</v>
      </c>
      <c r="X261" s="99">
        <v>0</v>
      </c>
      <c r="Y261" s="99">
        <v>0</v>
      </c>
      <c r="Z261" s="99">
        <v>0</v>
      </c>
      <c r="AA261" s="99">
        <v>0</v>
      </c>
      <c r="AB261" s="99">
        <v>0</v>
      </c>
      <c r="AC261" s="99">
        <v>0</v>
      </c>
      <c r="AD261" s="99">
        <v>0</v>
      </c>
      <c r="AE261" s="99">
        <v>0</v>
      </c>
      <c r="AF261" s="99">
        <v>0</v>
      </c>
      <c r="AG261" s="99">
        <v>5229.3999999999996</v>
      </c>
      <c r="AH261" s="99">
        <v>0</v>
      </c>
      <c r="AI261" s="99">
        <v>0</v>
      </c>
      <c r="AJ261" s="99">
        <v>6743</v>
      </c>
    </row>
    <row r="262" spans="1:43" ht="15" thickBot="1" x14ac:dyDescent="0.35">
      <c r="A262" s="97" t="s">
        <v>600</v>
      </c>
      <c r="B262" s="99">
        <v>0</v>
      </c>
      <c r="C262" s="115">
        <v>0</v>
      </c>
      <c r="D262" s="115">
        <v>0</v>
      </c>
      <c r="E262" s="99">
        <v>0</v>
      </c>
      <c r="F262" s="115">
        <v>0</v>
      </c>
      <c r="G262" s="115">
        <v>0</v>
      </c>
      <c r="H262" s="115">
        <v>0</v>
      </c>
      <c r="I262" s="115">
        <v>0</v>
      </c>
      <c r="J262" s="99">
        <v>0</v>
      </c>
      <c r="K262" s="115">
        <v>0</v>
      </c>
      <c r="L262" s="115">
        <v>0</v>
      </c>
      <c r="M262" s="99">
        <v>22772</v>
      </c>
      <c r="N262" s="99">
        <v>0</v>
      </c>
      <c r="O262" s="115">
        <v>0</v>
      </c>
      <c r="P262" s="115">
        <v>0</v>
      </c>
      <c r="V262" s="97" t="s">
        <v>600</v>
      </c>
      <c r="W262" s="99">
        <v>0</v>
      </c>
      <c r="X262" s="99">
        <v>0</v>
      </c>
      <c r="Y262" s="99">
        <v>0</v>
      </c>
      <c r="Z262" s="99">
        <v>0</v>
      </c>
      <c r="AA262" s="99">
        <v>0</v>
      </c>
      <c r="AB262" s="99">
        <v>0</v>
      </c>
      <c r="AC262" s="99">
        <v>0</v>
      </c>
      <c r="AD262" s="99">
        <v>0</v>
      </c>
      <c r="AE262" s="99">
        <v>0</v>
      </c>
      <c r="AF262" s="99">
        <v>0</v>
      </c>
      <c r="AG262" s="99">
        <v>5229.3999999999996</v>
      </c>
      <c r="AH262" s="99">
        <v>0</v>
      </c>
      <c r="AI262" s="99">
        <v>0</v>
      </c>
      <c r="AJ262" s="99">
        <v>6743</v>
      </c>
    </row>
    <row r="263" spans="1:43" ht="15" thickBot="1" x14ac:dyDescent="0.35">
      <c r="A263" s="97" t="s">
        <v>601</v>
      </c>
      <c r="B263" s="99">
        <v>0</v>
      </c>
      <c r="C263" s="115">
        <v>0</v>
      </c>
      <c r="D263" s="115">
        <v>0</v>
      </c>
      <c r="E263" s="99">
        <v>0</v>
      </c>
      <c r="F263" s="115">
        <v>0</v>
      </c>
      <c r="G263" s="115">
        <v>0</v>
      </c>
      <c r="H263" s="115">
        <v>0</v>
      </c>
      <c r="I263" s="115">
        <v>0</v>
      </c>
      <c r="J263" s="99">
        <v>0</v>
      </c>
      <c r="K263" s="115">
        <v>0</v>
      </c>
      <c r="L263" s="115">
        <v>0</v>
      </c>
      <c r="M263" s="99">
        <v>22772</v>
      </c>
      <c r="N263" s="99">
        <v>0</v>
      </c>
      <c r="O263" s="115">
        <v>0</v>
      </c>
      <c r="P263" s="115">
        <v>0</v>
      </c>
      <c r="V263" s="97" t="s">
        <v>601</v>
      </c>
      <c r="W263" s="99">
        <v>0</v>
      </c>
      <c r="X263" s="99">
        <v>0</v>
      </c>
      <c r="Y263" s="99">
        <v>0</v>
      </c>
      <c r="Z263" s="99">
        <v>0</v>
      </c>
      <c r="AA263" s="99">
        <v>0</v>
      </c>
      <c r="AB263" s="99">
        <v>0</v>
      </c>
      <c r="AC263" s="99">
        <v>0</v>
      </c>
      <c r="AD263" s="99">
        <v>0</v>
      </c>
      <c r="AE263" s="99">
        <v>0</v>
      </c>
      <c r="AF263" s="99">
        <v>0</v>
      </c>
      <c r="AG263" s="99">
        <v>5229.3999999999996</v>
      </c>
      <c r="AH263" s="99">
        <v>0</v>
      </c>
      <c r="AI263" s="99">
        <v>0</v>
      </c>
      <c r="AJ263" s="99">
        <v>6743</v>
      </c>
    </row>
    <row r="264" spans="1:43" ht="15" thickBot="1" x14ac:dyDescent="0.35">
      <c r="A264" s="97" t="s">
        <v>602</v>
      </c>
      <c r="B264" s="99">
        <v>0</v>
      </c>
      <c r="C264" s="115">
        <v>0</v>
      </c>
      <c r="D264" s="115">
        <v>0</v>
      </c>
      <c r="E264" s="99">
        <v>0</v>
      </c>
      <c r="F264" s="115">
        <v>0</v>
      </c>
      <c r="G264" s="115">
        <v>0</v>
      </c>
      <c r="H264" s="115">
        <v>0</v>
      </c>
      <c r="I264" s="115">
        <v>0</v>
      </c>
      <c r="J264" s="99">
        <v>0</v>
      </c>
      <c r="K264" s="115">
        <v>0</v>
      </c>
      <c r="L264" s="115">
        <v>0</v>
      </c>
      <c r="M264" s="99">
        <v>22772</v>
      </c>
      <c r="N264" s="99">
        <v>0</v>
      </c>
      <c r="O264" s="115">
        <v>0</v>
      </c>
      <c r="P264" s="115">
        <v>0</v>
      </c>
      <c r="V264" s="97" t="s">
        <v>602</v>
      </c>
      <c r="W264" s="99">
        <v>0</v>
      </c>
      <c r="X264" s="99">
        <v>0</v>
      </c>
      <c r="Y264" s="99">
        <v>0</v>
      </c>
      <c r="Z264" s="99">
        <v>0</v>
      </c>
      <c r="AA264" s="99">
        <v>0</v>
      </c>
      <c r="AB264" s="99">
        <v>0</v>
      </c>
      <c r="AC264" s="99">
        <v>0</v>
      </c>
      <c r="AD264" s="99">
        <v>0</v>
      </c>
      <c r="AE264" s="99">
        <v>0</v>
      </c>
      <c r="AF264" s="99">
        <v>0</v>
      </c>
      <c r="AG264" s="99">
        <v>5229.3999999999996</v>
      </c>
      <c r="AH264" s="99">
        <v>0</v>
      </c>
      <c r="AI264" s="99">
        <v>0</v>
      </c>
      <c r="AJ264" s="99">
        <v>6743</v>
      </c>
    </row>
    <row r="265" spans="1:43" ht="15" thickBot="1" x14ac:dyDescent="0.35">
      <c r="A265" s="97" t="s">
        <v>603</v>
      </c>
      <c r="B265" s="99">
        <v>0</v>
      </c>
      <c r="C265" s="115">
        <v>0</v>
      </c>
      <c r="D265" s="115">
        <v>0</v>
      </c>
      <c r="E265" s="99">
        <v>0</v>
      </c>
      <c r="F265" s="115">
        <v>0</v>
      </c>
      <c r="G265" s="115">
        <v>0</v>
      </c>
      <c r="H265" s="115">
        <v>0</v>
      </c>
      <c r="I265" s="115">
        <v>0</v>
      </c>
      <c r="J265" s="99">
        <v>0</v>
      </c>
      <c r="K265" s="115">
        <v>0</v>
      </c>
      <c r="L265" s="115">
        <v>0</v>
      </c>
      <c r="M265" s="99">
        <v>22772</v>
      </c>
      <c r="N265" s="99">
        <v>0</v>
      </c>
      <c r="O265" s="115">
        <v>0</v>
      </c>
      <c r="P265" s="115">
        <v>0</v>
      </c>
      <c r="V265" s="97" t="s">
        <v>603</v>
      </c>
      <c r="W265" s="99">
        <v>0</v>
      </c>
      <c r="X265" s="99">
        <v>0</v>
      </c>
      <c r="Y265" s="99">
        <v>0</v>
      </c>
      <c r="Z265" s="99">
        <v>0</v>
      </c>
      <c r="AA265" s="99">
        <v>0</v>
      </c>
      <c r="AB265" s="99">
        <v>0</v>
      </c>
      <c r="AC265" s="99">
        <v>0</v>
      </c>
      <c r="AD265" s="99">
        <v>0</v>
      </c>
      <c r="AE265" s="99">
        <v>0</v>
      </c>
      <c r="AF265" s="99">
        <v>0</v>
      </c>
      <c r="AG265" s="99">
        <v>5229.3999999999996</v>
      </c>
      <c r="AH265" s="99">
        <v>0</v>
      </c>
      <c r="AI265" s="99">
        <v>0</v>
      </c>
      <c r="AJ265" s="99">
        <v>6743</v>
      </c>
    </row>
    <row r="266" spans="1:43" ht="15" thickBot="1" x14ac:dyDescent="0.35">
      <c r="A266" s="97" t="s">
        <v>604</v>
      </c>
      <c r="B266" s="99">
        <v>0</v>
      </c>
      <c r="C266" s="115">
        <v>0</v>
      </c>
      <c r="D266" s="115">
        <v>0</v>
      </c>
      <c r="E266" s="99">
        <v>0</v>
      </c>
      <c r="F266" s="115">
        <v>0</v>
      </c>
      <c r="G266" s="115">
        <v>0</v>
      </c>
      <c r="H266" s="115">
        <v>0</v>
      </c>
      <c r="I266" s="115">
        <v>0</v>
      </c>
      <c r="J266" s="99">
        <v>0</v>
      </c>
      <c r="K266" s="115">
        <v>0</v>
      </c>
      <c r="L266" s="115">
        <v>0</v>
      </c>
      <c r="M266" s="99">
        <v>0</v>
      </c>
      <c r="N266" s="99">
        <v>0</v>
      </c>
      <c r="O266" s="115">
        <v>0</v>
      </c>
      <c r="P266" s="115">
        <v>0</v>
      </c>
      <c r="V266" s="97" t="s">
        <v>604</v>
      </c>
      <c r="W266" s="99">
        <v>0</v>
      </c>
      <c r="X266" s="99">
        <v>0</v>
      </c>
      <c r="Y266" s="99">
        <v>0</v>
      </c>
      <c r="Z266" s="99">
        <v>0</v>
      </c>
      <c r="AA266" s="99">
        <v>0</v>
      </c>
      <c r="AB266" s="99">
        <v>0</v>
      </c>
      <c r="AC266" s="99">
        <v>0</v>
      </c>
      <c r="AD266" s="99">
        <v>0</v>
      </c>
      <c r="AE266" s="99">
        <v>0</v>
      </c>
      <c r="AF266" s="99">
        <v>0</v>
      </c>
      <c r="AG266" s="99">
        <v>0</v>
      </c>
      <c r="AH266" s="99">
        <v>0</v>
      </c>
      <c r="AI266" s="99">
        <v>0</v>
      </c>
      <c r="AJ266" s="99">
        <v>6743</v>
      </c>
    </row>
    <row r="267" spans="1:43" ht="15" thickBot="1" x14ac:dyDescent="0.35">
      <c r="A267" s="97" t="s">
        <v>605</v>
      </c>
      <c r="B267" s="99">
        <v>0</v>
      </c>
      <c r="C267" s="115">
        <v>0</v>
      </c>
      <c r="D267" s="115">
        <v>0</v>
      </c>
      <c r="E267" s="99">
        <v>0</v>
      </c>
      <c r="F267" s="115">
        <v>0</v>
      </c>
      <c r="G267" s="115">
        <v>0</v>
      </c>
      <c r="H267" s="115">
        <v>0</v>
      </c>
      <c r="I267" s="115">
        <v>0</v>
      </c>
      <c r="J267" s="99">
        <v>0</v>
      </c>
      <c r="K267" s="115">
        <v>0</v>
      </c>
      <c r="L267" s="115">
        <v>0</v>
      </c>
      <c r="M267" s="99">
        <v>0</v>
      </c>
      <c r="N267" s="99">
        <v>0</v>
      </c>
      <c r="O267" s="115">
        <v>0</v>
      </c>
      <c r="P267" s="115">
        <v>0</v>
      </c>
      <c r="V267" s="97" t="s">
        <v>605</v>
      </c>
      <c r="W267" s="99">
        <v>0</v>
      </c>
      <c r="X267" s="99">
        <v>0</v>
      </c>
      <c r="Y267" s="99">
        <v>0</v>
      </c>
      <c r="Z267" s="99">
        <v>0</v>
      </c>
      <c r="AA267" s="99">
        <v>0</v>
      </c>
      <c r="AB267" s="99">
        <v>0</v>
      </c>
      <c r="AC267" s="99">
        <v>0</v>
      </c>
      <c r="AD267" s="99">
        <v>0</v>
      </c>
      <c r="AE267" s="99">
        <v>0</v>
      </c>
      <c r="AF267" s="99">
        <v>0</v>
      </c>
      <c r="AG267" s="99">
        <v>0</v>
      </c>
      <c r="AH267" s="99">
        <v>0</v>
      </c>
      <c r="AI267" s="99">
        <v>0</v>
      </c>
      <c r="AJ267" s="99">
        <v>0</v>
      </c>
    </row>
    <row r="268" spans="1:43" ht="18.600000000000001" thickBot="1" x14ac:dyDescent="0.35">
      <c r="A268" s="93"/>
      <c r="R268">
        <f>CORREL(R270:R318,Q270:Q318)</f>
        <v>0.93442762366000742</v>
      </c>
      <c r="V268" s="93"/>
    </row>
    <row r="269" spans="1:43" ht="45.6" thickBot="1" x14ac:dyDescent="0.35">
      <c r="A269" s="97" t="s">
        <v>608</v>
      </c>
      <c r="B269" s="97" t="s">
        <v>507</v>
      </c>
      <c r="C269" s="114" t="s">
        <v>508</v>
      </c>
      <c r="D269" s="114" t="s">
        <v>509</v>
      </c>
      <c r="E269" s="97" t="s">
        <v>76</v>
      </c>
      <c r="F269" s="114" t="s">
        <v>510</v>
      </c>
      <c r="G269" s="114" t="s">
        <v>96</v>
      </c>
      <c r="H269" s="114" t="s">
        <v>84</v>
      </c>
      <c r="I269" s="114" t="s">
        <v>87</v>
      </c>
      <c r="J269" s="97" t="s">
        <v>512</v>
      </c>
      <c r="K269" s="114" t="s">
        <v>128</v>
      </c>
      <c r="L269" s="114" t="s">
        <v>910</v>
      </c>
      <c r="M269" s="97" t="s">
        <v>515</v>
      </c>
      <c r="N269" s="97" t="s">
        <v>193</v>
      </c>
      <c r="O269" s="114" t="s">
        <v>194</v>
      </c>
      <c r="P269" s="114" t="s">
        <v>195</v>
      </c>
      <c r="Q269" s="97" t="s">
        <v>712</v>
      </c>
      <c r="R269" s="97" t="s">
        <v>713</v>
      </c>
      <c r="S269" s="97" t="s">
        <v>611</v>
      </c>
      <c r="T269" s="97" t="s">
        <v>714</v>
      </c>
      <c r="V269" s="97" t="s">
        <v>608</v>
      </c>
      <c r="W269" s="97" t="s">
        <v>761</v>
      </c>
      <c r="X269" s="97" t="s">
        <v>762</v>
      </c>
      <c r="Y269" s="97" t="s">
        <v>763</v>
      </c>
      <c r="Z269" s="97" t="s">
        <v>764</v>
      </c>
      <c r="AA269" s="97" t="s">
        <v>765</v>
      </c>
      <c r="AB269" s="97" t="s">
        <v>766</v>
      </c>
      <c r="AC269" s="97" t="s">
        <v>767</v>
      </c>
      <c r="AD269" s="97" t="s">
        <v>768</v>
      </c>
      <c r="AE269" s="97" t="s">
        <v>769</v>
      </c>
      <c r="AF269" s="97" t="s">
        <v>770</v>
      </c>
      <c r="AG269" s="97" t="s">
        <v>771</v>
      </c>
      <c r="AH269" s="97" t="s">
        <v>772</v>
      </c>
      <c r="AI269" s="97" t="s">
        <v>773</v>
      </c>
      <c r="AJ269" s="97" t="s">
        <v>774</v>
      </c>
      <c r="AK269" s="97" t="s">
        <v>712</v>
      </c>
      <c r="AL269" s="97" t="s">
        <v>713</v>
      </c>
      <c r="AM269" s="97" t="s">
        <v>611</v>
      </c>
      <c r="AN269" s="97" t="s">
        <v>714</v>
      </c>
      <c r="AP269" s="125" t="s">
        <v>1013</v>
      </c>
      <c r="AQ269" s="97" t="s">
        <v>714</v>
      </c>
    </row>
    <row r="270" spans="1:43" ht="15" thickBot="1" x14ac:dyDescent="0.35">
      <c r="A270" s="98" t="s">
        <v>206</v>
      </c>
      <c r="B270" s="99">
        <v>0</v>
      </c>
      <c r="C270" s="115">
        <v>0</v>
      </c>
      <c r="D270" s="115">
        <v>0</v>
      </c>
      <c r="E270" s="99">
        <v>0</v>
      </c>
      <c r="F270" s="115">
        <v>0</v>
      </c>
      <c r="G270" s="115">
        <v>0</v>
      </c>
      <c r="H270" s="115">
        <v>0</v>
      </c>
      <c r="I270" s="115">
        <v>0</v>
      </c>
      <c r="J270" s="99">
        <v>50715.199999999997</v>
      </c>
      <c r="K270" s="115">
        <v>0</v>
      </c>
      <c r="L270" s="115">
        <v>0</v>
      </c>
      <c r="M270" s="99">
        <v>52903.6</v>
      </c>
      <c r="N270" s="99">
        <v>0</v>
      </c>
      <c r="O270" s="115">
        <v>0</v>
      </c>
      <c r="P270" s="115">
        <v>0</v>
      </c>
      <c r="Q270" s="99">
        <v>103618.7</v>
      </c>
      <c r="R270" s="99">
        <v>59365</v>
      </c>
      <c r="S270" s="99">
        <v>-44253.7</v>
      </c>
      <c r="T270" s="99">
        <v>-74.55</v>
      </c>
      <c r="V270" s="97" t="s">
        <v>788</v>
      </c>
      <c r="W270" s="99">
        <v>0</v>
      </c>
      <c r="X270" s="99">
        <v>26372.1</v>
      </c>
      <c r="Y270" s="99">
        <v>137503.70000000001</v>
      </c>
      <c r="Z270" s="99">
        <v>46913.4</v>
      </c>
      <c r="AA270" s="99">
        <v>0</v>
      </c>
      <c r="AB270" s="99">
        <v>828.3</v>
      </c>
      <c r="AC270" s="99">
        <v>0</v>
      </c>
      <c r="AD270" s="99">
        <v>0</v>
      </c>
      <c r="AE270" s="99">
        <v>0</v>
      </c>
      <c r="AF270" s="99">
        <v>0</v>
      </c>
      <c r="AG270" s="99">
        <v>0</v>
      </c>
      <c r="AH270" s="99">
        <v>0</v>
      </c>
      <c r="AI270" s="99">
        <v>0</v>
      </c>
      <c r="AJ270" s="99">
        <v>6743</v>
      </c>
      <c r="AK270" s="99">
        <v>218360.5</v>
      </c>
      <c r="AL270" s="99">
        <v>59365</v>
      </c>
      <c r="AM270" s="99">
        <v>-158995.5</v>
      </c>
      <c r="AN270" s="99">
        <v>-267.83</v>
      </c>
      <c r="AP270" t="str">
        <f>IF(AN270*AQ270&lt;=0,"valid","invalid")</f>
        <v>invalid</v>
      </c>
      <c r="AQ270" s="99">
        <v>-74.55</v>
      </c>
    </row>
    <row r="271" spans="1:43" ht="15" thickBot="1" x14ac:dyDescent="0.35">
      <c r="A271" s="98" t="s">
        <v>213</v>
      </c>
      <c r="B271" s="99">
        <v>0</v>
      </c>
      <c r="C271" s="115">
        <v>0</v>
      </c>
      <c r="D271" s="115">
        <v>0</v>
      </c>
      <c r="E271" s="99">
        <v>5138.8</v>
      </c>
      <c r="F271" s="115">
        <v>0</v>
      </c>
      <c r="G271" s="115">
        <v>0</v>
      </c>
      <c r="H271" s="115">
        <v>0</v>
      </c>
      <c r="I271" s="115">
        <v>0</v>
      </c>
      <c r="J271" s="99">
        <v>50715.199999999997</v>
      </c>
      <c r="K271" s="115">
        <v>0</v>
      </c>
      <c r="L271" s="115">
        <v>0</v>
      </c>
      <c r="M271" s="99">
        <v>27801.200000000001</v>
      </c>
      <c r="N271" s="99">
        <v>0</v>
      </c>
      <c r="O271" s="115">
        <v>0</v>
      </c>
      <c r="P271" s="115">
        <v>0</v>
      </c>
      <c r="Q271" s="99">
        <v>83655.199999999997</v>
      </c>
      <c r="R271" s="99">
        <v>70338</v>
      </c>
      <c r="S271" s="99">
        <v>-13317.2</v>
      </c>
      <c r="T271" s="99">
        <v>-18.93</v>
      </c>
      <c r="V271" s="97" t="s">
        <v>789</v>
      </c>
      <c r="W271" s="99">
        <v>0</v>
      </c>
      <c r="X271" s="99">
        <v>26372.1</v>
      </c>
      <c r="Y271" s="99">
        <v>137503.70000000001</v>
      </c>
      <c r="Z271" s="99">
        <v>46913.4</v>
      </c>
      <c r="AA271" s="99">
        <v>0</v>
      </c>
      <c r="AB271" s="99">
        <v>828.3</v>
      </c>
      <c r="AC271" s="99">
        <v>0</v>
      </c>
      <c r="AD271" s="99">
        <v>0</v>
      </c>
      <c r="AE271" s="99">
        <v>0</v>
      </c>
      <c r="AF271" s="99">
        <v>0</v>
      </c>
      <c r="AG271" s="99">
        <v>50843.7</v>
      </c>
      <c r="AH271" s="99">
        <v>0</v>
      </c>
      <c r="AI271" s="99">
        <v>0</v>
      </c>
      <c r="AJ271" s="99">
        <v>6743</v>
      </c>
      <c r="AK271" s="99">
        <v>269204.09999999998</v>
      </c>
      <c r="AL271" s="99">
        <v>70338</v>
      </c>
      <c r="AM271" s="99">
        <v>-198866.1</v>
      </c>
      <c r="AN271" s="99">
        <v>-282.73</v>
      </c>
      <c r="AP271" t="str">
        <f t="shared" ref="AP271:AP318" si="36">IF(AN271*AQ271&lt;=0,"valid","invalid")</f>
        <v>invalid</v>
      </c>
      <c r="AQ271" s="99">
        <v>-18.93</v>
      </c>
    </row>
    <row r="272" spans="1:43" ht="15" thickBot="1" x14ac:dyDescent="0.35">
      <c r="A272" s="98" t="s">
        <v>215</v>
      </c>
      <c r="B272" s="99">
        <v>0</v>
      </c>
      <c r="C272" s="115">
        <v>0</v>
      </c>
      <c r="D272" s="115">
        <v>0</v>
      </c>
      <c r="E272" s="99">
        <v>5279.7</v>
      </c>
      <c r="F272" s="115">
        <v>0</v>
      </c>
      <c r="G272" s="115">
        <v>0</v>
      </c>
      <c r="H272" s="115">
        <v>0</v>
      </c>
      <c r="I272" s="115">
        <v>0</v>
      </c>
      <c r="J272" s="99">
        <v>50715.199999999997</v>
      </c>
      <c r="K272" s="115">
        <v>0</v>
      </c>
      <c r="L272" s="115">
        <v>0</v>
      </c>
      <c r="M272" s="99">
        <v>22772</v>
      </c>
      <c r="N272" s="99">
        <v>0</v>
      </c>
      <c r="O272" s="115">
        <v>0</v>
      </c>
      <c r="P272" s="115">
        <v>0</v>
      </c>
      <c r="Q272" s="99">
        <v>78766.899999999994</v>
      </c>
      <c r="R272" s="99">
        <v>68600</v>
      </c>
      <c r="S272" s="99">
        <v>-10166.9</v>
      </c>
      <c r="T272" s="99">
        <v>-14.82</v>
      </c>
      <c r="V272" s="97" t="s">
        <v>790</v>
      </c>
      <c r="W272" s="99">
        <v>0</v>
      </c>
      <c r="X272" s="99">
        <v>26372.1</v>
      </c>
      <c r="Y272" s="99">
        <v>137503.70000000001</v>
      </c>
      <c r="Z272" s="99">
        <v>0</v>
      </c>
      <c r="AA272" s="99">
        <v>0</v>
      </c>
      <c r="AB272" s="99">
        <v>0</v>
      </c>
      <c r="AC272" s="99">
        <v>0</v>
      </c>
      <c r="AD272" s="99">
        <v>0</v>
      </c>
      <c r="AE272" s="99">
        <v>0</v>
      </c>
      <c r="AF272" s="99">
        <v>0</v>
      </c>
      <c r="AG272" s="99">
        <v>50843.7</v>
      </c>
      <c r="AH272" s="99">
        <v>0</v>
      </c>
      <c r="AI272" s="99">
        <v>0</v>
      </c>
      <c r="AJ272" s="99">
        <v>6743</v>
      </c>
      <c r="AK272" s="99">
        <v>221462.5</v>
      </c>
      <c r="AL272" s="99">
        <v>68600</v>
      </c>
      <c r="AM272" s="99">
        <v>-152862.5</v>
      </c>
      <c r="AN272" s="99">
        <v>-222.83</v>
      </c>
      <c r="AP272" t="str">
        <f t="shared" si="36"/>
        <v>invalid</v>
      </c>
      <c r="AQ272" s="99">
        <v>-14.82</v>
      </c>
    </row>
    <row r="273" spans="1:43" ht="15" thickBot="1" x14ac:dyDescent="0.35">
      <c r="A273" s="98" t="s">
        <v>217</v>
      </c>
      <c r="B273" s="99">
        <v>0</v>
      </c>
      <c r="C273" s="115">
        <v>0</v>
      </c>
      <c r="D273" s="115">
        <v>0</v>
      </c>
      <c r="E273" s="99">
        <v>5279.7</v>
      </c>
      <c r="F273" s="115">
        <v>0</v>
      </c>
      <c r="G273" s="115">
        <v>0</v>
      </c>
      <c r="H273" s="115">
        <v>0</v>
      </c>
      <c r="I273" s="115">
        <v>0</v>
      </c>
      <c r="J273" s="99">
        <v>50715.199999999997</v>
      </c>
      <c r="K273" s="115">
        <v>0</v>
      </c>
      <c r="L273" s="115">
        <v>0</v>
      </c>
      <c r="M273" s="99">
        <v>22772</v>
      </c>
      <c r="N273" s="99">
        <v>0</v>
      </c>
      <c r="O273" s="115">
        <v>0</v>
      </c>
      <c r="P273" s="115">
        <v>0</v>
      </c>
      <c r="Q273" s="99">
        <v>78766.899999999994</v>
      </c>
      <c r="R273" s="99">
        <v>70950</v>
      </c>
      <c r="S273" s="99">
        <v>-7816.9</v>
      </c>
      <c r="T273" s="99">
        <v>-11.02</v>
      </c>
      <c r="V273" s="97" t="s">
        <v>791</v>
      </c>
      <c r="W273" s="99">
        <v>0</v>
      </c>
      <c r="X273" s="99">
        <v>26372.1</v>
      </c>
      <c r="Y273" s="99">
        <v>16574.3</v>
      </c>
      <c r="Z273" s="99">
        <v>0</v>
      </c>
      <c r="AA273" s="99">
        <v>0</v>
      </c>
      <c r="AB273" s="99">
        <v>0</v>
      </c>
      <c r="AC273" s="99">
        <v>0</v>
      </c>
      <c r="AD273" s="99">
        <v>0</v>
      </c>
      <c r="AE273" s="99">
        <v>0</v>
      </c>
      <c r="AF273" s="99">
        <v>0</v>
      </c>
      <c r="AG273" s="99">
        <v>50843.7</v>
      </c>
      <c r="AH273" s="99">
        <v>0</v>
      </c>
      <c r="AI273" s="99">
        <v>0</v>
      </c>
      <c r="AJ273" s="99">
        <v>6743</v>
      </c>
      <c r="AK273" s="99">
        <v>100533.1</v>
      </c>
      <c r="AL273" s="99">
        <v>70950</v>
      </c>
      <c r="AM273" s="99">
        <v>-29583.1</v>
      </c>
      <c r="AN273" s="99">
        <v>-41.7</v>
      </c>
      <c r="AP273" t="str">
        <f t="shared" si="36"/>
        <v>invalid</v>
      </c>
      <c r="AQ273" s="99">
        <v>-11.02</v>
      </c>
    </row>
    <row r="274" spans="1:43" ht="15" thickBot="1" x14ac:dyDescent="0.35">
      <c r="A274" s="98" t="s">
        <v>218</v>
      </c>
      <c r="B274" s="99">
        <v>0</v>
      </c>
      <c r="C274" s="115">
        <v>0</v>
      </c>
      <c r="D274" s="115">
        <v>0</v>
      </c>
      <c r="E274" s="99">
        <v>5279.7</v>
      </c>
      <c r="F274" s="115">
        <v>0</v>
      </c>
      <c r="G274" s="115">
        <v>0</v>
      </c>
      <c r="H274" s="115">
        <v>0</v>
      </c>
      <c r="I274" s="115">
        <v>0</v>
      </c>
      <c r="J274" s="99">
        <v>50715.199999999997</v>
      </c>
      <c r="K274" s="115">
        <v>0</v>
      </c>
      <c r="L274" s="115">
        <v>0</v>
      </c>
      <c r="M274" s="99">
        <v>22772</v>
      </c>
      <c r="N274" s="99">
        <v>0</v>
      </c>
      <c r="O274" s="115">
        <v>0</v>
      </c>
      <c r="P274" s="115">
        <v>0</v>
      </c>
      <c r="Q274" s="99">
        <v>78766.899999999994</v>
      </c>
      <c r="R274" s="99">
        <v>59900</v>
      </c>
      <c r="S274" s="99">
        <v>-18866.900000000001</v>
      </c>
      <c r="T274" s="99">
        <v>-31.5</v>
      </c>
      <c r="V274" s="97" t="s">
        <v>792</v>
      </c>
      <c r="W274" s="99">
        <v>0</v>
      </c>
      <c r="X274" s="99">
        <v>26372.1</v>
      </c>
      <c r="Y274" s="99">
        <v>16574.3</v>
      </c>
      <c r="Z274" s="99">
        <v>0</v>
      </c>
      <c r="AA274" s="99">
        <v>0</v>
      </c>
      <c r="AB274" s="99">
        <v>0</v>
      </c>
      <c r="AC274" s="99">
        <v>0</v>
      </c>
      <c r="AD274" s="99">
        <v>0</v>
      </c>
      <c r="AE274" s="99">
        <v>0</v>
      </c>
      <c r="AF274" s="99">
        <v>0</v>
      </c>
      <c r="AG274" s="99">
        <v>50843.7</v>
      </c>
      <c r="AH274" s="99">
        <v>0</v>
      </c>
      <c r="AI274" s="99">
        <v>0</v>
      </c>
      <c r="AJ274" s="99">
        <v>6743</v>
      </c>
      <c r="AK274" s="99">
        <v>100533.1</v>
      </c>
      <c r="AL274" s="99">
        <v>59900</v>
      </c>
      <c r="AM274" s="99">
        <v>-40633.1</v>
      </c>
      <c r="AN274" s="99">
        <v>-67.83</v>
      </c>
      <c r="AP274" t="str">
        <f t="shared" si="36"/>
        <v>invalid</v>
      </c>
      <c r="AQ274" s="99">
        <v>-31.5</v>
      </c>
    </row>
    <row r="275" spans="1:43" ht="15" thickBot="1" x14ac:dyDescent="0.35">
      <c r="A275" s="98" t="s">
        <v>220</v>
      </c>
      <c r="B275" s="99">
        <v>7568.4</v>
      </c>
      <c r="C275" s="115">
        <v>0</v>
      </c>
      <c r="D275" s="115">
        <v>0</v>
      </c>
      <c r="E275" s="99">
        <v>5138.8</v>
      </c>
      <c r="F275" s="115">
        <v>0</v>
      </c>
      <c r="G275" s="115">
        <v>0</v>
      </c>
      <c r="H275" s="115">
        <v>0</v>
      </c>
      <c r="I275" s="115">
        <v>0</v>
      </c>
      <c r="J275" s="99">
        <v>50715.199999999997</v>
      </c>
      <c r="K275" s="115">
        <v>0</v>
      </c>
      <c r="L275" s="115">
        <v>0</v>
      </c>
      <c r="M275" s="99">
        <v>27801.200000000001</v>
      </c>
      <c r="N275" s="99">
        <v>0</v>
      </c>
      <c r="O275" s="115">
        <v>0</v>
      </c>
      <c r="P275" s="115">
        <v>0</v>
      </c>
      <c r="Q275" s="99">
        <v>91223.5</v>
      </c>
      <c r="R275" s="99">
        <v>86800</v>
      </c>
      <c r="S275" s="99">
        <v>-4423.5</v>
      </c>
      <c r="T275" s="99">
        <v>-5.0999999999999996</v>
      </c>
      <c r="V275" s="97" t="s">
        <v>793</v>
      </c>
      <c r="W275" s="99">
        <v>0</v>
      </c>
      <c r="X275" s="99">
        <v>26372.1</v>
      </c>
      <c r="Y275" s="99">
        <v>16574.3</v>
      </c>
      <c r="Z275" s="99">
        <v>46913.4</v>
      </c>
      <c r="AA275" s="99">
        <v>0</v>
      </c>
      <c r="AB275" s="99">
        <v>828.3</v>
      </c>
      <c r="AC275" s="99">
        <v>0</v>
      </c>
      <c r="AD275" s="99">
        <v>0</v>
      </c>
      <c r="AE275" s="99">
        <v>0</v>
      </c>
      <c r="AF275" s="99">
        <v>0</v>
      </c>
      <c r="AG275" s="99">
        <v>50843.7</v>
      </c>
      <c r="AH275" s="99">
        <v>0</v>
      </c>
      <c r="AI275" s="99">
        <v>0</v>
      </c>
      <c r="AJ275" s="99">
        <v>6743</v>
      </c>
      <c r="AK275" s="99">
        <v>148274.70000000001</v>
      </c>
      <c r="AL275" s="99">
        <v>86800</v>
      </c>
      <c r="AM275" s="99">
        <v>-61474.7</v>
      </c>
      <c r="AN275" s="99">
        <v>-70.819999999999993</v>
      </c>
      <c r="AP275" t="str">
        <f t="shared" si="36"/>
        <v>invalid</v>
      </c>
      <c r="AQ275" s="99">
        <v>-5.0999999999999996</v>
      </c>
    </row>
    <row r="276" spans="1:43" ht="15" thickBot="1" x14ac:dyDescent="0.35">
      <c r="A276" s="98" t="s">
        <v>221</v>
      </c>
      <c r="B276" s="99">
        <v>0</v>
      </c>
      <c r="C276" s="115">
        <v>0</v>
      </c>
      <c r="D276" s="115">
        <v>0</v>
      </c>
      <c r="E276" s="99">
        <v>5279.7</v>
      </c>
      <c r="F276" s="115">
        <v>0</v>
      </c>
      <c r="G276" s="115">
        <v>0</v>
      </c>
      <c r="H276" s="115">
        <v>0</v>
      </c>
      <c r="I276" s="115">
        <v>0</v>
      </c>
      <c r="J276" s="99">
        <v>50715.199999999997</v>
      </c>
      <c r="K276" s="115">
        <v>0</v>
      </c>
      <c r="L276" s="115">
        <v>0</v>
      </c>
      <c r="M276" s="99">
        <v>22772</v>
      </c>
      <c r="N276" s="99">
        <v>0</v>
      </c>
      <c r="O276" s="115">
        <v>0</v>
      </c>
      <c r="P276" s="115">
        <v>0</v>
      </c>
      <c r="Q276" s="99">
        <v>78766.899999999994</v>
      </c>
      <c r="R276" s="99">
        <v>94554</v>
      </c>
      <c r="S276" s="99">
        <v>15787.1</v>
      </c>
      <c r="T276" s="99">
        <v>16.7</v>
      </c>
      <c r="V276" s="97" t="s">
        <v>794</v>
      </c>
      <c r="W276" s="99">
        <v>0</v>
      </c>
      <c r="X276" s="99">
        <v>26372.1</v>
      </c>
      <c r="Y276" s="99">
        <v>16574.3</v>
      </c>
      <c r="Z276" s="99">
        <v>0</v>
      </c>
      <c r="AA276" s="99">
        <v>0</v>
      </c>
      <c r="AB276" s="99">
        <v>0</v>
      </c>
      <c r="AC276" s="99">
        <v>0</v>
      </c>
      <c r="AD276" s="99">
        <v>0</v>
      </c>
      <c r="AE276" s="99">
        <v>0</v>
      </c>
      <c r="AF276" s="99">
        <v>0</v>
      </c>
      <c r="AG276" s="99">
        <v>50843.7</v>
      </c>
      <c r="AH276" s="99">
        <v>0</v>
      </c>
      <c r="AI276" s="99">
        <v>0</v>
      </c>
      <c r="AJ276" s="99">
        <v>6743</v>
      </c>
      <c r="AK276" s="99">
        <v>100533.1</v>
      </c>
      <c r="AL276" s="99">
        <v>94554</v>
      </c>
      <c r="AM276" s="99">
        <v>-5979.1</v>
      </c>
      <c r="AN276" s="99">
        <v>-6.32</v>
      </c>
      <c r="AP276" t="str">
        <f t="shared" si="36"/>
        <v>valid</v>
      </c>
      <c r="AQ276" s="99">
        <v>16.7</v>
      </c>
    </row>
    <row r="277" spans="1:43" ht="15" thickBot="1" x14ac:dyDescent="0.35">
      <c r="A277" s="98" t="s">
        <v>222</v>
      </c>
      <c r="B277" s="99">
        <v>0</v>
      </c>
      <c r="C277" s="115">
        <v>0</v>
      </c>
      <c r="D277" s="115">
        <v>0</v>
      </c>
      <c r="E277" s="99">
        <v>5279.7</v>
      </c>
      <c r="F277" s="115">
        <v>0</v>
      </c>
      <c r="G277" s="115">
        <v>0</v>
      </c>
      <c r="H277" s="115">
        <v>0</v>
      </c>
      <c r="I277" s="115">
        <v>0</v>
      </c>
      <c r="J277" s="99">
        <v>50715.199999999997</v>
      </c>
      <c r="K277" s="115">
        <v>0</v>
      </c>
      <c r="L277" s="115">
        <v>0</v>
      </c>
      <c r="M277" s="99">
        <v>22772</v>
      </c>
      <c r="N277" s="99">
        <v>0</v>
      </c>
      <c r="O277" s="115">
        <v>0</v>
      </c>
      <c r="P277" s="115">
        <v>0</v>
      </c>
      <c r="Q277" s="99">
        <v>78766.899999999994</v>
      </c>
      <c r="R277" s="99">
        <v>79494</v>
      </c>
      <c r="S277" s="99">
        <v>727.1</v>
      </c>
      <c r="T277" s="99">
        <v>0.91</v>
      </c>
      <c r="V277" s="97" t="s">
        <v>795</v>
      </c>
      <c r="W277" s="99">
        <v>0</v>
      </c>
      <c r="X277" s="99">
        <v>26372.1</v>
      </c>
      <c r="Y277" s="99">
        <v>16574.3</v>
      </c>
      <c r="Z277" s="99">
        <v>0</v>
      </c>
      <c r="AA277" s="99">
        <v>0</v>
      </c>
      <c r="AB277" s="99">
        <v>0</v>
      </c>
      <c r="AC277" s="99">
        <v>0</v>
      </c>
      <c r="AD277" s="99">
        <v>0</v>
      </c>
      <c r="AE277" s="99">
        <v>0</v>
      </c>
      <c r="AF277" s="99">
        <v>0</v>
      </c>
      <c r="AG277" s="99">
        <v>50843.7</v>
      </c>
      <c r="AH277" s="99">
        <v>0</v>
      </c>
      <c r="AI277" s="99">
        <v>0</v>
      </c>
      <c r="AJ277" s="99">
        <v>6743</v>
      </c>
      <c r="AK277" s="99">
        <v>100533.1</v>
      </c>
      <c r="AL277" s="99">
        <v>79494</v>
      </c>
      <c r="AM277" s="99">
        <v>-21039.1</v>
      </c>
      <c r="AN277" s="99">
        <v>-26.47</v>
      </c>
      <c r="AP277" t="str">
        <f t="shared" si="36"/>
        <v>valid</v>
      </c>
      <c r="AQ277" s="99">
        <v>0.91</v>
      </c>
    </row>
    <row r="278" spans="1:43" ht="15" thickBot="1" x14ac:dyDescent="0.35">
      <c r="A278" s="98" t="s">
        <v>223</v>
      </c>
      <c r="B278" s="99">
        <v>24446.3</v>
      </c>
      <c r="C278" s="115">
        <v>0</v>
      </c>
      <c r="D278" s="115">
        <v>0</v>
      </c>
      <c r="E278" s="99">
        <v>5279.7</v>
      </c>
      <c r="F278" s="115">
        <v>0</v>
      </c>
      <c r="G278" s="115">
        <v>0</v>
      </c>
      <c r="H278" s="115">
        <v>0</v>
      </c>
      <c r="I278" s="115">
        <v>0</v>
      </c>
      <c r="J278" s="99">
        <v>50715.199999999997</v>
      </c>
      <c r="K278" s="115">
        <v>0</v>
      </c>
      <c r="L278" s="115">
        <v>0</v>
      </c>
      <c r="M278" s="99">
        <v>27801.200000000001</v>
      </c>
      <c r="N278" s="99">
        <v>0</v>
      </c>
      <c r="O278" s="115">
        <v>0</v>
      </c>
      <c r="P278" s="115">
        <v>0</v>
      </c>
      <c r="Q278" s="99">
        <v>108242.4</v>
      </c>
      <c r="R278" s="99">
        <v>86800</v>
      </c>
      <c r="S278" s="99">
        <v>-21442.400000000001</v>
      </c>
      <c r="T278" s="99">
        <v>-24.7</v>
      </c>
      <c r="V278" s="97" t="s">
        <v>796</v>
      </c>
      <c r="W278" s="99">
        <v>0</v>
      </c>
      <c r="X278" s="99">
        <v>26372.1</v>
      </c>
      <c r="Y278" s="99">
        <v>16574.3</v>
      </c>
      <c r="Z278" s="99">
        <v>0</v>
      </c>
      <c r="AA278" s="99">
        <v>0</v>
      </c>
      <c r="AB278" s="99">
        <v>0</v>
      </c>
      <c r="AC278" s="99">
        <v>0</v>
      </c>
      <c r="AD278" s="99">
        <v>0</v>
      </c>
      <c r="AE278" s="99">
        <v>0</v>
      </c>
      <c r="AF278" s="99">
        <v>0</v>
      </c>
      <c r="AG278" s="99">
        <v>50843.7</v>
      </c>
      <c r="AH278" s="99">
        <v>0</v>
      </c>
      <c r="AI278" s="99">
        <v>0</v>
      </c>
      <c r="AJ278" s="99">
        <v>6743</v>
      </c>
      <c r="AK278" s="99">
        <v>100533.1</v>
      </c>
      <c r="AL278" s="99">
        <v>86800</v>
      </c>
      <c r="AM278" s="99">
        <v>-13733.1</v>
      </c>
      <c r="AN278" s="99">
        <v>-15.82</v>
      </c>
      <c r="AP278" t="str">
        <f t="shared" si="36"/>
        <v>invalid</v>
      </c>
      <c r="AQ278" s="99">
        <v>-24.7</v>
      </c>
    </row>
    <row r="279" spans="1:43" ht="15" thickBot="1" x14ac:dyDescent="0.35">
      <c r="A279" s="98" t="s">
        <v>224</v>
      </c>
      <c r="B279" s="99">
        <v>24446.3</v>
      </c>
      <c r="C279" s="115">
        <v>0</v>
      </c>
      <c r="D279" s="115">
        <v>0</v>
      </c>
      <c r="E279" s="99">
        <v>5138.8</v>
      </c>
      <c r="F279" s="115">
        <v>0</v>
      </c>
      <c r="G279" s="115">
        <v>0</v>
      </c>
      <c r="H279" s="115">
        <v>0</v>
      </c>
      <c r="I279" s="115">
        <v>0</v>
      </c>
      <c r="J279" s="99">
        <v>50715.199999999997</v>
      </c>
      <c r="K279" s="115">
        <v>0</v>
      </c>
      <c r="L279" s="115">
        <v>0</v>
      </c>
      <c r="M279" s="99">
        <v>45829.3</v>
      </c>
      <c r="N279" s="99">
        <v>0</v>
      </c>
      <c r="O279" s="115">
        <v>0</v>
      </c>
      <c r="P279" s="115">
        <v>0</v>
      </c>
      <c r="Q279" s="99">
        <v>126129.5</v>
      </c>
      <c r="R279" s="99">
        <v>86499</v>
      </c>
      <c r="S279" s="99">
        <v>-39630.5</v>
      </c>
      <c r="T279" s="99">
        <v>-45.82</v>
      </c>
      <c r="V279" s="97" t="s">
        <v>797</v>
      </c>
      <c r="W279" s="99">
        <v>0</v>
      </c>
      <c r="X279" s="99">
        <v>26372.1</v>
      </c>
      <c r="Y279" s="99">
        <v>16574.3</v>
      </c>
      <c r="Z279" s="99">
        <v>46913.4</v>
      </c>
      <c r="AA279" s="99">
        <v>0</v>
      </c>
      <c r="AB279" s="99">
        <v>828.3</v>
      </c>
      <c r="AC279" s="99">
        <v>0</v>
      </c>
      <c r="AD279" s="99">
        <v>0</v>
      </c>
      <c r="AE279" s="99">
        <v>0</v>
      </c>
      <c r="AF279" s="99">
        <v>0</v>
      </c>
      <c r="AG279" s="99">
        <v>5229.3999999999996</v>
      </c>
      <c r="AH279" s="99">
        <v>0</v>
      </c>
      <c r="AI279" s="99">
        <v>0</v>
      </c>
      <c r="AJ279" s="99">
        <v>6743</v>
      </c>
      <c r="AK279" s="99">
        <v>102660.5</v>
      </c>
      <c r="AL279" s="99">
        <v>86499</v>
      </c>
      <c r="AM279" s="99">
        <v>-16161.5</v>
      </c>
      <c r="AN279" s="99">
        <v>-18.68</v>
      </c>
      <c r="AP279" t="str">
        <f t="shared" si="36"/>
        <v>invalid</v>
      </c>
      <c r="AQ279" s="99">
        <v>-45.82</v>
      </c>
    </row>
    <row r="280" spans="1:43" ht="15" thickBot="1" x14ac:dyDescent="0.35">
      <c r="A280" s="98" t="s">
        <v>226</v>
      </c>
      <c r="B280" s="99">
        <v>24446.3</v>
      </c>
      <c r="C280" s="115">
        <v>0</v>
      </c>
      <c r="D280" s="115">
        <v>0</v>
      </c>
      <c r="E280" s="99">
        <v>5279.7</v>
      </c>
      <c r="F280" s="115">
        <v>0</v>
      </c>
      <c r="G280" s="115">
        <v>0</v>
      </c>
      <c r="H280" s="115">
        <v>0</v>
      </c>
      <c r="I280" s="115">
        <v>0</v>
      </c>
      <c r="J280" s="99">
        <v>50715.199999999997</v>
      </c>
      <c r="K280" s="115">
        <v>0</v>
      </c>
      <c r="L280" s="115">
        <v>0</v>
      </c>
      <c r="M280" s="99">
        <v>27801.200000000001</v>
      </c>
      <c r="N280" s="99">
        <v>0</v>
      </c>
      <c r="O280" s="115">
        <v>0</v>
      </c>
      <c r="P280" s="115">
        <v>0</v>
      </c>
      <c r="Q280" s="99">
        <v>108242.4</v>
      </c>
      <c r="R280" s="99">
        <v>88050</v>
      </c>
      <c r="S280" s="99">
        <v>-20192.400000000001</v>
      </c>
      <c r="T280" s="99">
        <v>-22.93</v>
      </c>
      <c r="V280" s="97" t="s">
        <v>798</v>
      </c>
      <c r="W280" s="99">
        <v>0</v>
      </c>
      <c r="X280" s="99">
        <v>26372.1</v>
      </c>
      <c r="Y280" s="99">
        <v>16574.3</v>
      </c>
      <c r="Z280" s="99">
        <v>0</v>
      </c>
      <c r="AA280" s="99">
        <v>0</v>
      </c>
      <c r="AB280" s="99">
        <v>828.3</v>
      </c>
      <c r="AC280" s="99">
        <v>0</v>
      </c>
      <c r="AD280" s="99">
        <v>0</v>
      </c>
      <c r="AE280" s="99">
        <v>0</v>
      </c>
      <c r="AF280" s="99">
        <v>0</v>
      </c>
      <c r="AG280" s="99">
        <v>50843.7</v>
      </c>
      <c r="AH280" s="99">
        <v>0</v>
      </c>
      <c r="AI280" s="99">
        <v>0</v>
      </c>
      <c r="AJ280" s="99">
        <v>6743</v>
      </c>
      <c r="AK280" s="99">
        <v>101361.3</v>
      </c>
      <c r="AL280" s="99">
        <v>88050</v>
      </c>
      <c r="AM280" s="99">
        <v>-13311.3</v>
      </c>
      <c r="AN280" s="99">
        <v>-15.12</v>
      </c>
      <c r="AP280" t="str">
        <f t="shared" si="36"/>
        <v>invalid</v>
      </c>
      <c r="AQ280" s="99">
        <v>-22.93</v>
      </c>
    </row>
    <row r="281" spans="1:43" ht="15" thickBot="1" x14ac:dyDescent="0.35">
      <c r="A281" s="98" t="s">
        <v>228</v>
      </c>
      <c r="B281" s="99">
        <v>24446.3</v>
      </c>
      <c r="C281" s="115">
        <v>0</v>
      </c>
      <c r="D281" s="115">
        <v>21123.599999999999</v>
      </c>
      <c r="E281" s="99">
        <v>5279.7</v>
      </c>
      <c r="F281" s="115">
        <v>0</v>
      </c>
      <c r="G281" s="115">
        <v>0</v>
      </c>
      <c r="H281" s="115">
        <v>0</v>
      </c>
      <c r="I281" s="115">
        <v>0</v>
      </c>
      <c r="J281" s="99">
        <v>50715.199999999997</v>
      </c>
      <c r="K281" s="115">
        <v>0</v>
      </c>
      <c r="L281" s="115">
        <v>0</v>
      </c>
      <c r="M281" s="99">
        <v>45829.3</v>
      </c>
      <c r="N281" s="99">
        <v>0</v>
      </c>
      <c r="O281" s="115">
        <v>0</v>
      </c>
      <c r="P281" s="115">
        <v>0</v>
      </c>
      <c r="Q281" s="99">
        <v>147394</v>
      </c>
      <c r="R281" s="99">
        <v>116295</v>
      </c>
      <c r="S281" s="99">
        <v>-31099</v>
      </c>
      <c r="T281" s="99">
        <v>-26.74</v>
      </c>
      <c r="V281" s="97" t="s">
        <v>799</v>
      </c>
      <c r="W281" s="99">
        <v>0</v>
      </c>
      <c r="X281" s="99">
        <v>26372.1</v>
      </c>
      <c r="Y281" s="99">
        <v>0</v>
      </c>
      <c r="Z281" s="99">
        <v>0</v>
      </c>
      <c r="AA281" s="99">
        <v>0</v>
      </c>
      <c r="AB281" s="99">
        <v>0</v>
      </c>
      <c r="AC281" s="99">
        <v>0</v>
      </c>
      <c r="AD281" s="99">
        <v>0</v>
      </c>
      <c r="AE281" s="99">
        <v>0</v>
      </c>
      <c r="AF281" s="99">
        <v>0</v>
      </c>
      <c r="AG281" s="99">
        <v>34521</v>
      </c>
      <c r="AH281" s="99">
        <v>0</v>
      </c>
      <c r="AI281" s="99">
        <v>0</v>
      </c>
      <c r="AJ281" s="99">
        <v>6743</v>
      </c>
      <c r="AK281" s="99">
        <v>67636.2</v>
      </c>
      <c r="AL281" s="99">
        <v>116295</v>
      </c>
      <c r="AM281" s="99">
        <v>48658.8</v>
      </c>
      <c r="AN281" s="99">
        <v>41.84</v>
      </c>
      <c r="AP281" t="str">
        <f t="shared" si="36"/>
        <v>valid</v>
      </c>
      <c r="AQ281" s="99">
        <v>-26.74</v>
      </c>
    </row>
    <row r="282" spans="1:43" ht="15" thickBot="1" x14ac:dyDescent="0.35">
      <c r="A282" s="98" t="s">
        <v>229</v>
      </c>
      <c r="B282" s="99">
        <v>7568.4</v>
      </c>
      <c r="C282" s="115">
        <v>0</v>
      </c>
      <c r="D282" s="115">
        <v>0</v>
      </c>
      <c r="E282" s="99">
        <v>5138.8</v>
      </c>
      <c r="F282" s="115">
        <v>0</v>
      </c>
      <c r="G282" s="115">
        <v>0</v>
      </c>
      <c r="H282" s="115">
        <v>0</v>
      </c>
      <c r="I282" s="115">
        <v>0</v>
      </c>
      <c r="J282" s="99">
        <v>50715.199999999997</v>
      </c>
      <c r="K282" s="115">
        <v>0</v>
      </c>
      <c r="L282" s="115">
        <v>0</v>
      </c>
      <c r="M282" s="99">
        <v>45829.3</v>
      </c>
      <c r="N282" s="99">
        <v>0</v>
      </c>
      <c r="O282" s="115">
        <v>0</v>
      </c>
      <c r="P282" s="115">
        <v>0</v>
      </c>
      <c r="Q282" s="99">
        <v>109251.6</v>
      </c>
      <c r="R282" s="99">
        <v>113265</v>
      </c>
      <c r="S282" s="99">
        <v>4013.4</v>
      </c>
      <c r="T282" s="99">
        <v>3.54</v>
      </c>
      <c r="V282" s="97" t="s">
        <v>800</v>
      </c>
      <c r="W282" s="99">
        <v>0</v>
      </c>
      <c r="X282" s="99">
        <v>26372.1</v>
      </c>
      <c r="Y282" s="99">
        <v>16574.3</v>
      </c>
      <c r="Z282" s="99">
        <v>46913.4</v>
      </c>
      <c r="AA282" s="99">
        <v>0</v>
      </c>
      <c r="AB282" s="99">
        <v>828.3</v>
      </c>
      <c r="AC282" s="99">
        <v>0</v>
      </c>
      <c r="AD282" s="99">
        <v>0</v>
      </c>
      <c r="AE282" s="99">
        <v>0</v>
      </c>
      <c r="AF282" s="99">
        <v>0</v>
      </c>
      <c r="AG282" s="99">
        <v>5229.3999999999996</v>
      </c>
      <c r="AH282" s="99">
        <v>0</v>
      </c>
      <c r="AI282" s="99">
        <v>0</v>
      </c>
      <c r="AJ282" s="99">
        <v>6743</v>
      </c>
      <c r="AK282" s="99">
        <v>102660.5</v>
      </c>
      <c r="AL282" s="99">
        <v>113265</v>
      </c>
      <c r="AM282" s="99">
        <v>10604.5</v>
      </c>
      <c r="AN282" s="99">
        <v>9.36</v>
      </c>
      <c r="AP282" t="str">
        <f t="shared" si="36"/>
        <v>invalid</v>
      </c>
      <c r="AQ282" s="99">
        <v>3.54</v>
      </c>
    </row>
    <row r="283" spans="1:43" ht="15" thickBot="1" x14ac:dyDescent="0.35">
      <c r="A283" s="98" t="s">
        <v>230</v>
      </c>
      <c r="B283" s="99">
        <v>0</v>
      </c>
      <c r="C283" s="115">
        <v>0</v>
      </c>
      <c r="D283" s="115">
        <v>0</v>
      </c>
      <c r="E283" s="99">
        <v>5279.7</v>
      </c>
      <c r="F283" s="115">
        <v>0</v>
      </c>
      <c r="G283" s="115">
        <v>0</v>
      </c>
      <c r="H283" s="115">
        <v>0</v>
      </c>
      <c r="I283" s="115">
        <v>0</v>
      </c>
      <c r="J283" s="99">
        <v>50715.199999999997</v>
      </c>
      <c r="K283" s="115">
        <v>32743.3</v>
      </c>
      <c r="L283" s="115">
        <v>0</v>
      </c>
      <c r="M283" s="99">
        <v>22772</v>
      </c>
      <c r="N283" s="99">
        <v>0</v>
      </c>
      <c r="O283" s="115">
        <v>0</v>
      </c>
      <c r="P283" s="115">
        <v>0</v>
      </c>
      <c r="Q283" s="99">
        <v>111510.2</v>
      </c>
      <c r="R283" s="99">
        <v>111395</v>
      </c>
      <c r="S283" s="99">
        <v>-115.2</v>
      </c>
      <c r="T283" s="99">
        <v>-0.1</v>
      </c>
      <c r="V283" s="97" t="s">
        <v>801</v>
      </c>
      <c r="W283" s="99">
        <v>0</v>
      </c>
      <c r="X283" s="99">
        <v>26372.1</v>
      </c>
      <c r="Y283" s="99">
        <v>16574.3</v>
      </c>
      <c r="Z283" s="99">
        <v>0</v>
      </c>
      <c r="AA283" s="99">
        <v>0</v>
      </c>
      <c r="AB283" s="99">
        <v>0</v>
      </c>
      <c r="AC283" s="99">
        <v>0</v>
      </c>
      <c r="AD283" s="99">
        <v>0</v>
      </c>
      <c r="AE283" s="99">
        <v>0</v>
      </c>
      <c r="AF283" s="99">
        <v>0</v>
      </c>
      <c r="AG283" s="99">
        <v>50843.7</v>
      </c>
      <c r="AH283" s="99">
        <v>0</v>
      </c>
      <c r="AI283" s="99">
        <v>0</v>
      </c>
      <c r="AJ283" s="99">
        <v>6743</v>
      </c>
      <c r="AK283" s="99">
        <v>100533.1</v>
      </c>
      <c r="AL283" s="99">
        <v>111395</v>
      </c>
      <c r="AM283" s="99">
        <v>10861.9</v>
      </c>
      <c r="AN283" s="99">
        <v>9.75</v>
      </c>
      <c r="AP283" t="str">
        <f t="shared" si="36"/>
        <v>valid</v>
      </c>
      <c r="AQ283" s="99">
        <v>-0.1</v>
      </c>
    </row>
    <row r="284" spans="1:43" ht="15" thickBot="1" x14ac:dyDescent="0.35">
      <c r="A284" s="98" t="s">
        <v>231</v>
      </c>
      <c r="B284" s="99">
        <v>24446.3</v>
      </c>
      <c r="C284" s="115">
        <v>0</v>
      </c>
      <c r="D284" s="115">
        <v>21123.599999999999</v>
      </c>
      <c r="E284" s="99">
        <v>5279.7</v>
      </c>
      <c r="F284" s="115">
        <v>0</v>
      </c>
      <c r="G284" s="115">
        <v>0</v>
      </c>
      <c r="H284" s="115">
        <v>0</v>
      </c>
      <c r="I284" s="115">
        <v>0</v>
      </c>
      <c r="J284" s="99">
        <v>50715.199999999997</v>
      </c>
      <c r="K284" s="115">
        <v>0</v>
      </c>
      <c r="L284" s="115">
        <v>0</v>
      </c>
      <c r="M284" s="99">
        <v>45829.3</v>
      </c>
      <c r="N284" s="99">
        <v>0</v>
      </c>
      <c r="O284" s="115">
        <v>0</v>
      </c>
      <c r="P284" s="115">
        <v>0</v>
      </c>
      <c r="Q284" s="99">
        <v>147394</v>
      </c>
      <c r="R284" s="99">
        <v>116800</v>
      </c>
      <c r="S284" s="99">
        <v>-30594</v>
      </c>
      <c r="T284" s="99">
        <v>-26.19</v>
      </c>
      <c r="V284" s="97" t="s">
        <v>802</v>
      </c>
      <c r="W284" s="99">
        <v>0</v>
      </c>
      <c r="X284" s="99">
        <v>26372.1</v>
      </c>
      <c r="Y284" s="99">
        <v>0</v>
      </c>
      <c r="Z284" s="99">
        <v>0</v>
      </c>
      <c r="AA284" s="99">
        <v>0</v>
      </c>
      <c r="AB284" s="99">
        <v>0</v>
      </c>
      <c r="AC284" s="99">
        <v>0</v>
      </c>
      <c r="AD284" s="99">
        <v>0</v>
      </c>
      <c r="AE284" s="99">
        <v>0</v>
      </c>
      <c r="AF284" s="99">
        <v>0</v>
      </c>
      <c r="AG284" s="99">
        <v>34521</v>
      </c>
      <c r="AH284" s="99">
        <v>0</v>
      </c>
      <c r="AI284" s="99">
        <v>0</v>
      </c>
      <c r="AJ284" s="99">
        <v>6743</v>
      </c>
      <c r="AK284" s="99">
        <v>67636.2</v>
      </c>
      <c r="AL284" s="99">
        <v>116800</v>
      </c>
      <c r="AM284" s="99">
        <v>49163.8</v>
      </c>
      <c r="AN284" s="99">
        <v>42.09</v>
      </c>
      <c r="AP284" t="str">
        <f t="shared" si="36"/>
        <v>valid</v>
      </c>
      <c r="AQ284" s="99">
        <v>-26.19</v>
      </c>
    </row>
    <row r="285" spans="1:43" ht="15" thickBot="1" x14ac:dyDescent="0.35">
      <c r="A285" s="98" t="s">
        <v>232</v>
      </c>
      <c r="B285" s="99">
        <v>7568.4</v>
      </c>
      <c r="C285" s="115">
        <v>0</v>
      </c>
      <c r="D285" s="115">
        <v>21123.599999999999</v>
      </c>
      <c r="E285" s="99">
        <v>5279.7</v>
      </c>
      <c r="F285" s="115">
        <v>18586.8</v>
      </c>
      <c r="G285" s="115">
        <v>0</v>
      </c>
      <c r="H285" s="115">
        <v>0</v>
      </c>
      <c r="I285" s="115">
        <v>0</v>
      </c>
      <c r="J285" s="99">
        <v>50715.199999999997</v>
      </c>
      <c r="K285" s="115">
        <v>0</v>
      </c>
      <c r="L285" s="115">
        <v>0</v>
      </c>
      <c r="M285" s="99">
        <v>22772</v>
      </c>
      <c r="N285" s="99">
        <v>0</v>
      </c>
      <c r="O285" s="115">
        <v>0</v>
      </c>
      <c r="P285" s="115">
        <v>0</v>
      </c>
      <c r="Q285" s="99">
        <v>126045.6</v>
      </c>
      <c r="R285" s="99">
        <v>115750</v>
      </c>
      <c r="S285" s="99">
        <v>-10295.6</v>
      </c>
      <c r="T285" s="99">
        <v>-8.89</v>
      </c>
      <c r="V285" s="97" t="s">
        <v>803</v>
      </c>
      <c r="W285" s="99">
        <v>0</v>
      </c>
      <c r="X285" s="99">
        <v>26372.1</v>
      </c>
      <c r="Y285" s="99">
        <v>0</v>
      </c>
      <c r="Z285" s="99">
        <v>0</v>
      </c>
      <c r="AA285" s="99">
        <v>0</v>
      </c>
      <c r="AB285" s="99">
        <v>0</v>
      </c>
      <c r="AC285" s="99">
        <v>0</v>
      </c>
      <c r="AD285" s="99">
        <v>0</v>
      </c>
      <c r="AE285" s="99">
        <v>0</v>
      </c>
      <c r="AF285" s="99">
        <v>0</v>
      </c>
      <c r="AG285" s="99">
        <v>50843.7</v>
      </c>
      <c r="AH285" s="99">
        <v>0</v>
      </c>
      <c r="AI285" s="99">
        <v>0</v>
      </c>
      <c r="AJ285" s="99">
        <v>6743</v>
      </c>
      <c r="AK285" s="99">
        <v>83958.8</v>
      </c>
      <c r="AL285" s="99">
        <v>115750</v>
      </c>
      <c r="AM285" s="99">
        <v>31791.200000000001</v>
      </c>
      <c r="AN285" s="99">
        <v>27.47</v>
      </c>
      <c r="AP285" t="str">
        <f t="shared" si="36"/>
        <v>valid</v>
      </c>
      <c r="AQ285" s="99">
        <v>-8.89</v>
      </c>
    </row>
    <row r="286" spans="1:43" ht="15" thickBot="1" x14ac:dyDescent="0.35">
      <c r="A286" s="98" t="s">
        <v>233</v>
      </c>
      <c r="B286" s="99">
        <v>0</v>
      </c>
      <c r="C286" s="115">
        <v>0</v>
      </c>
      <c r="D286" s="115">
        <v>0</v>
      </c>
      <c r="E286" s="99">
        <v>5279.7</v>
      </c>
      <c r="F286" s="115">
        <v>0</v>
      </c>
      <c r="G286" s="115">
        <v>0</v>
      </c>
      <c r="H286" s="115">
        <v>0</v>
      </c>
      <c r="I286" s="115">
        <v>0</v>
      </c>
      <c r="J286" s="99">
        <v>50715.199999999997</v>
      </c>
      <c r="K286" s="115">
        <v>32743.3</v>
      </c>
      <c r="L286" s="115">
        <v>0</v>
      </c>
      <c r="M286" s="99">
        <v>22772</v>
      </c>
      <c r="N286" s="99">
        <v>0</v>
      </c>
      <c r="O286" s="115">
        <v>0</v>
      </c>
      <c r="P286" s="115">
        <v>0</v>
      </c>
      <c r="Q286" s="99">
        <v>111510.2</v>
      </c>
      <c r="R286" s="99">
        <v>110610</v>
      </c>
      <c r="S286" s="99">
        <v>-900.2</v>
      </c>
      <c r="T286" s="99">
        <v>-0.81</v>
      </c>
      <c r="V286" s="97" t="s">
        <v>804</v>
      </c>
      <c r="W286" s="99">
        <v>0</v>
      </c>
      <c r="X286" s="99">
        <v>26372.1</v>
      </c>
      <c r="Y286" s="99">
        <v>16574.3</v>
      </c>
      <c r="Z286" s="99">
        <v>0</v>
      </c>
      <c r="AA286" s="99">
        <v>0</v>
      </c>
      <c r="AB286" s="99">
        <v>0</v>
      </c>
      <c r="AC286" s="99">
        <v>0</v>
      </c>
      <c r="AD286" s="99">
        <v>0</v>
      </c>
      <c r="AE286" s="99">
        <v>0</v>
      </c>
      <c r="AF286" s="99">
        <v>0</v>
      </c>
      <c r="AG286" s="99">
        <v>50843.7</v>
      </c>
      <c r="AH286" s="99">
        <v>0</v>
      </c>
      <c r="AI286" s="99">
        <v>0</v>
      </c>
      <c r="AJ286" s="99">
        <v>6743</v>
      </c>
      <c r="AK286" s="99">
        <v>100533.1</v>
      </c>
      <c r="AL286" s="99">
        <v>110610</v>
      </c>
      <c r="AM286" s="99">
        <v>10076.9</v>
      </c>
      <c r="AN286" s="99">
        <v>9.11</v>
      </c>
      <c r="AP286" t="str">
        <f t="shared" si="36"/>
        <v>valid</v>
      </c>
      <c r="AQ286" s="99">
        <v>-0.81</v>
      </c>
    </row>
    <row r="287" spans="1:43" ht="15" thickBot="1" x14ac:dyDescent="0.35">
      <c r="A287" s="98" t="s">
        <v>234</v>
      </c>
      <c r="B287" s="99">
        <v>24446.3</v>
      </c>
      <c r="C287" s="115">
        <v>0</v>
      </c>
      <c r="D287" s="115">
        <v>21123.599999999999</v>
      </c>
      <c r="E287" s="99">
        <v>5279.7</v>
      </c>
      <c r="F287" s="115">
        <v>18586.8</v>
      </c>
      <c r="G287" s="115">
        <v>0</v>
      </c>
      <c r="H287" s="115">
        <v>0</v>
      </c>
      <c r="I287" s="115">
        <v>0</v>
      </c>
      <c r="J287" s="99">
        <v>50715.199999999997</v>
      </c>
      <c r="K287" s="115">
        <v>0</v>
      </c>
      <c r="L287" s="115">
        <v>0</v>
      </c>
      <c r="M287" s="99">
        <v>27801.200000000001</v>
      </c>
      <c r="N287" s="99">
        <v>0</v>
      </c>
      <c r="O287" s="115">
        <v>0</v>
      </c>
      <c r="P287" s="115">
        <v>0</v>
      </c>
      <c r="Q287" s="99">
        <v>147952.70000000001</v>
      </c>
      <c r="R287" s="99">
        <v>147361</v>
      </c>
      <c r="S287" s="99">
        <v>-591.70000000000005</v>
      </c>
      <c r="T287" s="99">
        <v>-0.4</v>
      </c>
      <c r="V287" s="97" t="s">
        <v>805</v>
      </c>
      <c r="W287" s="99">
        <v>0</v>
      </c>
      <c r="X287" s="99">
        <v>26372.1</v>
      </c>
      <c r="Y287" s="99">
        <v>0</v>
      </c>
      <c r="Z287" s="99">
        <v>0</v>
      </c>
      <c r="AA287" s="99">
        <v>0</v>
      </c>
      <c r="AB287" s="99">
        <v>0</v>
      </c>
      <c r="AC287" s="99">
        <v>0</v>
      </c>
      <c r="AD287" s="99">
        <v>0</v>
      </c>
      <c r="AE287" s="99">
        <v>0</v>
      </c>
      <c r="AF287" s="99">
        <v>0</v>
      </c>
      <c r="AG287" s="99">
        <v>50843.7</v>
      </c>
      <c r="AH287" s="99">
        <v>0</v>
      </c>
      <c r="AI287" s="99">
        <v>0</v>
      </c>
      <c r="AJ287" s="99">
        <v>6743</v>
      </c>
      <c r="AK287" s="99">
        <v>83958.8</v>
      </c>
      <c r="AL287" s="99">
        <v>147361</v>
      </c>
      <c r="AM287" s="99">
        <v>63402.2</v>
      </c>
      <c r="AN287" s="99">
        <v>43.03</v>
      </c>
      <c r="AP287" t="str">
        <f t="shared" si="36"/>
        <v>valid</v>
      </c>
      <c r="AQ287" s="99">
        <v>-0.4</v>
      </c>
    </row>
    <row r="288" spans="1:43" ht="15" thickBot="1" x14ac:dyDescent="0.35">
      <c r="A288" s="98" t="s">
        <v>235</v>
      </c>
      <c r="B288" s="99">
        <v>0</v>
      </c>
      <c r="C288" s="115">
        <v>0</v>
      </c>
      <c r="D288" s="115">
        <v>0</v>
      </c>
      <c r="E288" s="99">
        <v>5279.7</v>
      </c>
      <c r="F288" s="115">
        <v>0</v>
      </c>
      <c r="G288" s="115">
        <v>0</v>
      </c>
      <c r="H288" s="115">
        <v>0</v>
      </c>
      <c r="I288" s="115">
        <v>0</v>
      </c>
      <c r="J288" s="99">
        <v>50715.199999999997</v>
      </c>
      <c r="K288" s="115">
        <v>32743.3</v>
      </c>
      <c r="L288" s="115">
        <v>0</v>
      </c>
      <c r="M288" s="99">
        <v>22772</v>
      </c>
      <c r="N288" s="99">
        <v>0</v>
      </c>
      <c r="O288" s="115">
        <v>0</v>
      </c>
      <c r="P288" s="115">
        <v>0</v>
      </c>
      <c r="Q288" s="99">
        <v>111510.2</v>
      </c>
      <c r="R288" s="99">
        <v>151050</v>
      </c>
      <c r="S288" s="99">
        <v>39539.800000000003</v>
      </c>
      <c r="T288" s="99">
        <v>26.18</v>
      </c>
      <c r="V288" s="97" t="s">
        <v>806</v>
      </c>
      <c r="W288" s="99">
        <v>0</v>
      </c>
      <c r="X288" s="99">
        <v>26372.1</v>
      </c>
      <c r="Y288" s="99">
        <v>16574.3</v>
      </c>
      <c r="Z288" s="99">
        <v>0</v>
      </c>
      <c r="AA288" s="99">
        <v>0</v>
      </c>
      <c r="AB288" s="99">
        <v>0</v>
      </c>
      <c r="AC288" s="99">
        <v>0</v>
      </c>
      <c r="AD288" s="99">
        <v>0</v>
      </c>
      <c r="AE288" s="99">
        <v>0</v>
      </c>
      <c r="AF288" s="99">
        <v>0</v>
      </c>
      <c r="AG288" s="99">
        <v>50843.7</v>
      </c>
      <c r="AH288" s="99">
        <v>0</v>
      </c>
      <c r="AI288" s="99">
        <v>0</v>
      </c>
      <c r="AJ288" s="99">
        <v>6743</v>
      </c>
      <c r="AK288" s="99">
        <v>100533.1</v>
      </c>
      <c r="AL288" s="99">
        <v>151050</v>
      </c>
      <c r="AM288" s="99">
        <v>50516.9</v>
      </c>
      <c r="AN288" s="99">
        <v>33.44</v>
      </c>
      <c r="AP288" t="str">
        <f t="shared" si="36"/>
        <v>invalid</v>
      </c>
      <c r="AQ288" s="99">
        <v>26.18</v>
      </c>
    </row>
    <row r="289" spans="1:43" ht="15" thickBot="1" x14ac:dyDescent="0.35">
      <c r="A289" s="98" t="s">
        <v>236</v>
      </c>
      <c r="B289" s="99">
        <v>24446.3</v>
      </c>
      <c r="C289" s="115">
        <v>0</v>
      </c>
      <c r="D289" s="115">
        <v>21123.599999999999</v>
      </c>
      <c r="E289" s="99">
        <v>5279.7</v>
      </c>
      <c r="F289" s="115">
        <v>18586.8</v>
      </c>
      <c r="G289" s="115">
        <v>0</v>
      </c>
      <c r="H289" s="115">
        <v>0</v>
      </c>
      <c r="I289" s="115">
        <v>0</v>
      </c>
      <c r="J289" s="99">
        <v>50715.199999999997</v>
      </c>
      <c r="K289" s="115">
        <v>0</v>
      </c>
      <c r="L289" s="115">
        <v>0</v>
      </c>
      <c r="M289" s="99">
        <v>22772</v>
      </c>
      <c r="N289" s="99">
        <v>0</v>
      </c>
      <c r="O289" s="115">
        <v>0</v>
      </c>
      <c r="P289" s="115">
        <v>0</v>
      </c>
      <c r="Q289" s="99">
        <v>142923.5</v>
      </c>
      <c r="R289" s="99">
        <v>117969</v>
      </c>
      <c r="S289" s="99">
        <v>-24954.5</v>
      </c>
      <c r="T289" s="99">
        <v>-21.15</v>
      </c>
      <c r="V289" s="97" t="s">
        <v>807</v>
      </c>
      <c r="W289" s="99">
        <v>0</v>
      </c>
      <c r="X289" s="99">
        <v>26372.1</v>
      </c>
      <c r="Y289" s="99">
        <v>0</v>
      </c>
      <c r="Z289" s="99">
        <v>0</v>
      </c>
      <c r="AA289" s="99">
        <v>0</v>
      </c>
      <c r="AB289" s="99">
        <v>0</v>
      </c>
      <c r="AC289" s="99">
        <v>0</v>
      </c>
      <c r="AD289" s="99">
        <v>0</v>
      </c>
      <c r="AE289" s="99">
        <v>0</v>
      </c>
      <c r="AF289" s="99">
        <v>0</v>
      </c>
      <c r="AG289" s="99">
        <v>50843.7</v>
      </c>
      <c r="AH289" s="99">
        <v>0</v>
      </c>
      <c r="AI289" s="99">
        <v>0</v>
      </c>
      <c r="AJ289" s="99">
        <v>6743</v>
      </c>
      <c r="AK289" s="99">
        <v>83958.8</v>
      </c>
      <c r="AL289" s="99">
        <v>117969</v>
      </c>
      <c r="AM289" s="99">
        <v>34010.199999999997</v>
      </c>
      <c r="AN289" s="99">
        <v>28.83</v>
      </c>
      <c r="AP289" t="str">
        <f t="shared" si="36"/>
        <v>valid</v>
      </c>
      <c r="AQ289" s="99">
        <v>-21.15</v>
      </c>
    </row>
    <row r="290" spans="1:43" ht="15" thickBot="1" x14ac:dyDescent="0.35">
      <c r="A290" s="98" t="s">
        <v>237</v>
      </c>
      <c r="B290" s="99">
        <v>7568.4</v>
      </c>
      <c r="C290" s="115">
        <v>0</v>
      </c>
      <c r="D290" s="115">
        <v>21123.599999999999</v>
      </c>
      <c r="E290" s="99">
        <v>5279.7</v>
      </c>
      <c r="F290" s="115">
        <v>18586.8</v>
      </c>
      <c r="G290" s="115">
        <v>0</v>
      </c>
      <c r="H290" s="115">
        <v>0</v>
      </c>
      <c r="I290" s="115">
        <v>0</v>
      </c>
      <c r="J290" s="99">
        <v>50715.199999999997</v>
      </c>
      <c r="K290" s="115">
        <v>0</v>
      </c>
      <c r="L290" s="115">
        <v>0</v>
      </c>
      <c r="M290" s="99">
        <v>22772</v>
      </c>
      <c r="N290" s="99">
        <v>0</v>
      </c>
      <c r="O290" s="115">
        <v>0</v>
      </c>
      <c r="P290" s="115">
        <v>0</v>
      </c>
      <c r="Q290" s="99">
        <v>126045.6</v>
      </c>
      <c r="R290" s="99">
        <v>153400</v>
      </c>
      <c r="S290" s="99">
        <v>27354.400000000001</v>
      </c>
      <c r="T290" s="99">
        <v>17.829999999999998</v>
      </c>
      <c r="V290" s="97" t="s">
        <v>808</v>
      </c>
      <c r="W290" s="99">
        <v>0</v>
      </c>
      <c r="X290" s="99">
        <v>26372.1</v>
      </c>
      <c r="Y290" s="99">
        <v>0</v>
      </c>
      <c r="Z290" s="99">
        <v>0</v>
      </c>
      <c r="AA290" s="99">
        <v>0</v>
      </c>
      <c r="AB290" s="99">
        <v>0</v>
      </c>
      <c r="AC290" s="99">
        <v>0</v>
      </c>
      <c r="AD290" s="99">
        <v>0</v>
      </c>
      <c r="AE290" s="99">
        <v>0</v>
      </c>
      <c r="AF290" s="99">
        <v>0</v>
      </c>
      <c r="AG290" s="99">
        <v>110345.7</v>
      </c>
      <c r="AH290" s="99">
        <v>0</v>
      </c>
      <c r="AI290" s="99">
        <v>0</v>
      </c>
      <c r="AJ290" s="99">
        <v>6743</v>
      </c>
      <c r="AK290" s="99">
        <v>143460.79999999999</v>
      </c>
      <c r="AL290" s="99">
        <v>153400</v>
      </c>
      <c r="AM290" s="99">
        <v>9939.2000000000007</v>
      </c>
      <c r="AN290" s="99">
        <v>6.48</v>
      </c>
      <c r="AP290" t="str">
        <f t="shared" si="36"/>
        <v>invalid</v>
      </c>
      <c r="AQ290" s="99">
        <v>17.829999999999998</v>
      </c>
    </row>
    <row r="291" spans="1:43" ht="15" thickBot="1" x14ac:dyDescent="0.35">
      <c r="A291" s="98" t="s">
        <v>239</v>
      </c>
      <c r="B291" s="99">
        <v>7568.4</v>
      </c>
      <c r="C291" s="115">
        <v>0</v>
      </c>
      <c r="D291" s="115">
        <v>0</v>
      </c>
      <c r="E291" s="99">
        <v>0</v>
      </c>
      <c r="F291" s="115">
        <v>0</v>
      </c>
      <c r="G291" s="115">
        <v>0</v>
      </c>
      <c r="H291" s="115">
        <v>0</v>
      </c>
      <c r="I291" s="115">
        <v>0</v>
      </c>
      <c r="J291" s="99">
        <v>50715.199999999997</v>
      </c>
      <c r="K291" s="115">
        <v>0</v>
      </c>
      <c r="L291" s="115">
        <v>0</v>
      </c>
      <c r="M291" s="99">
        <v>22772</v>
      </c>
      <c r="N291" s="99">
        <v>9981.6</v>
      </c>
      <c r="O291" s="115">
        <v>0</v>
      </c>
      <c r="P291" s="115">
        <v>68181.7</v>
      </c>
      <c r="Q291" s="99">
        <v>159218.9</v>
      </c>
      <c r="R291" s="99">
        <v>169993</v>
      </c>
      <c r="S291" s="99">
        <v>10774.1</v>
      </c>
      <c r="T291" s="99">
        <v>6.34</v>
      </c>
      <c r="V291" s="97" t="s">
        <v>809</v>
      </c>
      <c r="W291" s="99">
        <v>0</v>
      </c>
      <c r="X291" s="99">
        <v>26372.1</v>
      </c>
      <c r="Y291" s="99">
        <v>16574.3</v>
      </c>
      <c r="Z291" s="99">
        <v>46913.4</v>
      </c>
      <c r="AA291" s="99">
        <v>0</v>
      </c>
      <c r="AB291" s="99">
        <v>828.3</v>
      </c>
      <c r="AC291" s="99">
        <v>0</v>
      </c>
      <c r="AD291" s="99">
        <v>0</v>
      </c>
      <c r="AE291" s="99">
        <v>0</v>
      </c>
      <c r="AF291" s="99">
        <v>0</v>
      </c>
      <c r="AG291" s="99">
        <v>110345.7</v>
      </c>
      <c r="AH291" s="99">
        <v>0</v>
      </c>
      <c r="AI291" s="99">
        <v>0</v>
      </c>
      <c r="AJ291" s="99">
        <v>0</v>
      </c>
      <c r="AK291" s="99">
        <v>201033.7</v>
      </c>
      <c r="AL291" s="99">
        <v>169993</v>
      </c>
      <c r="AM291" s="99">
        <v>-31040.7</v>
      </c>
      <c r="AN291" s="99">
        <v>-18.260000000000002</v>
      </c>
      <c r="AP291" t="str">
        <f t="shared" si="36"/>
        <v>valid</v>
      </c>
      <c r="AQ291" s="99">
        <v>6.34</v>
      </c>
    </row>
    <row r="292" spans="1:43" ht="15" thickBot="1" x14ac:dyDescent="0.35">
      <c r="A292" s="98" t="s">
        <v>240</v>
      </c>
      <c r="B292" s="99">
        <v>7568.4</v>
      </c>
      <c r="C292" s="115">
        <v>0</v>
      </c>
      <c r="D292" s="115">
        <v>0</v>
      </c>
      <c r="E292" s="99">
        <v>5138.8</v>
      </c>
      <c r="F292" s="115">
        <v>0</v>
      </c>
      <c r="G292" s="115">
        <v>0</v>
      </c>
      <c r="H292" s="115">
        <v>0</v>
      </c>
      <c r="I292" s="115">
        <v>0</v>
      </c>
      <c r="J292" s="99">
        <v>50715.199999999997</v>
      </c>
      <c r="K292" s="115">
        <v>0</v>
      </c>
      <c r="L292" s="115">
        <v>0</v>
      </c>
      <c r="M292" s="99">
        <v>45829.3</v>
      </c>
      <c r="N292" s="99">
        <v>0</v>
      </c>
      <c r="O292" s="115">
        <v>0</v>
      </c>
      <c r="P292" s="115">
        <v>0</v>
      </c>
      <c r="Q292" s="99">
        <v>109251.6</v>
      </c>
      <c r="R292" s="99">
        <v>146790</v>
      </c>
      <c r="S292" s="99">
        <v>37538.400000000001</v>
      </c>
      <c r="T292" s="99">
        <v>25.57</v>
      </c>
      <c r="V292" s="97" t="s">
        <v>810</v>
      </c>
      <c r="W292" s="99">
        <v>0</v>
      </c>
      <c r="X292" s="99">
        <v>26372.1</v>
      </c>
      <c r="Y292" s="99">
        <v>16574.3</v>
      </c>
      <c r="Z292" s="99">
        <v>46913.4</v>
      </c>
      <c r="AA292" s="99">
        <v>0</v>
      </c>
      <c r="AB292" s="99">
        <v>828.3</v>
      </c>
      <c r="AC292" s="99">
        <v>0</v>
      </c>
      <c r="AD292" s="99">
        <v>0</v>
      </c>
      <c r="AE292" s="99">
        <v>0</v>
      </c>
      <c r="AF292" s="99">
        <v>0</v>
      </c>
      <c r="AG292" s="99">
        <v>5229.3999999999996</v>
      </c>
      <c r="AH292" s="99">
        <v>0</v>
      </c>
      <c r="AI292" s="99">
        <v>0</v>
      </c>
      <c r="AJ292" s="99">
        <v>6743</v>
      </c>
      <c r="AK292" s="99">
        <v>102660.5</v>
      </c>
      <c r="AL292" s="99">
        <v>146790</v>
      </c>
      <c r="AM292" s="99">
        <v>44129.5</v>
      </c>
      <c r="AN292" s="99">
        <v>30.06</v>
      </c>
      <c r="AP292" t="str">
        <f t="shared" si="36"/>
        <v>invalid</v>
      </c>
      <c r="AQ292" s="99">
        <v>25.57</v>
      </c>
    </row>
    <row r="293" spans="1:43" ht="15" thickBot="1" x14ac:dyDescent="0.35">
      <c r="A293" s="98" t="s">
        <v>241</v>
      </c>
      <c r="B293" s="99">
        <v>24446.3</v>
      </c>
      <c r="C293" s="115">
        <v>0</v>
      </c>
      <c r="D293" s="115">
        <v>21123.599999999999</v>
      </c>
      <c r="E293" s="99">
        <v>5138.8</v>
      </c>
      <c r="F293" s="115">
        <v>0</v>
      </c>
      <c r="G293" s="115">
        <v>0</v>
      </c>
      <c r="H293" s="115">
        <v>0</v>
      </c>
      <c r="I293" s="115">
        <v>0</v>
      </c>
      <c r="J293" s="99">
        <v>50715.199999999997</v>
      </c>
      <c r="K293" s="115">
        <v>0</v>
      </c>
      <c r="L293" s="115">
        <v>0</v>
      </c>
      <c r="M293" s="99">
        <v>22772</v>
      </c>
      <c r="N293" s="99">
        <v>0</v>
      </c>
      <c r="O293" s="115">
        <v>0</v>
      </c>
      <c r="P293" s="115">
        <v>0</v>
      </c>
      <c r="Q293" s="99">
        <v>124195.8</v>
      </c>
      <c r="R293" s="99">
        <v>189440</v>
      </c>
      <c r="S293" s="99">
        <v>65244.2</v>
      </c>
      <c r="T293" s="99">
        <v>34.44</v>
      </c>
      <c r="V293" s="97" t="s">
        <v>811</v>
      </c>
      <c r="W293" s="99">
        <v>0</v>
      </c>
      <c r="X293" s="99">
        <v>26372.1</v>
      </c>
      <c r="Y293" s="99">
        <v>0</v>
      </c>
      <c r="Z293" s="99">
        <v>46913.4</v>
      </c>
      <c r="AA293" s="99">
        <v>102259.7</v>
      </c>
      <c r="AB293" s="99">
        <v>828.3</v>
      </c>
      <c r="AC293" s="99">
        <v>0</v>
      </c>
      <c r="AD293" s="99">
        <v>0</v>
      </c>
      <c r="AE293" s="99">
        <v>0</v>
      </c>
      <c r="AF293" s="99">
        <v>0</v>
      </c>
      <c r="AG293" s="99">
        <v>50843.7</v>
      </c>
      <c r="AH293" s="99">
        <v>0</v>
      </c>
      <c r="AI293" s="99">
        <v>0</v>
      </c>
      <c r="AJ293" s="99">
        <v>6743</v>
      </c>
      <c r="AK293" s="99">
        <v>233960.1</v>
      </c>
      <c r="AL293" s="99">
        <v>189440</v>
      </c>
      <c r="AM293" s="99">
        <v>-44520.1</v>
      </c>
      <c r="AN293" s="99">
        <v>-23.5</v>
      </c>
      <c r="AP293" t="str">
        <f t="shared" si="36"/>
        <v>valid</v>
      </c>
      <c r="AQ293" s="99">
        <v>34.44</v>
      </c>
    </row>
    <row r="294" spans="1:43" ht="15" thickBot="1" x14ac:dyDescent="0.35">
      <c r="A294" s="98" t="s">
        <v>242</v>
      </c>
      <c r="B294" s="99">
        <v>24446.3</v>
      </c>
      <c r="C294" s="115">
        <v>0</v>
      </c>
      <c r="D294" s="115">
        <v>21123.599999999999</v>
      </c>
      <c r="E294" s="99">
        <v>5138.8</v>
      </c>
      <c r="F294" s="115">
        <v>0</v>
      </c>
      <c r="G294" s="115">
        <v>0</v>
      </c>
      <c r="H294" s="115">
        <v>0</v>
      </c>
      <c r="I294" s="115">
        <v>0</v>
      </c>
      <c r="J294" s="99">
        <v>135900.79999999999</v>
      </c>
      <c r="K294" s="115">
        <v>0</v>
      </c>
      <c r="L294" s="115">
        <v>0</v>
      </c>
      <c r="M294" s="99">
        <v>22772</v>
      </c>
      <c r="N294" s="99">
        <v>9981.6</v>
      </c>
      <c r="O294" s="115">
        <v>0</v>
      </c>
      <c r="P294" s="115">
        <v>0</v>
      </c>
      <c r="Q294" s="99">
        <v>219363</v>
      </c>
      <c r="R294" s="99">
        <v>218925</v>
      </c>
      <c r="S294" s="99">
        <v>-438</v>
      </c>
      <c r="T294" s="99">
        <v>-0.2</v>
      </c>
      <c r="V294" s="97" t="s">
        <v>812</v>
      </c>
      <c r="W294" s="99">
        <v>0</v>
      </c>
      <c r="X294" s="99">
        <v>0</v>
      </c>
      <c r="Y294" s="99">
        <v>0</v>
      </c>
      <c r="Z294" s="99">
        <v>46913.4</v>
      </c>
      <c r="AA294" s="99">
        <v>102259.7</v>
      </c>
      <c r="AB294" s="99">
        <v>828.3</v>
      </c>
      <c r="AC294" s="99">
        <v>0</v>
      </c>
      <c r="AD294" s="99">
        <v>0</v>
      </c>
      <c r="AE294" s="99">
        <v>0</v>
      </c>
      <c r="AF294" s="99">
        <v>0</v>
      </c>
      <c r="AG294" s="99">
        <v>50843.7</v>
      </c>
      <c r="AH294" s="99">
        <v>0</v>
      </c>
      <c r="AI294" s="99">
        <v>0</v>
      </c>
      <c r="AJ294" s="99">
        <v>6743</v>
      </c>
      <c r="AK294" s="99">
        <v>207588</v>
      </c>
      <c r="AL294" s="99">
        <v>218925</v>
      </c>
      <c r="AM294" s="99">
        <v>11337</v>
      </c>
      <c r="AN294" s="99">
        <v>5.18</v>
      </c>
      <c r="AP294" t="str">
        <f t="shared" si="36"/>
        <v>valid</v>
      </c>
      <c r="AQ294" s="99">
        <v>-0.2</v>
      </c>
    </row>
    <row r="295" spans="1:43" ht="15" thickBot="1" x14ac:dyDescent="0.35">
      <c r="A295" s="98" t="s">
        <v>243</v>
      </c>
      <c r="B295" s="99">
        <v>24446.3</v>
      </c>
      <c r="C295" s="115">
        <v>0</v>
      </c>
      <c r="D295" s="115">
        <v>21123.599999999999</v>
      </c>
      <c r="E295" s="99">
        <v>5138.8</v>
      </c>
      <c r="F295" s="115">
        <v>0</v>
      </c>
      <c r="G295" s="115">
        <v>0</v>
      </c>
      <c r="H295" s="115">
        <v>0</v>
      </c>
      <c r="I295" s="115">
        <v>0</v>
      </c>
      <c r="J295" s="99">
        <v>135900.79999999999</v>
      </c>
      <c r="K295" s="115">
        <v>0</v>
      </c>
      <c r="L295" s="115">
        <v>0</v>
      </c>
      <c r="M295" s="99">
        <v>27801.200000000001</v>
      </c>
      <c r="N295" s="99">
        <v>0</v>
      </c>
      <c r="O295" s="115">
        <v>0</v>
      </c>
      <c r="P295" s="115">
        <v>0</v>
      </c>
      <c r="Q295" s="99">
        <v>214410.6</v>
      </c>
      <c r="R295" s="99">
        <v>208350</v>
      </c>
      <c r="S295" s="99">
        <v>-6060.6</v>
      </c>
      <c r="T295" s="99">
        <v>-2.91</v>
      </c>
      <c r="V295" s="97" t="s">
        <v>813</v>
      </c>
      <c r="W295" s="99">
        <v>0</v>
      </c>
      <c r="X295" s="99">
        <v>26372.1</v>
      </c>
      <c r="Y295" s="99">
        <v>0</v>
      </c>
      <c r="Z295" s="99">
        <v>46913.4</v>
      </c>
      <c r="AA295" s="99">
        <v>0</v>
      </c>
      <c r="AB295" s="99">
        <v>828.3</v>
      </c>
      <c r="AC295" s="99">
        <v>0</v>
      </c>
      <c r="AD295" s="99">
        <v>0</v>
      </c>
      <c r="AE295" s="99">
        <v>0</v>
      </c>
      <c r="AF295" s="99">
        <v>0</v>
      </c>
      <c r="AG295" s="99">
        <v>50843.7</v>
      </c>
      <c r="AH295" s="99">
        <v>0</v>
      </c>
      <c r="AI295" s="99">
        <v>0</v>
      </c>
      <c r="AJ295" s="99">
        <v>6743</v>
      </c>
      <c r="AK295" s="99">
        <v>131700.5</v>
      </c>
      <c r="AL295" s="99">
        <v>208350</v>
      </c>
      <c r="AM295" s="99">
        <v>76649.5</v>
      </c>
      <c r="AN295" s="99">
        <v>36.79</v>
      </c>
      <c r="AP295" t="str">
        <f t="shared" si="36"/>
        <v>valid</v>
      </c>
      <c r="AQ295" s="99">
        <v>-2.91</v>
      </c>
    </row>
    <row r="296" spans="1:43" ht="15" thickBot="1" x14ac:dyDescent="0.35">
      <c r="A296" s="98" t="s">
        <v>244</v>
      </c>
      <c r="B296" s="99">
        <v>7568.4</v>
      </c>
      <c r="C296" s="115">
        <v>0</v>
      </c>
      <c r="D296" s="115">
        <v>0</v>
      </c>
      <c r="E296" s="99">
        <v>0</v>
      </c>
      <c r="F296" s="115">
        <v>0</v>
      </c>
      <c r="G296" s="115">
        <v>0</v>
      </c>
      <c r="H296" s="115">
        <v>0</v>
      </c>
      <c r="I296" s="115">
        <v>0</v>
      </c>
      <c r="J296" s="99">
        <v>135900.79999999999</v>
      </c>
      <c r="K296" s="115">
        <v>0</v>
      </c>
      <c r="L296" s="115">
        <v>0</v>
      </c>
      <c r="M296" s="99">
        <v>52903.6</v>
      </c>
      <c r="N296" s="99">
        <v>9981.6</v>
      </c>
      <c r="O296" s="115">
        <v>0</v>
      </c>
      <c r="P296" s="115">
        <v>0</v>
      </c>
      <c r="Q296" s="99">
        <v>206354.3</v>
      </c>
      <c r="R296" s="99">
        <v>221945</v>
      </c>
      <c r="S296" s="99">
        <v>15590.7</v>
      </c>
      <c r="T296" s="99">
        <v>7.02</v>
      </c>
      <c r="V296" s="97" t="s">
        <v>814</v>
      </c>
      <c r="W296" s="99">
        <v>0</v>
      </c>
      <c r="X296" s="99">
        <v>26372.1</v>
      </c>
      <c r="Y296" s="99">
        <v>137503.70000000001</v>
      </c>
      <c r="Z296" s="99">
        <v>46913.4</v>
      </c>
      <c r="AA296" s="99">
        <v>102259.7</v>
      </c>
      <c r="AB296" s="99">
        <v>828.3</v>
      </c>
      <c r="AC296" s="99">
        <v>0</v>
      </c>
      <c r="AD296" s="99">
        <v>0</v>
      </c>
      <c r="AE296" s="99">
        <v>0</v>
      </c>
      <c r="AF296" s="99">
        <v>0</v>
      </c>
      <c r="AG296" s="99">
        <v>0</v>
      </c>
      <c r="AH296" s="99">
        <v>0</v>
      </c>
      <c r="AI296" s="99">
        <v>0</v>
      </c>
      <c r="AJ296" s="99">
        <v>6743</v>
      </c>
      <c r="AK296" s="99">
        <v>320620.2</v>
      </c>
      <c r="AL296" s="99">
        <v>221945</v>
      </c>
      <c r="AM296" s="99">
        <v>-98675.199999999997</v>
      </c>
      <c r="AN296" s="99">
        <v>-44.46</v>
      </c>
      <c r="AP296" t="str">
        <f t="shared" si="36"/>
        <v>valid</v>
      </c>
      <c r="AQ296" s="99">
        <v>7.02</v>
      </c>
    </row>
    <row r="297" spans="1:43" ht="15" thickBot="1" x14ac:dyDescent="0.35">
      <c r="A297" s="98" t="s">
        <v>245</v>
      </c>
      <c r="B297" s="99">
        <v>24446.3</v>
      </c>
      <c r="C297" s="115">
        <v>0</v>
      </c>
      <c r="D297" s="115">
        <v>21123.599999999999</v>
      </c>
      <c r="E297" s="99">
        <v>5138.8</v>
      </c>
      <c r="F297" s="115">
        <v>0</v>
      </c>
      <c r="G297" s="115">
        <v>0</v>
      </c>
      <c r="H297" s="115">
        <v>0</v>
      </c>
      <c r="I297" s="115">
        <v>0</v>
      </c>
      <c r="J297" s="99">
        <v>135900.79999999999</v>
      </c>
      <c r="K297" s="115">
        <v>0</v>
      </c>
      <c r="L297" s="115">
        <v>0</v>
      </c>
      <c r="M297" s="99">
        <v>27801.200000000001</v>
      </c>
      <c r="N297" s="99">
        <v>0</v>
      </c>
      <c r="O297" s="115">
        <v>0</v>
      </c>
      <c r="P297" s="115">
        <v>0</v>
      </c>
      <c r="Q297" s="99">
        <v>214410.6</v>
      </c>
      <c r="R297" s="99">
        <v>249489</v>
      </c>
      <c r="S297" s="99">
        <v>35078.400000000001</v>
      </c>
      <c r="T297" s="99">
        <v>14.06</v>
      </c>
      <c r="V297" s="97" t="s">
        <v>815</v>
      </c>
      <c r="W297" s="99">
        <v>0</v>
      </c>
      <c r="X297" s="99">
        <v>26372.1</v>
      </c>
      <c r="Y297" s="99">
        <v>0</v>
      </c>
      <c r="Z297" s="99">
        <v>46913.4</v>
      </c>
      <c r="AA297" s="99">
        <v>0</v>
      </c>
      <c r="AB297" s="99">
        <v>828.3</v>
      </c>
      <c r="AC297" s="99">
        <v>0</v>
      </c>
      <c r="AD297" s="99">
        <v>0</v>
      </c>
      <c r="AE297" s="99">
        <v>0</v>
      </c>
      <c r="AF297" s="99">
        <v>0</v>
      </c>
      <c r="AG297" s="99">
        <v>50843.7</v>
      </c>
      <c r="AH297" s="99">
        <v>0</v>
      </c>
      <c r="AI297" s="99">
        <v>0</v>
      </c>
      <c r="AJ297" s="99">
        <v>6743</v>
      </c>
      <c r="AK297" s="99">
        <v>131700.5</v>
      </c>
      <c r="AL297" s="99">
        <v>249489</v>
      </c>
      <c r="AM297" s="99">
        <v>117788.5</v>
      </c>
      <c r="AN297" s="99">
        <v>47.21</v>
      </c>
      <c r="AP297" t="str">
        <f t="shared" si="36"/>
        <v>invalid</v>
      </c>
      <c r="AQ297" s="99">
        <v>14.06</v>
      </c>
    </row>
    <row r="298" spans="1:43" ht="15" thickBot="1" x14ac:dyDescent="0.35">
      <c r="A298" s="98" t="s">
        <v>247</v>
      </c>
      <c r="B298" s="99">
        <v>24446.3</v>
      </c>
      <c r="C298" s="115">
        <v>0</v>
      </c>
      <c r="D298" s="115">
        <v>21123.599999999999</v>
      </c>
      <c r="E298" s="99">
        <v>5138.8</v>
      </c>
      <c r="F298" s="115">
        <v>0</v>
      </c>
      <c r="G298" s="115">
        <v>0</v>
      </c>
      <c r="H298" s="115">
        <v>0</v>
      </c>
      <c r="I298" s="115">
        <v>0</v>
      </c>
      <c r="J298" s="99">
        <v>135900.79999999999</v>
      </c>
      <c r="K298" s="115">
        <v>0</v>
      </c>
      <c r="L298" s="115">
        <v>0</v>
      </c>
      <c r="M298" s="99">
        <v>22772</v>
      </c>
      <c r="N298" s="99">
        <v>9981.6</v>
      </c>
      <c r="O298" s="115">
        <v>0</v>
      </c>
      <c r="P298" s="115">
        <v>0</v>
      </c>
      <c r="Q298" s="99">
        <v>219363</v>
      </c>
      <c r="R298" s="99">
        <v>246145</v>
      </c>
      <c r="S298" s="99">
        <v>26782</v>
      </c>
      <c r="T298" s="99">
        <v>10.88</v>
      </c>
      <c r="V298" s="97" t="s">
        <v>816</v>
      </c>
      <c r="W298" s="99">
        <v>0</v>
      </c>
      <c r="X298" s="99">
        <v>0</v>
      </c>
      <c r="Y298" s="99">
        <v>0</v>
      </c>
      <c r="Z298" s="99">
        <v>46913.4</v>
      </c>
      <c r="AA298" s="99">
        <v>102259.7</v>
      </c>
      <c r="AB298" s="99">
        <v>828.3</v>
      </c>
      <c r="AC298" s="99">
        <v>0</v>
      </c>
      <c r="AD298" s="99">
        <v>0</v>
      </c>
      <c r="AE298" s="99">
        <v>0</v>
      </c>
      <c r="AF298" s="99">
        <v>0</v>
      </c>
      <c r="AG298" s="99">
        <v>50843.7</v>
      </c>
      <c r="AH298" s="99">
        <v>0</v>
      </c>
      <c r="AI298" s="99">
        <v>0</v>
      </c>
      <c r="AJ298" s="99">
        <v>6743</v>
      </c>
      <c r="AK298" s="99">
        <v>207588</v>
      </c>
      <c r="AL298" s="99">
        <v>246145</v>
      </c>
      <c r="AM298" s="99">
        <v>38557</v>
      </c>
      <c r="AN298" s="99">
        <v>15.66</v>
      </c>
      <c r="AP298" t="str">
        <f t="shared" si="36"/>
        <v>invalid</v>
      </c>
      <c r="AQ298" s="99">
        <v>10.88</v>
      </c>
    </row>
    <row r="299" spans="1:43" ht="15" thickBot="1" x14ac:dyDescent="0.35">
      <c r="A299" s="98" t="s">
        <v>248</v>
      </c>
      <c r="B299" s="99">
        <v>180062.9</v>
      </c>
      <c r="C299" s="115">
        <v>0</v>
      </c>
      <c r="D299" s="115">
        <v>0</v>
      </c>
      <c r="E299" s="99">
        <v>5138.8</v>
      </c>
      <c r="F299" s="115">
        <v>0</v>
      </c>
      <c r="G299" s="115">
        <v>0</v>
      </c>
      <c r="H299" s="115">
        <v>0</v>
      </c>
      <c r="I299" s="115">
        <v>0</v>
      </c>
      <c r="J299" s="99">
        <v>135900.79999999999</v>
      </c>
      <c r="K299" s="115">
        <v>0</v>
      </c>
      <c r="L299" s="115">
        <v>0</v>
      </c>
      <c r="M299" s="99">
        <v>45829.3</v>
      </c>
      <c r="N299" s="99">
        <v>9981.6</v>
      </c>
      <c r="O299" s="115">
        <v>0</v>
      </c>
      <c r="P299" s="115">
        <v>0</v>
      </c>
      <c r="Q299" s="99">
        <v>376913.2</v>
      </c>
      <c r="R299" s="99">
        <v>258307</v>
      </c>
      <c r="S299" s="99">
        <v>-118606.2</v>
      </c>
      <c r="T299" s="99">
        <v>-45.92</v>
      </c>
      <c r="V299" s="97" t="s">
        <v>817</v>
      </c>
      <c r="W299" s="99">
        <v>0</v>
      </c>
      <c r="X299" s="99">
        <v>26372.1</v>
      </c>
      <c r="Y299" s="99">
        <v>137503.70000000001</v>
      </c>
      <c r="Z299" s="99">
        <v>46913.4</v>
      </c>
      <c r="AA299" s="99">
        <v>102259.7</v>
      </c>
      <c r="AB299" s="99">
        <v>828.3</v>
      </c>
      <c r="AC299" s="99">
        <v>0</v>
      </c>
      <c r="AD299" s="99">
        <v>0</v>
      </c>
      <c r="AE299" s="99">
        <v>0</v>
      </c>
      <c r="AF299" s="99">
        <v>0</v>
      </c>
      <c r="AG299" s="99">
        <v>50843.7</v>
      </c>
      <c r="AH299" s="99">
        <v>0</v>
      </c>
      <c r="AI299" s="99">
        <v>0</v>
      </c>
      <c r="AJ299" s="99">
        <v>6743</v>
      </c>
      <c r="AK299" s="99">
        <v>371463.8</v>
      </c>
      <c r="AL299" s="99">
        <v>258307</v>
      </c>
      <c r="AM299" s="99">
        <v>-113156.8</v>
      </c>
      <c r="AN299" s="99">
        <v>-43.81</v>
      </c>
      <c r="AP299" t="str">
        <f t="shared" si="36"/>
        <v>invalid</v>
      </c>
      <c r="AQ299" s="99">
        <v>-45.92</v>
      </c>
    </row>
    <row r="300" spans="1:43" ht="15" thickBot="1" x14ac:dyDescent="0.35">
      <c r="A300" s="98" t="s">
        <v>249</v>
      </c>
      <c r="B300" s="99">
        <v>24446.3</v>
      </c>
      <c r="C300" s="115">
        <v>0</v>
      </c>
      <c r="D300" s="115">
        <v>21123.599999999999</v>
      </c>
      <c r="E300" s="99">
        <v>5138.8</v>
      </c>
      <c r="F300" s="115">
        <v>0</v>
      </c>
      <c r="G300" s="115">
        <v>0</v>
      </c>
      <c r="H300" s="115">
        <v>0</v>
      </c>
      <c r="I300" s="115">
        <v>0</v>
      </c>
      <c r="J300" s="99">
        <v>135900.79999999999</v>
      </c>
      <c r="K300" s="115">
        <v>0</v>
      </c>
      <c r="L300" s="115">
        <v>0</v>
      </c>
      <c r="M300" s="99">
        <v>22772</v>
      </c>
      <c r="N300" s="99">
        <v>9981.6</v>
      </c>
      <c r="O300" s="115">
        <v>0</v>
      </c>
      <c r="P300" s="115">
        <v>0</v>
      </c>
      <c r="Q300" s="99">
        <v>219363</v>
      </c>
      <c r="R300" s="99">
        <v>234990</v>
      </c>
      <c r="S300" s="99">
        <v>15627</v>
      </c>
      <c r="T300" s="99">
        <v>6.65</v>
      </c>
      <c r="V300" s="97" t="s">
        <v>818</v>
      </c>
      <c r="W300" s="99">
        <v>0</v>
      </c>
      <c r="X300" s="99">
        <v>0</v>
      </c>
      <c r="Y300" s="99">
        <v>0</v>
      </c>
      <c r="Z300" s="99">
        <v>46913.4</v>
      </c>
      <c r="AA300" s="99">
        <v>102259.7</v>
      </c>
      <c r="AB300" s="99">
        <v>828.3</v>
      </c>
      <c r="AC300" s="99">
        <v>0</v>
      </c>
      <c r="AD300" s="99">
        <v>0</v>
      </c>
      <c r="AE300" s="99">
        <v>0</v>
      </c>
      <c r="AF300" s="99">
        <v>0</v>
      </c>
      <c r="AG300" s="99">
        <v>50843.7</v>
      </c>
      <c r="AH300" s="99">
        <v>0</v>
      </c>
      <c r="AI300" s="99">
        <v>0</v>
      </c>
      <c r="AJ300" s="99">
        <v>6743</v>
      </c>
      <c r="AK300" s="99">
        <v>207588</v>
      </c>
      <c r="AL300" s="99">
        <v>234990</v>
      </c>
      <c r="AM300" s="99">
        <v>27402</v>
      </c>
      <c r="AN300" s="99">
        <v>11.66</v>
      </c>
      <c r="AP300" t="str">
        <f t="shared" si="36"/>
        <v>invalid</v>
      </c>
      <c r="AQ300" s="99">
        <v>6.65</v>
      </c>
    </row>
    <row r="301" spans="1:43" ht="15" thickBot="1" x14ac:dyDescent="0.35">
      <c r="A301" s="98" t="s">
        <v>250</v>
      </c>
      <c r="B301" s="99">
        <v>180062.9</v>
      </c>
      <c r="C301" s="115">
        <v>0</v>
      </c>
      <c r="D301" s="115">
        <v>0</v>
      </c>
      <c r="E301" s="99">
        <v>5138.8</v>
      </c>
      <c r="F301" s="115">
        <v>0</v>
      </c>
      <c r="G301" s="115">
        <v>0</v>
      </c>
      <c r="H301" s="115">
        <v>0</v>
      </c>
      <c r="I301" s="115">
        <v>0</v>
      </c>
      <c r="J301" s="99">
        <v>135900.79999999999</v>
      </c>
      <c r="K301" s="115">
        <v>0</v>
      </c>
      <c r="L301" s="115">
        <v>0</v>
      </c>
      <c r="M301" s="99">
        <v>45829.3</v>
      </c>
      <c r="N301" s="99">
        <v>9981.6</v>
      </c>
      <c r="O301" s="115">
        <v>0</v>
      </c>
      <c r="P301" s="115">
        <v>0</v>
      </c>
      <c r="Q301" s="99">
        <v>376913.2</v>
      </c>
      <c r="R301" s="99">
        <v>264670</v>
      </c>
      <c r="S301" s="99">
        <v>-112243.2</v>
      </c>
      <c r="T301" s="99">
        <v>-42.41</v>
      </c>
      <c r="V301" s="97" t="s">
        <v>819</v>
      </c>
      <c r="W301" s="99">
        <v>0</v>
      </c>
      <c r="X301" s="99">
        <v>26372.1</v>
      </c>
      <c r="Y301" s="99">
        <v>137503.70000000001</v>
      </c>
      <c r="Z301" s="99">
        <v>46913.4</v>
      </c>
      <c r="AA301" s="99">
        <v>102259.7</v>
      </c>
      <c r="AB301" s="99">
        <v>828.3</v>
      </c>
      <c r="AC301" s="99">
        <v>0</v>
      </c>
      <c r="AD301" s="99">
        <v>0</v>
      </c>
      <c r="AE301" s="99">
        <v>0</v>
      </c>
      <c r="AF301" s="99">
        <v>0</v>
      </c>
      <c r="AG301" s="99">
        <v>5229.3999999999996</v>
      </c>
      <c r="AH301" s="99">
        <v>0</v>
      </c>
      <c r="AI301" s="99">
        <v>0</v>
      </c>
      <c r="AJ301" s="99">
        <v>6743</v>
      </c>
      <c r="AK301" s="99">
        <v>325849.59999999998</v>
      </c>
      <c r="AL301" s="99">
        <v>264670</v>
      </c>
      <c r="AM301" s="99">
        <v>-61179.6</v>
      </c>
      <c r="AN301" s="99">
        <v>-23.12</v>
      </c>
      <c r="AP301" t="str">
        <f t="shared" si="36"/>
        <v>invalid</v>
      </c>
      <c r="AQ301" s="99">
        <v>-42.41</v>
      </c>
    </row>
    <row r="302" spans="1:43" ht="15" thickBot="1" x14ac:dyDescent="0.35">
      <c r="A302" s="98" t="s">
        <v>251</v>
      </c>
      <c r="B302" s="99">
        <v>24446.3</v>
      </c>
      <c r="C302" s="115">
        <v>0</v>
      </c>
      <c r="D302" s="115">
        <v>21123.599999999999</v>
      </c>
      <c r="E302" s="99">
        <v>5138.8</v>
      </c>
      <c r="F302" s="115">
        <v>0</v>
      </c>
      <c r="G302" s="115">
        <v>0</v>
      </c>
      <c r="H302" s="115">
        <v>0</v>
      </c>
      <c r="I302" s="115">
        <v>0</v>
      </c>
      <c r="J302" s="99">
        <v>135900.79999999999</v>
      </c>
      <c r="K302" s="115">
        <v>32743.3</v>
      </c>
      <c r="L302" s="115">
        <v>0</v>
      </c>
      <c r="M302" s="99">
        <v>22772</v>
      </c>
      <c r="N302" s="99">
        <v>9981.6</v>
      </c>
      <c r="O302" s="115">
        <v>0</v>
      </c>
      <c r="P302" s="115">
        <v>0</v>
      </c>
      <c r="Q302" s="99">
        <v>252106.3</v>
      </c>
      <c r="R302" s="99">
        <v>246087</v>
      </c>
      <c r="S302" s="99">
        <v>-6019.3</v>
      </c>
      <c r="T302" s="99">
        <v>-2.4500000000000002</v>
      </c>
      <c r="V302" s="97" t="s">
        <v>820</v>
      </c>
      <c r="W302" s="99">
        <v>0</v>
      </c>
      <c r="X302" s="99">
        <v>0</v>
      </c>
      <c r="Y302" s="99">
        <v>0</v>
      </c>
      <c r="Z302" s="99">
        <v>46913.4</v>
      </c>
      <c r="AA302" s="99">
        <v>102259.7</v>
      </c>
      <c r="AB302" s="99">
        <v>828.3</v>
      </c>
      <c r="AC302" s="99">
        <v>0</v>
      </c>
      <c r="AD302" s="99">
        <v>0</v>
      </c>
      <c r="AE302" s="99">
        <v>0</v>
      </c>
      <c r="AF302" s="99">
        <v>0</v>
      </c>
      <c r="AG302" s="99">
        <v>50843.7</v>
      </c>
      <c r="AH302" s="99">
        <v>0</v>
      </c>
      <c r="AI302" s="99">
        <v>0</v>
      </c>
      <c r="AJ302" s="99">
        <v>6743</v>
      </c>
      <c r="AK302" s="99">
        <v>207588</v>
      </c>
      <c r="AL302" s="99">
        <v>246087</v>
      </c>
      <c r="AM302" s="99">
        <v>38499</v>
      </c>
      <c r="AN302" s="99">
        <v>15.64</v>
      </c>
      <c r="AP302" t="str">
        <f t="shared" si="36"/>
        <v>valid</v>
      </c>
      <c r="AQ302" s="99">
        <v>-2.4500000000000002</v>
      </c>
    </row>
    <row r="303" spans="1:43" ht="15" thickBot="1" x14ac:dyDescent="0.35">
      <c r="A303" s="98" t="s">
        <v>253</v>
      </c>
      <c r="B303" s="99">
        <v>220043.4</v>
      </c>
      <c r="C303" s="115">
        <v>0</v>
      </c>
      <c r="D303" s="115">
        <v>0</v>
      </c>
      <c r="E303" s="99">
        <v>5138.8</v>
      </c>
      <c r="F303" s="115">
        <v>0</v>
      </c>
      <c r="G303" s="115">
        <v>0</v>
      </c>
      <c r="H303" s="115">
        <v>0</v>
      </c>
      <c r="I303" s="115">
        <v>0</v>
      </c>
      <c r="J303" s="99">
        <v>0</v>
      </c>
      <c r="K303" s="115">
        <v>0</v>
      </c>
      <c r="L303" s="115">
        <v>0</v>
      </c>
      <c r="M303" s="99">
        <v>45829.3</v>
      </c>
      <c r="N303" s="99">
        <v>9981.6</v>
      </c>
      <c r="O303" s="115">
        <v>0</v>
      </c>
      <c r="P303" s="115">
        <v>0</v>
      </c>
      <c r="Q303" s="99">
        <v>280993</v>
      </c>
      <c r="R303" s="99">
        <v>295100</v>
      </c>
      <c r="S303" s="99">
        <v>14107</v>
      </c>
      <c r="T303" s="99">
        <v>4.78</v>
      </c>
      <c r="V303" s="97" t="s">
        <v>821</v>
      </c>
      <c r="W303" s="99">
        <v>0</v>
      </c>
      <c r="X303" s="99">
        <v>0</v>
      </c>
      <c r="Y303" s="99">
        <v>137503.70000000001</v>
      </c>
      <c r="Z303" s="99">
        <v>46913.4</v>
      </c>
      <c r="AA303" s="99">
        <v>102259.7</v>
      </c>
      <c r="AB303" s="99">
        <v>828.3</v>
      </c>
      <c r="AC303" s="99">
        <v>0</v>
      </c>
      <c r="AD303" s="99">
        <v>0</v>
      </c>
      <c r="AE303" s="99">
        <v>0</v>
      </c>
      <c r="AF303" s="99">
        <v>0</v>
      </c>
      <c r="AG303" s="99">
        <v>5229.3999999999996</v>
      </c>
      <c r="AH303" s="99">
        <v>0</v>
      </c>
      <c r="AI303" s="99">
        <v>0</v>
      </c>
      <c r="AJ303" s="99">
        <v>6743</v>
      </c>
      <c r="AK303" s="99">
        <v>299477.5</v>
      </c>
      <c r="AL303" s="99">
        <v>295100</v>
      </c>
      <c r="AM303" s="99">
        <v>-4377.5</v>
      </c>
      <c r="AN303" s="99">
        <v>-1.48</v>
      </c>
      <c r="AP303" t="str">
        <f t="shared" si="36"/>
        <v>valid</v>
      </c>
      <c r="AQ303" s="99">
        <v>4.78</v>
      </c>
    </row>
    <row r="304" spans="1:43" ht="15" thickBot="1" x14ac:dyDescent="0.35">
      <c r="A304" s="98" t="s">
        <v>254</v>
      </c>
      <c r="B304" s="99">
        <v>220043.4</v>
      </c>
      <c r="C304" s="115">
        <v>0</v>
      </c>
      <c r="D304" s="115">
        <v>0</v>
      </c>
      <c r="E304" s="99">
        <v>5279.7</v>
      </c>
      <c r="F304" s="115">
        <v>0</v>
      </c>
      <c r="G304" s="115">
        <v>0</v>
      </c>
      <c r="H304" s="115">
        <v>0</v>
      </c>
      <c r="I304" s="115">
        <v>38013.199999999997</v>
      </c>
      <c r="J304" s="99">
        <v>0</v>
      </c>
      <c r="K304" s="115">
        <v>0</v>
      </c>
      <c r="L304" s="115">
        <v>0</v>
      </c>
      <c r="M304" s="99">
        <v>27801.200000000001</v>
      </c>
      <c r="N304" s="99">
        <v>9981.6</v>
      </c>
      <c r="O304" s="115">
        <v>0</v>
      </c>
      <c r="P304" s="115">
        <v>0</v>
      </c>
      <c r="Q304" s="99">
        <v>301119.09999999998</v>
      </c>
      <c r="R304" s="99">
        <v>319204</v>
      </c>
      <c r="S304" s="99">
        <v>18084.900000000001</v>
      </c>
      <c r="T304" s="99">
        <v>5.67</v>
      </c>
      <c r="V304" s="97" t="s">
        <v>822</v>
      </c>
      <c r="W304" s="99">
        <v>0</v>
      </c>
      <c r="X304" s="99">
        <v>0</v>
      </c>
      <c r="Y304" s="99">
        <v>137503.70000000001</v>
      </c>
      <c r="Z304" s="99">
        <v>0</v>
      </c>
      <c r="AA304" s="99">
        <v>102259.7</v>
      </c>
      <c r="AB304" s="99">
        <v>828.3</v>
      </c>
      <c r="AC304" s="99">
        <v>0</v>
      </c>
      <c r="AD304" s="99">
        <v>0</v>
      </c>
      <c r="AE304" s="99">
        <v>0</v>
      </c>
      <c r="AF304" s="99">
        <v>0</v>
      </c>
      <c r="AG304" s="99">
        <v>50843.7</v>
      </c>
      <c r="AH304" s="99">
        <v>0</v>
      </c>
      <c r="AI304" s="99">
        <v>0</v>
      </c>
      <c r="AJ304" s="99">
        <v>6743</v>
      </c>
      <c r="AK304" s="99">
        <v>298178.3</v>
      </c>
      <c r="AL304" s="99">
        <v>319204</v>
      </c>
      <c r="AM304" s="99">
        <v>21025.7</v>
      </c>
      <c r="AN304" s="99">
        <v>6.59</v>
      </c>
      <c r="AP304" t="str">
        <f t="shared" si="36"/>
        <v>invalid</v>
      </c>
      <c r="AQ304" s="99">
        <v>5.67</v>
      </c>
    </row>
    <row r="305" spans="1:43" ht="15" thickBot="1" x14ac:dyDescent="0.35">
      <c r="A305" s="98" t="s">
        <v>255</v>
      </c>
      <c r="B305" s="99">
        <v>220043.4</v>
      </c>
      <c r="C305" s="115">
        <v>0</v>
      </c>
      <c r="D305" s="115">
        <v>0</v>
      </c>
      <c r="E305" s="99">
        <v>5138.8</v>
      </c>
      <c r="F305" s="115">
        <v>0</v>
      </c>
      <c r="G305" s="115">
        <v>0</v>
      </c>
      <c r="H305" s="115">
        <v>0</v>
      </c>
      <c r="I305" s="115">
        <v>0</v>
      </c>
      <c r="J305" s="99">
        <v>0</v>
      </c>
      <c r="K305" s="115">
        <v>32743.3</v>
      </c>
      <c r="L305" s="115">
        <v>0</v>
      </c>
      <c r="M305" s="99">
        <v>45829.3</v>
      </c>
      <c r="N305" s="99">
        <v>9981.6</v>
      </c>
      <c r="O305" s="115">
        <v>0</v>
      </c>
      <c r="P305" s="115">
        <v>0</v>
      </c>
      <c r="Q305" s="99">
        <v>313736.3</v>
      </c>
      <c r="R305" s="99">
        <v>302500</v>
      </c>
      <c r="S305" s="99">
        <v>-11236.3</v>
      </c>
      <c r="T305" s="99">
        <v>-3.71</v>
      </c>
      <c r="V305" s="97" t="s">
        <v>823</v>
      </c>
      <c r="W305" s="99">
        <v>0</v>
      </c>
      <c r="X305" s="99">
        <v>0</v>
      </c>
      <c r="Y305" s="99">
        <v>137503.70000000001</v>
      </c>
      <c r="Z305" s="99">
        <v>46913.4</v>
      </c>
      <c r="AA305" s="99">
        <v>102259.7</v>
      </c>
      <c r="AB305" s="99">
        <v>828.3</v>
      </c>
      <c r="AC305" s="99">
        <v>0</v>
      </c>
      <c r="AD305" s="99">
        <v>0</v>
      </c>
      <c r="AE305" s="99">
        <v>0</v>
      </c>
      <c r="AF305" s="99">
        <v>0</v>
      </c>
      <c r="AG305" s="99">
        <v>5229.3999999999996</v>
      </c>
      <c r="AH305" s="99">
        <v>0</v>
      </c>
      <c r="AI305" s="99">
        <v>0</v>
      </c>
      <c r="AJ305" s="99">
        <v>6743</v>
      </c>
      <c r="AK305" s="99">
        <v>299477.5</v>
      </c>
      <c r="AL305" s="99">
        <v>302500</v>
      </c>
      <c r="AM305" s="99">
        <v>3022.5</v>
      </c>
      <c r="AN305" s="99">
        <v>1</v>
      </c>
      <c r="AP305" t="str">
        <f t="shared" si="36"/>
        <v>valid</v>
      </c>
      <c r="AQ305" s="99">
        <v>-3.71</v>
      </c>
    </row>
    <row r="306" spans="1:43" ht="15" thickBot="1" x14ac:dyDescent="0.35">
      <c r="A306" s="98" t="s">
        <v>256</v>
      </c>
      <c r="B306" s="99">
        <v>220043.4</v>
      </c>
      <c r="C306" s="115">
        <v>0</v>
      </c>
      <c r="D306" s="115">
        <v>0</v>
      </c>
      <c r="E306" s="99">
        <v>5138.8</v>
      </c>
      <c r="F306" s="115">
        <v>0</v>
      </c>
      <c r="G306" s="115">
        <v>0</v>
      </c>
      <c r="H306" s="115">
        <v>0</v>
      </c>
      <c r="I306" s="115">
        <v>0</v>
      </c>
      <c r="J306" s="99">
        <v>0</v>
      </c>
      <c r="K306" s="115">
        <v>32743.3</v>
      </c>
      <c r="L306" s="115">
        <v>0</v>
      </c>
      <c r="M306" s="99">
        <v>45829.3</v>
      </c>
      <c r="N306" s="99">
        <v>9981.6</v>
      </c>
      <c r="O306" s="115">
        <v>0</v>
      </c>
      <c r="P306" s="115">
        <v>0</v>
      </c>
      <c r="Q306" s="99">
        <v>313736.3</v>
      </c>
      <c r="R306" s="99">
        <v>248990</v>
      </c>
      <c r="S306" s="99">
        <v>-64746.3</v>
      </c>
      <c r="T306" s="99">
        <v>-26</v>
      </c>
      <c r="V306" s="97" t="s">
        <v>824</v>
      </c>
      <c r="W306" s="99">
        <v>0</v>
      </c>
      <c r="X306" s="99">
        <v>0</v>
      </c>
      <c r="Y306" s="99">
        <v>137503.70000000001</v>
      </c>
      <c r="Z306" s="99">
        <v>46913.4</v>
      </c>
      <c r="AA306" s="99">
        <v>102259.7</v>
      </c>
      <c r="AB306" s="99">
        <v>828.3</v>
      </c>
      <c r="AC306" s="99">
        <v>0</v>
      </c>
      <c r="AD306" s="99">
        <v>0</v>
      </c>
      <c r="AE306" s="99">
        <v>0</v>
      </c>
      <c r="AF306" s="99">
        <v>0</v>
      </c>
      <c r="AG306" s="99">
        <v>5229.3999999999996</v>
      </c>
      <c r="AH306" s="99">
        <v>0</v>
      </c>
      <c r="AI306" s="99">
        <v>0</v>
      </c>
      <c r="AJ306" s="99">
        <v>6743</v>
      </c>
      <c r="AK306" s="99">
        <v>299477.5</v>
      </c>
      <c r="AL306" s="99">
        <v>248990</v>
      </c>
      <c r="AM306" s="99">
        <v>-50487.5</v>
      </c>
      <c r="AN306" s="99">
        <v>-20.28</v>
      </c>
      <c r="AP306" t="str">
        <f t="shared" si="36"/>
        <v>invalid</v>
      </c>
      <c r="AQ306" s="99">
        <v>-26</v>
      </c>
    </row>
    <row r="307" spans="1:43" ht="15" thickBot="1" x14ac:dyDescent="0.35">
      <c r="A307" s="98" t="s">
        <v>258</v>
      </c>
      <c r="B307" s="99">
        <v>180062.9</v>
      </c>
      <c r="C307" s="115">
        <v>0</v>
      </c>
      <c r="D307" s="115">
        <v>0</v>
      </c>
      <c r="E307" s="99">
        <v>5279.7</v>
      </c>
      <c r="F307" s="115">
        <v>0</v>
      </c>
      <c r="G307" s="115">
        <v>0</v>
      </c>
      <c r="H307" s="115">
        <v>0</v>
      </c>
      <c r="I307" s="115">
        <v>38013.199999999997</v>
      </c>
      <c r="J307" s="99">
        <v>135900.79999999999</v>
      </c>
      <c r="K307" s="115">
        <v>0</v>
      </c>
      <c r="L307" s="115">
        <v>0</v>
      </c>
      <c r="M307" s="99">
        <v>22772</v>
      </c>
      <c r="N307" s="99">
        <v>9981.6</v>
      </c>
      <c r="O307" s="115">
        <v>0</v>
      </c>
      <c r="P307" s="115">
        <v>0</v>
      </c>
      <c r="Q307" s="99">
        <v>392010.2</v>
      </c>
      <c r="R307" s="99">
        <v>329040</v>
      </c>
      <c r="S307" s="99">
        <v>-62970.2</v>
      </c>
      <c r="T307" s="99">
        <v>-19.14</v>
      </c>
      <c r="V307" s="97" t="s">
        <v>825</v>
      </c>
      <c r="W307" s="99">
        <v>0</v>
      </c>
      <c r="X307" s="99">
        <v>26372.1</v>
      </c>
      <c r="Y307" s="99">
        <v>137503.70000000001</v>
      </c>
      <c r="Z307" s="99">
        <v>0</v>
      </c>
      <c r="AA307" s="99">
        <v>102259.7</v>
      </c>
      <c r="AB307" s="99">
        <v>828.3</v>
      </c>
      <c r="AC307" s="99">
        <v>0</v>
      </c>
      <c r="AD307" s="99">
        <v>0</v>
      </c>
      <c r="AE307" s="99">
        <v>0</v>
      </c>
      <c r="AF307" s="99">
        <v>0</v>
      </c>
      <c r="AG307" s="99">
        <v>50843.7</v>
      </c>
      <c r="AH307" s="99">
        <v>0</v>
      </c>
      <c r="AI307" s="99">
        <v>0</v>
      </c>
      <c r="AJ307" s="99">
        <v>6743</v>
      </c>
      <c r="AK307" s="99">
        <v>324550.5</v>
      </c>
      <c r="AL307" s="99">
        <v>329040</v>
      </c>
      <c r="AM307" s="99">
        <v>4489.5</v>
      </c>
      <c r="AN307" s="99">
        <v>1.36</v>
      </c>
      <c r="AP307" t="str">
        <f t="shared" si="36"/>
        <v>valid</v>
      </c>
      <c r="AQ307" s="99">
        <v>-19.14</v>
      </c>
    </row>
    <row r="308" spans="1:43" ht="15" thickBot="1" x14ac:dyDescent="0.35">
      <c r="A308" s="98" t="s">
        <v>259</v>
      </c>
      <c r="B308" s="99">
        <v>180062.9</v>
      </c>
      <c r="C308" s="115">
        <v>0</v>
      </c>
      <c r="D308" s="115">
        <v>0</v>
      </c>
      <c r="E308" s="99">
        <v>5138.8</v>
      </c>
      <c r="F308" s="115">
        <v>0</v>
      </c>
      <c r="G308" s="115">
        <v>0</v>
      </c>
      <c r="H308" s="115">
        <v>0</v>
      </c>
      <c r="I308" s="115">
        <v>0</v>
      </c>
      <c r="J308" s="99">
        <v>135900.79999999999</v>
      </c>
      <c r="K308" s="115">
        <v>0</v>
      </c>
      <c r="L308" s="115">
        <v>0</v>
      </c>
      <c r="M308" s="99">
        <v>45829.3</v>
      </c>
      <c r="N308" s="99">
        <v>9981.6</v>
      </c>
      <c r="O308" s="115">
        <v>0</v>
      </c>
      <c r="P308" s="115">
        <v>0</v>
      </c>
      <c r="Q308" s="99">
        <v>376913.2</v>
      </c>
      <c r="R308" s="99">
        <v>336820</v>
      </c>
      <c r="S308" s="99">
        <v>-40093.199999999997</v>
      </c>
      <c r="T308" s="99">
        <v>-11.9</v>
      </c>
      <c r="V308" s="97" t="s">
        <v>826</v>
      </c>
      <c r="W308" s="99">
        <v>0</v>
      </c>
      <c r="X308" s="99">
        <v>26372.1</v>
      </c>
      <c r="Y308" s="99">
        <v>137503.70000000001</v>
      </c>
      <c r="Z308" s="99">
        <v>46913.4</v>
      </c>
      <c r="AA308" s="99">
        <v>102259.7</v>
      </c>
      <c r="AB308" s="99">
        <v>828.3</v>
      </c>
      <c r="AC308" s="99">
        <v>0</v>
      </c>
      <c r="AD308" s="99">
        <v>0</v>
      </c>
      <c r="AE308" s="99">
        <v>0</v>
      </c>
      <c r="AF308" s="99">
        <v>0</v>
      </c>
      <c r="AG308" s="99">
        <v>5229.3999999999996</v>
      </c>
      <c r="AH308" s="99">
        <v>0</v>
      </c>
      <c r="AI308" s="99">
        <v>0</v>
      </c>
      <c r="AJ308" s="99">
        <v>6743</v>
      </c>
      <c r="AK308" s="99">
        <v>325849.59999999998</v>
      </c>
      <c r="AL308" s="99">
        <v>336820</v>
      </c>
      <c r="AM308" s="99">
        <v>10970.4</v>
      </c>
      <c r="AN308" s="99">
        <v>3.26</v>
      </c>
      <c r="AP308" t="str">
        <f t="shared" si="36"/>
        <v>valid</v>
      </c>
      <c r="AQ308" s="99">
        <v>-11.9</v>
      </c>
    </row>
    <row r="309" spans="1:43" ht="15" thickBot="1" x14ac:dyDescent="0.35">
      <c r="A309" s="98" t="s">
        <v>260</v>
      </c>
      <c r="B309" s="99">
        <v>180062.9</v>
      </c>
      <c r="C309" s="115">
        <v>0</v>
      </c>
      <c r="D309" s="115">
        <v>0</v>
      </c>
      <c r="E309" s="99">
        <v>5138.8</v>
      </c>
      <c r="F309" s="115">
        <v>0</v>
      </c>
      <c r="G309" s="115">
        <v>0</v>
      </c>
      <c r="H309" s="115">
        <v>0</v>
      </c>
      <c r="I309" s="115">
        <v>0</v>
      </c>
      <c r="J309" s="99">
        <v>135900.79999999999</v>
      </c>
      <c r="K309" s="115">
        <v>0</v>
      </c>
      <c r="L309" s="115">
        <v>0</v>
      </c>
      <c r="M309" s="99">
        <v>45829.3</v>
      </c>
      <c r="N309" s="99">
        <v>9981.6</v>
      </c>
      <c r="O309" s="115">
        <v>0</v>
      </c>
      <c r="P309" s="115">
        <v>0</v>
      </c>
      <c r="Q309" s="99">
        <v>376913.2</v>
      </c>
      <c r="R309" s="99">
        <v>356945</v>
      </c>
      <c r="S309" s="99">
        <v>-19968.2</v>
      </c>
      <c r="T309" s="99">
        <v>-5.59</v>
      </c>
      <c r="V309" s="97" t="s">
        <v>827</v>
      </c>
      <c r="W309" s="99">
        <v>0</v>
      </c>
      <c r="X309" s="99">
        <v>26372.1</v>
      </c>
      <c r="Y309" s="99">
        <v>137503.70000000001</v>
      </c>
      <c r="Z309" s="99">
        <v>46913.4</v>
      </c>
      <c r="AA309" s="99">
        <v>102259.7</v>
      </c>
      <c r="AB309" s="99">
        <v>828.3</v>
      </c>
      <c r="AC309" s="99">
        <v>0</v>
      </c>
      <c r="AD309" s="99">
        <v>0</v>
      </c>
      <c r="AE309" s="99">
        <v>0</v>
      </c>
      <c r="AF309" s="99">
        <v>0</v>
      </c>
      <c r="AG309" s="99">
        <v>50843.7</v>
      </c>
      <c r="AH309" s="99">
        <v>0</v>
      </c>
      <c r="AI309" s="99">
        <v>0</v>
      </c>
      <c r="AJ309" s="99">
        <v>6743</v>
      </c>
      <c r="AK309" s="99">
        <v>371463.8</v>
      </c>
      <c r="AL309" s="99">
        <v>356945</v>
      </c>
      <c r="AM309" s="99">
        <v>-14518.8</v>
      </c>
      <c r="AN309" s="99">
        <v>-4.07</v>
      </c>
      <c r="AP309" t="str">
        <f t="shared" si="36"/>
        <v>invalid</v>
      </c>
      <c r="AQ309" s="99">
        <v>-5.59</v>
      </c>
    </row>
    <row r="310" spans="1:43" ht="15" thickBot="1" x14ac:dyDescent="0.35">
      <c r="A310" s="98" t="s">
        <v>261</v>
      </c>
      <c r="B310" s="99">
        <v>220043.4</v>
      </c>
      <c r="C310" s="115">
        <v>0</v>
      </c>
      <c r="D310" s="115">
        <v>0</v>
      </c>
      <c r="E310" s="99">
        <v>5279.7</v>
      </c>
      <c r="F310" s="115">
        <v>0</v>
      </c>
      <c r="G310" s="115">
        <v>0</v>
      </c>
      <c r="H310" s="115">
        <v>0</v>
      </c>
      <c r="I310" s="115">
        <v>38013.199999999997</v>
      </c>
      <c r="J310" s="99">
        <v>0</v>
      </c>
      <c r="K310" s="115">
        <v>32743.3</v>
      </c>
      <c r="L310" s="115">
        <v>0</v>
      </c>
      <c r="M310" s="99">
        <v>27801.200000000001</v>
      </c>
      <c r="N310" s="99">
        <v>9981.6</v>
      </c>
      <c r="O310" s="115">
        <v>0</v>
      </c>
      <c r="P310" s="115">
        <v>0</v>
      </c>
      <c r="Q310" s="99">
        <v>333862.40000000002</v>
      </c>
      <c r="R310" s="99">
        <v>342195</v>
      </c>
      <c r="S310" s="99">
        <v>8332.6</v>
      </c>
      <c r="T310" s="99">
        <v>2.44</v>
      </c>
      <c r="V310" s="97" t="s">
        <v>828</v>
      </c>
      <c r="W310" s="99">
        <v>0</v>
      </c>
      <c r="X310" s="99">
        <v>0</v>
      </c>
      <c r="Y310" s="99">
        <v>137503.70000000001</v>
      </c>
      <c r="Z310" s="99">
        <v>0</v>
      </c>
      <c r="AA310" s="99">
        <v>102259.7</v>
      </c>
      <c r="AB310" s="99">
        <v>828.3</v>
      </c>
      <c r="AC310" s="99">
        <v>0</v>
      </c>
      <c r="AD310" s="99">
        <v>0</v>
      </c>
      <c r="AE310" s="99">
        <v>0</v>
      </c>
      <c r="AF310" s="99">
        <v>0</v>
      </c>
      <c r="AG310" s="99">
        <v>50843.7</v>
      </c>
      <c r="AH310" s="99">
        <v>0</v>
      </c>
      <c r="AI310" s="99">
        <v>0</v>
      </c>
      <c r="AJ310" s="99">
        <v>6743</v>
      </c>
      <c r="AK310" s="99">
        <v>298178.3</v>
      </c>
      <c r="AL310" s="99">
        <v>342195</v>
      </c>
      <c r="AM310" s="99">
        <v>44016.7</v>
      </c>
      <c r="AN310" s="99">
        <v>12.86</v>
      </c>
      <c r="AP310" t="str">
        <f t="shared" si="36"/>
        <v>invalid</v>
      </c>
      <c r="AQ310" s="99">
        <v>2.44</v>
      </c>
    </row>
    <row r="311" spans="1:43" ht="15" thickBot="1" x14ac:dyDescent="0.35">
      <c r="A311" s="98" t="s">
        <v>264</v>
      </c>
      <c r="B311" s="99">
        <v>220043.4</v>
      </c>
      <c r="C311" s="115">
        <v>0</v>
      </c>
      <c r="D311" s="115">
        <v>21123.599999999999</v>
      </c>
      <c r="E311" s="99">
        <v>5279.7</v>
      </c>
      <c r="F311" s="115">
        <v>98596.1</v>
      </c>
      <c r="G311" s="115">
        <v>0</v>
      </c>
      <c r="H311" s="115">
        <v>0</v>
      </c>
      <c r="I311" s="115">
        <v>38013.199999999997</v>
      </c>
      <c r="J311" s="99">
        <v>0</v>
      </c>
      <c r="K311" s="115">
        <v>32743.3</v>
      </c>
      <c r="L311" s="115">
        <v>0</v>
      </c>
      <c r="M311" s="99">
        <v>0</v>
      </c>
      <c r="N311" s="99">
        <v>9981.6</v>
      </c>
      <c r="O311" s="115">
        <v>0</v>
      </c>
      <c r="P311" s="115">
        <v>0</v>
      </c>
      <c r="Q311" s="99">
        <v>425780.9</v>
      </c>
      <c r="R311" s="99">
        <v>424880</v>
      </c>
      <c r="S311" s="99">
        <v>-900.9</v>
      </c>
      <c r="T311" s="99">
        <v>-0.21</v>
      </c>
      <c r="V311" s="97" t="s">
        <v>829</v>
      </c>
      <c r="W311" s="99">
        <v>0</v>
      </c>
      <c r="X311" s="99">
        <v>0</v>
      </c>
      <c r="Y311" s="99">
        <v>0</v>
      </c>
      <c r="Z311" s="99">
        <v>0</v>
      </c>
      <c r="AA311" s="99">
        <v>0</v>
      </c>
      <c r="AB311" s="99">
        <v>828.3</v>
      </c>
      <c r="AC311" s="99">
        <v>0</v>
      </c>
      <c r="AD311" s="99">
        <v>0</v>
      </c>
      <c r="AE311" s="99">
        <v>0</v>
      </c>
      <c r="AF311" s="99">
        <v>0</v>
      </c>
      <c r="AG311" s="99">
        <v>398135.2</v>
      </c>
      <c r="AH311" s="99">
        <v>0</v>
      </c>
      <c r="AI311" s="99">
        <v>0</v>
      </c>
      <c r="AJ311" s="99">
        <v>6743</v>
      </c>
      <c r="AK311" s="99">
        <v>405706.5</v>
      </c>
      <c r="AL311" s="99">
        <v>424880</v>
      </c>
      <c r="AM311" s="99">
        <v>19173.5</v>
      </c>
      <c r="AN311" s="99">
        <v>4.51</v>
      </c>
      <c r="AP311" t="str">
        <f t="shared" si="36"/>
        <v>valid</v>
      </c>
      <c r="AQ311" s="99">
        <v>-0.21</v>
      </c>
    </row>
    <row r="312" spans="1:43" ht="15" thickBot="1" x14ac:dyDescent="0.35">
      <c r="A312" s="98" t="s">
        <v>267</v>
      </c>
      <c r="B312" s="99">
        <v>24446.3</v>
      </c>
      <c r="C312" s="115">
        <v>0</v>
      </c>
      <c r="D312" s="115">
        <v>0</v>
      </c>
      <c r="E312" s="99">
        <v>0</v>
      </c>
      <c r="F312" s="115">
        <v>0</v>
      </c>
      <c r="G312" s="115">
        <v>0</v>
      </c>
      <c r="H312" s="115">
        <v>54356.3</v>
      </c>
      <c r="I312" s="115">
        <v>0</v>
      </c>
      <c r="J312" s="99">
        <v>135900.79999999999</v>
      </c>
      <c r="K312" s="115">
        <v>0</v>
      </c>
      <c r="L312" s="115">
        <v>0</v>
      </c>
      <c r="M312" s="99">
        <v>22772</v>
      </c>
      <c r="N312" s="99">
        <v>9981.6</v>
      </c>
      <c r="O312" s="115">
        <v>0</v>
      </c>
      <c r="P312" s="115">
        <v>0</v>
      </c>
      <c r="Q312" s="99">
        <v>247456.9</v>
      </c>
      <c r="R312" s="99">
        <v>262000</v>
      </c>
      <c r="S312" s="99">
        <v>14543.1</v>
      </c>
      <c r="T312" s="99">
        <v>5.55</v>
      </c>
      <c r="V312" s="97" t="s">
        <v>830</v>
      </c>
      <c r="W312" s="99">
        <v>0</v>
      </c>
      <c r="X312" s="99">
        <v>26372.1</v>
      </c>
      <c r="Y312" s="99">
        <v>137503.70000000001</v>
      </c>
      <c r="Z312" s="99">
        <v>46913.4</v>
      </c>
      <c r="AA312" s="99">
        <v>102259.7</v>
      </c>
      <c r="AB312" s="99">
        <v>828.3</v>
      </c>
      <c r="AC312" s="99">
        <v>0</v>
      </c>
      <c r="AD312" s="99">
        <v>0</v>
      </c>
      <c r="AE312" s="99">
        <v>0</v>
      </c>
      <c r="AF312" s="99">
        <v>0</v>
      </c>
      <c r="AG312" s="99">
        <v>50843.7</v>
      </c>
      <c r="AH312" s="99">
        <v>0</v>
      </c>
      <c r="AI312" s="99">
        <v>0</v>
      </c>
      <c r="AJ312" s="99">
        <v>6743</v>
      </c>
      <c r="AK312" s="99">
        <v>371463.8</v>
      </c>
      <c r="AL312" s="99">
        <v>262000</v>
      </c>
      <c r="AM312" s="99">
        <v>-109463.8</v>
      </c>
      <c r="AN312" s="99">
        <v>-41.78</v>
      </c>
      <c r="AP312" t="str">
        <f t="shared" si="36"/>
        <v>valid</v>
      </c>
      <c r="AQ312" s="99">
        <v>5.55</v>
      </c>
    </row>
    <row r="313" spans="1:43" ht="15" thickBot="1" x14ac:dyDescent="0.35">
      <c r="A313" s="98" t="s">
        <v>268</v>
      </c>
      <c r="B313" s="99">
        <v>24446.3</v>
      </c>
      <c r="C313" s="115">
        <v>0</v>
      </c>
      <c r="D313" s="115">
        <v>0</v>
      </c>
      <c r="E313" s="99">
        <v>0</v>
      </c>
      <c r="F313" s="115">
        <v>0</v>
      </c>
      <c r="G313" s="115">
        <v>0</v>
      </c>
      <c r="H313" s="115">
        <v>54356.3</v>
      </c>
      <c r="I313" s="115">
        <v>0</v>
      </c>
      <c r="J313" s="99">
        <v>135900.79999999999</v>
      </c>
      <c r="K313" s="115">
        <v>0</v>
      </c>
      <c r="L313" s="115">
        <v>0</v>
      </c>
      <c r="M313" s="99">
        <v>45829.3</v>
      </c>
      <c r="N313" s="99">
        <v>9981.6</v>
      </c>
      <c r="O313" s="115">
        <v>0</v>
      </c>
      <c r="P313" s="115">
        <v>0</v>
      </c>
      <c r="Q313" s="99">
        <v>270514.09999999998</v>
      </c>
      <c r="R313" s="99">
        <v>304900</v>
      </c>
      <c r="S313" s="99">
        <v>34385.9</v>
      </c>
      <c r="T313" s="99">
        <v>11.28</v>
      </c>
      <c r="V313" s="97" t="s">
        <v>831</v>
      </c>
      <c r="W313" s="99">
        <v>0</v>
      </c>
      <c r="X313" s="99">
        <v>26372.1</v>
      </c>
      <c r="Y313" s="99">
        <v>137503.70000000001</v>
      </c>
      <c r="Z313" s="99">
        <v>81218</v>
      </c>
      <c r="AA313" s="99">
        <v>102259.7</v>
      </c>
      <c r="AB313" s="99">
        <v>828.3</v>
      </c>
      <c r="AC313" s="99">
        <v>0</v>
      </c>
      <c r="AD313" s="99">
        <v>0</v>
      </c>
      <c r="AE313" s="99">
        <v>0</v>
      </c>
      <c r="AF313" s="99">
        <v>0</v>
      </c>
      <c r="AG313" s="99">
        <v>5229.3999999999996</v>
      </c>
      <c r="AH313" s="99">
        <v>0</v>
      </c>
      <c r="AI313" s="99">
        <v>0</v>
      </c>
      <c r="AJ313" s="99">
        <v>6743</v>
      </c>
      <c r="AK313" s="99">
        <v>360154.3</v>
      </c>
      <c r="AL313" s="99">
        <v>304900</v>
      </c>
      <c r="AM313" s="99">
        <v>-55254.3</v>
      </c>
      <c r="AN313" s="99">
        <v>-18.12</v>
      </c>
      <c r="AP313" t="str">
        <f t="shared" si="36"/>
        <v>valid</v>
      </c>
      <c r="AQ313" s="99">
        <v>11.28</v>
      </c>
    </row>
    <row r="314" spans="1:43" ht="15" thickBot="1" x14ac:dyDescent="0.35">
      <c r="A314" s="98" t="s">
        <v>269</v>
      </c>
      <c r="B314" s="99">
        <v>220043.4</v>
      </c>
      <c r="C314" s="115">
        <v>0</v>
      </c>
      <c r="D314" s="115">
        <v>21123.599999999999</v>
      </c>
      <c r="E314" s="99">
        <v>5279.7</v>
      </c>
      <c r="F314" s="115">
        <v>98596.1</v>
      </c>
      <c r="G314" s="115">
        <v>0</v>
      </c>
      <c r="H314" s="115">
        <v>0</v>
      </c>
      <c r="I314" s="115">
        <v>38013.199999999997</v>
      </c>
      <c r="J314" s="99">
        <v>0</v>
      </c>
      <c r="K314" s="115">
        <v>0</v>
      </c>
      <c r="L314" s="115">
        <v>0</v>
      </c>
      <c r="M314" s="99">
        <v>0</v>
      </c>
      <c r="N314" s="99">
        <v>9981.6</v>
      </c>
      <c r="O314" s="115">
        <v>0</v>
      </c>
      <c r="P314" s="115">
        <v>0</v>
      </c>
      <c r="Q314" s="99">
        <v>393037.6</v>
      </c>
      <c r="R314" s="99">
        <v>426420</v>
      </c>
      <c r="S314" s="99">
        <v>33382.400000000001</v>
      </c>
      <c r="T314" s="99">
        <v>7.83</v>
      </c>
      <c r="V314" s="97" t="s">
        <v>832</v>
      </c>
      <c r="W314" s="99">
        <v>0</v>
      </c>
      <c r="X314" s="99">
        <v>0</v>
      </c>
      <c r="Y314" s="99">
        <v>0</v>
      </c>
      <c r="Z314" s="99">
        <v>0</v>
      </c>
      <c r="AA314" s="99">
        <v>0</v>
      </c>
      <c r="AB314" s="99">
        <v>828.3</v>
      </c>
      <c r="AC314" s="99">
        <v>0</v>
      </c>
      <c r="AD314" s="99">
        <v>0</v>
      </c>
      <c r="AE314" s="99">
        <v>0</v>
      </c>
      <c r="AF314" s="99">
        <v>0</v>
      </c>
      <c r="AG314" s="99">
        <v>398135.2</v>
      </c>
      <c r="AH314" s="99">
        <v>0</v>
      </c>
      <c r="AI314" s="99">
        <v>0</v>
      </c>
      <c r="AJ314" s="99">
        <v>6743</v>
      </c>
      <c r="AK314" s="99">
        <v>405706.5</v>
      </c>
      <c r="AL314" s="99">
        <v>426420</v>
      </c>
      <c r="AM314" s="99">
        <v>20713.5</v>
      </c>
      <c r="AN314" s="99">
        <v>4.8600000000000003</v>
      </c>
      <c r="AP314" t="str">
        <f t="shared" si="36"/>
        <v>invalid</v>
      </c>
      <c r="AQ314" s="99">
        <v>7.83</v>
      </c>
    </row>
    <row r="315" spans="1:43" ht="15" thickBot="1" x14ac:dyDescent="0.35">
      <c r="A315" s="98" t="s">
        <v>270</v>
      </c>
      <c r="B315" s="99">
        <v>180062.9</v>
      </c>
      <c r="C315" s="115">
        <v>0</v>
      </c>
      <c r="D315" s="115">
        <v>0</v>
      </c>
      <c r="E315" s="99">
        <v>5279.7</v>
      </c>
      <c r="F315" s="115">
        <v>0</v>
      </c>
      <c r="G315" s="115">
        <v>0</v>
      </c>
      <c r="H315" s="115">
        <v>0</v>
      </c>
      <c r="I315" s="115">
        <v>38013.199999999997</v>
      </c>
      <c r="J315" s="99">
        <v>135900.79999999999</v>
      </c>
      <c r="K315" s="115">
        <v>0</v>
      </c>
      <c r="L315" s="115">
        <v>0</v>
      </c>
      <c r="M315" s="99">
        <v>22772</v>
      </c>
      <c r="N315" s="99">
        <v>9981.6</v>
      </c>
      <c r="O315" s="115">
        <v>0</v>
      </c>
      <c r="P315" s="115">
        <v>0</v>
      </c>
      <c r="Q315" s="99">
        <v>392010.2</v>
      </c>
      <c r="R315" s="99">
        <v>389394</v>
      </c>
      <c r="S315" s="99">
        <v>-2616.1999999999998</v>
      </c>
      <c r="T315" s="99">
        <v>-0.67</v>
      </c>
      <c r="V315" s="97" t="s">
        <v>833</v>
      </c>
      <c r="W315" s="99">
        <v>0</v>
      </c>
      <c r="X315" s="99">
        <v>26372.1</v>
      </c>
      <c r="Y315" s="99">
        <v>137503.70000000001</v>
      </c>
      <c r="Z315" s="99">
        <v>0</v>
      </c>
      <c r="AA315" s="99">
        <v>102259.7</v>
      </c>
      <c r="AB315" s="99">
        <v>828.3</v>
      </c>
      <c r="AC315" s="99">
        <v>0</v>
      </c>
      <c r="AD315" s="99">
        <v>0</v>
      </c>
      <c r="AE315" s="99">
        <v>0</v>
      </c>
      <c r="AF315" s="99">
        <v>0</v>
      </c>
      <c r="AG315" s="99">
        <v>50843.7</v>
      </c>
      <c r="AH315" s="99">
        <v>0</v>
      </c>
      <c r="AI315" s="99">
        <v>0</v>
      </c>
      <c r="AJ315" s="99">
        <v>6743</v>
      </c>
      <c r="AK315" s="99">
        <v>324550.5</v>
      </c>
      <c r="AL315" s="99">
        <v>389394</v>
      </c>
      <c r="AM315" s="99">
        <v>64843.5</v>
      </c>
      <c r="AN315" s="99">
        <v>16.649999999999999</v>
      </c>
      <c r="AP315" t="str">
        <f t="shared" si="36"/>
        <v>valid</v>
      </c>
      <c r="AQ315" s="99">
        <v>-0.67</v>
      </c>
    </row>
    <row r="316" spans="1:43" ht="15" thickBot="1" x14ac:dyDescent="0.35">
      <c r="A316" s="98" t="s">
        <v>271</v>
      </c>
      <c r="B316" s="99">
        <v>220043.4</v>
      </c>
      <c r="C316" s="115">
        <v>0</v>
      </c>
      <c r="D316" s="115">
        <v>0</v>
      </c>
      <c r="E316" s="99">
        <v>5138.8</v>
      </c>
      <c r="F316" s="115">
        <v>98596.1</v>
      </c>
      <c r="G316" s="115">
        <v>0</v>
      </c>
      <c r="H316" s="115">
        <v>0</v>
      </c>
      <c r="I316" s="115">
        <v>0</v>
      </c>
      <c r="J316" s="99">
        <v>0</v>
      </c>
      <c r="K316" s="115">
        <v>32743.3</v>
      </c>
      <c r="L316" s="115">
        <v>0</v>
      </c>
      <c r="M316" s="99">
        <v>22772</v>
      </c>
      <c r="N316" s="99">
        <v>9981.6</v>
      </c>
      <c r="O316" s="115">
        <v>0</v>
      </c>
      <c r="P316" s="115">
        <v>0</v>
      </c>
      <c r="Q316" s="99">
        <v>389275.2</v>
      </c>
      <c r="R316" s="99">
        <v>439200</v>
      </c>
      <c r="S316" s="99">
        <v>49924.800000000003</v>
      </c>
      <c r="T316" s="99">
        <v>11.37</v>
      </c>
      <c r="V316" s="97" t="s">
        <v>834</v>
      </c>
      <c r="W316" s="99">
        <v>0</v>
      </c>
      <c r="X316" s="99">
        <v>0</v>
      </c>
      <c r="Y316" s="99">
        <v>137503.70000000001</v>
      </c>
      <c r="Z316" s="99">
        <v>46913.4</v>
      </c>
      <c r="AA316" s="99">
        <v>0</v>
      </c>
      <c r="AB316" s="99">
        <v>828.3</v>
      </c>
      <c r="AC316" s="99">
        <v>0</v>
      </c>
      <c r="AD316" s="99">
        <v>0</v>
      </c>
      <c r="AE316" s="99">
        <v>0</v>
      </c>
      <c r="AF316" s="99">
        <v>0</v>
      </c>
      <c r="AG316" s="99">
        <v>109225.8</v>
      </c>
      <c r="AH316" s="99">
        <v>0</v>
      </c>
      <c r="AI316" s="99">
        <v>0</v>
      </c>
      <c r="AJ316" s="99">
        <v>6743</v>
      </c>
      <c r="AK316" s="99">
        <v>301214.09999999998</v>
      </c>
      <c r="AL316" s="99">
        <v>439200</v>
      </c>
      <c r="AM316" s="99">
        <v>137985.9</v>
      </c>
      <c r="AN316" s="99">
        <v>31.42</v>
      </c>
      <c r="AP316" t="str">
        <f t="shared" si="36"/>
        <v>invalid</v>
      </c>
      <c r="AQ316" s="99">
        <v>11.37</v>
      </c>
    </row>
    <row r="317" spans="1:43" ht="15" thickBot="1" x14ac:dyDescent="0.35">
      <c r="A317" s="98" t="s">
        <v>273</v>
      </c>
      <c r="B317" s="99">
        <v>220043.4</v>
      </c>
      <c r="C317" s="115">
        <v>0</v>
      </c>
      <c r="D317" s="115">
        <v>0</v>
      </c>
      <c r="E317" s="99">
        <v>5138.8</v>
      </c>
      <c r="F317" s="115">
        <v>98596.1</v>
      </c>
      <c r="G317" s="115">
        <v>0</v>
      </c>
      <c r="H317" s="115">
        <v>0</v>
      </c>
      <c r="I317" s="115">
        <v>0</v>
      </c>
      <c r="J317" s="99">
        <v>0</v>
      </c>
      <c r="K317" s="115">
        <v>0</v>
      </c>
      <c r="L317" s="115">
        <v>0</v>
      </c>
      <c r="M317" s="99">
        <v>22772</v>
      </c>
      <c r="N317" s="99">
        <v>9981.6</v>
      </c>
      <c r="O317" s="115">
        <v>0</v>
      </c>
      <c r="P317" s="115">
        <v>0</v>
      </c>
      <c r="Q317" s="99">
        <v>356531.9</v>
      </c>
      <c r="R317" s="99">
        <v>396444</v>
      </c>
      <c r="S317" s="99">
        <v>39912.1</v>
      </c>
      <c r="T317" s="99">
        <v>10.07</v>
      </c>
      <c r="V317" s="97" t="s">
        <v>835</v>
      </c>
      <c r="W317" s="99">
        <v>0</v>
      </c>
      <c r="X317" s="99">
        <v>0</v>
      </c>
      <c r="Y317" s="99">
        <v>137503.70000000001</v>
      </c>
      <c r="Z317" s="99">
        <v>46913.4</v>
      </c>
      <c r="AA317" s="99">
        <v>0</v>
      </c>
      <c r="AB317" s="99">
        <v>828.3</v>
      </c>
      <c r="AC317" s="99">
        <v>0</v>
      </c>
      <c r="AD317" s="99">
        <v>0</v>
      </c>
      <c r="AE317" s="99">
        <v>0</v>
      </c>
      <c r="AF317" s="99">
        <v>0</v>
      </c>
      <c r="AG317" s="99">
        <v>109225.8</v>
      </c>
      <c r="AH317" s="99">
        <v>0</v>
      </c>
      <c r="AI317" s="99">
        <v>0</v>
      </c>
      <c r="AJ317" s="99">
        <v>6743</v>
      </c>
      <c r="AK317" s="99">
        <v>301214.09999999998</v>
      </c>
      <c r="AL317" s="99">
        <v>396444</v>
      </c>
      <c r="AM317" s="99">
        <v>95229.9</v>
      </c>
      <c r="AN317" s="99">
        <v>24.02</v>
      </c>
      <c r="AP317" t="str">
        <f t="shared" si="36"/>
        <v>invalid</v>
      </c>
      <c r="AQ317" s="99">
        <v>10.07</v>
      </c>
    </row>
    <row r="318" spans="1:43" ht="15" thickBot="1" x14ac:dyDescent="0.35">
      <c r="A318" s="98" t="s">
        <v>277</v>
      </c>
      <c r="B318" s="99">
        <v>180062.9</v>
      </c>
      <c r="C318" s="115">
        <v>0</v>
      </c>
      <c r="D318" s="115">
        <v>0</v>
      </c>
      <c r="E318" s="99">
        <v>5138.8</v>
      </c>
      <c r="F318" s="115">
        <v>0</v>
      </c>
      <c r="G318" s="115">
        <v>0</v>
      </c>
      <c r="H318" s="115">
        <v>0</v>
      </c>
      <c r="I318" s="115">
        <v>0</v>
      </c>
      <c r="J318" s="99">
        <v>135900.79999999999</v>
      </c>
      <c r="K318" s="115">
        <v>0</v>
      </c>
      <c r="L318" s="115">
        <v>0</v>
      </c>
      <c r="M318" s="99">
        <v>45829.3</v>
      </c>
      <c r="N318" s="99">
        <v>9981.6</v>
      </c>
      <c r="O318" s="115">
        <v>0</v>
      </c>
      <c r="P318" s="115">
        <v>0</v>
      </c>
      <c r="Q318" s="99">
        <v>376913.2</v>
      </c>
      <c r="R318" s="99">
        <v>546530</v>
      </c>
      <c r="S318" s="99">
        <v>169616.8</v>
      </c>
      <c r="T318" s="99">
        <v>31.04</v>
      </c>
      <c r="V318" s="97" t="s">
        <v>836</v>
      </c>
      <c r="W318" s="99">
        <v>0</v>
      </c>
      <c r="X318" s="99">
        <v>26372.1</v>
      </c>
      <c r="Y318" s="99">
        <v>137503.70000000001</v>
      </c>
      <c r="Z318" s="99">
        <v>46913.4</v>
      </c>
      <c r="AA318" s="99">
        <v>102259.7</v>
      </c>
      <c r="AB318" s="99">
        <v>828.3</v>
      </c>
      <c r="AC318" s="99">
        <v>0</v>
      </c>
      <c r="AD318" s="99">
        <v>0</v>
      </c>
      <c r="AE318" s="99">
        <v>0</v>
      </c>
      <c r="AF318" s="99">
        <v>0</v>
      </c>
      <c r="AG318" s="99">
        <v>50843.7</v>
      </c>
      <c r="AH318" s="99">
        <v>0</v>
      </c>
      <c r="AI318" s="99">
        <v>0</v>
      </c>
      <c r="AJ318" s="99">
        <v>6743</v>
      </c>
      <c r="AK318" s="99">
        <v>371463.8</v>
      </c>
      <c r="AL318" s="99">
        <v>546530</v>
      </c>
      <c r="AM318" s="99">
        <v>175066.2</v>
      </c>
      <c r="AN318" s="99">
        <v>32.03</v>
      </c>
      <c r="AP318" t="str">
        <f t="shared" si="36"/>
        <v>invalid</v>
      </c>
      <c r="AQ318" s="99">
        <v>31.04</v>
      </c>
    </row>
    <row r="319" spans="1:43" ht="15" thickBot="1" x14ac:dyDescent="0.35">
      <c r="B319" t="str">
        <f>IF(COUNTIF(B270:B318,0)*3&gt;COUNT(B270:B318)*2,"nem használt","felhasznált")</f>
        <v>felhasznált</v>
      </c>
      <c r="C319" s="112" t="str">
        <f t="shared" ref="C319:P319" si="37">IF(COUNTIF(C270:C318,0)*3&gt;COUNT(C270:C318)*2,"nem használt","felhasznált")</f>
        <v>nem használt</v>
      </c>
      <c r="D319" s="112" t="str">
        <f t="shared" si="37"/>
        <v>nem használt</v>
      </c>
      <c r="E319" t="str">
        <f t="shared" si="37"/>
        <v>felhasznált</v>
      </c>
      <c r="F319" s="112" t="str">
        <f t="shared" si="37"/>
        <v>nem használt</v>
      </c>
      <c r="G319" s="112" t="str">
        <f t="shared" si="37"/>
        <v>nem használt</v>
      </c>
      <c r="H319" s="112" t="str">
        <f t="shared" si="37"/>
        <v>nem használt</v>
      </c>
      <c r="I319" s="112" t="str">
        <f t="shared" si="37"/>
        <v>nem használt</v>
      </c>
      <c r="J319" t="str">
        <f t="shared" si="37"/>
        <v>felhasznált</v>
      </c>
      <c r="K319" s="112" t="str">
        <f t="shared" si="37"/>
        <v>nem használt</v>
      </c>
      <c r="L319" s="112" t="str">
        <f t="shared" si="37"/>
        <v>nem használt</v>
      </c>
      <c r="M319" t="str">
        <f t="shared" si="37"/>
        <v>felhasznált</v>
      </c>
      <c r="N319" t="str">
        <f t="shared" si="37"/>
        <v>felhasznált</v>
      </c>
      <c r="O319" s="112" t="str">
        <f t="shared" si="37"/>
        <v>nem használt</v>
      </c>
      <c r="P319" s="112" t="str">
        <f t="shared" si="37"/>
        <v>nem használt</v>
      </c>
    </row>
    <row r="320" spans="1:43" ht="18.600000000000001" thickBot="1" x14ac:dyDescent="0.35">
      <c r="A320" s="98" t="s">
        <v>715</v>
      </c>
      <c r="B320" s="100">
        <v>737123.3</v>
      </c>
      <c r="V320" s="98" t="s">
        <v>715</v>
      </c>
      <c r="W320" s="100">
        <v>753060</v>
      </c>
    </row>
    <row r="321" spans="1:23" ht="18.600000000000001" thickBot="1" x14ac:dyDescent="0.35">
      <c r="A321" s="98" t="s">
        <v>883</v>
      </c>
      <c r="B321" s="100">
        <v>0</v>
      </c>
      <c r="V321" s="98" t="s">
        <v>883</v>
      </c>
      <c r="W321" s="100">
        <v>0</v>
      </c>
    </row>
    <row r="322" spans="1:23" ht="18.600000000000001" thickBot="1" x14ac:dyDescent="0.35">
      <c r="A322" s="98" t="s">
        <v>717</v>
      </c>
      <c r="B322" s="100">
        <v>10529151</v>
      </c>
      <c r="V322" s="98" t="s">
        <v>717</v>
      </c>
      <c r="W322" s="100">
        <v>10506326</v>
      </c>
    </row>
    <row r="323" spans="1:23" ht="18.600000000000001" thickBot="1" x14ac:dyDescent="0.35">
      <c r="A323" s="98" t="s">
        <v>718</v>
      </c>
      <c r="B323" s="100">
        <v>10480938</v>
      </c>
      <c r="V323" s="98" t="s">
        <v>718</v>
      </c>
      <c r="W323" s="100">
        <v>10480938</v>
      </c>
    </row>
    <row r="324" spans="1:23" ht="27.6" thickBot="1" x14ac:dyDescent="0.35">
      <c r="A324" s="98" t="s">
        <v>719</v>
      </c>
      <c r="B324" s="100">
        <v>48213</v>
      </c>
      <c r="V324" s="98" t="s">
        <v>719</v>
      </c>
      <c r="W324" s="100">
        <v>25388</v>
      </c>
    </row>
    <row r="325" spans="1:23" ht="27.6" thickBot="1" x14ac:dyDescent="0.35">
      <c r="A325" s="98" t="s">
        <v>720</v>
      </c>
      <c r="B325" s="100"/>
      <c r="V325" s="98" t="s">
        <v>720</v>
      </c>
      <c r="W325" s="100"/>
    </row>
    <row r="326" spans="1:23" ht="27.6" thickBot="1" x14ac:dyDescent="0.35">
      <c r="A326" s="98" t="s">
        <v>721</v>
      </c>
      <c r="B326" s="100"/>
      <c r="V326" s="98" t="s">
        <v>721</v>
      </c>
      <c r="W326" s="100"/>
    </row>
    <row r="327" spans="1:23" ht="18.600000000000001" thickBot="1" x14ac:dyDescent="0.35">
      <c r="A327" s="98" t="s">
        <v>722</v>
      </c>
      <c r="B327" s="100">
        <v>0</v>
      </c>
      <c r="V327" s="98" t="s">
        <v>722</v>
      </c>
      <c r="W327" s="100">
        <v>0</v>
      </c>
    </row>
    <row r="329" spans="1:23" x14ac:dyDescent="0.3">
      <c r="A329" s="101" t="s">
        <v>621</v>
      </c>
      <c r="V329" s="101" t="s">
        <v>621</v>
      </c>
    </row>
    <row r="331" spans="1:23" x14ac:dyDescent="0.3">
      <c r="A331" s="102" t="s">
        <v>932</v>
      </c>
      <c r="V331" s="102" t="s">
        <v>1016</v>
      </c>
    </row>
    <row r="332" spans="1:23" x14ac:dyDescent="0.3">
      <c r="A332" s="102" t="s">
        <v>933</v>
      </c>
      <c r="V332" s="102" t="s">
        <v>949</v>
      </c>
    </row>
  </sheetData>
  <conditionalFormatting sqref="B319:P319">
    <cfRule type="containsText" dxfId="9" priority="1" operator="containsText" text="nem használt">
      <formula>NOT(ISERROR(SEARCH("nem használt",B319)))</formula>
    </cfRule>
  </conditionalFormatting>
  <hyperlinks>
    <hyperlink ref="A329" r:id="rId1" display="https://miau.my-x.hu/myx-free/coco/test/478788720210618211210.html" xr:uid="{00000000-0004-0000-0900-000000000000}"/>
    <hyperlink ref="V329" r:id="rId2" display="https://miau.my-x.hu/myx-free/coco/test/416866120210621125904.html" xr:uid="{00000000-0004-0000-0900-000001000000}"/>
  </hyperlinks>
  <pageMargins left="0.7" right="0.7" top="0.75" bottom="0.75" header="0.3" footer="0.3"/>
  <pageSetup paperSize="9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332"/>
  <sheetViews>
    <sheetView topLeftCell="J249" zoomScale="55" workbookViewId="0">
      <selection activeCell="L270" sqref="L270"/>
    </sheetView>
  </sheetViews>
  <sheetFormatPr defaultRowHeight="14.4" x14ac:dyDescent="0.3"/>
  <cols>
    <col min="1" max="1" width="57" bestFit="1" customWidth="1"/>
    <col min="2" max="2" width="9.109375" style="108"/>
    <col min="5" max="5" width="9.109375" style="108"/>
    <col min="7" max="8" width="9.109375" style="108"/>
  </cols>
  <sheetData>
    <row r="1" spans="1:14" x14ac:dyDescent="0.3">
      <c r="B1" s="108">
        <v>0</v>
      </c>
      <c r="C1" s="112">
        <v>0</v>
      </c>
      <c r="D1" s="112">
        <v>0</v>
      </c>
      <c r="E1" s="108">
        <v>0</v>
      </c>
      <c r="F1" s="112">
        <v>0</v>
      </c>
      <c r="G1" s="108">
        <v>0</v>
      </c>
      <c r="H1" s="108">
        <v>0</v>
      </c>
      <c r="I1" s="112">
        <v>0</v>
      </c>
      <c r="J1" s="112">
        <v>0</v>
      </c>
      <c r="K1" s="112">
        <v>0</v>
      </c>
    </row>
    <row r="2" spans="1:14" x14ac:dyDescent="0.3">
      <c r="A2" t="s">
        <v>0</v>
      </c>
      <c r="B2" s="108" t="s">
        <v>508</v>
      </c>
      <c r="C2" s="112" t="s">
        <v>509</v>
      </c>
      <c r="D2" s="112" t="s">
        <v>510</v>
      </c>
      <c r="E2" s="108" t="s">
        <v>96</v>
      </c>
      <c r="F2" s="112" t="s">
        <v>84</v>
      </c>
      <c r="G2" s="108" t="s">
        <v>87</v>
      </c>
      <c r="H2" s="108" t="s">
        <v>128</v>
      </c>
      <c r="I2" s="112" t="s">
        <v>151</v>
      </c>
      <c r="J2" s="112" t="s">
        <v>194</v>
      </c>
      <c r="K2" s="112" t="s">
        <v>195</v>
      </c>
      <c r="L2" t="s">
        <v>500</v>
      </c>
      <c r="M2" t="s">
        <v>501</v>
      </c>
      <c r="N2" t="s">
        <v>502</v>
      </c>
    </row>
    <row r="3" spans="1:14" x14ac:dyDescent="0.3">
      <c r="A3" t="s">
        <v>206</v>
      </c>
      <c r="B3" s="108">
        <v>60</v>
      </c>
      <c r="C3" s="112">
        <v>8</v>
      </c>
      <c r="D3" s="112">
        <v>13</v>
      </c>
      <c r="E3" s="108">
        <v>0</v>
      </c>
      <c r="F3" s="112">
        <v>0</v>
      </c>
      <c r="G3" s="108">
        <v>0</v>
      </c>
      <c r="H3" s="108">
        <v>0</v>
      </c>
      <c r="I3" s="112">
        <v>0</v>
      </c>
      <c r="J3" s="112">
        <v>0</v>
      </c>
      <c r="K3" s="112">
        <v>0</v>
      </c>
      <c r="L3">
        <v>45000</v>
      </c>
      <c r="M3">
        <v>73731</v>
      </c>
      <c r="N3">
        <v>59365.5</v>
      </c>
    </row>
    <row r="4" spans="1:14" x14ac:dyDescent="0.3">
      <c r="A4" t="s">
        <v>213</v>
      </c>
      <c r="B4" s="108">
        <v>60</v>
      </c>
      <c r="C4" s="112">
        <v>8</v>
      </c>
      <c r="D4" s="112">
        <v>13</v>
      </c>
      <c r="E4" s="108">
        <v>0</v>
      </c>
      <c r="F4" s="112">
        <v>0</v>
      </c>
      <c r="G4" s="108">
        <v>0</v>
      </c>
      <c r="H4" s="108">
        <v>0</v>
      </c>
      <c r="I4" s="112">
        <v>0</v>
      </c>
      <c r="J4" s="112">
        <v>0</v>
      </c>
      <c r="K4" s="112">
        <v>0</v>
      </c>
      <c r="L4">
        <v>51880</v>
      </c>
      <c r="M4">
        <v>88796</v>
      </c>
      <c r="N4">
        <v>70338</v>
      </c>
    </row>
    <row r="5" spans="1:14" x14ac:dyDescent="0.3">
      <c r="A5" t="s">
        <v>215</v>
      </c>
      <c r="B5" s="108">
        <v>60</v>
      </c>
      <c r="C5" s="112">
        <v>8</v>
      </c>
      <c r="D5" s="112">
        <v>48</v>
      </c>
      <c r="E5" s="108">
        <v>2</v>
      </c>
      <c r="F5" s="112">
        <v>0</v>
      </c>
      <c r="G5" s="108">
        <v>0</v>
      </c>
      <c r="H5" s="108">
        <v>0</v>
      </c>
      <c r="I5" s="112">
        <v>0</v>
      </c>
      <c r="J5" s="112">
        <v>0</v>
      </c>
      <c r="K5" s="112">
        <v>0</v>
      </c>
      <c r="L5">
        <v>54000</v>
      </c>
      <c r="M5">
        <v>83200</v>
      </c>
      <c r="N5">
        <v>68600</v>
      </c>
    </row>
    <row r="6" spans="1:14" x14ac:dyDescent="0.3">
      <c r="A6" t="s">
        <v>217</v>
      </c>
      <c r="B6" s="108">
        <v>60</v>
      </c>
      <c r="C6" s="112">
        <v>13</v>
      </c>
      <c r="D6" s="112">
        <v>48</v>
      </c>
      <c r="E6" s="108">
        <v>2</v>
      </c>
      <c r="F6" s="112">
        <v>0</v>
      </c>
      <c r="G6" s="108">
        <v>0</v>
      </c>
      <c r="H6" s="108">
        <v>0</v>
      </c>
      <c r="I6" s="112">
        <v>0</v>
      </c>
      <c r="J6" s="112">
        <v>0</v>
      </c>
      <c r="K6" s="112">
        <v>0</v>
      </c>
      <c r="L6">
        <v>55500</v>
      </c>
      <c r="M6">
        <v>86400</v>
      </c>
      <c r="N6">
        <v>70950</v>
      </c>
    </row>
    <row r="7" spans="1:14" x14ac:dyDescent="0.3">
      <c r="A7" t="s">
        <v>218</v>
      </c>
      <c r="B7" s="108">
        <v>60</v>
      </c>
      <c r="C7" s="112">
        <v>13</v>
      </c>
      <c r="D7" s="112">
        <v>48</v>
      </c>
      <c r="E7" s="108">
        <v>2</v>
      </c>
      <c r="F7" s="112">
        <v>0</v>
      </c>
      <c r="G7" s="108">
        <v>0</v>
      </c>
      <c r="H7" s="108">
        <v>0</v>
      </c>
      <c r="I7" s="112">
        <v>0</v>
      </c>
      <c r="J7" s="112">
        <v>0</v>
      </c>
      <c r="K7" s="112">
        <v>0</v>
      </c>
      <c r="L7">
        <v>59900</v>
      </c>
      <c r="M7">
        <v>59900</v>
      </c>
      <c r="N7">
        <v>59900</v>
      </c>
    </row>
    <row r="8" spans="1:14" x14ac:dyDescent="0.3">
      <c r="A8" t="s">
        <v>220</v>
      </c>
      <c r="B8" s="108">
        <v>60</v>
      </c>
      <c r="C8" s="112">
        <v>20</v>
      </c>
      <c r="D8" s="112">
        <v>48</v>
      </c>
      <c r="E8" s="108">
        <v>0</v>
      </c>
      <c r="F8" s="112">
        <v>0</v>
      </c>
      <c r="G8" s="108">
        <v>0</v>
      </c>
      <c r="H8" s="108">
        <v>0</v>
      </c>
      <c r="I8" s="112">
        <v>0</v>
      </c>
      <c r="J8" s="112">
        <v>0</v>
      </c>
      <c r="K8" s="112">
        <v>0</v>
      </c>
      <c r="L8">
        <v>70000</v>
      </c>
      <c r="M8">
        <v>103600</v>
      </c>
      <c r="N8">
        <v>86800</v>
      </c>
    </row>
    <row r="9" spans="1:14" x14ac:dyDescent="0.3">
      <c r="A9" t="s">
        <v>221</v>
      </c>
      <c r="B9" s="108">
        <v>60</v>
      </c>
      <c r="C9" s="112">
        <v>13</v>
      </c>
      <c r="D9" s="112">
        <v>48</v>
      </c>
      <c r="E9" s="108">
        <v>2</v>
      </c>
      <c r="F9" s="112">
        <v>0</v>
      </c>
      <c r="G9" s="108">
        <v>0</v>
      </c>
      <c r="H9" s="108">
        <v>0</v>
      </c>
      <c r="I9" s="112">
        <v>0</v>
      </c>
      <c r="J9" s="112">
        <v>0</v>
      </c>
      <c r="K9" s="112">
        <v>0</v>
      </c>
      <c r="L9">
        <v>69880</v>
      </c>
      <c r="M9">
        <v>119229</v>
      </c>
      <c r="N9">
        <v>94554.5</v>
      </c>
    </row>
    <row r="10" spans="1:14" x14ac:dyDescent="0.3">
      <c r="A10" t="s">
        <v>222</v>
      </c>
      <c r="B10" s="108">
        <v>60</v>
      </c>
      <c r="C10" s="112">
        <v>13</v>
      </c>
      <c r="D10" s="112">
        <v>48</v>
      </c>
      <c r="E10" s="108">
        <v>2</v>
      </c>
      <c r="F10" s="112">
        <v>0</v>
      </c>
      <c r="G10" s="108">
        <v>0</v>
      </c>
      <c r="H10" s="108">
        <v>0</v>
      </c>
      <c r="I10" s="112">
        <v>0</v>
      </c>
      <c r="J10" s="112">
        <v>0</v>
      </c>
      <c r="K10" s="112">
        <v>0</v>
      </c>
      <c r="L10">
        <v>69990</v>
      </c>
      <c r="M10">
        <v>88999</v>
      </c>
      <c r="N10">
        <v>79494.5</v>
      </c>
    </row>
    <row r="11" spans="1:14" x14ac:dyDescent="0.3">
      <c r="A11" t="s">
        <v>223</v>
      </c>
      <c r="B11" s="108">
        <v>60</v>
      </c>
      <c r="C11" s="112">
        <v>20</v>
      </c>
      <c r="D11" s="112">
        <v>48</v>
      </c>
      <c r="E11" s="108">
        <v>5</v>
      </c>
      <c r="F11" s="112">
        <v>0</v>
      </c>
      <c r="G11" s="108">
        <v>0</v>
      </c>
      <c r="H11" s="108">
        <v>0</v>
      </c>
      <c r="I11" s="112">
        <v>0</v>
      </c>
      <c r="J11" s="112">
        <v>0</v>
      </c>
      <c r="K11" s="112">
        <v>0</v>
      </c>
      <c r="L11">
        <v>66800</v>
      </c>
      <c r="M11">
        <v>106800</v>
      </c>
      <c r="N11">
        <v>86800</v>
      </c>
    </row>
    <row r="12" spans="1:14" x14ac:dyDescent="0.3">
      <c r="A12" t="s">
        <v>224</v>
      </c>
      <c r="B12" s="108">
        <v>60</v>
      </c>
      <c r="C12" s="112">
        <v>25</v>
      </c>
      <c r="D12" s="112">
        <v>48</v>
      </c>
      <c r="E12" s="108">
        <v>0</v>
      </c>
      <c r="F12" s="112">
        <v>0</v>
      </c>
      <c r="G12" s="108">
        <v>0</v>
      </c>
      <c r="H12" s="108">
        <v>0</v>
      </c>
      <c r="I12" s="112">
        <v>0</v>
      </c>
      <c r="J12" s="112">
        <v>0</v>
      </c>
      <c r="K12" s="112">
        <v>0</v>
      </c>
      <c r="L12">
        <v>68000</v>
      </c>
      <c r="M12">
        <v>104999</v>
      </c>
      <c r="N12">
        <v>86499.5</v>
      </c>
    </row>
    <row r="13" spans="1:14" x14ac:dyDescent="0.3">
      <c r="A13" t="s">
        <v>226</v>
      </c>
      <c r="B13" s="108">
        <v>60</v>
      </c>
      <c r="C13" s="112">
        <v>20</v>
      </c>
      <c r="D13" s="112">
        <v>48</v>
      </c>
      <c r="E13" s="108">
        <v>0</v>
      </c>
      <c r="F13" s="112">
        <v>0</v>
      </c>
      <c r="G13" s="108">
        <v>0</v>
      </c>
      <c r="H13" s="108">
        <v>0</v>
      </c>
      <c r="I13" s="112">
        <v>0</v>
      </c>
      <c r="J13" s="112">
        <v>0</v>
      </c>
      <c r="K13" s="112">
        <v>0</v>
      </c>
      <c r="L13">
        <v>67800</v>
      </c>
      <c r="M13">
        <v>108300</v>
      </c>
      <c r="N13">
        <v>88050</v>
      </c>
    </row>
    <row r="14" spans="1:14" x14ac:dyDescent="0.3">
      <c r="A14" t="s">
        <v>228</v>
      </c>
      <c r="B14" s="108">
        <v>60</v>
      </c>
      <c r="C14" s="112">
        <v>32</v>
      </c>
      <c r="D14" s="112">
        <v>48</v>
      </c>
      <c r="E14" s="108">
        <v>5</v>
      </c>
      <c r="F14" s="112">
        <v>0</v>
      </c>
      <c r="G14" s="108">
        <v>0</v>
      </c>
      <c r="H14" s="108">
        <v>0</v>
      </c>
      <c r="I14" s="112">
        <v>0</v>
      </c>
      <c r="J14" s="112">
        <v>0</v>
      </c>
      <c r="K14" s="112">
        <v>0</v>
      </c>
      <c r="L14">
        <v>82000</v>
      </c>
      <c r="M14">
        <v>150590</v>
      </c>
      <c r="N14">
        <v>116295</v>
      </c>
    </row>
    <row r="15" spans="1:14" x14ac:dyDescent="0.3">
      <c r="A15" t="s">
        <v>229</v>
      </c>
      <c r="B15" s="108">
        <v>60</v>
      </c>
      <c r="C15" s="112">
        <v>25</v>
      </c>
      <c r="D15" s="112">
        <v>25</v>
      </c>
      <c r="E15" s="108">
        <v>0</v>
      </c>
      <c r="F15" s="112">
        <v>0</v>
      </c>
      <c r="G15" s="108">
        <v>0</v>
      </c>
      <c r="H15" s="108">
        <v>0</v>
      </c>
      <c r="I15" s="112">
        <v>0</v>
      </c>
      <c r="J15" s="112">
        <v>0</v>
      </c>
      <c r="K15" s="112">
        <v>0</v>
      </c>
      <c r="L15">
        <v>88900</v>
      </c>
      <c r="M15">
        <v>137630</v>
      </c>
      <c r="N15">
        <v>113265</v>
      </c>
    </row>
    <row r="16" spans="1:14" x14ac:dyDescent="0.3">
      <c r="A16" t="s">
        <v>230</v>
      </c>
      <c r="B16" s="108">
        <v>60</v>
      </c>
      <c r="C16" s="112">
        <v>20</v>
      </c>
      <c r="D16" s="112">
        <v>48</v>
      </c>
      <c r="E16" s="108">
        <v>5</v>
      </c>
      <c r="F16" s="112">
        <v>0</v>
      </c>
      <c r="G16" s="108">
        <v>0</v>
      </c>
      <c r="H16" s="108">
        <v>1</v>
      </c>
      <c r="I16" s="112">
        <v>0</v>
      </c>
      <c r="J16" s="112">
        <v>0</v>
      </c>
      <c r="K16" s="112">
        <v>0</v>
      </c>
      <c r="L16">
        <v>94000</v>
      </c>
      <c r="M16">
        <v>128790</v>
      </c>
      <c r="N16">
        <v>111395</v>
      </c>
    </row>
    <row r="17" spans="1:14" x14ac:dyDescent="0.3">
      <c r="A17" t="s">
        <v>231</v>
      </c>
      <c r="B17" s="108">
        <v>60</v>
      </c>
      <c r="C17" s="112">
        <v>32</v>
      </c>
      <c r="D17" s="112">
        <v>48</v>
      </c>
      <c r="E17" s="108">
        <v>5</v>
      </c>
      <c r="F17" s="112">
        <v>0</v>
      </c>
      <c r="G17" s="108">
        <v>0</v>
      </c>
      <c r="H17" s="108">
        <v>0</v>
      </c>
      <c r="I17" s="112">
        <v>0</v>
      </c>
      <c r="J17" s="112">
        <v>0</v>
      </c>
      <c r="K17" s="112">
        <v>0</v>
      </c>
      <c r="L17">
        <v>97000</v>
      </c>
      <c r="M17">
        <v>136600</v>
      </c>
      <c r="N17">
        <v>116800</v>
      </c>
    </row>
    <row r="18" spans="1:14" x14ac:dyDescent="0.3">
      <c r="A18" t="s">
        <v>232</v>
      </c>
      <c r="B18" s="108">
        <v>60</v>
      </c>
      <c r="C18" s="112">
        <v>32</v>
      </c>
      <c r="D18" s="112">
        <v>64</v>
      </c>
      <c r="E18" s="108">
        <v>5</v>
      </c>
      <c r="F18" s="112">
        <v>0</v>
      </c>
      <c r="G18" s="108">
        <v>0</v>
      </c>
      <c r="H18" s="108">
        <v>0</v>
      </c>
      <c r="I18" s="112">
        <v>0</v>
      </c>
      <c r="J18" s="112">
        <v>0</v>
      </c>
      <c r="K18" s="112">
        <v>0</v>
      </c>
      <c r="L18">
        <v>93300</v>
      </c>
      <c r="M18">
        <v>138200</v>
      </c>
      <c r="N18">
        <v>115750</v>
      </c>
    </row>
    <row r="19" spans="1:14" x14ac:dyDescent="0.3">
      <c r="A19" t="s">
        <v>233</v>
      </c>
      <c r="B19" s="108">
        <v>60</v>
      </c>
      <c r="C19" s="112">
        <v>13</v>
      </c>
      <c r="D19" s="112">
        <v>48</v>
      </c>
      <c r="E19" s="108">
        <v>2</v>
      </c>
      <c r="F19" s="112">
        <v>0</v>
      </c>
      <c r="G19" s="108">
        <v>0</v>
      </c>
      <c r="H19" s="108">
        <v>1</v>
      </c>
      <c r="I19" s="112">
        <v>0</v>
      </c>
      <c r="J19" s="112">
        <v>0</v>
      </c>
      <c r="K19" s="112">
        <v>0</v>
      </c>
      <c r="L19">
        <v>101240</v>
      </c>
      <c r="M19">
        <v>119980</v>
      </c>
      <c r="N19">
        <v>110610</v>
      </c>
    </row>
    <row r="20" spans="1:14" x14ac:dyDescent="0.3">
      <c r="A20" t="s">
        <v>234</v>
      </c>
      <c r="B20" s="108">
        <v>60</v>
      </c>
      <c r="C20" s="112">
        <v>32</v>
      </c>
      <c r="D20" s="112">
        <v>64</v>
      </c>
      <c r="E20" s="108">
        <v>5</v>
      </c>
      <c r="F20" s="112">
        <v>0</v>
      </c>
      <c r="G20" s="108">
        <v>0</v>
      </c>
      <c r="H20" s="108">
        <v>0</v>
      </c>
      <c r="I20" s="112">
        <v>0</v>
      </c>
      <c r="J20" s="112">
        <v>0</v>
      </c>
      <c r="K20" s="112">
        <v>0</v>
      </c>
      <c r="L20">
        <v>106990</v>
      </c>
      <c r="M20">
        <v>187733</v>
      </c>
      <c r="N20">
        <v>147361.5</v>
      </c>
    </row>
    <row r="21" spans="1:14" x14ac:dyDescent="0.3">
      <c r="A21" t="s">
        <v>235</v>
      </c>
      <c r="B21" s="108">
        <v>60</v>
      </c>
      <c r="C21" s="112">
        <v>13</v>
      </c>
      <c r="D21" s="112">
        <v>48</v>
      </c>
      <c r="E21" s="108">
        <v>2</v>
      </c>
      <c r="F21" s="112">
        <v>0</v>
      </c>
      <c r="G21" s="108">
        <v>0</v>
      </c>
      <c r="H21" s="108">
        <v>1</v>
      </c>
      <c r="I21" s="112">
        <v>0</v>
      </c>
      <c r="J21" s="112">
        <v>0</v>
      </c>
      <c r="K21" s="112">
        <v>0</v>
      </c>
      <c r="L21">
        <v>92200</v>
      </c>
      <c r="M21">
        <v>209900</v>
      </c>
      <c r="N21">
        <v>151050</v>
      </c>
    </row>
    <row r="22" spans="1:14" x14ac:dyDescent="0.3">
      <c r="A22" t="s">
        <v>236</v>
      </c>
      <c r="B22" s="108">
        <v>60</v>
      </c>
      <c r="C22" s="112">
        <v>32</v>
      </c>
      <c r="D22" s="112">
        <v>64</v>
      </c>
      <c r="E22" s="108">
        <v>5</v>
      </c>
      <c r="F22" s="112">
        <v>0</v>
      </c>
      <c r="G22" s="108">
        <v>0</v>
      </c>
      <c r="H22" s="108">
        <v>0</v>
      </c>
      <c r="I22" s="112">
        <v>0</v>
      </c>
      <c r="J22" s="112">
        <v>0</v>
      </c>
      <c r="K22" s="112">
        <v>0</v>
      </c>
      <c r="L22">
        <v>108900</v>
      </c>
      <c r="M22">
        <v>127039</v>
      </c>
      <c r="N22">
        <v>117969.5</v>
      </c>
    </row>
    <row r="23" spans="1:14" x14ac:dyDescent="0.3">
      <c r="A23" t="s">
        <v>237</v>
      </c>
      <c r="B23" s="108">
        <v>60</v>
      </c>
      <c r="C23" s="112">
        <v>32</v>
      </c>
      <c r="D23" s="112">
        <v>64</v>
      </c>
      <c r="E23" s="108">
        <v>5</v>
      </c>
      <c r="F23" s="112">
        <v>0</v>
      </c>
      <c r="G23" s="108">
        <v>0</v>
      </c>
      <c r="H23" s="108">
        <v>0</v>
      </c>
      <c r="I23" s="112">
        <v>0</v>
      </c>
      <c r="J23" s="112">
        <v>0</v>
      </c>
      <c r="K23" s="112">
        <v>0</v>
      </c>
      <c r="L23">
        <v>109000</v>
      </c>
      <c r="M23">
        <v>197800</v>
      </c>
      <c r="N23">
        <v>153400</v>
      </c>
    </row>
    <row r="24" spans="1:14" x14ac:dyDescent="0.3">
      <c r="A24" t="s">
        <v>239</v>
      </c>
      <c r="B24" s="108">
        <v>60</v>
      </c>
      <c r="C24" s="112">
        <v>13</v>
      </c>
      <c r="D24" s="112">
        <v>25</v>
      </c>
      <c r="E24" s="108">
        <v>0</v>
      </c>
      <c r="F24" s="112">
        <v>0</v>
      </c>
      <c r="G24" s="108">
        <v>0</v>
      </c>
      <c r="H24" s="108">
        <v>0</v>
      </c>
      <c r="I24" s="112">
        <v>0</v>
      </c>
      <c r="J24" s="112">
        <v>1</v>
      </c>
      <c r="K24" s="112">
        <v>1</v>
      </c>
      <c r="L24">
        <v>138000</v>
      </c>
      <c r="M24">
        <v>201987</v>
      </c>
      <c r="N24">
        <v>169993.5</v>
      </c>
    </row>
    <row r="25" spans="1:14" x14ac:dyDescent="0.3">
      <c r="A25" t="s">
        <v>240</v>
      </c>
      <c r="B25" s="108">
        <v>60</v>
      </c>
      <c r="C25" s="112">
        <v>25</v>
      </c>
      <c r="D25" s="112">
        <v>25</v>
      </c>
      <c r="E25" s="108">
        <v>0</v>
      </c>
      <c r="F25" s="112">
        <v>0</v>
      </c>
      <c r="G25" s="108">
        <v>0</v>
      </c>
      <c r="H25" s="108">
        <v>0</v>
      </c>
      <c r="I25" s="112">
        <v>0</v>
      </c>
      <c r="J25" s="112">
        <v>0</v>
      </c>
      <c r="K25" s="112">
        <v>0</v>
      </c>
      <c r="L25">
        <v>146790</v>
      </c>
      <c r="M25">
        <v>146790</v>
      </c>
      <c r="N25">
        <v>146790</v>
      </c>
    </row>
    <row r="26" spans="1:14" x14ac:dyDescent="0.3">
      <c r="A26" t="s">
        <v>241</v>
      </c>
      <c r="B26" s="108">
        <v>60</v>
      </c>
      <c r="C26" s="112">
        <v>32</v>
      </c>
      <c r="D26" s="112">
        <v>12</v>
      </c>
      <c r="E26" s="108">
        <v>0</v>
      </c>
      <c r="F26" s="112">
        <v>0</v>
      </c>
      <c r="G26" s="108">
        <v>0</v>
      </c>
      <c r="H26" s="108">
        <v>0</v>
      </c>
      <c r="I26" s="112">
        <v>0</v>
      </c>
      <c r="J26" s="112">
        <v>0</v>
      </c>
      <c r="K26" s="112">
        <v>0</v>
      </c>
      <c r="L26">
        <v>148890</v>
      </c>
      <c r="M26">
        <v>229990</v>
      </c>
      <c r="N26">
        <v>189440</v>
      </c>
    </row>
    <row r="27" spans="1:14" x14ac:dyDescent="0.3">
      <c r="A27" t="s">
        <v>242</v>
      </c>
      <c r="B27" s="108">
        <v>120</v>
      </c>
      <c r="C27" s="112">
        <v>32</v>
      </c>
      <c r="D27" s="112">
        <v>12</v>
      </c>
      <c r="E27" s="108">
        <v>0</v>
      </c>
      <c r="F27" s="112">
        <v>0</v>
      </c>
      <c r="G27" s="108">
        <v>0</v>
      </c>
      <c r="H27" s="108">
        <v>0</v>
      </c>
      <c r="I27" s="112">
        <v>1</v>
      </c>
      <c r="J27" s="112">
        <v>1</v>
      </c>
      <c r="K27" s="112">
        <v>0</v>
      </c>
      <c r="L27">
        <v>157500</v>
      </c>
      <c r="M27">
        <v>280350</v>
      </c>
      <c r="N27">
        <v>218925</v>
      </c>
    </row>
    <row r="28" spans="1:14" x14ac:dyDescent="0.3">
      <c r="A28" t="s">
        <v>243</v>
      </c>
      <c r="B28" s="108">
        <v>60</v>
      </c>
      <c r="C28" s="112">
        <v>32</v>
      </c>
      <c r="D28" s="112">
        <v>48</v>
      </c>
      <c r="E28" s="108">
        <v>0</v>
      </c>
      <c r="F28" s="112">
        <v>0</v>
      </c>
      <c r="G28" s="108">
        <v>0</v>
      </c>
      <c r="H28" s="108">
        <v>0</v>
      </c>
      <c r="I28" s="112">
        <v>0</v>
      </c>
      <c r="J28" s="112">
        <v>0</v>
      </c>
      <c r="K28" s="112">
        <v>0</v>
      </c>
      <c r="L28">
        <v>163900</v>
      </c>
      <c r="M28">
        <v>252800</v>
      </c>
      <c r="N28">
        <v>208350</v>
      </c>
    </row>
    <row r="29" spans="1:14" x14ac:dyDescent="0.3">
      <c r="A29" t="s">
        <v>244</v>
      </c>
      <c r="B29" s="108">
        <v>60</v>
      </c>
      <c r="C29" s="112">
        <v>10</v>
      </c>
      <c r="D29" s="112">
        <v>12</v>
      </c>
      <c r="E29" s="108">
        <v>0</v>
      </c>
      <c r="F29" s="112">
        <v>0</v>
      </c>
      <c r="G29" s="108">
        <v>0</v>
      </c>
      <c r="H29" s="108">
        <v>0</v>
      </c>
      <c r="I29" s="112">
        <v>1</v>
      </c>
      <c r="J29" s="112">
        <v>1</v>
      </c>
      <c r="K29" s="112">
        <v>0</v>
      </c>
      <c r="L29">
        <v>169090</v>
      </c>
      <c r="M29">
        <v>274800</v>
      </c>
      <c r="N29">
        <v>221945</v>
      </c>
    </row>
    <row r="30" spans="1:14" x14ac:dyDescent="0.3">
      <c r="A30" t="s">
        <v>245</v>
      </c>
      <c r="B30" s="108">
        <v>60</v>
      </c>
      <c r="C30" s="112">
        <v>32</v>
      </c>
      <c r="D30" s="112">
        <v>48</v>
      </c>
      <c r="E30" s="108">
        <v>0</v>
      </c>
      <c r="F30" s="112">
        <v>0</v>
      </c>
      <c r="G30" s="108">
        <v>0</v>
      </c>
      <c r="H30" s="108">
        <v>0</v>
      </c>
      <c r="I30" s="112">
        <v>0</v>
      </c>
      <c r="J30" s="112">
        <v>0</v>
      </c>
      <c r="K30" s="112">
        <v>0</v>
      </c>
      <c r="L30">
        <v>179990</v>
      </c>
      <c r="M30">
        <v>318989</v>
      </c>
      <c r="N30">
        <v>249489.5</v>
      </c>
    </row>
    <row r="31" spans="1:14" x14ac:dyDescent="0.3">
      <c r="A31" t="s">
        <v>247</v>
      </c>
      <c r="B31" s="108">
        <v>120</v>
      </c>
      <c r="C31" s="112">
        <v>32</v>
      </c>
      <c r="D31" s="112">
        <v>12</v>
      </c>
      <c r="E31" s="108">
        <v>0</v>
      </c>
      <c r="F31" s="112">
        <v>0</v>
      </c>
      <c r="G31" s="108">
        <v>0</v>
      </c>
      <c r="H31" s="108">
        <v>0</v>
      </c>
      <c r="I31" s="112">
        <v>1</v>
      </c>
      <c r="J31" s="112">
        <v>1</v>
      </c>
      <c r="K31" s="112">
        <v>0</v>
      </c>
      <c r="L31">
        <v>181700</v>
      </c>
      <c r="M31">
        <v>310590</v>
      </c>
      <c r="N31">
        <v>246145</v>
      </c>
    </row>
    <row r="32" spans="1:14" x14ac:dyDescent="0.3">
      <c r="A32" t="s">
        <v>248</v>
      </c>
      <c r="B32" s="108">
        <v>60</v>
      </c>
      <c r="C32" s="112">
        <v>10</v>
      </c>
      <c r="D32" s="112">
        <v>12</v>
      </c>
      <c r="E32" s="108">
        <v>0</v>
      </c>
      <c r="F32" s="112">
        <v>0</v>
      </c>
      <c r="G32" s="108">
        <v>0</v>
      </c>
      <c r="H32" s="108">
        <v>0</v>
      </c>
      <c r="I32" s="112">
        <v>1</v>
      </c>
      <c r="J32" s="112">
        <v>1</v>
      </c>
      <c r="K32" s="112">
        <v>0</v>
      </c>
      <c r="L32">
        <v>192000</v>
      </c>
      <c r="M32">
        <v>324614</v>
      </c>
      <c r="N32">
        <v>258307</v>
      </c>
    </row>
    <row r="33" spans="1:14" x14ac:dyDescent="0.3">
      <c r="A33" t="s">
        <v>249</v>
      </c>
      <c r="B33" s="108">
        <v>120</v>
      </c>
      <c r="C33" s="112">
        <v>32</v>
      </c>
      <c r="D33" s="112">
        <v>12</v>
      </c>
      <c r="E33" s="108">
        <v>0</v>
      </c>
      <c r="F33" s="112">
        <v>0</v>
      </c>
      <c r="G33" s="108">
        <v>0</v>
      </c>
      <c r="H33" s="108">
        <v>0</v>
      </c>
      <c r="I33" s="112">
        <v>1</v>
      </c>
      <c r="J33" s="112">
        <v>1</v>
      </c>
      <c r="K33" s="112">
        <v>0</v>
      </c>
      <c r="L33">
        <v>234990</v>
      </c>
      <c r="M33">
        <v>234990</v>
      </c>
      <c r="N33">
        <v>234990</v>
      </c>
    </row>
    <row r="34" spans="1:14" x14ac:dyDescent="0.3">
      <c r="A34" t="s">
        <v>250</v>
      </c>
      <c r="B34" s="108">
        <v>60</v>
      </c>
      <c r="C34" s="112">
        <v>10</v>
      </c>
      <c r="D34" s="112">
        <v>12</v>
      </c>
      <c r="E34" s="108">
        <v>0</v>
      </c>
      <c r="F34" s="112">
        <v>0</v>
      </c>
      <c r="G34" s="108">
        <v>0</v>
      </c>
      <c r="H34" s="108">
        <v>0</v>
      </c>
      <c r="I34" s="112">
        <v>1</v>
      </c>
      <c r="J34" s="112">
        <v>1</v>
      </c>
      <c r="K34" s="112">
        <v>0</v>
      </c>
      <c r="L34">
        <v>237340</v>
      </c>
      <c r="M34">
        <v>292000</v>
      </c>
      <c r="N34">
        <v>264670</v>
      </c>
    </row>
    <row r="35" spans="1:14" x14ac:dyDescent="0.3">
      <c r="A35" t="s">
        <v>251</v>
      </c>
      <c r="B35" s="108">
        <v>120</v>
      </c>
      <c r="C35" s="112">
        <v>32</v>
      </c>
      <c r="D35" s="112">
        <v>12</v>
      </c>
      <c r="E35" s="108">
        <v>0</v>
      </c>
      <c r="F35" s="112">
        <v>0</v>
      </c>
      <c r="G35" s="108">
        <v>0</v>
      </c>
      <c r="H35" s="108">
        <v>1</v>
      </c>
      <c r="I35" s="112">
        <v>1</v>
      </c>
      <c r="J35" s="112">
        <v>1</v>
      </c>
      <c r="K35" s="112">
        <v>0</v>
      </c>
      <c r="L35">
        <v>192200</v>
      </c>
      <c r="M35">
        <v>299974</v>
      </c>
      <c r="N35">
        <v>246087</v>
      </c>
    </row>
    <row r="36" spans="1:14" x14ac:dyDescent="0.3">
      <c r="A36" t="s">
        <v>253</v>
      </c>
      <c r="B36" s="108">
        <v>120</v>
      </c>
      <c r="C36" s="112">
        <v>10</v>
      </c>
      <c r="D36" s="112">
        <v>12</v>
      </c>
      <c r="E36" s="108">
        <v>0</v>
      </c>
      <c r="F36" s="112">
        <v>0</v>
      </c>
      <c r="G36" s="108">
        <v>0</v>
      </c>
      <c r="H36" s="108">
        <v>0</v>
      </c>
      <c r="I36" s="112">
        <v>1</v>
      </c>
      <c r="J36" s="112">
        <v>1</v>
      </c>
      <c r="K36" s="112">
        <v>0</v>
      </c>
      <c r="L36">
        <v>227500</v>
      </c>
      <c r="M36">
        <v>362700</v>
      </c>
      <c r="N36">
        <v>295100</v>
      </c>
    </row>
    <row r="37" spans="1:14" x14ac:dyDescent="0.3">
      <c r="A37" t="s">
        <v>254</v>
      </c>
      <c r="B37" s="108">
        <v>120</v>
      </c>
      <c r="C37" s="112">
        <v>10</v>
      </c>
      <c r="D37" s="112">
        <v>12</v>
      </c>
      <c r="E37" s="108">
        <v>0.3</v>
      </c>
      <c r="F37" s="112">
        <v>0</v>
      </c>
      <c r="G37" s="108">
        <v>1</v>
      </c>
      <c r="H37" s="108">
        <v>0</v>
      </c>
      <c r="I37" s="112">
        <v>1</v>
      </c>
      <c r="J37" s="112">
        <v>1</v>
      </c>
      <c r="K37" s="112">
        <v>0</v>
      </c>
      <c r="L37">
        <v>238000</v>
      </c>
      <c r="M37">
        <v>400408</v>
      </c>
      <c r="N37">
        <v>319204</v>
      </c>
    </row>
    <row r="38" spans="1:14" x14ac:dyDescent="0.3">
      <c r="A38" t="s">
        <v>255</v>
      </c>
      <c r="B38" s="108">
        <v>120</v>
      </c>
      <c r="C38" s="112">
        <v>10</v>
      </c>
      <c r="D38" s="112">
        <v>12</v>
      </c>
      <c r="E38" s="108">
        <v>0</v>
      </c>
      <c r="F38" s="112">
        <v>0</v>
      </c>
      <c r="G38" s="108">
        <v>0</v>
      </c>
      <c r="H38" s="108">
        <v>1</v>
      </c>
      <c r="I38" s="112">
        <v>1</v>
      </c>
      <c r="J38" s="112">
        <v>1</v>
      </c>
      <c r="K38" s="112">
        <v>0</v>
      </c>
      <c r="L38">
        <v>236000</v>
      </c>
      <c r="M38">
        <v>369000</v>
      </c>
      <c r="N38">
        <v>302500</v>
      </c>
    </row>
    <row r="39" spans="1:14" x14ac:dyDescent="0.3">
      <c r="A39" t="s">
        <v>256</v>
      </c>
      <c r="B39" s="108">
        <v>120</v>
      </c>
      <c r="C39" s="112">
        <v>10</v>
      </c>
      <c r="D39" s="112">
        <v>12</v>
      </c>
      <c r="E39" s="108">
        <v>0</v>
      </c>
      <c r="F39" s="112">
        <v>0</v>
      </c>
      <c r="G39" s="108">
        <v>0</v>
      </c>
      <c r="H39" s="108">
        <v>1</v>
      </c>
      <c r="I39" s="112">
        <v>1</v>
      </c>
      <c r="J39" s="112">
        <v>1</v>
      </c>
      <c r="K39" s="112">
        <v>0</v>
      </c>
      <c r="L39">
        <v>237990</v>
      </c>
      <c r="M39">
        <v>259990</v>
      </c>
      <c r="N39">
        <v>248990</v>
      </c>
    </row>
    <row r="40" spans="1:14" x14ac:dyDescent="0.3">
      <c r="A40" t="s">
        <v>258</v>
      </c>
      <c r="B40" s="108">
        <v>60</v>
      </c>
      <c r="C40" s="112">
        <v>10</v>
      </c>
      <c r="D40" s="112">
        <v>12</v>
      </c>
      <c r="E40" s="108">
        <v>0.3</v>
      </c>
      <c r="F40" s="112">
        <v>0</v>
      </c>
      <c r="G40" s="108">
        <v>1</v>
      </c>
      <c r="H40" s="108">
        <v>0</v>
      </c>
      <c r="I40" s="112">
        <v>1</v>
      </c>
      <c r="J40" s="112">
        <v>1</v>
      </c>
      <c r="K40" s="112">
        <v>0</v>
      </c>
      <c r="L40">
        <v>249890</v>
      </c>
      <c r="M40">
        <v>408190</v>
      </c>
      <c r="N40">
        <v>329040</v>
      </c>
    </row>
    <row r="41" spans="1:14" x14ac:dyDescent="0.3">
      <c r="A41" t="s">
        <v>259</v>
      </c>
      <c r="B41" s="108">
        <v>60</v>
      </c>
      <c r="C41" s="112">
        <v>10</v>
      </c>
      <c r="D41" s="112">
        <v>12</v>
      </c>
      <c r="E41" s="108">
        <v>0</v>
      </c>
      <c r="F41" s="112">
        <v>0</v>
      </c>
      <c r="G41" s="108">
        <v>0</v>
      </c>
      <c r="H41" s="108">
        <v>0</v>
      </c>
      <c r="I41" s="112">
        <v>1</v>
      </c>
      <c r="J41" s="112">
        <v>1</v>
      </c>
      <c r="K41" s="112">
        <v>0</v>
      </c>
      <c r="L41">
        <v>247800</v>
      </c>
      <c r="M41">
        <v>425840</v>
      </c>
      <c r="N41">
        <v>336820</v>
      </c>
    </row>
    <row r="42" spans="1:14" x14ac:dyDescent="0.3">
      <c r="A42" t="s">
        <v>260</v>
      </c>
      <c r="B42" s="108">
        <v>60</v>
      </c>
      <c r="C42" s="112">
        <v>10</v>
      </c>
      <c r="D42" s="112">
        <v>12</v>
      </c>
      <c r="E42" s="108">
        <v>0</v>
      </c>
      <c r="F42" s="112">
        <v>0</v>
      </c>
      <c r="G42" s="108">
        <v>0</v>
      </c>
      <c r="H42" s="108">
        <v>0</v>
      </c>
      <c r="I42" s="112">
        <v>1</v>
      </c>
      <c r="J42" s="112">
        <v>1</v>
      </c>
      <c r="K42" s="112">
        <v>0</v>
      </c>
      <c r="L42">
        <v>249990</v>
      </c>
      <c r="M42">
        <v>463900</v>
      </c>
      <c r="N42">
        <v>356945</v>
      </c>
    </row>
    <row r="43" spans="1:14" x14ac:dyDescent="0.3">
      <c r="A43" t="s">
        <v>261</v>
      </c>
      <c r="B43" s="108">
        <v>120</v>
      </c>
      <c r="C43" s="112">
        <v>10</v>
      </c>
      <c r="D43" s="112">
        <v>12</v>
      </c>
      <c r="E43" s="108">
        <v>0.3</v>
      </c>
      <c r="F43" s="112">
        <v>0</v>
      </c>
      <c r="G43" s="108">
        <v>1</v>
      </c>
      <c r="H43" s="108">
        <v>1</v>
      </c>
      <c r="I43" s="112">
        <v>1</v>
      </c>
      <c r="J43" s="112">
        <v>1</v>
      </c>
      <c r="K43" s="112">
        <v>0</v>
      </c>
      <c r="L43">
        <v>244400</v>
      </c>
      <c r="M43">
        <v>439990</v>
      </c>
      <c r="N43">
        <v>342195</v>
      </c>
    </row>
    <row r="44" spans="1:14" x14ac:dyDescent="0.3">
      <c r="A44" t="s">
        <v>264</v>
      </c>
      <c r="B44" s="108">
        <v>120</v>
      </c>
      <c r="C44" s="112">
        <v>40</v>
      </c>
      <c r="D44" s="112">
        <v>108</v>
      </c>
      <c r="E44" s="108">
        <v>0.3</v>
      </c>
      <c r="F44" s="112">
        <v>0</v>
      </c>
      <c r="G44" s="108">
        <v>1</v>
      </c>
      <c r="H44" s="108">
        <v>1</v>
      </c>
      <c r="I44" s="112">
        <v>1</v>
      </c>
      <c r="J44" s="112">
        <v>1</v>
      </c>
      <c r="K44" s="112">
        <v>0</v>
      </c>
      <c r="L44">
        <v>274490</v>
      </c>
      <c r="M44">
        <v>575270</v>
      </c>
      <c r="N44">
        <v>424880</v>
      </c>
    </row>
    <row r="45" spans="1:14" x14ac:dyDescent="0.3">
      <c r="A45" t="s">
        <v>267</v>
      </c>
      <c r="B45" s="108">
        <v>60</v>
      </c>
      <c r="C45" s="112">
        <v>8</v>
      </c>
      <c r="D45" s="112">
        <v>12</v>
      </c>
      <c r="E45" s="108">
        <v>0</v>
      </c>
      <c r="F45" s="112">
        <v>1</v>
      </c>
      <c r="G45" s="108">
        <v>0</v>
      </c>
      <c r="H45" s="108">
        <v>0</v>
      </c>
      <c r="I45" s="112">
        <v>1</v>
      </c>
      <c r="J45" s="112">
        <v>1</v>
      </c>
      <c r="K45" s="112">
        <v>0</v>
      </c>
      <c r="L45">
        <v>210000</v>
      </c>
      <c r="M45">
        <v>314000</v>
      </c>
      <c r="N45">
        <v>262000</v>
      </c>
    </row>
    <row r="46" spans="1:14" x14ac:dyDescent="0.3">
      <c r="A46" t="s">
        <v>268</v>
      </c>
      <c r="B46" s="108">
        <v>60</v>
      </c>
      <c r="C46" s="112">
        <v>8</v>
      </c>
      <c r="D46" s="112">
        <v>12</v>
      </c>
      <c r="E46" s="108">
        <v>0</v>
      </c>
      <c r="F46" s="112">
        <v>1</v>
      </c>
      <c r="G46" s="108">
        <v>0</v>
      </c>
      <c r="H46" s="108">
        <v>0</v>
      </c>
      <c r="I46" s="112">
        <v>1</v>
      </c>
      <c r="J46" s="112">
        <v>1</v>
      </c>
      <c r="K46" s="112">
        <v>0</v>
      </c>
      <c r="L46">
        <v>304900</v>
      </c>
      <c r="M46">
        <v>304900</v>
      </c>
      <c r="N46">
        <v>304900</v>
      </c>
    </row>
    <row r="47" spans="1:14" x14ac:dyDescent="0.3">
      <c r="A47" t="s">
        <v>269</v>
      </c>
      <c r="B47" s="108">
        <v>120</v>
      </c>
      <c r="C47" s="112">
        <v>40</v>
      </c>
      <c r="D47" s="112">
        <v>108</v>
      </c>
      <c r="E47" s="108">
        <v>0.3</v>
      </c>
      <c r="F47" s="112">
        <v>0</v>
      </c>
      <c r="G47" s="108">
        <v>1</v>
      </c>
      <c r="H47" s="108">
        <v>0</v>
      </c>
      <c r="I47" s="112">
        <v>1</v>
      </c>
      <c r="J47" s="112">
        <v>1</v>
      </c>
      <c r="K47" s="112">
        <v>0</v>
      </c>
      <c r="L47">
        <v>330990</v>
      </c>
      <c r="M47">
        <v>521850</v>
      </c>
      <c r="N47">
        <v>426420</v>
      </c>
    </row>
    <row r="48" spans="1:14" x14ac:dyDescent="0.3">
      <c r="A48" t="s">
        <v>270</v>
      </c>
      <c r="B48" s="108">
        <v>60</v>
      </c>
      <c r="C48" s="112">
        <v>10</v>
      </c>
      <c r="D48" s="112">
        <v>12</v>
      </c>
      <c r="E48" s="108">
        <v>0.3</v>
      </c>
      <c r="F48" s="112">
        <v>0</v>
      </c>
      <c r="G48" s="108">
        <v>1</v>
      </c>
      <c r="H48" s="108">
        <v>0</v>
      </c>
      <c r="I48" s="112">
        <v>1</v>
      </c>
      <c r="J48" s="112">
        <v>1</v>
      </c>
      <c r="K48" s="112">
        <v>0</v>
      </c>
      <c r="L48">
        <v>328799</v>
      </c>
      <c r="M48">
        <v>449990</v>
      </c>
      <c r="N48">
        <v>389394.5</v>
      </c>
    </row>
    <row r="49" spans="1:25" x14ac:dyDescent="0.3">
      <c r="A49" t="s">
        <v>271</v>
      </c>
      <c r="B49" s="108">
        <v>120</v>
      </c>
      <c r="C49" s="112">
        <v>10</v>
      </c>
      <c r="D49" s="112">
        <v>108</v>
      </c>
      <c r="E49" s="108">
        <v>0</v>
      </c>
      <c r="F49" s="112">
        <v>0</v>
      </c>
      <c r="G49" s="108">
        <v>0</v>
      </c>
      <c r="H49" s="108">
        <v>1</v>
      </c>
      <c r="I49" s="112">
        <v>1</v>
      </c>
      <c r="J49" s="112">
        <v>1</v>
      </c>
      <c r="K49" s="112">
        <v>0</v>
      </c>
      <c r="L49">
        <v>327500</v>
      </c>
      <c r="M49">
        <v>550900</v>
      </c>
      <c r="N49">
        <v>439200</v>
      </c>
    </row>
    <row r="50" spans="1:25" x14ac:dyDescent="0.3">
      <c r="A50" t="s">
        <v>273</v>
      </c>
      <c r="B50" s="108">
        <v>120</v>
      </c>
      <c r="C50" s="112">
        <v>10</v>
      </c>
      <c r="D50" s="112">
        <v>108</v>
      </c>
      <c r="E50" s="108">
        <v>0</v>
      </c>
      <c r="F50" s="112">
        <v>0</v>
      </c>
      <c r="G50" s="108">
        <v>0</v>
      </c>
      <c r="H50" s="108">
        <v>0</v>
      </c>
      <c r="I50" s="112">
        <v>1</v>
      </c>
      <c r="J50" s="112">
        <v>1</v>
      </c>
      <c r="K50" s="112">
        <v>0</v>
      </c>
      <c r="L50">
        <v>379989</v>
      </c>
      <c r="M50">
        <v>412900</v>
      </c>
      <c r="N50">
        <v>396444.5</v>
      </c>
    </row>
    <row r="51" spans="1:25" x14ac:dyDescent="0.3">
      <c r="A51" t="s">
        <v>277</v>
      </c>
      <c r="B51" s="108">
        <v>60</v>
      </c>
      <c r="C51" s="112">
        <v>10</v>
      </c>
      <c r="D51" s="112">
        <v>12</v>
      </c>
      <c r="E51" s="108">
        <v>0</v>
      </c>
      <c r="F51" s="112">
        <v>0</v>
      </c>
      <c r="G51" s="108">
        <v>0</v>
      </c>
      <c r="H51" s="108">
        <v>0</v>
      </c>
      <c r="I51" s="112">
        <v>1</v>
      </c>
      <c r="J51" s="112">
        <v>1</v>
      </c>
      <c r="K51" s="112">
        <v>0</v>
      </c>
      <c r="L51">
        <v>499990</v>
      </c>
      <c r="M51">
        <v>593070</v>
      </c>
      <c r="N51">
        <v>546530</v>
      </c>
    </row>
    <row r="52" spans="1:25" x14ac:dyDescent="0.3">
      <c r="C52" s="112"/>
      <c r="D52" s="112"/>
      <c r="F52" s="112"/>
      <c r="I52" s="112"/>
      <c r="J52" s="112"/>
      <c r="K52" s="112"/>
    </row>
    <row r="53" spans="1:25" x14ac:dyDescent="0.3">
      <c r="C53" s="112"/>
      <c r="D53" s="112"/>
      <c r="F53" s="112"/>
      <c r="I53" s="112"/>
      <c r="J53" s="112"/>
      <c r="K53" s="112"/>
      <c r="M53" t="s">
        <v>546</v>
      </c>
    </row>
    <row r="54" spans="1:25" x14ac:dyDescent="0.3">
      <c r="B54" s="108" t="s">
        <v>508</v>
      </c>
      <c r="C54" s="112" t="s">
        <v>509</v>
      </c>
      <c r="D54" s="112" t="s">
        <v>510</v>
      </c>
      <c r="E54" s="108" t="s">
        <v>96</v>
      </c>
      <c r="F54" s="112" t="s">
        <v>84</v>
      </c>
      <c r="G54" s="108" t="s">
        <v>87</v>
      </c>
      <c r="H54" s="108" t="s">
        <v>128</v>
      </c>
      <c r="I54" s="112" t="s">
        <v>910</v>
      </c>
      <c r="J54" s="112" t="s">
        <v>194</v>
      </c>
      <c r="K54" s="112" t="s">
        <v>195</v>
      </c>
      <c r="L54" s="116" t="s">
        <v>909</v>
      </c>
      <c r="M54" t="s">
        <v>502</v>
      </c>
    </row>
    <row r="55" spans="1:25" x14ac:dyDescent="0.3">
      <c r="A55" t="s">
        <v>206</v>
      </c>
      <c r="B55" s="108">
        <f t="shared" ref="B55:K70" si="0">RANK(B3,B$3:B$51,B$1)</f>
        <v>14</v>
      </c>
      <c r="C55" s="112">
        <f t="shared" si="0"/>
        <v>45</v>
      </c>
      <c r="D55" s="112">
        <f t="shared" si="0"/>
        <v>28</v>
      </c>
      <c r="E55" s="108">
        <f t="shared" si="0"/>
        <v>22</v>
      </c>
      <c r="F55" s="112">
        <f t="shared" si="0"/>
        <v>3</v>
      </c>
      <c r="G55" s="108">
        <f t="shared" si="0"/>
        <v>7</v>
      </c>
      <c r="H55" s="108">
        <f t="shared" si="0"/>
        <v>10</v>
      </c>
      <c r="I55" s="112">
        <f t="shared" si="0"/>
        <v>24</v>
      </c>
      <c r="J55" s="112">
        <f t="shared" si="0"/>
        <v>25</v>
      </c>
      <c r="K55" s="112">
        <f t="shared" si="0"/>
        <v>2</v>
      </c>
      <c r="L55" s="116">
        <f>INT(M55)</f>
        <v>59365</v>
      </c>
      <c r="M55">
        <v>59365.5</v>
      </c>
      <c r="O55">
        <f t="shared" ref="O55:O86" si="1">50-B55</f>
        <v>36</v>
      </c>
      <c r="P55">
        <f t="shared" ref="P55:P86" si="2">50-C55</f>
        <v>5</v>
      </c>
      <c r="Q55">
        <f t="shared" ref="Q55:Q86" si="3">50-D55</f>
        <v>22</v>
      </c>
      <c r="R55">
        <f t="shared" ref="R55:R86" si="4">50-E55</f>
        <v>28</v>
      </c>
      <c r="S55">
        <f t="shared" ref="S55:S86" si="5">50-F55</f>
        <v>47</v>
      </c>
      <c r="T55">
        <f t="shared" ref="T55:T86" si="6">50-G55</f>
        <v>43</v>
      </c>
      <c r="U55">
        <f t="shared" ref="U55:U86" si="7">50-H55</f>
        <v>40</v>
      </c>
      <c r="V55">
        <f t="shared" ref="V55:V86" si="8">50-I55</f>
        <v>26</v>
      </c>
      <c r="W55">
        <f t="shared" ref="W55:X70" si="9">50-J55</f>
        <v>25</v>
      </c>
      <c r="X55">
        <f>50-K55</f>
        <v>48</v>
      </c>
      <c r="Y55">
        <f>L55</f>
        <v>59365</v>
      </c>
    </row>
    <row r="56" spans="1:25" x14ac:dyDescent="0.3">
      <c r="A56" t="s">
        <v>213</v>
      </c>
      <c r="B56" s="108">
        <f t="shared" si="0"/>
        <v>14</v>
      </c>
      <c r="C56" s="112">
        <f t="shared" si="0"/>
        <v>45</v>
      </c>
      <c r="D56" s="112">
        <f t="shared" si="0"/>
        <v>28</v>
      </c>
      <c r="E56" s="108">
        <f t="shared" si="0"/>
        <v>22</v>
      </c>
      <c r="F56" s="112">
        <f t="shared" si="0"/>
        <v>3</v>
      </c>
      <c r="G56" s="108">
        <f t="shared" si="0"/>
        <v>7</v>
      </c>
      <c r="H56" s="108">
        <f t="shared" si="0"/>
        <v>10</v>
      </c>
      <c r="I56" s="112">
        <f t="shared" si="0"/>
        <v>24</v>
      </c>
      <c r="J56" s="112">
        <f t="shared" si="0"/>
        <v>25</v>
      </c>
      <c r="K56" s="112">
        <f t="shared" si="0"/>
        <v>2</v>
      </c>
      <c r="L56" s="116">
        <f t="shared" ref="L56:L103" si="10">INT(M56)</f>
        <v>70338</v>
      </c>
      <c r="M56">
        <v>70338</v>
      </c>
      <c r="O56">
        <f t="shared" si="1"/>
        <v>36</v>
      </c>
      <c r="P56">
        <f t="shared" si="2"/>
        <v>5</v>
      </c>
      <c r="Q56">
        <f t="shared" si="3"/>
        <v>22</v>
      </c>
      <c r="R56">
        <f t="shared" si="4"/>
        <v>28</v>
      </c>
      <c r="S56">
        <f t="shared" si="5"/>
        <v>47</v>
      </c>
      <c r="T56">
        <f t="shared" si="6"/>
        <v>43</v>
      </c>
      <c r="U56">
        <f t="shared" si="7"/>
        <v>40</v>
      </c>
      <c r="V56">
        <f t="shared" si="8"/>
        <v>26</v>
      </c>
      <c r="W56">
        <f t="shared" si="9"/>
        <v>25</v>
      </c>
      <c r="X56">
        <f t="shared" si="9"/>
        <v>48</v>
      </c>
      <c r="Y56">
        <f t="shared" ref="Y56:Y103" si="11">L56</f>
        <v>70338</v>
      </c>
    </row>
    <row r="57" spans="1:25" x14ac:dyDescent="0.3">
      <c r="A57" t="s">
        <v>215</v>
      </c>
      <c r="B57" s="108">
        <f t="shared" si="0"/>
        <v>14</v>
      </c>
      <c r="C57" s="112">
        <f t="shared" si="0"/>
        <v>45</v>
      </c>
      <c r="D57" s="112">
        <f t="shared" si="0"/>
        <v>9</v>
      </c>
      <c r="E57" s="108">
        <f t="shared" si="0"/>
        <v>9</v>
      </c>
      <c r="F57" s="112">
        <f t="shared" si="0"/>
        <v>3</v>
      </c>
      <c r="G57" s="108">
        <f t="shared" si="0"/>
        <v>7</v>
      </c>
      <c r="H57" s="108">
        <f t="shared" si="0"/>
        <v>10</v>
      </c>
      <c r="I57" s="112">
        <f t="shared" si="0"/>
        <v>24</v>
      </c>
      <c r="J57" s="112">
        <f t="shared" si="0"/>
        <v>25</v>
      </c>
      <c r="K57" s="112">
        <f t="shared" si="0"/>
        <v>2</v>
      </c>
      <c r="L57" s="116">
        <f t="shared" si="10"/>
        <v>68600</v>
      </c>
      <c r="M57">
        <v>68600</v>
      </c>
      <c r="O57">
        <f t="shared" si="1"/>
        <v>36</v>
      </c>
      <c r="P57">
        <f t="shared" si="2"/>
        <v>5</v>
      </c>
      <c r="Q57">
        <f t="shared" si="3"/>
        <v>41</v>
      </c>
      <c r="R57">
        <f t="shared" si="4"/>
        <v>41</v>
      </c>
      <c r="S57">
        <f t="shared" si="5"/>
        <v>47</v>
      </c>
      <c r="T57">
        <f t="shared" si="6"/>
        <v>43</v>
      </c>
      <c r="U57">
        <f t="shared" si="7"/>
        <v>40</v>
      </c>
      <c r="V57">
        <f t="shared" si="8"/>
        <v>26</v>
      </c>
      <c r="W57">
        <f t="shared" si="9"/>
        <v>25</v>
      </c>
      <c r="X57">
        <f t="shared" si="9"/>
        <v>48</v>
      </c>
      <c r="Y57">
        <f t="shared" si="11"/>
        <v>68600</v>
      </c>
    </row>
    <row r="58" spans="1:25" x14ac:dyDescent="0.3">
      <c r="A58" t="s">
        <v>217</v>
      </c>
      <c r="B58" s="108">
        <f t="shared" si="0"/>
        <v>14</v>
      </c>
      <c r="C58" s="112">
        <f t="shared" si="0"/>
        <v>23</v>
      </c>
      <c r="D58" s="112">
        <f t="shared" si="0"/>
        <v>9</v>
      </c>
      <c r="E58" s="108">
        <f t="shared" si="0"/>
        <v>9</v>
      </c>
      <c r="F58" s="112">
        <f t="shared" si="0"/>
        <v>3</v>
      </c>
      <c r="G58" s="108">
        <f t="shared" si="0"/>
        <v>7</v>
      </c>
      <c r="H58" s="108">
        <f t="shared" si="0"/>
        <v>10</v>
      </c>
      <c r="I58" s="112">
        <f t="shared" si="0"/>
        <v>24</v>
      </c>
      <c r="J58" s="112">
        <f t="shared" si="0"/>
        <v>25</v>
      </c>
      <c r="K58" s="112">
        <f t="shared" si="0"/>
        <v>2</v>
      </c>
      <c r="L58" s="116">
        <f t="shared" si="10"/>
        <v>70950</v>
      </c>
      <c r="M58">
        <v>70950</v>
      </c>
      <c r="O58">
        <f t="shared" si="1"/>
        <v>36</v>
      </c>
      <c r="P58">
        <f t="shared" si="2"/>
        <v>27</v>
      </c>
      <c r="Q58">
        <f t="shared" si="3"/>
        <v>41</v>
      </c>
      <c r="R58">
        <f t="shared" si="4"/>
        <v>41</v>
      </c>
      <c r="S58">
        <f t="shared" si="5"/>
        <v>47</v>
      </c>
      <c r="T58">
        <f t="shared" si="6"/>
        <v>43</v>
      </c>
      <c r="U58">
        <f t="shared" si="7"/>
        <v>40</v>
      </c>
      <c r="V58">
        <f t="shared" si="8"/>
        <v>26</v>
      </c>
      <c r="W58">
        <f t="shared" si="9"/>
        <v>25</v>
      </c>
      <c r="X58">
        <f t="shared" si="9"/>
        <v>48</v>
      </c>
      <c r="Y58">
        <f t="shared" si="11"/>
        <v>70950</v>
      </c>
    </row>
    <row r="59" spans="1:25" x14ac:dyDescent="0.3">
      <c r="A59" t="s">
        <v>218</v>
      </c>
      <c r="B59" s="108">
        <f t="shared" si="0"/>
        <v>14</v>
      </c>
      <c r="C59" s="112">
        <f t="shared" si="0"/>
        <v>23</v>
      </c>
      <c r="D59" s="112">
        <f t="shared" si="0"/>
        <v>9</v>
      </c>
      <c r="E59" s="108">
        <f t="shared" si="0"/>
        <v>9</v>
      </c>
      <c r="F59" s="112">
        <f t="shared" si="0"/>
        <v>3</v>
      </c>
      <c r="G59" s="108">
        <f t="shared" si="0"/>
        <v>7</v>
      </c>
      <c r="H59" s="108">
        <f t="shared" si="0"/>
        <v>10</v>
      </c>
      <c r="I59" s="112">
        <f t="shared" si="0"/>
        <v>24</v>
      </c>
      <c r="J59" s="112">
        <f t="shared" si="0"/>
        <v>25</v>
      </c>
      <c r="K59" s="112">
        <f t="shared" si="0"/>
        <v>2</v>
      </c>
      <c r="L59" s="116">
        <f t="shared" si="10"/>
        <v>59900</v>
      </c>
      <c r="M59">
        <v>59900</v>
      </c>
      <c r="O59">
        <f t="shared" si="1"/>
        <v>36</v>
      </c>
      <c r="P59">
        <f t="shared" si="2"/>
        <v>27</v>
      </c>
      <c r="Q59">
        <f t="shared" si="3"/>
        <v>41</v>
      </c>
      <c r="R59">
        <f t="shared" si="4"/>
        <v>41</v>
      </c>
      <c r="S59">
        <f t="shared" si="5"/>
        <v>47</v>
      </c>
      <c r="T59">
        <f t="shared" si="6"/>
        <v>43</v>
      </c>
      <c r="U59">
        <f t="shared" si="7"/>
        <v>40</v>
      </c>
      <c r="V59">
        <f t="shared" si="8"/>
        <v>26</v>
      </c>
      <c r="W59">
        <f t="shared" si="9"/>
        <v>25</v>
      </c>
      <c r="X59">
        <f t="shared" si="9"/>
        <v>48</v>
      </c>
      <c r="Y59">
        <f t="shared" si="11"/>
        <v>59900</v>
      </c>
    </row>
    <row r="60" spans="1:25" x14ac:dyDescent="0.3">
      <c r="A60" t="s">
        <v>220</v>
      </c>
      <c r="B60" s="108">
        <f t="shared" si="0"/>
        <v>14</v>
      </c>
      <c r="C60" s="112">
        <f t="shared" si="0"/>
        <v>19</v>
      </c>
      <c r="D60" s="112">
        <f t="shared" si="0"/>
        <v>9</v>
      </c>
      <c r="E60" s="108">
        <f t="shared" si="0"/>
        <v>22</v>
      </c>
      <c r="F60" s="112">
        <f t="shared" si="0"/>
        <v>3</v>
      </c>
      <c r="G60" s="108">
        <f t="shared" si="0"/>
        <v>7</v>
      </c>
      <c r="H60" s="108">
        <f t="shared" si="0"/>
        <v>10</v>
      </c>
      <c r="I60" s="112">
        <f t="shared" si="0"/>
        <v>24</v>
      </c>
      <c r="J60" s="112">
        <f t="shared" si="0"/>
        <v>25</v>
      </c>
      <c r="K60" s="112">
        <f t="shared" si="0"/>
        <v>2</v>
      </c>
      <c r="L60" s="116">
        <f t="shared" si="10"/>
        <v>86800</v>
      </c>
      <c r="M60">
        <v>86800</v>
      </c>
      <c r="O60">
        <f t="shared" si="1"/>
        <v>36</v>
      </c>
      <c r="P60">
        <f t="shared" si="2"/>
        <v>31</v>
      </c>
      <c r="Q60">
        <f t="shared" si="3"/>
        <v>41</v>
      </c>
      <c r="R60">
        <f t="shared" si="4"/>
        <v>28</v>
      </c>
      <c r="S60">
        <f t="shared" si="5"/>
        <v>47</v>
      </c>
      <c r="T60">
        <f t="shared" si="6"/>
        <v>43</v>
      </c>
      <c r="U60">
        <f t="shared" si="7"/>
        <v>40</v>
      </c>
      <c r="V60">
        <f t="shared" si="8"/>
        <v>26</v>
      </c>
      <c r="W60">
        <f t="shared" si="9"/>
        <v>25</v>
      </c>
      <c r="X60">
        <f t="shared" si="9"/>
        <v>48</v>
      </c>
      <c r="Y60">
        <f t="shared" si="11"/>
        <v>86800</v>
      </c>
    </row>
    <row r="61" spans="1:25" x14ac:dyDescent="0.3">
      <c r="A61" t="s">
        <v>221</v>
      </c>
      <c r="B61" s="108">
        <f t="shared" si="0"/>
        <v>14</v>
      </c>
      <c r="C61" s="112">
        <f t="shared" si="0"/>
        <v>23</v>
      </c>
      <c r="D61" s="112">
        <f t="shared" si="0"/>
        <v>9</v>
      </c>
      <c r="E61" s="108">
        <f t="shared" si="0"/>
        <v>9</v>
      </c>
      <c r="F61" s="112">
        <f t="shared" si="0"/>
        <v>3</v>
      </c>
      <c r="G61" s="108">
        <f t="shared" si="0"/>
        <v>7</v>
      </c>
      <c r="H61" s="108">
        <f t="shared" si="0"/>
        <v>10</v>
      </c>
      <c r="I61" s="112">
        <f t="shared" si="0"/>
        <v>24</v>
      </c>
      <c r="J61" s="112">
        <f t="shared" si="0"/>
        <v>25</v>
      </c>
      <c r="K61" s="112">
        <f t="shared" si="0"/>
        <v>2</v>
      </c>
      <c r="L61" s="116">
        <f t="shared" si="10"/>
        <v>94554</v>
      </c>
      <c r="M61">
        <v>94554.5</v>
      </c>
      <c r="O61">
        <f t="shared" si="1"/>
        <v>36</v>
      </c>
      <c r="P61">
        <f t="shared" si="2"/>
        <v>27</v>
      </c>
      <c r="Q61">
        <f t="shared" si="3"/>
        <v>41</v>
      </c>
      <c r="R61">
        <f t="shared" si="4"/>
        <v>41</v>
      </c>
      <c r="S61">
        <f t="shared" si="5"/>
        <v>47</v>
      </c>
      <c r="T61">
        <f t="shared" si="6"/>
        <v>43</v>
      </c>
      <c r="U61">
        <f t="shared" si="7"/>
        <v>40</v>
      </c>
      <c r="V61">
        <f t="shared" si="8"/>
        <v>26</v>
      </c>
      <c r="W61">
        <f t="shared" si="9"/>
        <v>25</v>
      </c>
      <c r="X61">
        <f t="shared" si="9"/>
        <v>48</v>
      </c>
      <c r="Y61">
        <f t="shared" si="11"/>
        <v>94554</v>
      </c>
    </row>
    <row r="62" spans="1:25" x14ac:dyDescent="0.3">
      <c r="A62" t="s">
        <v>222</v>
      </c>
      <c r="B62" s="108">
        <f t="shared" si="0"/>
        <v>14</v>
      </c>
      <c r="C62" s="112">
        <f t="shared" si="0"/>
        <v>23</v>
      </c>
      <c r="D62" s="112">
        <f t="shared" si="0"/>
        <v>9</v>
      </c>
      <c r="E62" s="108">
        <f t="shared" si="0"/>
        <v>9</v>
      </c>
      <c r="F62" s="112">
        <f t="shared" si="0"/>
        <v>3</v>
      </c>
      <c r="G62" s="108">
        <f t="shared" si="0"/>
        <v>7</v>
      </c>
      <c r="H62" s="108">
        <f t="shared" si="0"/>
        <v>10</v>
      </c>
      <c r="I62" s="112">
        <f t="shared" si="0"/>
        <v>24</v>
      </c>
      <c r="J62" s="112">
        <f t="shared" si="0"/>
        <v>25</v>
      </c>
      <c r="K62" s="112">
        <f t="shared" si="0"/>
        <v>2</v>
      </c>
      <c r="L62" s="116">
        <f t="shared" si="10"/>
        <v>79494</v>
      </c>
      <c r="M62">
        <v>79494.5</v>
      </c>
      <c r="O62">
        <f t="shared" si="1"/>
        <v>36</v>
      </c>
      <c r="P62">
        <f t="shared" si="2"/>
        <v>27</v>
      </c>
      <c r="Q62">
        <f t="shared" si="3"/>
        <v>41</v>
      </c>
      <c r="R62">
        <f t="shared" si="4"/>
        <v>41</v>
      </c>
      <c r="S62">
        <f t="shared" si="5"/>
        <v>47</v>
      </c>
      <c r="T62">
        <f t="shared" si="6"/>
        <v>43</v>
      </c>
      <c r="U62">
        <f t="shared" si="7"/>
        <v>40</v>
      </c>
      <c r="V62">
        <f t="shared" si="8"/>
        <v>26</v>
      </c>
      <c r="W62">
        <f t="shared" si="9"/>
        <v>25</v>
      </c>
      <c r="X62">
        <f t="shared" si="9"/>
        <v>48</v>
      </c>
      <c r="Y62">
        <f t="shared" si="11"/>
        <v>79494</v>
      </c>
    </row>
    <row r="63" spans="1:25" x14ac:dyDescent="0.3">
      <c r="A63" t="s">
        <v>223</v>
      </c>
      <c r="B63" s="108">
        <f t="shared" si="0"/>
        <v>14</v>
      </c>
      <c r="C63" s="112">
        <f t="shared" si="0"/>
        <v>19</v>
      </c>
      <c r="D63" s="112">
        <f t="shared" si="0"/>
        <v>9</v>
      </c>
      <c r="E63" s="108">
        <f t="shared" si="0"/>
        <v>1</v>
      </c>
      <c r="F63" s="112">
        <f t="shared" si="0"/>
        <v>3</v>
      </c>
      <c r="G63" s="108">
        <f t="shared" si="0"/>
        <v>7</v>
      </c>
      <c r="H63" s="108">
        <f t="shared" si="0"/>
        <v>10</v>
      </c>
      <c r="I63" s="112">
        <f t="shared" si="0"/>
        <v>24</v>
      </c>
      <c r="J63" s="112">
        <f t="shared" si="0"/>
        <v>25</v>
      </c>
      <c r="K63" s="112">
        <f t="shared" si="0"/>
        <v>2</v>
      </c>
      <c r="L63" s="116">
        <f t="shared" si="10"/>
        <v>86800</v>
      </c>
      <c r="M63">
        <v>86800</v>
      </c>
      <c r="O63">
        <f t="shared" si="1"/>
        <v>36</v>
      </c>
      <c r="P63">
        <f t="shared" si="2"/>
        <v>31</v>
      </c>
      <c r="Q63">
        <f t="shared" si="3"/>
        <v>41</v>
      </c>
      <c r="R63">
        <f t="shared" si="4"/>
        <v>49</v>
      </c>
      <c r="S63">
        <f t="shared" si="5"/>
        <v>47</v>
      </c>
      <c r="T63">
        <f t="shared" si="6"/>
        <v>43</v>
      </c>
      <c r="U63">
        <f t="shared" si="7"/>
        <v>40</v>
      </c>
      <c r="V63">
        <f t="shared" si="8"/>
        <v>26</v>
      </c>
      <c r="W63">
        <f t="shared" si="9"/>
        <v>25</v>
      </c>
      <c r="X63">
        <f t="shared" si="9"/>
        <v>48</v>
      </c>
      <c r="Y63">
        <f t="shared" si="11"/>
        <v>86800</v>
      </c>
    </row>
    <row r="64" spans="1:25" x14ac:dyDescent="0.3">
      <c r="A64" t="s">
        <v>224</v>
      </c>
      <c r="B64" s="108">
        <f t="shared" si="0"/>
        <v>14</v>
      </c>
      <c r="C64" s="112">
        <f t="shared" si="0"/>
        <v>16</v>
      </c>
      <c r="D64" s="112">
        <f t="shared" si="0"/>
        <v>9</v>
      </c>
      <c r="E64" s="108">
        <f t="shared" si="0"/>
        <v>22</v>
      </c>
      <c r="F64" s="112">
        <f t="shared" si="0"/>
        <v>3</v>
      </c>
      <c r="G64" s="108">
        <f t="shared" si="0"/>
        <v>7</v>
      </c>
      <c r="H64" s="108">
        <f t="shared" si="0"/>
        <v>10</v>
      </c>
      <c r="I64" s="112">
        <f t="shared" si="0"/>
        <v>24</v>
      </c>
      <c r="J64" s="112">
        <f t="shared" si="0"/>
        <v>25</v>
      </c>
      <c r="K64" s="112">
        <f t="shared" si="0"/>
        <v>2</v>
      </c>
      <c r="L64" s="116">
        <f t="shared" si="10"/>
        <v>86499</v>
      </c>
      <c r="M64">
        <v>86499.5</v>
      </c>
      <c r="O64">
        <f t="shared" si="1"/>
        <v>36</v>
      </c>
      <c r="P64">
        <f t="shared" si="2"/>
        <v>34</v>
      </c>
      <c r="Q64">
        <f t="shared" si="3"/>
        <v>41</v>
      </c>
      <c r="R64">
        <f t="shared" si="4"/>
        <v>28</v>
      </c>
      <c r="S64">
        <f t="shared" si="5"/>
        <v>47</v>
      </c>
      <c r="T64">
        <f t="shared" si="6"/>
        <v>43</v>
      </c>
      <c r="U64">
        <f t="shared" si="7"/>
        <v>40</v>
      </c>
      <c r="V64">
        <f t="shared" si="8"/>
        <v>26</v>
      </c>
      <c r="W64">
        <f t="shared" si="9"/>
        <v>25</v>
      </c>
      <c r="X64">
        <f t="shared" si="9"/>
        <v>48</v>
      </c>
      <c r="Y64">
        <f t="shared" si="11"/>
        <v>86499</v>
      </c>
    </row>
    <row r="65" spans="1:25" x14ac:dyDescent="0.3">
      <c r="A65" t="s">
        <v>226</v>
      </c>
      <c r="B65" s="108">
        <f t="shared" si="0"/>
        <v>14</v>
      </c>
      <c r="C65" s="112">
        <f t="shared" si="0"/>
        <v>19</v>
      </c>
      <c r="D65" s="112">
        <f t="shared" si="0"/>
        <v>9</v>
      </c>
      <c r="E65" s="108">
        <f t="shared" si="0"/>
        <v>22</v>
      </c>
      <c r="F65" s="112">
        <f t="shared" si="0"/>
        <v>3</v>
      </c>
      <c r="G65" s="108">
        <f t="shared" si="0"/>
        <v>7</v>
      </c>
      <c r="H65" s="108">
        <f t="shared" si="0"/>
        <v>10</v>
      </c>
      <c r="I65" s="112">
        <f t="shared" si="0"/>
        <v>24</v>
      </c>
      <c r="J65" s="112">
        <f t="shared" si="0"/>
        <v>25</v>
      </c>
      <c r="K65" s="112">
        <f t="shared" si="0"/>
        <v>2</v>
      </c>
      <c r="L65" s="116">
        <f t="shared" si="10"/>
        <v>88050</v>
      </c>
      <c r="M65">
        <v>88050</v>
      </c>
      <c r="O65">
        <f t="shared" si="1"/>
        <v>36</v>
      </c>
      <c r="P65">
        <f t="shared" si="2"/>
        <v>31</v>
      </c>
      <c r="Q65">
        <f t="shared" si="3"/>
        <v>41</v>
      </c>
      <c r="R65">
        <f t="shared" si="4"/>
        <v>28</v>
      </c>
      <c r="S65">
        <f t="shared" si="5"/>
        <v>47</v>
      </c>
      <c r="T65">
        <f t="shared" si="6"/>
        <v>43</v>
      </c>
      <c r="U65">
        <f t="shared" si="7"/>
        <v>40</v>
      </c>
      <c r="V65">
        <f t="shared" si="8"/>
        <v>26</v>
      </c>
      <c r="W65">
        <f t="shared" si="9"/>
        <v>25</v>
      </c>
      <c r="X65">
        <f t="shared" si="9"/>
        <v>48</v>
      </c>
      <c r="Y65">
        <f t="shared" si="11"/>
        <v>88050</v>
      </c>
    </row>
    <row r="66" spans="1:25" x14ac:dyDescent="0.3">
      <c r="A66" t="s">
        <v>228</v>
      </c>
      <c r="B66" s="108">
        <f t="shared" si="0"/>
        <v>14</v>
      </c>
      <c r="C66" s="112">
        <f t="shared" si="0"/>
        <v>3</v>
      </c>
      <c r="D66" s="112">
        <f t="shared" si="0"/>
        <v>9</v>
      </c>
      <c r="E66" s="108">
        <f t="shared" si="0"/>
        <v>1</v>
      </c>
      <c r="F66" s="112">
        <f t="shared" si="0"/>
        <v>3</v>
      </c>
      <c r="G66" s="108">
        <f t="shared" si="0"/>
        <v>7</v>
      </c>
      <c r="H66" s="108">
        <f t="shared" si="0"/>
        <v>10</v>
      </c>
      <c r="I66" s="112">
        <f t="shared" si="0"/>
        <v>24</v>
      </c>
      <c r="J66" s="112">
        <f t="shared" si="0"/>
        <v>25</v>
      </c>
      <c r="K66" s="112">
        <f t="shared" si="0"/>
        <v>2</v>
      </c>
      <c r="L66" s="116">
        <f t="shared" si="10"/>
        <v>116295</v>
      </c>
      <c r="M66">
        <v>116295</v>
      </c>
      <c r="O66">
        <f t="shared" si="1"/>
        <v>36</v>
      </c>
      <c r="P66">
        <f t="shared" si="2"/>
        <v>47</v>
      </c>
      <c r="Q66">
        <f t="shared" si="3"/>
        <v>41</v>
      </c>
      <c r="R66">
        <f t="shared" si="4"/>
        <v>49</v>
      </c>
      <c r="S66">
        <f t="shared" si="5"/>
        <v>47</v>
      </c>
      <c r="T66">
        <f t="shared" si="6"/>
        <v>43</v>
      </c>
      <c r="U66">
        <f t="shared" si="7"/>
        <v>40</v>
      </c>
      <c r="V66">
        <f t="shared" si="8"/>
        <v>26</v>
      </c>
      <c r="W66">
        <f t="shared" si="9"/>
        <v>25</v>
      </c>
      <c r="X66">
        <f t="shared" si="9"/>
        <v>48</v>
      </c>
      <c r="Y66">
        <f t="shared" si="11"/>
        <v>116295</v>
      </c>
    </row>
    <row r="67" spans="1:25" x14ac:dyDescent="0.3">
      <c r="A67" t="s">
        <v>229</v>
      </c>
      <c r="B67" s="108">
        <f t="shared" si="0"/>
        <v>14</v>
      </c>
      <c r="C67" s="112">
        <f t="shared" si="0"/>
        <v>16</v>
      </c>
      <c r="D67" s="112">
        <f t="shared" si="0"/>
        <v>25</v>
      </c>
      <c r="E67" s="108">
        <f t="shared" si="0"/>
        <v>22</v>
      </c>
      <c r="F67" s="112">
        <f t="shared" si="0"/>
        <v>3</v>
      </c>
      <c r="G67" s="108">
        <f t="shared" si="0"/>
        <v>7</v>
      </c>
      <c r="H67" s="108">
        <f t="shared" si="0"/>
        <v>10</v>
      </c>
      <c r="I67" s="112">
        <f t="shared" si="0"/>
        <v>24</v>
      </c>
      <c r="J67" s="112">
        <f t="shared" si="0"/>
        <v>25</v>
      </c>
      <c r="K67" s="112">
        <f t="shared" si="0"/>
        <v>2</v>
      </c>
      <c r="L67" s="116">
        <f t="shared" si="10"/>
        <v>113265</v>
      </c>
      <c r="M67">
        <v>113265</v>
      </c>
      <c r="O67">
        <f t="shared" si="1"/>
        <v>36</v>
      </c>
      <c r="P67">
        <f t="shared" si="2"/>
        <v>34</v>
      </c>
      <c r="Q67">
        <f t="shared" si="3"/>
        <v>25</v>
      </c>
      <c r="R67">
        <f t="shared" si="4"/>
        <v>28</v>
      </c>
      <c r="S67">
        <f t="shared" si="5"/>
        <v>47</v>
      </c>
      <c r="T67">
        <f t="shared" si="6"/>
        <v>43</v>
      </c>
      <c r="U67">
        <f t="shared" si="7"/>
        <v>40</v>
      </c>
      <c r="V67">
        <f t="shared" si="8"/>
        <v>26</v>
      </c>
      <c r="W67">
        <f t="shared" si="9"/>
        <v>25</v>
      </c>
      <c r="X67">
        <f t="shared" si="9"/>
        <v>48</v>
      </c>
      <c r="Y67">
        <f t="shared" si="11"/>
        <v>113265</v>
      </c>
    </row>
    <row r="68" spans="1:25" x14ac:dyDescent="0.3">
      <c r="A68" t="s">
        <v>230</v>
      </c>
      <c r="B68" s="108">
        <f t="shared" si="0"/>
        <v>14</v>
      </c>
      <c r="C68" s="112">
        <f t="shared" si="0"/>
        <v>19</v>
      </c>
      <c r="D68" s="112">
        <f t="shared" si="0"/>
        <v>9</v>
      </c>
      <c r="E68" s="108">
        <f t="shared" si="0"/>
        <v>1</v>
      </c>
      <c r="F68" s="112">
        <f t="shared" si="0"/>
        <v>3</v>
      </c>
      <c r="G68" s="108">
        <f t="shared" si="0"/>
        <v>7</v>
      </c>
      <c r="H68" s="108">
        <f t="shared" si="0"/>
        <v>1</v>
      </c>
      <c r="I68" s="112">
        <f t="shared" si="0"/>
        <v>24</v>
      </c>
      <c r="J68" s="112">
        <f t="shared" si="0"/>
        <v>25</v>
      </c>
      <c r="K68" s="112">
        <f t="shared" si="0"/>
        <v>2</v>
      </c>
      <c r="L68" s="116">
        <f t="shared" si="10"/>
        <v>111395</v>
      </c>
      <c r="M68">
        <v>111395</v>
      </c>
      <c r="O68">
        <f t="shared" si="1"/>
        <v>36</v>
      </c>
      <c r="P68">
        <f t="shared" si="2"/>
        <v>31</v>
      </c>
      <c r="Q68">
        <f t="shared" si="3"/>
        <v>41</v>
      </c>
      <c r="R68">
        <f t="shared" si="4"/>
        <v>49</v>
      </c>
      <c r="S68">
        <f t="shared" si="5"/>
        <v>47</v>
      </c>
      <c r="T68">
        <f t="shared" si="6"/>
        <v>43</v>
      </c>
      <c r="U68">
        <f t="shared" si="7"/>
        <v>49</v>
      </c>
      <c r="V68">
        <f t="shared" si="8"/>
        <v>26</v>
      </c>
      <c r="W68">
        <f t="shared" si="9"/>
        <v>25</v>
      </c>
      <c r="X68">
        <f t="shared" si="9"/>
        <v>48</v>
      </c>
      <c r="Y68">
        <f t="shared" si="11"/>
        <v>111395</v>
      </c>
    </row>
    <row r="69" spans="1:25" x14ac:dyDescent="0.3">
      <c r="A69" t="s">
        <v>231</v>
      </c>
      <c r="B69" s="108">
        <f t="shared" si="0"/>
        <v>14</v>
      </c>
      <c r="C69" s="112">
        <f t="shared" si="0"/>
        <v>3</v>
      </c>
      <c r="D69" s="112">
        <f t="shared" si="0"/>
        <v>9</v>
      </c>
      <c r="E69" s="108">
        <f t="shared" si="0"/>
        <v>1</v>
      </c>
      <c r="F69" s="112">
        <f t="shared" si="0"/>
        <v>3</v>
      </c>
      <c r="G69" s="108">
        <f t="shared" si="0"/>
        <v>7</v>
      </c>
      <c r="H69" s="108">
        <f t="shared" si="0"/>
        <v>10</v>
      </c>
      <c r="I69" s="112">
        <f t="shared" si="0"/>
        <v>24</v>
      </c>
      <c r="J69" s="112">
        <f t="shared" si="0"/>
        <v>25</v>
      </c>
      <c r="K69" s="112">
        <f t="shared" si="0"/>
        <v>2</v>
      </c>
      <c r="L69" s="116">
        <f t="shared" si="10"/>
        <v>116800</v>
      </c>
      <c r="M69">
        <v>116800</v>
      </c>
      <c r="O69">
        <f t="shared" si="1"/>
        <v>36</v>
      </c>
      <c r="P69">
        <f t="shared" si="2"/>
        <v>47</v>
      </c>
      <c r="Q69">
        <f t="shared" si="3"/>
        <v>41</v>
      </c>
      <c r="R69">
        <f t="shared" si="4"/>
        <v>49</v>
      </c>
      <c r="S69">
        <f t="shared" si="5"/>
        <v>47</v>
      </c>
      <c r="T69">
        <f t="shared" si="6"/>
        <v>43</v>
      </c>
      <c r="U69">
        <f t="shared" si="7"/>
        <v>40</v>
      </c>
      <c r="V69">
        <f t="shared" si="8"/>
        <v>26</v>
      </c>
      <c r="W69">
        <f t="shared" si="9"/>
        <v>25</v>
      </c>
      <c r="X69">
        <f t="shared" si="9"/>
        <v>48</v>
      </c>
      <c r="Y69">
        <f t="shared" si="11"/>
        <v>116800</v>
      </c>
    </row>
    <row r="70" spans="1:25" x14ac:dyDescent="0.3">
      <c r="A70" t="s">
        <v>232</v>
      </c>
      <c r="B70" s="108">
        <f t="shared" si="0"/>
        <v>14</v>
      </c>
      <c r="C70" s="112">
        <f t="shared" si="0"/>
        <v>3</v>
      </c>
      <c r="D70" s="112">
        <f t="shared" si="0"/>
        <v>5</v>
      </c>
      <c r="E70" s="108">
        <f t="shared" si="0"/>
        <v>1</v>
      </c>
      <c r="F70" s="112">
        <f t="shared" si="0"/>
        <v>3</v>
      </c>
      <c r="G70" s="108">
        <f t="shared" si="0"/>
        <v>7</v>
      </c>
      <c r="H70" s="108">
        <f t="shared" si="0"/>
        <v>10</v>
      </c>
      <c r="I70" s="112">
        <f t="shared" si="0"/>
        <v>24</v>
      </c>
      <c r="J70" s="112">
        <f t="shared" si="0"/>
        <v>25</v>
      </c>
      <c r="K70" s="112">
        <f t="shared" si="0"/>
        <v>2</v>
      </c>
      <c r="L70" s="116">
        <f t="shared" si="10"/>
        <v>115750</v>
      </c>
      <c r="M70">
        <v>115750</v>
      </c>
      <c r="O70">
        <f t="shared" si="1"/>
        <v>36</v>
      </c>
      <c r="P70">
        <f t="shared" si="2"/>
        <v>47</v>
      </c>
      <c r="Q70">
        <f t="shared" si="3"/>
        <v>45</v>
      </c>
      <c r="R70">
        <f t="shared" si="4"/>
        <v>49</v>
      </c>
      <c r="S70">
        <f t="shared" si="5"/>
        <v>47</v>
      </c>
      <c r="T70">
        <f t="shared" si="6"/>
        <v>43</v>
      </c>
      <c r="U70">
        <f t="shared" si="7"/>
        <v>40</v>
      </c>
      <c r="V70">
        <f t="shared" si="8"/>
        <v>26</v>
      </c>
      <c r="W70">
        <f t="shared" si="9"/>
        <v>25</v>
      </c>
      <c r="X70">
        <f t="shared" si="9"/>
        <v>48</v>
      </c>
      <c r="Y70">
        <f t="shared" si="11"/>
        <v>115750</v>
      </c>
    </row>
    <row r="71" spans="1:25" x14ac:dyDescent="0.3">
      <c r="A71" t="s">
        <v>233</v>
      </c>
      <c r="B71" s="108">
        <f t="shared" ref="B71:K86" si="12">RANK(B19,B$3:B$51,B$1)</f>
        <v>14</v>
      </c>
      <c r="C71" s="112">
        <f t="shared" si="12"/>
        <v>23</v>
      </c>
      <c r="D71" s="112">
        <f t="shared" si="12"/>
        <v>9</v>
      </c>
      <c r="E71" s="108">
        <f t="shared" si="12"/>
        <v>9</v>
      </c>
      <c r="F71" s="112">
        <f t="shared" si="12"/>
        <v>3</v>
      </c>
      <c r="G71" s="108">
        <f t="shared" si="12"/>
        <v>7</v>
      </c>
      <c r="H71" s="108">
        <f t="shared" si="12"/>
        <v>1</v>
      </c>
      <c r="I71" s="112">
        <f t="shared" si="12"/>
        <v>24</v>
      </c>
      <c r="J71" s="112">
        <f t="shared" si="12"/>
        <v>25</v>
      </c>
      <c r="K71" s="112">
        <f t="shared" si="12"/>
        <v>2</v>
      </c>
      <c r="L71" s="116">
        <f t="shared" si="10"/>
        <v>110610</v>
      </c>
      <c r="M71">
        <v>110610</v>
      </c>
      <c r="O71">
        <f t="shared" si="1"/>
        <v>36</v>
      </c>
      <c r="P71">
        <f t="shared" si="2"/>
        <v>27</v>
      </c>
      <c r="Q71">
        <f t="shared" si="3"/>
        <v>41</v>
      </c>
      <c r="R71">
        <f t="shared" si="4"/>
        <v>41</v>
      </c>
      <c r="S71">
        <f t="shared" si="5"/>
        <v>47</v>
      </c>
      <c r="T71">
        <f t="shared" si="6"/>
        <v>43</v>
      </c>
      <c r="U71">
        <f t="shared" si="7"/>
        <v>49</v>
      </c>
      <c r="V71">
        <f t="shared" si="8"/>
        <v>26</v>
      </c>
      <c r="W71">
        <f t="shared" ref="W71:X95" si="13">50-J71</f>
        <v>25</v>
      </c>
      <c r="X71">
        <f t="shared" si="13"/>
        <v>48</v>
      </c>
      <c r="Y71">
        <f t="shared" si="11"/>
        <v>110610</v>
      </c>
    </row>
    <row r="72" spans="1:25" x14ac:dyDescent="0.3">
      <c r="A72" t="s">
        <v>234</v>
      </c>
      <c r="B72" s="108">
        <f t="shared" si="12"/>
        <v>14</v>
      </c>
      <c r="C72" s="112">
        <f t="shared" si="12"/>
        <v>3</v>
      </c>
      <c r="D72" s="112">
        <f t="shared" si="12"/>
        <v>5</v>
      </c>
      <c r="E72" s="108">
        <f t="shared" si="12"/>
        <v>1</v>
      </c>
      <c r="F72" s="112">
        <f t="shared" si="12"/>
        <v>3</v>
      </c>
      <c r="G72" s="108">
        <f t="shared" si="12"/>
        <v>7</v>
      </c>
      <c r="H72" s="108">
        <f t="shared" si="12"/>
        <v>10</v>
      </c>
      <c r="I72" s="112">
        <f t="shared" si="12"/>
        <v>24</v>
      </c>
      <c r="J72" s="112">
        <f t="shared" si="12"/>
        <v>25</v>
      </c>
      <c r="K72" s="112">
        <f t="shared" si="12"/>
        <v>2</v>
      </c>
      <c r="L72" s="116">
        <f t="shared" si="10"/>
        <v>147361</v>
      </c>
      <c r="M72">
        <v>147361.5</v>
      </c>
      <c r="O72">
        <f t="shared" si="1"/>
        <v>36</v>
      </c>
      <c r="P72">
        <f t="shared" si="2"/>
        <v>47</v>
      </c>
      <c r="Q72">
        <f t="shared" si="3"/>
        <v>45</v>
      </c>
      <c r="R72">
        <f t="shared" si="4"/>
        <v>49</v>
      </c>
      <c r="S72">
        <f t="shared" si="5"/>
        <v>47</v>
      </c>
      <c r="T72">
        <f t="shared" si="6"/>
        <v>43</v>
      </c>
      <c r="U72">
        <f t="shared" si="7"/>
        <v>40</v>
      </c>
      <c r="V72">
        <f t="shared" si="8"/>
        <v>26</v>
      </c>
      <c r="W72">
        <f t="shared" si="13"/>
        <v>25</v>
      </c>
      <c r="X72">
        <f t="shared" si="13"/>
        <v>48</v>
      </c>
      <c r="Y72">
        <f t="shared" si="11"/>
        <v>147361</v>
      </c>
    </row>
    <row r="73" spans="1:25" x14ac:dyDescent="0.3">
      <c r="A73" t="s">
        <v>235</v>
      </c>
      <c r="B73" s="108">
        <f t="shared" si="12"/>
        <v>14</v>
      </c>
      <c r="C73" s="112">
        <f t="shared" si="12"/>
        <v>23</v>
      </c>
      <c r="D73" s="112">
        <f t="shared" si="12"/>
        <v>9</v>
      </c>
      <c r="E73" s="108">
        <f t="shared" si="12"/>
        <v>9</v>
      </c>
      <c r="F73" s="112">
        <f t="shared" si="12"/>
        <v>3</v>
      </c>
      <c r="G73" s="108">
        <f t="shared" si="12"/>
        <v>7</v>
      </c>
      <c r="H73" s="108">
        <f t="shared" si="12"/>
        <v>1</v>
      </c>
      <c r="I73" s="112">
        <f t="shared" si="12"/>
        <v>24</v>
      </c>
      <c r="J73" s="112">
        <f t="shared" si="12"/>
        <v>25</v>
      </c>
      <c r="K73" s="112">
        <f t="shared" si="12"/>
        <v>2</v>
      </c>
      <c r="L73" s="116">
        <f t="shared" si="10"/>
        <v>151050</v>
      </c>
      <c r="M73">
        <v>151050</v>
      </c>
      <c r="O73">
        <f t="shared" si="1"/>
        <v>36</v>
      </c>
      <c r="P73">
        <f t="shared" si="2"/>
        <v>27</v>
      </c>
      <c r="Q73">
        <f t="shared" si="3"/>
        <v>41</v>
      </c>
      <c r="R73">
        <f t="shared" si="4"/>
        <v>41</v>
      </c>
      <c r="S73">
        <f t="shared" si="5"/>
        <v>47</v>
      </c>
      <c r="T73">
        <f t="shared" si="6"/>
        <v>43</v>
      </c>
      <c r="U73">
        <f t="shared" si="7"/>
        <v>49</v>
      </c>
      <c r="V73">
        <f t="shared" si="8"/>
        <v>26</v>
      </c>
      <c r="W73">
        <f t="shared" si="13"/>
        <v>25</v>
      </c>
      <c r="X73">
        <f t="shared" si="13"/>
        <v>48</v>
      </c>
      <c r="Y73">
        <f t="shared" si="11"/>
        <v>151050</v>
      </c>
    </row>
    <row r="74" spans="1:25" x14ac:dyDescent="0.3">
      <c r="A74" t="s">
        <v>236</v>
      </c>
      <c r="B74" s="108">
        <f t="shared" si="12"/>
        <v>14</v>
      </c>
      <c r="C74" s="112">
        <f t="shared" si="12"/>
        <v>3</v>
      </c>
      <c r="D74" s="112">
        <f t="shared" si="12"/>
        <v>5</v>
      </c>
      <c r="E74" s="108">
        <f t="shared" si="12"/>
        <v>1</v>
      </c>
      <c r="F74" s="112">
        <f t="shared" si="12"/>
        <v>3</v>
      </c>
      <c r="G74" s="108">
        <f t="shared" si="12"/>
        <v>7</v>
      </c>
      <c r="H74" s="108">
        <f t="shared" si="12"/>
        <v>10</v>
      </c>
      <c r="I74" s="112">
        <f t="shared" si="12"/>
        <v>24</v>
      </c>
      <c r="J74" s="112">
        <f t="shared" si="12"/>
        <v>25</v>
      </c>
      <c r="K74" s="112">
        <f t="shared" si="12"/>
        <v>2</v>
      </c>
      <c r="L74" s="116">
        <f t="shared" si="10"/>
        <v>117969</v>
      </c>
      <c r="M74">
        <v>117969.5</v>
      </c>
      <c r="O74">
        <f t="shared" si="1"/>
        <v>36</v>
      </c>
      <c r="P74">
        <f t="shared" si="2"/>
        <v>47</v>
      </c>
      <c r="Q74">
        <f t="shared" si="3"/>
        <v>45</v>
      </c>
      <c r="R74">
        <f t="shared" si="4"/>
        <v>49</v>
      </c>
      <c r="S74">
        <f t="shared" si="5"/>
        <v>47</v>
      </c>
      <c r="T74">
        <f t="shared" si="6"/>
        <v>43</v>
      </c>
      <c r="U74">
        <f t="shared" si="7"/>
        <v>40</v>
      </c>
      <c r="V74">
        <f t="shared" si="8"/>
        <v>26</v>
      </c>
      <c r="W74">
        <f t="shared" si="13"/>
        <v>25</v>
      </c>
      <c r="X74">
        <f t="shared" si="13"/>
        <v>48</v>
      </c>
      <c r="Y74">
        <f t="shared" si="11"/>
        <v>117969</v>
      </c>
    </row>
    <row r="75" spans="1:25" x14ac:dyDescent="0.3">
      <c r="A75" t="s">
        <v>237</v>
      </c>
      <c r="B75" s="108">
        <f t="shared" si="12"/>
        <v>14</v>
      </c>
      <c r="C75" s="112">
        <f t="shared" si="12"/>
        <v>3</v>
      </c>
      <c r="D75" s="112">
        <f t="shared" si="12"/>
        <v>5</v>
      </c>
      <c r="E75" s="108">
        <f t="shared" si="12"/>
        <v>1</v>
      </c>
      <c r="F75" s="112">
        <f t="shared" si="12"/>
        <v>3</v>
      </c>
      <c r="G75" s="108">
        <f t="shared" si="12"/>
        <v>7</v>
      </c>
      <c r="H75" s="108">
        <f t="shared" si="12"/>
        <v>10</v>
      </c>
      <c r="I75" s="112">
        <f t="shared" si="12"/>
        <v>24</v>
      </c>
      <c r="J75" s="112">
        <f t="shared" si="12"/>
        <v>25</v>
      </c>
      <c r="K75" s="112">
        <f t="shared" si="12"/>
        <v>2</v>
      </c>
      <c r="L75" s="116">
        <f t="shared" si="10"/>
        <v>153400</v>
      </c>
      <c r="M75">
        <v>153400</v>
      </c>
      <c r="O75">
        <f t="shared" si="1"/>
        <v>36</v>
      </c>
      <c r="P75">
        <f t="shared" si="2"/>
        <v>47</v>
      </c>
      <c r="Q75">
        <f t="shared" si="3"/>
        <v>45</v>
      </c>
      <c r="R75">
        <f t="shared" si="4"/>
        <v>49</v>
      </c>
      <c r="S75">
        <f t="shared" si="5"/>
        <v>47</v>
      </c>
      <c r="T75">
        <f t="shared" si="6"/>
        <v>43</v>
      </c>
      <c r="U75">
        <f t="shared" si="7"/>
        <v>40</v>
      </c>
      <c r="V75">
        <f t="shared" si="8"/>
        <v>26</v>
      </c>
      <c r="W75">
        <f t="shared" si="13"/>
        <v>25</v>
      </c>
      <c r="X75">
        <f t="shared" si="13"/>
        <v>48</v>
      </c>
      <c r="Y75">
        <f t="shared" si="11"/>
        <v>153400</v>
      </c>
    </row>
    <row r="76" spans="1:25" x14ac:dyDescent="0.3">
      <c r="A76" t="s">
        <v>239</v>
      </c>
      <c r="B76" s="108">
        <f t="shared" si="12"/>
        <v>14</v>
      </c>
      <c r="C76" s="112">
        <f t="shared" si="12"/>
        <v>23</v>
      </c>
      <c r="D76" s="112">
        <f t="shared" si="12"/>
        <v>25</v>
      </c>
      <c r="E76" s="108">
        <f t="shared" si="12"/>
        <v>22</v>
      </c>
      <c r="F76" s="112">
        <f t="shared" si="12"/>
        <v>3</v>
      </c>
      <c r="G76" s="108">
        <f t="shared" si="12"/>
        <v>7</v>
      </c>
      <c r="H76" s="108">
        <f t="shared" si="12"/>
        <v>10</v>
      </c>
      <c r="I76" s="112">
        <f t="shared" si="12"/>
        <v>24</v>
      </c>
      <c r="J76" s="112">
        <f t="shared" si="12"/>
        <v>1</v>
      </c>
      <c r="K76" s="112">
        <f t="shared" si="12"/>
        <v>1</v>
      </c>
      <c r="L76" s="116">
        <f t="shared" si="10"/>
        <v>169993</v>
      </c>
      <c r="M76">
        <v>169993.5</v>
      </c>
      <c r="O76">
        <f t="shared" si="1"/>
        <v>36</v>
      </c>
      <c r="P76">
        <f t="shared" si="2"/>
        <v>27</v>
      </c>
      <c r="Q76">
        <f t="shared" si="3"/>
        <v>25</v>
      </c>
      <c r="R76">
        <f t="shared" si="4"/>
        <v>28</v>
      </c>
      <c r="S76">
        <f t="shared" si="5"/>
        <v>47</v>
      </c>
      <c r="T76">
        <f t="shared" si="6"/>
        <v>43</v>
      </c>
      <c r="U76">
        <f t="shared" si="7"/>
        <v>40</v>
      </c>
      <c r="V76">
        <f t="shared" si="8"/>
        <v>26</v>
      </c>
      <c r="W76">
        <f t="shared" si="13"/>
        <v>49</v>
      </c>
      <c r="X76">
        <f t="shared" si="13"/>
        <v>49</v>
      </c>
      <c r="Y76">
        <f t="shared" si="11"/>
        <v>169993</v>
      </c>
    </row>
    <row r="77" spans="1:25" x14ac:dyDescent="0.3">
      <c r="A77" t="s">
        <v>240</v>
      </c>
      <c r="B77" s="108">
        <f t="shared" si="12"/>
        <v>14</v>
      </c>
      <c r="C77" s="112">
        <f t="shared" si="12"/>
        <v>16</v>
      </c>
      <c r="D77" s="112">
        <f t="shared" si="12"/>
        <v>25</v>
      </c>
      <c r="E77" s="108">
        <f t="shared" si="12"/>
        <v>22</v>
      </c>
      <c r="F77" s="112">
        <f t="shared" si="12"/>
        <v>3</v>
      </c>
      <c r="G77" s="108">
        <f t="shared" si="12"/>
        <v>7</v>
      </c>
      <c r="H77" s="108">
        <f t="shared" si="12"/>
        <v>10</v>
      </c>
      <c r="I77" s="112">
        <f t="shared" si="12"/>
        <v>24</v>
      </c>
      <c r="J77" s="112">
        <f t="shared" si="12"/>
        <v>25</v>
      </c>
      <c r="K77" s="112">
        <f t="shared" si="12"/>
        <v>2</v>
      </c>
      <c r="L77" s="116">
        <f t="shared" si="10"/>
        <v>146790</v>
      </c>
      <c r="M77">
        <v>146790</v>
      </c>
      <c r="O77">
        <f t="shared" si="1"/>
        <v>36</v>
      </c>
      <c r="P77">
        <f t="shared" si="2"/>
        <v>34</v>
      </c>
      <c r="Q77">
        <f t="shared" si="3"/>
        <v>25</v>
      </c>
      <c r="R77">
        <f t="shared" si="4"/>
        <v>28</v>
      </c>
      <c r="S77">
        <f t="shared" si="5"/>
        <v>47</v>
      </c>
      <c r="T77">
        <f t="shared" si="6"/>
        <v>43</v>
      </c>
      <c r="U77">
        <f t="shared" si="7"/>
        <v>40</v>
      </c>
      <c r="V77">
        <f t="shared" si="8"/>
        <v>26</v>
      </c>
      <c r="W77">
        <f t="shared" si="13"/>
        <v>25</v>
      </c>
      <c r="X77">
        <f t="shared" si="13"/>
        <v>48</v>
      </c>
      <c r="Y77">
        <f t="shared" si="11"/>
        <v>146790</v>
      </c>
    </row>
    <row r="78" spans="1:25" x14ac:dyDescent="0.3">
      <c r="A78" t="s">
        <v>241</v>
      </c>
      <c r="B78" s="108">
        <f t="shared" si="12"/>
        <v>14</v>
      </c>
      <c r="C78" s="112">
        <f t="shared" si="12"/>
        <v>3</v>
      </c>
      <c r="D78" s="112">
        <f t="shared" si="12"/>
        <v>30</v>
      </c>
      <c r="E78" s="108">
        <f t="shared" si="12"/>
        <v>22</v>
      </c>
      <c r="F78" s="112">
        <f t="shared" si="12"/>
        <v>3</v>
      </c>
      <c r="G78" s="108">
        <f t="shared" si="12"/>
        <v>7</v>
      </c>
      <c r="H78" s="108">
        <f t="shared" si="12"/>
        <v>10</v>
      </c>
      <c r="I78" s="112">
        <f t="shared" si="12"/>
        <v>24</v>
      </c>
      <c r="J78" s="112">
        <f t="shared" si="12"/>
        <v>25</v>
      </c>
      <c r="K78" s="112">
        <f t="shared" si="12"/>
        <v>2</v>
      </c>
      <c r="L78" s="116">
        <f t="shared" si="10"/>
        <v>189440</v>
      </c>
      <c r="M78">
        <v>189440</v>
      </c>
      <c r="O78">
        <f t="shared" si="1"/>
        <v>36</v>
      </c>
      <c r="P78">
        <f t="shared" si="2"/>
        <v>47</v>
      </c>
      <c r="Q78">
        <f t="shared" si="3"/>
        <v>20</v>
      </c>
      <c r="R78">
        <f t="shared" si="4"/>
        <v>28</v>
      </c>
      <c r="S78">
        <f t="shared" si="5"/>
        <v>47</v>
      </c>
      <c r="T78">
        <f t="shared" si="6"/>
        <v>43</v>
      </c>
      <c r="U78">
        <f t="shared" si="7"/>
        <v>40</v>
      </c>
      <c r="V78">
        <f t="shared" si="8"/>
        <v>26</v>
      </c>
      <c r="W78">
        <f t="shared" si="13"/>
        <v>25</v>
      </c>
      <c r="X78">
        <f t="shared" si="13"/>
        <v>48</v>
      </c>
      <c r="Y78">
        <f t="shared" si="11"/>
        <v>189440</v>
      </c>
    </row>
    <row r="79" spans="1:25" x14ac:dyDescent="0.3">
      <c r="A79" t="s">
        <v>242</v>
      </c>
      <c r="B79" s="108">
        <f t="shared" si="12"/>
        <v>1</v>
      </c>
      <c r="C79" s="112">
        <f t="shared" si="12"/>
        <v>3</v>
      </c>
      <c r="D79" s="112">
        <f t="shared" si="12"/>
        <v>30</v>
      </c>
      <c r="E79" s="108">
        <f t="shared" si="12"/>
        <v>22</v>
      </c>
      <c r="F79" s="112">
        <f t="shared" si="12"/>
        <v>3</v>
      </c>
      <c r="G79" s="108">
        <f t="shared" si="12"/>
        <v>7</v>
      </c>
      <c r="H79" s="108">
        <f t="shared" si="12"/>
        <v>10</v>
      </c>
      <c r="I79" s="112">
        <f t="shared" si="12"/>
        <v>1</v>
      </c>
      <c r="J79" s="112">
        <f t="shared" si="12"/>
        <v>1</v>
      </c>
      <c r="K79" s="112">
        <f t="shared" si="12"/>
        <v>2</v>
      </c>
      <c r="L79" s="116">
        <f t="shared" si="10"/>
        <v>218925</v>
      </c>
      <c r="M79">
        <v>218925</v>
      </c>
      <c r="O79">
        <f t="shared" si="1"/>
        <v>49</v>
      </c>
      <c r="P79">
        <f t="shared" si="2"/>
        <v>47</v>
      </c>
      <c r="Q79">
        <f t="shared" si="3"/>
        <v>20</v>
      </c>
      <c r="R79">
        <f t="shared" si="4"/>
        <v>28</v>
      </c>
      <c r="S79">
        <f t="shared" si="5"/>
        <v>47</v>
      </c>
      <c r="T79">
        <f t="shared" si="6"/>
        <v>43</v>
      </c>
      <c r="U79">
        <f t="shared" si="7"/>
        <v>40</v>
      </c>
      <c r="V79">
        <f t="shared" si="8"/>
        <v>49</v>
      </c>
      <c r="W79">
        <f t="shared" si="13"/>
        <v>49</v>
      </c>
      <c r="X79">
        <f t="shared" si="13"/>
        <v>48</v>
      </c>
      <c r="Y79">
        <f t="shared" si="11"/>
        <v>218925</v>
      </c>
    </row>
    <row r="80" spans="1:25" x14ac:dyDescent="0.3">
      <c r="A80" t="s">
        <v>243</v>
      </c>
      <c r="B80" s="108">
        <f t="shared" si="12"/>
        <v>14</v>
      </c>
      <c r="C80" s="112">
        <f t="shared" si="12"/>
        <v>3</v>
      </c>
      <c r="D80" s="112">
        <f t="shared" si="12"/>
        <v>9</v>
      </c>
      <c r="E80" s="108">
        <f t="shared" si="12"/>
        <v>22</v>
      </c>
      <c r="F80" s="112">
        <f t="shared" si="12"/>
        <v>3</v>
      </c>
      <c r="G80" s="108">
        <f t="shared" si="12"/>
        <v>7</v>
      </c>
      <c r="H80" s="108">
        <f t="shared" si="12"/>
        <v>10</v>
      </c>
      <c r="I80" s="112">
        <f t="shared" si="12"/>
        <v>24</v>
      </c>
      <c r="J80" s="112">
        <f t="shared" si="12"/>
        <v>25</v>
      </c>
      <c r="K80" s="112">
        <f t="shared" si="12"/>
        <v>2</v>
      </c>
      <c r="L80" s="116">
        <f t="shared" si="10"/>
        <v>208350</v>
      </c>
      <c r="M80">
        <v>208350</v>
      </c>
      <c r="O80">
        <f t="shared" si="1"/>
        <v>36</v>
      </c>
      <c r="P80">
        <f t="shared" si="2"/>
        <v>47</v>
      </c>
      <c r="Q80">
        <f t="shared" si="3"/>
        <v>41</v>
      </c>
      <c r="R80">
        <f t="shared" si="4"/>
        <v>28</v>
      </c>
      <c r="S80">
        <f t="shared" si="5"/>
        <v>47</v>
      </c>
      <c r="T80">
        <f t="shared" si="6"/>
        <v>43</v>
      </c>
      <c r="U80">
        <f t="shared" si="7"/>
        <v>40</v>
      </c>
      <c r="V80">
        <f t="shared" si="8"/>
        <v>26</v>
      </c>
      <c r="W80">
        <f t="shared" si="13"/>
        <v>25</v>
      </c>
      <c r="X80">
        <f t="shared" si="13"/>
        <v>48</v>
      </c>
      <c r="Y80">
        <f t="shared" si="11"/>
        <v>208350</v>
      </c>
    </row>
    <row r="81" spans="1:25" x14ac:dyDescent="0.3">
      <c r="A81" t="s">
        <v>244</v>
      </c>
      <c r="B81" s="108">
        <f t="shared" si="12"/>
        <v>14</v>
      </c>
      <c r="C81" s="112">
        <f t="shared" si="12"/>
        <v>30</v>
      </c>
      <c r="D81" s="112">
        <f t="shared" si="12"/>
        <v>30</v>
      </c>
      <c r="E81" s="108">
        <f t="shared" si="12"/>
        <v>22</v>
      </c>
      <c r="F81" s="112">
        <f t="shared" si="12"/>
        <v>3</v>
      </c>
      <c r="G81" s="108">
        <f t="shared" si="12"/>
        <v>7</v>
      </c>
      <c r="H81" s="108">
        <f t="shared" si="12"/>
        <v>10</v>
      </c>
      <c r="I81" s="112">
        <f t="shared" si="12"/>
        <v>1</v>
      </c>
      <c r="J81" s="112">
        <f t="shared" si="12"/>
        <v>1</v>
      </c>
      <c r="K81" s="112">
        <f t="shared" si="12"/>
        <v>2</v>
      </c>
      <c r="L81" s="116">
        <f t="shared" si="10"/>
        <v>221945</v>
      </c>
      <c r="M81">
        <v>221945</v>
      </c>
      <c r="O81">
        <f t="shared" si="1"/>
        <v>36</v>
      </c>
      <c r="P81">
        <f t="shared" si="2"/>
        <v>20</v>
      </c>
      <c r="Q81">
        <f t="shared" si="3"/>
        <v>20</v>
      </c>
      <c r="R81">
        <f t="shared" si="4"/>
        <v>28</v>
      </c>
      <c r="S81">
        <f t="shared" si="5"/>
        <v>47</v>
      </c>
      <c r="T81">
        <f t="shared" si="6"/>
        <v>43</v>
      </c>
      <c r="U81">
        <f t="shared" si="7"/>
        <v>40</v>
      </c>
      <c r="V81">
        <f t="shared" si="8"/>
        <v>49</v>
      </c>
      <c r="W81">
        <f t="shared" si="13"/>
        <v>49</v>
      </c>
      <c r="X81">
        <f t="shared" si="13"/>
        <v>48</v>
      </c>
      <c r="Y81">
        <f t="shared" si="11"/>
        <v>221945</v>
      </c>
    </row>
    <row r="82" spans="1:25" x14ac:dyDescent="0.3">
      <c r="A82" t="s">
        <v>245</v>
      </c>
      <c r="B82" s="108">
        <f t="shared" si="12"/>
        <v>14</v>
      </c>
      <c r="C82" s="112">
        <f t="shared" si="12"/>
        <v>3</v>
      </c>
      <c r="D82" s="112">
        <f t="shared" si="12"/>
        <v>9</v>
      </c>
      <c r="E82" s="108">
        <f t="shared" si="12"/>
        <v>22</v>
      </c>
      <c r="F82" s="112">
        <f t="shared" si="12"/>
        <v>3</v>
      </c>
      <c r="G82" s="108">
        <f t="shared" si="12"/>
        <v>7</v>
      </c>
      <c r="H82" s="108">
        <f t="shared" si="12"/>
        <v>10</v>
      </c>
      <c r="I82" s="112">
        <f t="shared" si="12"/>
        <v>24</v>
      </c>
      <c r="J82" s="112">
        <f t="shared" si="12"/>
        <v>25</v>
      </c>
      <c r="K82" s="112">
        <f t="shared" si="12"/>
        <v>2</v>
      </c>
      <c r="L82" s="116">
        <f t="shared" si="10"/>
        <v>249489</v>
      </c>
      <c r="M82">
        <v>249489.5</v>
      </c>
      <c r="O82">
        <f t="shared" si="1"/>
        <v>36</v>
      </c>
      <c r="P82">
        <f t="shared" si="2"/>
        <v>47</v>
      </c>
      <c r="Q82">
        <f t="shared" si="3"/>
        <v>41</v>
      </c>
      <c r="R82">
        <f t="shared" si="4"/>
        <v>28</v>
      </c>
      <c r="S82">
        <f t="shared" si="5"/>
        <v>47</v>
      </c>
      <c r="T82">
        <f t="shared" si="6"/>
        <v>43</v>
      </c>
      <c r="U82">
        <f t="shared" si="7"/>
        <v>40</v>
      </c>
      <c r="V82">
        <f t="shared" si="8"/>
        <v>26</v>
      </c>
      <c r="W82">
        <f t="shared" si="13"/>
        <v>25</v>
      </c>
      <c r="X82">
        <f t="shared" si="13"/>
        <v>48</v>
      </c>
      <c r="Y82">
        <f t="shared" si="11"/>
        <v>249489</v>
      </c>
    </row>
    <row r="83" spans="1:25" x14ac:dyDescent="0.3">
      <c r="A83" t="s">
        <v>247</v>
      </c>
      <c r="B83" s="108">
        <f t="shared" si="12"/>
        <v>1</v>
      </c>
      <c r="C83" s="112">
        <f t="shared" si="12"/>
        <v>3</v>
      </c>
      <c r="D83" s="112">
        <f t="shared" si="12"/>
        <v>30</v>
      </c>
      <c r="E83" s="108">
        <f t="shared" si="12"/>
        <v>22</v>
      </c>
      <c r="F83" s="112">
        <f t="shared" si="12"/>
        <v>3</v>
      </c>
      <c r="G83" s="108">
        <f t="shared" si="12"/>
        <v>7</v>
      </c>
      <c r="H83" s="108">
        <f t="shared" si="12"/>
        <v>10</v>
      </c>
      <c r="I83" s="112">
        <f t="shared" si="12"/>
        <v>1</v>
      </c>
      <c r="J83" s="112">
        <f t="shared" si="12"/>
        <v>1</v>
      </c>
      <c r="K83" s="112">
        <f t="shared" si="12"/>
        <v>2</v>
      </c>
      <c r="L83" s="116">
        <f t="shared" si="10"/>
        <v>246145</v>
      </c>
      <c r="M83">
        <v>246145</v>
      </c>
      <c r="O83">
        <f t="shared" si="1"/>
        <v>49</v>
      </c>
      <c r="P83">
        <f t="shared" si="2"/>
        <v>47</v>
      </c>
      <c r="Q83">
        <f t="shared" si="3"/>
        <v>20</v>
      </c>
      <c r="R83">
        <f t="shared" si="4"/>
        <v>28</v>
      </c>
      <c r="S83">
        <f t="shared" si="5"/>
        <v>47</v>
      </c>
      <c r="T83">
        <f t="shared" si="6"/>
        <v>43</v>
      </c>
      <c r="U83">
        <f t="shared" si="7"/>
        <v>40</v>
      </c>
      <c r="V83">
        <f t="shared" si="8"/>
        <v>49</v>
      </c>
      <c r="W83">
        <f t="shared" si="13"/>
        <v>49</v>
      </c>
      <c r="X83">
        <f t="shared" si="13"/>
        <v>48</v>
      </c>
      <c r="Y83">
        <f t="shared" si="11"/>
        <v>246145</v>
      </c>
    </row>
    <row r="84" spans="1:25" x14ac:dyDescent="0.3">
      <c r="A84" t="s">
        <v>248</v>
      </c>
      <c r="B84" s="108">
        <f t="shared" si="12"/>
        <v>14</v>
      </c>
      <c r="C84" s="112">
        <f t="shared" si="12"/>
        <v>30</v>
      </c>
      <c r="D84" s="112">
        <f t="shared" si="12"/>
        <v>30</v>
      </c>
      <c r="E84" s="108">
        <f t="shared" si="12"/>
        <v>22</v>
      </c>
      <c r="F84" s="112">
        <f t="shared" si="12"/>
        <v>3</v>
      </c>
      <c r="G84" s="108">
        <f t="shared" si="12"/>
        <v>7</v>
      </c>
      <c r="H84" s="108">
        <f t="shared" si="12"/>
        <v>10</v>
      </c>
      <c r="I84" s="112">
        <f t="shared" si="12"/>
        <v>1</v>
      </c>
      <c r="J84" s="112">
        <f t="shared" si="12"/>
        <v>1</v>
      </c>
      <c r="K84" s="112">
        <f t="shared" si="12"/>
        <v>2</v>
      </c>
      <c r="L84" s="116">
        <f t="shared" si="10"/>
        <v>258307</v>
      </c>
      <c r="M84">
        <v>258307</v>
      </c>
      <c r="O84">
        <f t="shared" si="1"/>
        <v>36</v>
      </c>
      <c r="P84">
        <f t="shared" si="2"/>
        <v>20</v>
      </c>
      <c r="Q84">
        <f t="shared" si="3"/>
        <v>20</v>
      </c>
      <c r="R84">
        <f t="shared" si="4"/>
        <v>28</v>
      </c>
      <c r="S84">
        <f t="shared" si="5"/>
        <v>47</v>
      </c>
      <c r="T84">
        <f t="shared" si="6"/>
        <v>43</v>
      </c>
      <c r="U84">
        <f t="shared" si="7"/>
        <v>40</v>
      </c>
      <c r="V84">
        <f t="shared" si="8"/>
        <v>49</v>
      </c>
      <c r="W84">
        <f t="shared" si="13"/>
        <v>49</v>
      </c>
      <c r="X84">
        <f t="shared" si="13"/>
        <v>48</v>
      </c>
      <c r="Y84">
        <f t="shared" si="11"/>
        <v>258307</v>
      </c>
    </row>
    <row r="85" spans="1:25" x14ac:dyDescent="0.3">
      <c r="A85" t="s">
        <v>249</v>
      </c>
      <c r="B85" s="108">
        <f t="shared" si="12"/>
        <v>1</v>
      </c>
      <c r="C85" s="112">
        <f t="shared" si="12"/>
        <v>3</v>
      </c>
      <c r="D85" s="112">
        <f t="shared" si="12"/>
        <v>30</v>
      </c>
      <c r="E85" s="108">
        <f t="shared" si="12"/>
        <v>22</v>
      </c>
      <c r="F85" s="112">
        <f t="shared" si="12"/>
        <v>3</v>
      </c>
      <c r="G85" s="108">
        <f t="shared" si="12"/>
        <v>7</v>
      </c>
      <c r="H85" s="108">
        <f t="shared" si="12"/>
        <v>10</v>
      </c>
      <c r="I85" s="112">
        <f t="shared" si="12"/>
        <v>1</v>
      </c>
      <c r="J85" s="112">
        <f t="shared" si="12"/>
        <v>1</v>
      </c>
      <c r="K85" s="112">
        <f t="shared" si="12"/>
        <v>2</v>
      </c>
      <c r="L85" s="116">
        <f t="shared" si="10"/>
        <v>234990</v>
      </c>
      <c r="M85">
        <v>234990</v>
      </c>
      <c r="O85">
        <f t="shared" si="1"/>
        <v>49</v>
      </c>
      <c r="P85">
        <f t="shared" si="2"/>
        <v>47</v>
      </c>
      <c r="Q85">
        <f t="shared" si="3"/>
        <v>20</v>
      </c>
      <c r="R85">
        <f t="shared" si="4"/>
        <v>28</v>
      </c>
      <c r="S85">
        <f t="shared" si="5"/>
        <v>47</v>
      </c>
      <c r="T85">
        <f t="shared" si="6"/>
        <v>43</v>
      </c>
      <c r="U85">
        <f t="shared" si="7"/>
        <v>40</v>
      </c>
      <c r="V85">
        <f t="shared" si="8"/>
        <v>49</v>
      </c>
      <c r="W85">
        <f t="shared" si="13"/>
        <v>49</v>
      </c>
      <c r="X85">
        <f t="shared" si="13"/>
        <v>48</v>
      </c>
      <c r="Y85">
        <f t="shared" si="11"/>
        <v>234990</v>
      </c>
    </row>
    <row r="86" spans="1:25" x14ac:dyDescent="0.3">
      <c r="A86" t="s">
        <v>250</v>
      </c>
      <c r="B86" s="108">
        <f t="shared" si="12"/>
        <v>14</v>
      </c>
      <c r="C86" s="112">
        <f t="shared" si="12"/>
        <v>30</v>
      </c>
      <c r="D86" s="112">
        <f t="shared" si="12"/>
        <v>30</v>
      </c>
      <c r="E86" s="108">
        <f t="shared" si="12"/>
        <v>22</v>
      </c>
      <c r="F86" s="112">
        <f t="shared" si="12"/>
        <v>3</v>
      </c>
      <c r="G86" s="108">
        <f t="shared" si="12"/>
        <v>7</v>
      </c>
      <c r="H86" s="108">
        <f t="shared" si="12"/>
        <v>10</v>
      </c>
      <c r="I86" s="112">
        <f t="shared" si="12"/>
        <v>1</v>
      </c>
      <c r="J86" s="112">
        <f t="shared" si="12"/>
        <v>1</v>
      </c>
      <c r="K86" s="112">
        <f t="shared" si="12"/>
        <v>2</v>
      </c>
      <c r="L86" s="116">
        <f t="shared" si="10"/>
        <v>264670</v>
      </c>
      <c r="M86">
        <v>264670</v>
      </c>
      <c r="O86">
        <f t="shared" si="1"/>
        <v>36</v>
      </c>
      <c r="P86">
        <f t="shared" si="2"/>
        <v>20</v>
      </c>
      <c r="Q86">
        <f t="shared" si="3"/>
        <v>20</v>
      </c>
      <c r="R86">
        <f t="shared" si="4"/>
        <v>28</v>
      </c>
      <c r="S86">
        <f t="shared" si="5"/>
        <v>47</v>
      </c>
      <c r="T86">
        <f t="shared" si="6"/>
        <v>43</v>
      </c>
      <c r="U86">
        <f t="shared" si="7"/>
        <v>40</v>
      </c>
      <c r="V86">
        <f t="shared" si="8"/>
        <v>49</v>
      </c>
      <c r="W86">
        <f t="shared" si="13"/>
        <v>49</v>
      </c>
      <c r="X86">
        <f t="shared" si="13"/>
        <v>48</v>
      </c>
      <c r="Y86">
        <f t="shared" si="11"/>
        <v>264670</v>
      </c>
    </row>
    <row r="87" spans="1:25" x14ac:dyDescent="0.3">
      <c r="A87" t="s">
        <v>251</v>
      </c>
      <c r="B87" s="108">
        <f t="shared" ref="B87:K102" si="14">RANK(B35,B$3:B$51,B$1)</f>
        <v>1</v>
      </c>
      <c r="C87" s="112">
        <f t="shared" si="14"/>
        <v>3</v>
      </c>
      <c r="D87" s="112">
        <f t="shared" si="14"/>
        <v>30</v>
      </c>
      <c r="E87" s="108">
        <f t="shared" si="14"/>
        <v>22</v>
      </c>
      <c r="F87" s="112">
        <f t="shared" si="14"/>
        <v>3</v>
      </c>
      <c r="G87" s="108">
        <f t="shared" si="14"/>
        <v>7</v>
      </c>
      <c r="H87" s="108">
        <f t="shared" si="14"/>
        <v>1</v>
      </c>
      <c r="I87" s="112">
        <f t="shared" si="14"/>
        <v>1</v>
      </c>
      <c r="J87" s="112">
        <f t="shared" si="14"/>
        <v>1</v>
      </c>
      <c r="K87" s="112">
        <f t="shared" si="14"/>
        <v>2</v>
      </c>
      <c r="L87" s="116">
        <f t="shared" si="10"/>
        <v>246087</v>
      </c>
      <c r="M87">
        <v>246087</v>
      </c>
      <c r="O87">
        <f t="shared" ref="O87:O103" si="15">50-B87</f>
        <v>49</v>
      </c>
      <c r="P87">
        <f t="shared" ref="P87:P103" si="16">50-C87</f>
        <v>47</v>
      </c>
      <c r="Q87">
        <f t="shared" ref="Q87:Q103" si="17">50-D87</f>
        <v>20</v>
      </c>
      <c r="R87">
        <f t="shared" ref="R87:R103" si="18">50-E87</f>
        <v>28</v>
      </c>
      <c r="S87">
        <f t="shared" ref="S87:S103" si="19">50-F87</f>
        <v>47</v>
      </c>
      <c r="T87">
        <f t="shared" ref="T87:T103" si="20">50-G87</f>
        <v>43</v>
      </c>
      <c r="U87">
        <f t="shared" ref="U87:U103" si="21">50-H87</f>
        <v>49</v>
      </c>
      <c r="V87">
        <f t="shared" ref="V87:V103" si="22">50-I87</f>
        <v>49</v>
      </c>
      <c r="W87">
        <f t="shared" si="13"/>
        <v>49</v>
      </c>
      <c r="X87">
        <f t="shared" si="13"/>
        <v>48</v>
      </c>
      <c r="Y87">
        <f t="shared" si="11"/>
        <v>246087</v>
      </c>
    </row>
    <row r="88" spans="1:25" x14ac:dyDescent="0.3">
      <c r="A88" t="s">
        <v>253</v>
      </c>
      <c r="B88" s="108">
        <f t="shared" si="14"/>
        <v>1</v>
      </c>
      <c r="C88" s="112">
        <f t="shared" si="14"/>
        <v>30</v>
      </c>
      <c r="D88" s="112">
        <f t="shared" si="14"/>
        <v>30</v>
      </c>
      <c r="E88" s="108">
        <f t="shared" si="14"/>
        <v>22</v>
      </c>
      <c r="F88" s="112">
        <f t="shared" si="14"/>
        <v>3</v>
      </c>
      <c r="G88" s="108">
        <f t="shared" si="14"/>
        <v>7</v>
      </c>
      <c r="H88" s="108">
        <f t="shared" si="14"/>
        <v>10</v>
      </c>
      <c r="I88" s="112">
        <f t="shared" si="14"/>
        <v>1</v>
      </c>
      <c r="J88" s="112">
        <f t="shared" si="14"/>
        <v>1</v>
      </c>
      <c r="K88" s="112">
        <f t="shared" si="14"/>
        <v>2</v>
      </c>
      <c r="L88" s="116">
        <f t="shared" si="10"/>
        <v>295100</v>
      </c>
      <c r="M88">
        <v>295100</v>
      </c>
      <c r="O88">
        <f t="shared" si="15"/>
        <v>49</v>
      </c>
      <c r="P88">
        <f t="shared" si="16"/>
        <v>20</v>
      </c>
      <c r="Q88">
        <f t="shared" si="17"/>
        <v>20</v>
      </c>
      <c r="R88">
        <f t="shared" si="18"/>
        <v>28</v>
      </c>
      <c r="S88">
        <f t="shared" si="19"/>
        <v>47</v>
      </c>
      <c r="T88">
        <f t="shared" si="20"/>
        <v>43</v>
      </c>
      <c r="U88">
        <f t="shared" si="21"/>
        <v>40</v>
      </c>
      <c r="V88">
        <f t="shared" si="22"/>
        <v>49</v>
      </c>
      <c r="W88">
        <f t="shared" si="13"/>
        <v>49</v>
      </c>
      <c r="X88">
        <f t="shared" si="13"/>
        <v>48</v>
      </c>
      <c r="Y88">
        <f t="shared" si="11"/>
        <v>295100</v>
      </c>
    </row>
    <row r="89" spans="1:25" x14ac:dyDescent="0.3">
      <c r="A89" t="s">
        <v>254</v>
      </c>
      <c r="B89" s="108">
        <f t="shared" si="14"/>
        <v>1</v>
      </c>
      <c r="C89" s="112">
        <f t="shared" si="14"/>
        <v>30</v>
      </c>
      <c r="D89" s="112">
        <f t="shared" si="14"/>
        <v>30</v>
      </c>
      <c r="E89" s="108">
        <f t="shared" si="14"/>
        <v>16</v>
      </c>
      <c r="F89" s="112">
        <f t="shared" si="14"/>
        <v>3</v>
      </c>
      <c r="G89" s="108">
        <f t="shared" si="14"/>
        <v>1</v>
      </c>
      <c r="H89" s="108">
        <f t="shared" si="14"/>
        <v>10</v>
      </c>
      <c r="I89" s="112">
        <f t="shared" si="14"/>
        <v>1</v>
      </c>
      <c r="J89" s="112">
        <f t="shared" si="14"/>
        <v>1</v>
      </c>
      <c r="K89" s="112">
        <f t="shared" si="14"/>
        <v>2</v>
      </c>
      <c r="L89" s="116">
        <f t="shared" si="10"/>
        <v>319204</v>
      </c>
      <c r="M89">
        <v>319204</v>
      </c>
      <c r="O89">
        <f t="shared" si="15"/>
        <v>49</v>
      </c>
      <c r="P89">
        <f t="shared" si="16"/>
        <v>20</v>
      </c>
      <c r="Q89">
        <f t="shared" si="17"/>
        <v>20</v>
      </c>
      <c r="R89">
        <f t="shared" si="18"/>
        <v>34</v>
      </c>
      <c r="S89">
        <f t="shared" si="19"/>
        <v>47</v>
      </c>
      <c r="T89">
        <f t="shared" si="20"/>
        <v>49</v>
      </c>
      <c r="U89">
        <f t="shared" si="21"/>
        <v>40</v>
      </c>
      <c r="V89">
        <f t="shared" si="22"/>
        <v>49</v>
      </c>
      <c r="W89">
        <f t="shared" si="13"/>
        <v>49</v>
      </c>
      <c r="X89">
        <f t="shared" si="13"/>
        <v>48</v>
      </c>
      <c r="Y89">
        <f t="shared" si="11"/>
        <v>319204</v>
      </c>
    </row>
    <row r="90" spans="1:25" x14ac:dyDescent="0.3">
      <c r="A90" t="s">
        <v>255</v>
      </c>
      <c r="B90" s="108">
        <f t="shared" si="14"/>
        <v>1</v>
      </c>
      <c r="C90" s="112">
        <f t="shared" si="14"/>
        <v>30</v>
      </c>
      <c r="D90" s="112">
        <f t="shared" si="14"/>
        <v>30</v>
      </c>
      <c r="E90" s="108">
        <f t="shared" si="14"/>
        <v>22</v>
      </c>
      <c r="F90" s="112">
        <f t="shared" si="14"/>
        <v>3</v>
      </c>
      <c r="G90" s="108">
        <f t="shared" si="14"/>
        <v>7</v>
      </c>
      <c r="H90" s="108">
        <f t="shared" si="14"/>
        <v>1</v>
      </c>
      <c r="I90" s="112">
        <f t="shared" si="14"/>
        <v>1</v>
      </c>
      <c r="J90" s="112">
        <f t="shared" si="14"/>
        <v>1</v>
      </c>
      <c r="K90" s="112">
        <f t="shared" si="14"/>
        <v>2</v>
      </c>
      <c r="L90" s="116">
        <f t="shared" si="10"/>
        <v>302500</v>
      </c>
      <c r="M90">
        <v>302500</v>
      </c>
      <c r="O90">
        <f t="shared" si="15"/>
        <v>49</v>
      </c>
      <c r="P90">
        <f t="shared" si="16"/>
        <v>20</v>
      </c>
      <c r="Q90">
        <f t="shared" si="17"/>
        <v>20</v>
      </c>
      <c r="R90">
        <f t="shared" si="18"/>
        <v>28</v>
      </c>
      <c r="S90">
        <f t="shared" si="19"/>
        <v>47</v>
      </c>
      <c r="T90">
        <f t="shared" si="20"/>
        <v>43</v>
      </c>
      <c r="U90">
        <f t="shared" si="21"/>
        <v>49</v>
      </c>
      <c r="V90">
        <f t="shared" si="22"/>
        <v>49</v>
      </c>
      <c r="W90">
        <f t="shared" si="13"/>
        <v>49</v>
      </c>
      <c r="X90">
        <f t="shared" si="13"/>
        <v>48</v>
      </c>
      <c r="Y90">
        <f t="shared" si="11"/>
        <v>302500</v>
      </c>
    </row>
    <row r="91" spans="1:25" x14ac:dyDescent="0.3">
      <c r="A91" t="s">
        <v>256</v>
      </c>
      <c r="B91" s="108">
        <f t="shared" si="14"/>
        <v>1</v>
      </c>
      <c r="C91" s="112">
        <f t="shared" si="14"/>
        <v>30</v>
      </c>
      <c r="D91" s="112">
        <f t="shared" si="14"/>
        <v>30</v>
      </c>
      <c r="E91" s="108">
        <f t="shared" si="14"/>
        <v>22</v>
      </c>
      <c r="F91" s="112">
        <f t="shared" si="14"/>
        <v>3</v>
      </c>
      <c r="G91" s="108">
        <f t="shared" si="14"/>
        <v>7</v>
      </c>
      <c r="H91" s="108">
        <f t="shared" si="14"/>
        <v>1</v>
      </c>
      <c r="I91" s="112">
        <f t="shared" si="14"/>
        <v>1</v>
      </c>
      <c r="J91" s="112">
        <f t="shared" si="14"/>
        <v>1</v>
      </c>
      <c r="K91" s="112">
        <f t="shared" si="14"/>
        <v>2</v>
      </c>
      <c r="L91" s="116">
        <f t="shared" si="10"/>
        <v>248990</v>
      </c>
      <c r="M91">
        <v>248990</v>
      </c>
      <c r="O91">
        <f t="shared" si="15"/>
        <v>49</v>
      </c>
      <c r="P91">
        <f t="shared" si="16"/>
        <v>20</v>
      </c>
      <c r="Q91">
        <f t="shared" si="17"/>
        <v>20</v>
      </c>
      <c r="R91">
        <f t="shared" si="18"/>
        <v>28</v>
      </c>
      <c r="S91">
        <f t="shared" si="19"/>
        <v>47</v>
      </c>
      <c r="T91">
        <f t="shared" si="20"/>
        <v>43</v>
      </c>
      <c r="U91">
        <f t="shared" si="21"/>
        <v>49</v>
      </c>
      <c r="V91">
        <f t="shared" si="22"/>
        <v>49</v>
      </c>
      <c r="W91">
        <f t="shared" si="13"/>
        <v>49</v>
      </c>
      <c r="X91">
        <f t="shared" si="13"/>
        <v>48</v>
      </c>
      <c r="Y91">
        <f t="shared" si="11"/>
        <v>248990</v>
      </c>
    </row>
    <row r="92" spans="1:25" x14ac:dyDescent="0.3">
      <c r="A92" t="s">
        <v>258</v>
      </c>
      <c r="B92" s="108">
        <f t="shared" si="14"/>
        <v>14</v>
      </c>
      <c r="C92" s="112">
        <f t="shared" si="14"/>
        <v>30</v>
      </c>
      <c r="D92" s="112">
        <f t="shared" si="14"/>
        <v>30</v>
      </c>
      <c r="E92" s="108">
        <f t="shared" si="14"/>
        <v>16</v>
      </c>
      <c r="F92" s="112">
        <f t="shared" si="14"/>
        <v>3</v>
      </c>
      <c r="G92" s="108">
        <f t="shared" si="14"/>
        <v>1</v>
      </c>
      <c r="H92" s="108">
        <f t="shared" si="14"/>
        <v>10</v>
      </c>
      <c r="I92" s="112">
        <f t="shared" si="14"/>
        <v>1</v>
      </c>
      <c r="J92" s="112">
        <f t="shared" si="14"/>
        <v>1</v>
      </c>
      <c r="K92" s="112">
        <f t="shared" si="14"/>
        <v>2</v>
      </c>
      <c r="L92" s="116">
        <f t="shared" si="10"/>
        <v>329040</v>
      </c>
      <c r="M92">
        <v>329040</v>
      </c>
      <c r="O92">
        <f t="shared" si="15"/>
        <v>36</v>
      </c>
      <c r="P92">
        <f t="shared" si="16"/>
        <v>20</v>
      </c>
      <c r="Q92">
        <f t="shared" si="17"/>
        <v>20</v>
      </c>
      <c r="R92">
        <f t="shared" si="18"/>
        <v>34</v>
      </c>
      <c r="S92">
        <f t="shared" si="19"/>
        <v>47</v>
      </c>
      <c r="T92">
        <f t="shared" si="20"/>
        <v>49</v>
      </c>
      <c r="U92">
        <f t="shared" si="21"/>
        <v>40</v>
      </c>
      <c r="V92">
        <f t="shared" si="22"/>
        <v>49</v>
      </c>
      <c r="W92">
        <f t="shared" si="13"/>
        <v>49</v>
      </c>
      <c r="X92">
        <f t="shared" si="13"/>
        <v>48</v>
      </c>
      <c r="Y92">
        <f t="shared" si="11"/>
        <v>329040</v>
      </c>
    </row>
    <row r="93" spans="1:25" x14ac:dyDescent="0.3">
      <c r="A93" t="s">
        <v>259</v>
      </c>
      <c r="B93" s="108">
        <f t="shared" si="14"/>
        <v>14</v>
      </c>
      <c r="C93" s="112">
        <f t="shared" si="14"/>
        <v>30</v>
      </c>
      <c r="D93" s="112">
        <f t="shared" si="14"/>
        <v>30</v>
      </c>
      <c r="E93" s="108">
        <f t="shared" si="14"/>
        <v>22</v>
      </c>
      <c r="F93" s="112">
        <f t="shared" si="14"/>
        <v>3</v>
      </c>
      <c r="G93" s="108">
        <f t="shared" si="14"/>
        <v>7</v>
      </c>
      <c r="H93" s="108">
        <f t="shared" si="14"/>
        <v>10</v>
      </c>
      <c r="I93" s="112">
        <f t="shared" si="14"/>
        <v>1</v>
      </c>
      <c r="J93" s="112">
        <f t="shared" si="14"/>
        <v>1</v>
      </c>
      <c r="K93" s="112">
        <f t="shared" si="14"/>
        <v>2</v>
      </c>
      <c r="L93" s="116">
        <f t="shared" si="10"/>
        <v>336820</v>
      </c>
      <c r="M93">
        <v>336820</v>
      </c>
      <c r="O93">
        <f t="shared" si="15"/>
        <v>36</v>
      </c>
      <c r="P93">
        <f t="shared" si="16"/>
        <v>20</v>
      </c>
      <c r="Q93">
        <f t="shared" si="17"/>
        <v>20</v>
      </c>
      <c r="R93">
        <f t="shared" si="18"/>
        <v>28</v>
      </c>
      <c r="S93">
        <f t="shared" si="19"/>
        <v>47</v>
      </c>
      <c r="T93">
        <f t="shared" si="20"/>
        <v>43</v>
      </c>
      <c r="U93">
        <f t="shared" si="21"/>
        <v>40</v>
      </c>
      <c r="V93">
        <f t="shared" si="22"/>
        <v>49</v>
      </c>
      <c r="W93">
        <f t="shared" si="13"/>
        <v>49</v>
      </c>
      <c r="X93">
        <f t="shared" si="13"/>
        <v>48</v>
      </c>
      <c r="Y93">
        <f t="shared" si="11"/>
        <v>336820</v>
      </c>
    </row>
    <row r="94" spans="1:25" x14ac:dyDescent="0.3">
      <c r="A94" t="s">
        <v>260</v>
      </c>
      <c r="B94" s="108">
        <f t="shared" si="14"/>
        <v>14</v>
      </c>
      <c r="C94" s="112">
        <f t="shared" si="14"/>
        <v>30</v>
      </c>
      <c r="D94" s="112">
        <f t="shared" si="14"/>
        <v>30</v>
      </c>
      <c r="E94" s="108">
        <f t="shared" si="14"/>
        <v>22</v>
      </c>
      <c r="F94" s="112">
        <f t="shared" si="14"/>
        <v>3</v>
      </c>
      <c r="G94" s="108">
        <f t="shared" si="14"/>
        <v>7</v>
      </c>
      <c r="H94" s="108">
        <f t="shared" si="14"/>
        <v>10</v>
      </c>
      <c r="I94" s="112">
        <f t="shared" si="14"/>
        <v>1</v>
      </c>
      <c r="J94" s="112">
        <f t="shared" si="14"/>
        <v>1</v>
      </c>
      <c r="K94" s="112">
        <f t="shared" si="14"/>
        <v>2</v>
      </c>
      <c r="L94" s="116">
        <f t="shared" si="10"/>
        <v>356945</v>
      </c>
      <c r="M94">
        <v>356945</v>
      </c>
      <c r="O94">
        <f t="shared" si="15"/>
        <v>36</v>
      </c>
      <c r="P94">
        <f t="shared" si="16"/>
        <v>20</v>
      </c>
      <c r="Q94">
        <f t="shared" si="17"/>
        <v>20</v>
      </c>
      <c r="R94">
        <f t="shared" si="18"/>
        <v>28</v>
      </c>
      <c r="S94">
        <f t="shared" si="19"/>
        <v>47</v>
      </c>
      <c r="T94">
        <f t="shared" si="20"/>
        <v>43</v>
      </c>
      <c r="U94">
        <f t="shared" si="21"/>
        <v>40</v>
      </c>
      <c r="V94">
        <f t="shared" si="22"/>
        <v>49</v>
      </c>
      <c r="W94">
        <f t="shared" si="13"/>
        <v>49</v>
      </c>
      <c r="X94">
        <f t="shared" si="13"/>
        <v>48</v>
      </c>
      <c r="Y94">
        <f t="shared" si="11"/>
        <v>356945</v>
      </c>
    </row>
    <row r="95" spans="1:25" x14ac:dyDescent="0.3">
      <c r="A95" t="s">
        <v>261</v>
      </c>
      <c r="B95" s="108">
        <f t="shared" si="14"/>
        <v>1</v>
      </c>
      <c r="C95" s="112">
        <f t="shared" si="14"/>
        <v>30</v>
      </c>
      <c r="D95" s="112">
        <f t="shared" si="14"/>
        <v>30</v>
      </c>
      <c r="E95" s="108">
        <f t="shared" si="14"/>
        <v>16</v>
      </c>
      <c r="F95" s="112">
        <f t="shared" si="14"/>
        <v>3</v>
      </c>
      <c r="G95" s="108">
        <f t="shared" si="14"/>
        <v>1</v>
      </c>
      <c r="H95" s="108">
        <f t="shared" si="14"/>
        <v>1</v>
      </c>
      <c r="I95" s="112">
        <f t="shared" si="14"/>
        <v>1</v>
      </c>
      <c r="J95" s="112">
        <f t="shared" si="14"/>
        <v>1</v>
      </c>
      <c r="K95" s="112">
        <f t="shared" si="14"/>
        <v>2</v>
      </c>
      <c r="L95" s="116">
        <f t="shared" si="10"/>
        <v>342195</v>
      </c>
      <c r="M95">
        <v>342195</v>
      </c>
      <c r="O95">
        <f t="shared" si="15"/>
        <v>49</v>
      </c>
      <c r="P95">
        <f t="shared" si="16"/>
        <v>20</v>
      </c>
      <c r="Q95">
        <f t="shared" si="17"/>
        <v>20</v>
      </c>
      <c r="R95">
        <f t="shared" si="18"/>
        <v>34</v>
      </c>
      <c r="S95">
        <f t="shared" si="19"/>
        <v>47</v>
      </c>
      <c r="T95">
        <f t="shared" si="20"/>
        <v>49</v>
      </c>
      <c r="U95">
        <f t="shared" si="21"/>
        <v>49</v>
      </c>
      <c r="V95">
        <f t="shared" si="22"/>
        <v>49</v>
      </c>
      <c r="W95">
        <f t="shared" si="13"/>
        <v>49</v>
      </c>
      <c r="X95">
        <f t="shared" si="13"/>
        <v>48</v>
      </c>
      <c r="Y95">
        <f t="shared" si="11"/>
        <v>342195</v>
      </c>
    </row>
    <row r="96" spans="1:25" x14ac:dyDescent="0.3">
      <c r="A96" t="s">
        <v>264</v>
      </c>
      <c r="B96" s="108">
        <f t="shared" si="14"/>
        <v>1</v>
      </c>
      <c r="C96" s="112">
        <f t="shared" si="14"/>
        <v>1</v>
      </c>
      <c r="D96" s="112">
        <f t="shared" si="14"/>
        <v>1</v>
      </c>
      <c r="E96" s="108">
        <f t="shared" si="14"/>
        <v>16</v>
      </c>
      <c r="F96" s="112">
        <f t="shared" si="14"/>
        <v>3</v>
      </c>
      <c r="G96" s="108">
        <f t="shared" si="14"/>
        <v>1</v>
      </c>
      <c r="H96" s="108">
        <f t="shared" si="14"/>
        <v>1</v>
      </c>
      <c r="I96" s="112">
        <f t="shared" si="14"/>
        <v>1</v>
      </c>
      <c r="J96" s="112">
        <f t="shared" si="14"/>
        <v>1</v>
      </c>
      <c r="K96" s="112">
        <f t="shared" si="14"/>
        <v>2</v>
      </c>
      <c r="L96" s="116">
        <f t="shared" si="10"/>
        <v>424880</v>
      </c>
      <c r="M96">
        <v>424880</v>
      </c>
      <c r="O96">
        <f t="shared" si="15"/>
        <v>49</v>
      </c>
      <c r="P96">
        <f t="shared" si="16"/>
        <v>49</v>
      </c>
      <c r="Q96">
        <f t="shared" si="17"/>
        <v>49</v>
      </c>
      <c r="R96">
        <f t="shared" si="18"/>
        <v>34</v>
      </c>
      <c r="S96">
        <f t="shared" si="19"/>
        <v>47</v>
      </c>
      <c r="T96">
        <f t="shared" si="20"/>
        <v>49</v>
      </c>
      <c r="U96">
        <f t="shared" si="21"/>
        <v>49</v>
      </c>
      <c r="V96">
        <f t="shared" si="22"/>
        <v>49</v>
      </c>
      <c r="W96">
        <f t="shared" ref="W96:X103" si="23">50-J96</f>
        <v>49</v>
      </c>
      <c r="X96">
        <f t="shared" si="23"/>
        <v>48</v>
      </c>
      <c r="Y96">
        <f t="shared" si="11"/>
        <v>424880</v>
      </c>
    </row>
    <row r="97" spans="1:25" x14ac:dyDescent="0.3">
      <c r="A97" t="s">
        <v>267</v>
      </c>
      <c r="B97" s="108">
        <f t="shared" si="14"/>
        <v>14</v>
      </c>
      <c r="C97" s="112">
        <f t="shared" si="14"/>
        <v>45</v>
      </c>
      <c r="D97" s="112">
        <f t="shared" si="14"/>
        <v>30</v>
      </c>
      <c r="E97" s="108">
        <f t="shared" si="14"/>
        <v>22</v>
      </c>
      <c r="F97" s="112">
        <f t="shared" si="14"/>
        <v>1</v>
      </c>
      <c r="G97" s="108">
        <f t="shared" si="14"/>
        <v>7</v>
      </c>
      <c r="H97" s="108">
        <f t="shared" si="14"/>
        <v>10</v>
      </c>
      <c r="I97" s="112">
        <f t="shared" si="14"/>
        <v>1</v>
      </c>
      <c r="J97" s="112">
        <f t="shared" si="14"/>
        <v>1</v>
      </c>
      <c r="K97" s="112">
        <f t="shared" si="14"/>
        <v>2</v>
      </c>
      <c r="L97" s="116">
        <f t="shared" si="10"/>
        <v>262000</v>
      </c>
      <c r="M97">
        <v>262000</v>
      </c>
      <c r="O97">
        <f t="shared" si="15"/>
        <v>36</v>
      </c>
      <c r="P97">
        <f t="shared" si="16"/>
        <v>5</v>
      </c>
      <c r="Q97">
        <f t="shared" si="17"/>
        <v>20</v>
      </c>
      <c r="R97">
        <f t="shared" si="18"/>
        <v>28</v>
      </c>
      <c r="S97">
        <f t="shared" si="19"/>
        <v>49</v>
      </c>
      <c r="T97">
        <f t="shared" si="20"/>
        <v>43</v>
      </c>
      <c r="U97">
        <f t="shared" si="21"/>
        <v>40</v>
      </c>
      <c r="V97">
        <f t="shared" si="22"/>
        <v>49</v>
      </c>
      <c r="W97">
        <f t="shared" si="23"/>
        <v>49</v>
      </c>
      <c r="X97">
        <f t="shared" si="23"/>
        <v>48</v>
      </c>
      <c r="Y97">
        <f t="shared" si="11"/>
        <v>262000</v>
      </c>
    </row>
    <row r="98" spans="1:25" x14ac:dyDescent="0.3">
      <c r="A98" t="s">
        <v>268</v>
      </c>
      <c r="B98" s="108">
        <f t="shared" si="14"/>
        <v>14</v>
      </c>
      <c r="C98" s="112">
        <f t="shared" si="14"/>
        <v>45</v>
      </c>
      <c r="D98" s="112">
        <f t="shared" si="14"/>
        <v>30</v>
      </c>
      <c r="E98" s="108">
        <f t="shared" si="14"/>
        <v>22</v>
      </c>
      <c r="F98" s="112">
        <f t="shared" si="14"/>
        <v>1</v>
      </c>
      <c r="G98" s="108">
        <f t="shared" si="14"/>
        <v>7</v>
      </c>
      <c r="H98" s="108">
        <f t="shared" si="14"/>
        <v>10</v>
      </c>
      <c r="I98" s="112">
        <f t="shared" si="14"/>
        <v>1</v>
      </c>
      <c r="J98" s="112">
        <f t="shared" si="14"/>
        <v>1</v>
      </c>
      <c r="K98" s="112">
        <f t="shared" si="14"/>
        <v>2</v>
      </c>
      <c r="L98" s="116">
        <f t="shared" si="10"/>
        <v>304900</v>
      </c>
      <c r="M98">
        <v>304900</v>
      </c>
      <c r="O98">
        <f t="shared" si="15"/>
        <v>36</v>
      </c>
      <c r="P98">
        <f t="shared" si="16"/>
        <v>5</v>
      </c>
      <c r="Q98">
        <f t="shared" si="17"/>
        <v>20</v>
      </c>
      <c r="R98">
        <f t="shared" si="18"/>
        <v>28</v>
      </c>
      <c r="S98">
        <f t="shared" si="19"/>
        <v>49</v>
      </c>
      <c r="T98">
        <f t="shared" si="20"/>
        <v>43</v>
      </c>
      <c r="U98">
        <f t="shared" si="21"/>
        <v>40</v>
      </c>
      <c r="V98">
        <f t="shared" si="22"/>
        <v>49</v>
      </c>
      <c r="W98">
        <f t="shared" si="23"/>
        <v>49</v>
      </c>
      <c r="X98">
        <f t="shared" si="23"/>
        <v>48</v>
      </c>
      <c r="Y98">
        <f t="shared" si="11"/>
        <v>304900</v>
      </c>
    </row>
    <row r="99" spans="1:25" x14ac:dyDescent="0.3">
      <c r="A99" t="s">
        <v>269</v>
      </c>
      <c r="B99" s="108">
        <f t="shared" si="14"/>
        <v>1</v>
      </c>
      <c r="C99" s="112">
        <f t="shared" si="14"/>
        <v>1</v>
      </c>
      <c r="D99" s="112">
        <f t="shared" si="14"/>
        <v>1</v>
      </c>
      <c r="E99" s="108">
        <f t="shared" si="14"/>
        <v>16</v>
      </c>
      <c r="F99" s="112">
        <f t="shared" si="14"/>
        <v>3</v>
      </c>
      <c r="G99" s="108">
        <f t="shared" si="14"/>
        <v>1</v>
      </c>
      <c r="H99" s="108">
        <f t="shared" si="14"/>
        <v>10</v>
      </c>
      <c r="I99" s="112">
        <f t="shared" si="14"/>
        <v>1</v>
      </c>
      <c r="J99" s="112">
        <f t="shared" si="14"/>
        <v>1</v>
      </c>
      <c r="K99" s="112">
        <f t="shared" si="14"/>
        <v>2</v>
      </c>
      <c r="L99" s="116">
        <f t="shared" si="10"/>
        <v>426420</v>
      </c>
      <c r="M99">
        <v>426420</v>
      </c>
      <c r="O99">
        <f t="shared" si="15"/>
        <v>49</v>
      </c>
      <c r="P99">
        <f t="shared" si="16"/>
        <v>49</v>
      </c>
      <c r="Q99">
        <f t="shared" si="17"/>
        <v>49</v>
      </c>
      <c r="R99">
        <f t="shared" si="18"/>
        <v>34</v>
      </c>
      <c r="S99">
        <f t="shared" si="19"/>
        <v>47</v>
      </c>
      <c r="T99">
        <f t="shared" si="20"/>
        <v>49</v>
      </c>
      <c r="U99">
        <f t="shared" si="21"/>
        <v>40</v>
      </c>
      <c r="V99">
        <f t="shared" si="22"/>
        <v>49</v>
      </c>
      <c r="W99">
        <f t="shared" si="23"/>
        <v>49</v>
      </c>
      <c r="X99">
        <f t="shared" si="23"/>
        <v>48</v>
      </c>
      <c r="Y99">
        <f t="shared" si="11"/>
        <v>426420</v>
      </c>
    </row>
    <row r="100" spans="1:25" x14ac:dyDescent="0.3">
      <c r="A100" t="s">
        <v>270</v>
      </c>
      <c r="B100" s="108">
        <f t="shared" si="14"/>
        <v>14</v>
      </c>
      <c r="C100" s="112">
        <f t="shared" si="14"/>
        <v>30</v>
      </c>
      <c r="D100" s="112">
        <f t="shared" si="14"/>
        <v>30</v>
      </c>
      <c r="E100" s="108">
        <f t="shared" si="14"/>
        <v>16</v>
      </c>
      <c r="F100" s="112">
        <f t="shared" si="14"/>
        <v>3</v>
      </c>
      <c r="G100" s="108">
        <f t="shared" si="14"/>
        <v>1</v>
      </c>
      <c r="H100" s="108">
        <f t="shared" si="14"/>
        <v>10</v>
      </c>
      <c r="I100" s="112">
        <f t="shared" si="14"/>
        <v>1</v>
      </c>
      <c r="J100" s="112">
        <f t="shared" si="14"/>
        <v>1</v>
      </c>
      <c r="K100" s="112">
        <f t="shared" si="14"/>
        <v>2</v>
      </c>
      <c r="L100" s="116">
        <f t="shared" si="10"/>
        <v>389394</v>
      </c>
      <c r="M100">
        <v>389394.5</v>
      </c>
      <c r="O100">
        <f t="shared" si="15"/>
        <v>36</v>
      </c>
      <c r="P100">
        <f t="shared" si="16"/>
        <v>20</v>
      </c>
      <c r="Q100">
        <f t="shared" si="17"/>
        <v>20</v>
      </c>
      <c r="R100">
        <f t="shared" si="18"/>
        <v>34</v>
      </c>
      <c r="S100">
        <f t="shared" si="19"/>
        <v>47</v>
      </c>
      <c r="T100">
        <f t="shared" si="20"/>
        <v>49</v>
      </c>
      <c r="U100">
        <f t="shared" si="21"/>
        <v>40</v>
      </c>
      <c r="V100">
        <f t="shared" si="22"/>
        <v>49</v>
      </c>
      <c r="W100">
        <f t="shared" si="23"/>
        <v>49</v>
      </c>
      <c r="X100">
        <f t="shared" si="23"/>
        <v>48</v>
      </c>
      <c r="Y100">
        <f t="shared" si="11"/>
        <v>389394</v>
      </c>
    </row>
    <row r="101" spans="1:25" x14ac:dyDescent="0.3">
      <c r="A101" t="s">
        <v>271</v>
      </c>
      <c r="B101" s="108">
        <f t="shared" si="14"/>
        <v>1</v>
      </c>
      <c r="C101" s="112">
        <f t="shared" si="14"/>
        <v>30</v>
      </c>
      <c r="D101" s="112">
        <f t="shared" si="14"/>
        <v>1</v>
      </c>
      <c r="E101" s="108">
        <f t="shared" si="14"/>
        <v>22</v>
      </c>
      <c r="F101" s="112">
        <f t="shared" si="14"/>
        <v>3</v>
      </c>
      <c r="G101" s="108">
        <f t="shared" si="14"/>
        <v>7</v>
      </c>
      <c r="H101" s="108">
        <f t="shared" si="14"/>
        <v>1</v>
      </c>
      <c r="I101" s="112">
        <f t="shared" si="14"/>
        <v>1</v>
      </c>
      <c r="J101" s="112">
        <f t="shared" si="14"/>
        <v>1</v>
      </c>
      <c r="K101" s="112">
        <f t="shared" si="14"/>
        <v>2</v>
      </c>
      <c r="L101" s="116">
        <f t="shared" si="10"/>
        <v>439200</v>
      </c>
      <c r="M101">
        <v>439200</v>
      </c>
      <c r="O101">
        <f t="shared" si="15"/>
        <v>49</v>
      </c>
      <c r="P101">
        <f t="shared" si="16"/>
        <v>20</v>
      </c>
      <c r="Q101">
        <f t="shared" si="17"/>
        <v>49</v>
      </c>
      <c r="R101">
        <f t="shared" si="18"/>
        <v>28</v>
      </c>
      <c r="S101">
        <f t="shared" si="19"/>
        <v>47</v>
      </c>
      <c r="T101">
        <f t="shared" si="20"/>
        <v>43</v>
      </c>
      <c r="U101">
        <f t="shared" si="21"/>
        <v>49</v>
      </c>
      <c r="V101">
        <f t="shared" si="22"/>
        <v>49</v>
      </c>
      <c r="W101">
        <f t="shared" si="23"/>
        <v>49</v>
      </c>
      <c r="X101">
        <f t="shared" si="23"/>
        <v>48</v>
      </c>
      <c r="Y101">
        <f t="shared" si="11"/>
        <v>439200</v>
      </c>
    </row>
    <row r="102" spans="1:25" x14ac:dyDescent="0.3">
      <c r="A102" t="s">
        <v>273</v>
      </c>
      <c r="B102" s="108">
        <f t="shared" si="14"/>
        <v>1</v>
      </c>
      <c r="C102" s="112">
        <f t="shared" si="14"/>
        <v>30</v>
      </c>
      <c r="D102" s="112">
        <f t="shared" si="14"/>
        <v>1</v>
      </c>
      <c r="E102" s="108">
        <f t="shared" si="14"/>
        <v>22</v>
      </c>
      <c r="F102" s="112">
        <f t="shared" si="14"/>
        <v>3</v>
      </c>
      <c r="G102" s="108">
        <f t="shared" si="14"/>
        <v>7</v>
      </c>
      <c r="H102" s="108">
        <f t="shared" si="14"/>
        <v>10</v>
      </c>
      <c r="I102" s="112">
        <f t="shared" si="14"/>
        <v>1</v>
      </c>
      <c r="J102" s="112">
        <f t="shared" si="14"/>
        <v>1</v>
      </c>
      <c r="K102" s="112">
        <f t="shared" si="14"/>
        <v>2</v>
      </c>
      <c r="L102" s="116">
        <f t="shared" si="10"/>
        <v>396444</v>
      </c>
      <c r="M102">
        <v>396444.5</v>
      </c>
      <c r="O102">
        <f t="shared" si="15"/>
        <v>49</v>
      </c>
      <c r="P102">
        <f t="shared" si="16"/>
        <v>20</v>
      </c>
      <c r="Q102">
        <f t="shared" si="17"/>
        <v>49</v>
      </c>
      <c r="R102">
        <f t="shared" si="18"/>
        <v>28</v>
      </c>
      <c r="S102">
        <f t="shared" si="19"/>
        <v>47</v>
      </c>
      <c r="T102">
        <f t="shared" si="20"/>
        <v>43</v>
      </c>
      <c r="U102">
        <f t="shared" si="21"/>
        <v>40</v>
      </c>
      <c r="V102">
        <f t="shared" si="22"/>
        <v>49</v>
      </c>
      <c r="W102">
        <f t="shared" si="23"/>
        <v>49</v>
      </c>
      <c r="X102">
        <f t="shared" si="23"/>
        <v>48</v>
      </c>
      <c r="Y102">
        <f t="shared" si="11"/>
        <v>396444</v>
      </c>
    </row>
    <row r="103" spans="1:25" x14ac:dyDescent="0.3">
      <c r="A103" t="s">
        <v>277</v>
      </c>
      <c r="B103" s="108">
        <f t="shared" ref="B103:K103" si="24">RANK(B51,B$3:B$51,B$1)</f>
        <v>14</v>
      </c>
      <c r="C103" s="112">
        <f t="shared" si="24"/>
        <v>30</v>
      </c>
      <c r="D103" s="112">
        <f t="shared" si="24"/>
        <v>30</v>
      </c>
      <c r="E103" s="108">
        <f t="shared" si="24"/>
        <v>22</v>
      </c>
      <c r="F103" s="112">
        <f t="shared" si="24"/>
        <v>3</v>
      </c>
      <c r="G103" s="108">
        <f t="shared" si="24"/>
        <v>7</v>
      </c>
      <c r="H103" s="108">
        <f t="shared" si="24"/>
        <v>10</v>
      </c>
      <c r="I103" s="112">
        <f t="shared" si="24"/>
        <v>1</v>
      </c>
      <c r="J103" s="112">
        <f t="shared" si="24"/>
        <v>1</v>
      </c>
      <c r="K103" s="112">
        <f t="shared" si="24"/>
        <v>2</v>
      </c>
      <c r="L103" s="116">
        <f t="shared" si="10"/>
        <v>546530</v>
      </c>
      <c r="M103">
        <v>546530</v>
      </c>
      <c r="O103">
        <f t="shared" si="15"/>
        <v>36</v>
      </c>
      <c r="P103">
        <f t="shared" si="16"/>
        <v>20</v>
      </c>
      <c r="Q103">
        <f t="shared" si="17"/>
        <v>20</v>
      </c>
      <c r="R103">
        <f t="shared" si="18"/>
        <v>28</v>
      </c>
      <c r="S103">
        <f t="shared" si="19"/>
        <v>47</v>
      </c>
      <c r="T103">
        <f t="shared" si="20"/>
        <v>43</v>
      </c>
      <c r="U103">
        <f t="shared" si="21"/>
        <v>40</v>
      </c>
      <c r="V103">
        <f t="shared" si="22"/>
        <v>49</v>
      </c>
      <c r="W103">
        <f t="shared" si="23"/>
        <v>49</v>
      </c>
      <c r="X103">
        <f t="shared" si="23"/>
        <v>48</v>
      </c>
      <c r="Y103">
        <f t="shared" si="11"/>
        <v>546530</v>
      </c>
    </row>
    <row r="110" spans="1:25" ht="18" x14ac:dyDescent="0.3">
      <c r="A110" s="93"/>
      <c r="Q110" s="93"/>
    </row>
    <row r="111" spans="1:25" x14ac:dyDescent="0.3">
      <c r="A111" s="94"/>
      <c r="Q111" s="94"/>
    </row>
    <row r="114" spans="1:28" ht="30.6" x14ac:dyDescent="0.3">
      <c r="A114" s="95" t="s">
        <v>704</v>
      </c>
      <c r="B114" s="109">
        <v>8150038</v>
      </c>
      <c r="C114" s="95" t="s">
        <v>548</v>
      </c>
      <c r="D114" s="96">
        <v>49</v>
      </c>
      <c r="E114" s="142" t="s">
        <v>705</v>
      </c>
      <c r="F114" s="96">
        <v>10</v>
      </c>
      <c r="G114" s="142" t="s">
        <v>706</v>
      </c>
      <c r="H114" s="109">
        <v>49</v>
      </c>
      <c r="I114" s="95" t="s">
        <v>707</v>
      </c>
      <c r="J114" s="96">
        <v>0</v>
      </c>
      <c r="K114" s="95" t="s">
        <v>708</v>
      </c>
      <c r="L114" s="96" t="s">
        <v>950</v>
      </c>
      <c r="Q114" s="95" t="s">
        <v>704</v>
      </c>
      <c r="R114" s="96">
        <v>6822019</v>
      </c>
      <c r="S114" s="95" t="s">
        <v>548</v>
      </c>
      <c r="T114" s="96">
        <v>49</v>
      </c>
      <c r="U114" s="95" t="s">
        <v>705</v>
      </c>
      <c r="V114" s="96">
        <v>10</v>
      </c>
      <c r="W114" s="95" t="s">
        <v>706</v>
      </c>
      <c r="X114" s="96">
        <v>49</v>
      </c>
      <c r="Y114" s="95" t="s">
        <v>707</v>
      </c>
      <c r="Z114" s="96">
        <v>0</v>
      </c>
      <c r="AA114" s="95" t="s">
        <v>708</v>
      </c>
      <c r="AB114" s="96" t="s">
        <v>967</v>
      </c>
    </row>
    <row r="115" spans="1:28" ht="18.600000000000001" thickBot="1" x14ac:dyDescent="0.35">
      <c r="A115" s="93"/>
      <c r="Q115" s="93"/>
    </row>
    <row r="116" spans="1:28" ht="45.6" thickBot="1" x14ac:dyDescent="0.35">
      <c r="A116" s="97" t="s">
        <v>554</v>
      </c>
      <c r="B116" s="110" t="s">
        <v>508</v>
      </c>
      <c r="C116" s="97" t="s">
        <v>509</v>
      </c>
      <c r="D116" s="97" t="s">
        <v>510</v>
      </c>
      <c r="E116" s="110" t="s">
        <v>96</v>
      </c>
      <c r="F116" s="97" t="s">
        <v>84</v>
      </c>
      <c r="G116" s="110" t="s">
        <v>87</v>
      </c>
      <c r="H116" s="110" t="s">
        <v>128</v>
      </c>
      <c r="I116" s="97" t="s">
        <v>910</v>
      </c>
      <c r="J116" s="97" t="s">
        <v>194</v>
      </c>
      <c r="K116" s="97" t="s">
        <v>195</v>
      </c>
      <c r="L116" s="97" t="s">
        <v>909</v>
      </c>
      <c r="Q116" s="97" t="s">
        <v>554</v>
      </c>
      <c r="R116" s="97" t="s">
        <v>508</v>
      </c>
      <c r="S116" s="97" t="s">
        <v>509</v>
      </c>
      <c r="T116" s="97" t="s">
        <v>510</v>
      </c>
      <c r="U116" s="97" t="s">
        <v>96</v>
      </c>
      <c r="V116" s="97" t="s">
        <v>84</v>
      </c>
      <c r="W116" s="97" t="s">
        <v>87</v>
      </c>
      <c r="X116" s="97" t="s">
        <v>128</v>
      </c>
      <c r="Y116" s="97" t="s">
        <v>910</v>
      </c>
      <c r="Z116" s="97" t="s">
        <v>194</v>
      </c>
      <c r="AA116" s="97" t="s">
        <v>195</v>
      </c>
      <c r="AB116" s="97" t="s">
        <v>909</v>
      </c>
    </row>
    <row r="117" spans="1:28" ht="45.6" thickBot="1" x14ac:dyDescent="0.35">
      <c r="A117" s="98" t="s">
        <v>206</v>
      </c>
      <c r="B117" s="111">
        <v>14</v>
      </c>
      <c r="C117" s="99">
        <v>45</v>
      </c>
      <c r="D117" s="99">
        <v>28</v>
      </c>
      <c r="E117" s="111">
        <v>22</v>
      </c>
      <c r="F117" s="99">
        <v>3</v>
      </c>
      <c r="G117" s="111">
        <v>7</v>
      </c>
      <c r="H117" s="111">
        <v>10</v>
      </c>
      <c r="I117" s="99">
        <v>24</v>
      </c>
      <c r="J117" s="99">
        <v>25</v>
      </c>
      <c r="K117" s="99">
        <v>2</v>
      </c>
      <c r="L117" s="99">
        <v>59365</v>
      </c>
      <c r="Q117" s="98" t="s">
        <v>206</v>
      </c>
      <c r="R117" s="99">
        <v>36</v>
      </c>
      <c r="S117" s="99">
        <v>5</v>
      </c>
      <c r="T117" s="99">
        <v>22</v>
      </c>
      <c r="U117" s="99">
        <v>28</v>
      </c>
      <c r="V117" s="99">
        <v>47</v>
      </c>
      <c r="W117" s="99">
        <v>43</v>
      </c>
      <c r="X117" s="99">
        <v>40</v>
      </c>
      <c r="Y117" s="99">
        <v>26</v>
      </c>
      <c r="Z117" s="99">
        <v>25</v>
      </c>
      <c r="AA117" s="99">
        <v>48</v>
      </c>
      <c r="AB117" s="99">
        <v>59365</v>
      </c>
    </row>
    <row r="118" spans="1:28" ht="54.6" thickBot="1" x14ac:dyDescent="0.35">
      <c r="A118" s="98" t="s">
        <v>213</v>
      </c>
      <c r="B118" s="111">
        <v>14</v>
      </c>
      <c r="C118" s="99">
        <v>45</v>
      </c>
      <c r="D118" s="99">
        <v>28</v>
      </c>
      <c r="E118" s="111">
        <v>22</v>
      </c>
      <c r="F118" s="99">
        <v>3</v>
      </c>
      <c r="G118" s="111">
        <v>7</v>
      </c>
      <c r="H118" s="111">
        <v>10</v>
      </c>
      <c r="I118" s="99">
        <v>24</v>
      </c>
      <c r="J118" s="99">
        <v>25</v>
      </c>
      <c r="K118" s="99">
        <v>2</v>
      </c>
      <c r="L118" s="99">
        <v>70338</v>
      </c>
      <c r="Q118" s="98" t="s">
        <v>213</v>
      </c>
      <c r="R118" s="99">
        <v>36</v>
      </c>
      <c r="S118" s="99">
        <v>5</v>
      </c>
      <c r="T118" s="99">
        <v>22</v>
      </c>
      <c r="U118" s="99">
        <v>28</v>
      </c>
      <c r="V118" s="99">
        <v>47</v>
      </c>
      <c r="W118" s="99">
        <v>43</v>
      </c>
      <c r="X118" s="99">
        <v>40</v>
      </c>
      <c r="Y118" s="99">
        <v>26</v>
      </c>
      <c r="Z118" s="99">
        <v>25</v>
      </c>
      <c r="AA118" s="99">
        <v>48</v>
      </c>
      <c r="AB118" s="99">
        <v>70338</v>
      </c>
    </row>
    <row r="119" spans="1:28" ht="45.6" thickBot="1" x14ac:dyDescent="0.35">
      <c r="A119" s="98" t="s">
        <v>215</v>
      </c>
      <c r="B119" s="111">
        <v>14</v>
      </c>
      <c r="C119" s="99">
        <v>45</v>
      </c>
      <c r="D119" s="99">
        <v>9</v>
      </c>
      <c r="E119" s="111">
        <v>9</v>
      </c>
      <c r="F119" s="99">
        <v>3</v>
      </c>
      <c r="G119" s="111">
        <v>7</v>
      </c>
      <c r="H119" s="111">
        <v>10</v>
      </c>
      <c r="I119" s="99">
        <v>24</v>
      </c>
      <c r="J119" s="99">
        <v>25</v>
      </c>
      <c r="K119" s="99">
        <v>2</v>
      </c>
      <c r="L119" s="99">
        <v>68600</v>
      </c>
      <c r="Q119" s="98" t="s">
        <v>215</v>
      </c>
      <c r="R119" s="99">
        <v>36</v>
      </c>
      <c r="S119" s="99">
        <v>5</v>
      </c>
      <c r="T119" s="99">
        <v>41</v>
      </c>
      <c r="U119" s="99">
        <v>41</v>
      </c>
      <c r="V119" s="99">
        <v>47</v>
      </c>
      <c r="W119" s="99">
        <v>43</v>
      </c>
      <c r="X119" s="99">
        <v>40</v>
      </c>
      <c r="Y119" s="99">
        <v>26</v>
      </c>
      <c r="Z119" s="99">
        <v>25</v>
      </c>
      <c r="AA119" s="99">
        <v>48</v>
      </c>
      <c r="AB119" s="99">
        <v>68600</v>
      </c>
    </row>
    <row r="120" spans="1:28" ht="54.6" thickBot="1" x14ac:dyDescent="0.35">
      <c r="A120" s="98" t="s">
        <v>217</v>
      </c>
      <c r="B120" s="111">
        <v>14</v>
      </c>
      <c r="C120" s="99">
        <v>23</v>
      </c>
      <c r="D120" s="99">
        <v>9</v>
      </c>
      <c r="E120" s="111">
        <v>9</v>
      </c>
      <c r="F120" s="99">
        <v>3</v>
      </c>
      <c r="G120" s="111">
        <v>7</v>
      </c>
      <c r="H120" s="111">
        <v>10</v>
      </c>
      <c r="I120" s="99">
        <v>24</v>
      </c>
      <c r="J120" s="99">
        <v>25</v>
      </c>
      <c r="K120" s="99">
        <v>2</v>
      </c>
      <c r="L120" s="99">
        <v>70950</v>
      </c>
      <c r="Q120" s="98" t="s">
        <v>217</v>
      </c>
      <c r="R120" s="99">
        <v>36</v>
      </c>
      <c r="S120" s="99">
        <v>27</v>
      </c>
      <c r="T120" s="99">
        <v>41</v>
      </c>
      <c r="U120" s="99">
        <v>41</v>
      </c>
      <c r="V120" s="99">
        <v>47</v>
      </c>
      <c r="W120" s="99">
        <v>43</v>
      </c>
      <c r="X120" s="99">
        <v>40</v>
      </c>
      <c r="Y120" s="99">
        <v>26</v>
      </c>
      <c r="Z120" s="99">
        <v>25</v>
      </c>
      <c r="AA120" s="99">
        <v>48</v>
      </c>
      <c r="AB120" s="99">
        <v>70950</v>
      </c>
    </row>
    <row r="121" spans="1:28" ht="54.6" thickBot="1" x14ac:dyDescent="0.35">
      <c r="A121" s="98" t="s">
        <v>218</v>
      </c>
      <c r="B121" s="111">
        <v>14</v>
      </c>
      <c r="C121" s="99">
        <v>23</v>
      </c>
      <c r="D121" s="99">
        <v>9</v>
      </c>
      <c r="E121" s="111">
        <v>9</v>
      </c>
      <c r="F121" s="99">
        <v>3</v>
      </c>
      <c r="G121" s="111">
        <v>7</v>
      </c>
      <c r="H121" s="111">
        <v>10</v>
      </c>
      <c r="I121" s="99">
        <v>24</v>
      </c>
      <c r="J121" s="99">
        <v>25</v>
      </c>
      <c r="K121" s="99">
        <v>2</v>
      </c>
      <c r="L121" s="99">
        <v>59900</v>
      </c>
      <c r="Q121" s="98" t="s">
        <v>218</v>
      </c>
      <c r="R121" s="99">
        <v>36</v>
      </c>
      <c r="S121" s="99">
        <v>27</v>
      </c>
      <c r="T121" s="99">
        <v>41</v>
      </c>
      <c r="U121" s="99">
        <v>41</v>
      </c>
      <c r="V121" s="99">
        <v>47</v>
      </c>
      <c r="W121" s="99">
        <v>43</v>
      </c>
      <c r="X121" s="99">
        <v>40</v>
      </c>
      <c r="Y121" s="99">
        <v>26</v>
      </c>
      <c r="Z121" s="99">
        <v>25</v>
      </c>
      <c r="AA121" s="99">
        <v>48</v>
      </c>
      <c r="AB121" s="99">
        <v>59900</v>
      </c>
    </row>
    <row r="122" spans="1:28" ht="54.6" thickBot="1" x14ac:dyDescent="0.35">
      <c r="A122" s="98" t="s">
        <v>220</v>
      </c>
      <c r="B122" s="111">
        <v>14</v>
      </c>
      <c r="C122" s="99">
        <v>19</v>
      </c>
      <c r="D122" s="99">
        <v>9</v>
      </c>
      <c r="E122" s="111">
        <v>22</v>
      </c>
      <c r="F122" s="99">
        <v>3</v>
      </c>
      <c r="G122" s="111">
        <v>7</v>
      </c>
      <c r="H122" s="111">
        <v>10</v>
      </c>
      <c r="I122" s="99">
        <v>24</v>
      </c>
      <c r="J122" s="99">
        <v>25</v>
      </c>
      <c r="K122" s="99">
        <v>2</v>
      </c>
      <c r="L122" s="99">
        <v>86800</v>
      </c>
      <c r="Q122" s="98" t="s">
        <v>220</v>
      </c>
      <c r="R122" s="99">
        <v>36</v>
      </c>
      <c r="S122" s="99">
        <v>31</v>
      </c>
      <c r="T122" s="99">
        <v>41</v>
      </c>
      <c r="U122" s="99">
        <v>28</v>
      </c>
      <c r="V122" s="99">
        <v>47</v>
      </c>
      <c r="W122" s="99">
        <v>43</v>
      </c>
      <c r="X122" s="99">
        <v>40</v>
      </c>
      <c r="Y122" s="99">
        <v>26</v>
      </c>
      <c r="Z122" s="99">
        <v>25</v>
      </c>
      <c r="AA122" s="99">
        <v>48</v>
      </c>
      <c r="AB122" s="99">
        <v>86800</v>
      </c>
    </row>
    <row r="123" spans="1:28" ht="54.6" thickBot="1" x14ac:dyDescent="0.35">
      <c r="A123" s="98" t="s">
        <v>221</v>
      </c>
      <c r="B123" s="111">
        <v>14</v>
      </c>
      <c r="C123" s="99">
        <v>23</v>
      </c>
      <c r="D123" s="99">
        <v>9</v>
      </c>
      <c r="E123" s="111">
        <v>9</v>
      </c>
      <c r="F123" s="99">
        <v>3</v>
      </c>
      <c r="G123" s="111">
        <v>7</v>
      </c>
      <c r="H123" s="111">
        <v>10</v>
      </c>
      <c r="I123" s="99">
        <v>24</v>
      </c>
      <c r="J123" s="99">
        <v>25</v>
      </c>
      <c r="K123" s="99">
        <v>2</v>
      </c>
      <c r="L123" s="99">
        <v>94554</v>
      </c>
      <c r="Q123" s="98" t="s">
        <v>221</v>
      </c>
      <c r="R123" s="99">
        <v>36</v>
      </c>
      <c r="S123" s="99">
        <v>27</v>
      </c>
      <c r="T123" s="99">
        <v>41</v>
      </c>
      <c r="U123" s="99">
        <v>41</v>
      </c>
      <c r="V123" s="99">
        <v>47</v>
      </c>
      <c r="W123" s="99">
        <v>43</v>
      </c>
      <c r="X123" s="99">
        <v>40</v>
      </c>
      <c r="Y123" s="99">
        <v>26</v>
      </c>
      <c r="Z123" s="99">
        <v>25</v>
      </c>
      <c r="AA123" s="99">
        <v>48</v>
      </c>
      <c r="AB123" s="99">
        <v>94554</v>
      </c>
    </row>
    <row r="124" spans="1:28" ht="54.6" thickBot="1" x14ac:dyDescent="0.35">
      <c r="A124" s="98" t="s">
        <v>222</v>
      </c>
      <c r="B124" s="111">
        <v>14</v>
      </c>
      <c r="C124" s="99">
        <v>23</v>
      </c>
      <c r="D124" s="99">
        <v>9</v>
      </c>
      <c r="E124" s="111">
        <v>9</v>
      </c>
      <c r="F124" s="99">
        <v>3</v>
      </c>
      <c r="G124" s="111">
        <v>7</v>
      </c>
      <c r="H124" s="111">
        <v>10</v>
      </c>
      <c r="I124" s="99">
        <v>24</v>
      </c>
      <c r="J124" s="99">
        <v>25</v>
      </c>
      <c r="K124" s="99">
        <v>2</v>
      </c>
      <c r="L124" s="99">
        <v>79494</v>
      </c>
      <c r="Q124" s="98" t="s">
        <v>222</v>
      </c>
      <c r="R124" s="99">
        <v>36</v>
      </c>
      <c r="S124" s="99">
        <v>27</v>
      </c>
      <c r="T124" s="99">
        <v>41</v>
      </c>
      <c r="U124" s="99">
        <v>41</v>
      </c>
      <c r="V124" s="99">
        <v>47</v>
      </c>
      <c r="W124" s="99">
        <v>43</v>
      </c>
      <c r="X124" s="99">
        <v>40</v>
      </c>
      <c r="Y124" s="99">
        <v>26</v>
      </c>
      <c r="Z124" s="99">
        <v>25</v>
      </c>
      <c r="AA124" s="99">
        <v>48</v>
      </c>
      <c r="AB124" s="99">
        <v>79494</v>
      </c>
    </row>
    <row r="125" spans="1:28" ht="45.6" thickBot="1" x14ac:dyDescent="0.35">
      <c r="A125" s="98" t="s">
        <v>223</v>
      </c>
      <c r="B125" s="111">
        <v>14</v>
      </c>
      <c r="C125" s="99">
        <v>19</v>
      </c>
      <c r="D125" s="99">
        <v>9</v>
      </c>
      <c r="E125" s="111">
        <v>1</v>
      </c>
      <c r="F125" s="99">
        <v>3</v>
      </c>
      <c r="G125" s="111">
        <v>7</v>
      </c>
      <c r="H125" s="111">
        <v>10</v>
      </c>
      <c r="I125" s="99">
        <v>24</v>
      </c>
      <c r="J125" s="99">
        <v>25</v>
      </c>
      <c r="K125" s="99">
        <v>2</v>
      </c>
      <c r="L125" s="99">
        <v>86800</v>
      </c>
      <c r="Q125" s="98" t="s">
        <v>223</v>
      </c>
      <c r="R125" s="99">
        <v>36</v>
      </c>
      <c r="S125" s="99">
        <v>31</v>
      </c>
      <c r="T125" s="99">
        <v>41</v>
      </c>
      <c r="U125" s="99">
        <v>49</v>
      </c>
      <c r="V125" s="99">
        <v>47</v>
      </c>
      <c r="W125" s="99">
        <v>43</v>
      </c>
      <c r="X125" s="99">
        <v>40</v>
      </c>
      <c r="Y125" s="99">
        <v>26</v>
      </c>
      <c r="Z125" s="99">
        <v>25</v>
      </c>
      <c r="AA125" s="99">
        <v>48</v>
      </c>
      <c r="AB125" s="99">
        <v>86800</v>
      </c>
    </row>
    <row r="126" spans="1:28" ht="45.6" thickBot="1" x14ac:dyDescent="0.35">
      <c r="A126" s="98" t="s">
        <v>224</v>
      </c>
      <c r="B126" s="111">
        <v>14</v>
      </c>
      <c r="C126" s="99">
        <v>16</v>
      </c>
      <c r="D126" s="99">
        <v>9</v>
      </c>
      <c r="E126" s="111">
        <v>22</v>
      </c>
      <c r="F126" s="99">
        <v>3</v>
      </c>
      <c r="G126" s="111">
        <v>7</v>
      </c>
      <c r="H126" s="111">
        <v>10</v>
      </c>
      <c r="I126" s="99">
        <v>24</v>
      </c>
      <c r="J126" s="99">
        <v>25</v>
      </c>
      <c r="K126" s="99">
        <v>2</v>
      </c>
      <c r="L126" s="99">
        <v>86499</v>
      </c>
      <c r="Q126" s="98" t="s">
        <v>224</v>
      </c>
      <c r="R126" s="99">
        <v>36</v>
      </c>
      <c r="S126" s="99">
        <v>34</v>
      </c>
      <c r="T126" s="99">
        <v>41</v>
      </c>
      <c r="U126" s="99">
        <v>28</v>
      </c>
      <c r="V126" s="99">
        <v>47</v>
      </c>
      <c r="W126" s="99">
        <v>43</v>
      </c>
      <c r="X126" s="99">
        <v>40</v>
      </c>
      <c r="Y126" s="99">
        <v>26</v>
      </c>
      <c r="Z126" s="99">
        <v>25</v>
      </c>
      <c r="AA126" s="99">
        <v>48</v>
      </c>
      <c r="AB126" s="99">
        <v>86499</v>
      </c>
    </row>
    <row r="127" spans="1:28" ht="54.6" thickBot="1" x14ac:dyDescent="0.35">
      <c r="A127" s="98" t="s">
        <v>226</v>
      </c>
      <c r="B127" s="111">
        <v>14</v>
      </c>
      <c r="C127" s="99">
        <v>19</v>
      </c>
      <c r="D127" s="99">
        <v>9</v>
      </c>
      <c r="E127" s="111">
        <v>22</v>
      </c>
      <c r="F127" s="99">
        <v>3</v>
      </c>
      <c r="G127" s="111">
        <v>7</v>
      </c>
      <c r="H127" s="111">
        <v>10</v>
      </c>
      <c r="I127" s="99">
        <v>24</v>
      </c>
      <c r="J127" s="99">
        <v>25</v>
      </c>
      <c r="K127" s="99">
        <v>2</v>
      </c>
      <c r="L127" s="99">
        <v>88050</v>
      </c>
      <c r="Q127" s="98" t="s">
        <v>226</v>
      </c>
      <c r="R127" s="99">
        <v>36</v>
      </c>
      <c r="S127" s="99">
        <v>31</v>
      </c>
      <c r="T127" s="99">
        <v>41</v>
      </c>
      <c r="U127" s="99">
        <v>28</v>
      </c>
      <c r="V127" s="99">
        <v>47</v>
      </c>
      <c r="W127" s="99">
        <v>43</v>
      </c>
      <c r="X127" s="99">
        <v>40</v>
      </c>
      <c r="Y127" s="99">
        <v>26</v>
      </c>
      <c r="Z127" s="99">
        <v>25</v>
      </c>
      <c r="AA127" s="99">
        <v>48</v>
      </c>
      <c r="AB127" s="99">
        <v>88050</v>
      </c>
    </row>
    <row r="128" spans="1:28" ht="63.6" thickBot="1" x14ac:dyDescent="0.35">
      <c r="A128" s="98" t="s">
        <v>228</v>
      </c>
      <c r="B128" s="111">
        <v>14</v>
      </c>
      <c r="C128" s="99">
        <v>3</v>
      </c>
      <c r="D128" s="99">
        <v>9</v>
      </c>
      <c r="E128" s="111">
        <v>1</v>
      </c>
      <c r="F128" s="99">
        <v>3</v>
      </c>
      <c r="G128" s="111">
        <v>7</v>
      </c>
      <c r="H128" s="111">
        <v>10</v>
      </c>
      <c r="I128" s="99">
        <v>24</v>
      </c>
      <c r="J128" s="99">
        <v>25</v>
      </c>
      <c r="K128" s="99">
        <v>2</v>
      </c>
      <c r="L128" s="99">
        <v>116295</v>
      </c>
      <c r="Q128" s="98" t="s">
        <v>228</v>
      </c>
      <c r="R128" s="99">
        <v>36</v>
      </c>
      <c r="S128" s="99">
        <v>47</v>
      </c>
      <c r="T128" s="99">
        <v>41</v>
      </c>
      <c r="U128" s="99">
        <v>49</v>
      </c>
      <c r="V128" s="99">
        <v>47</v>
      </c>
      <c r="W128" s="99">
        <v>43</v>
      </c>
      <c r="X128" s="99">
        <v>40</v>
      </c>
      <c r="Y128" s="99">
        <v>26</v>
      </c>
      <c r="Z128" s="99">
        <v>25</v>
      </c>
      <c r="AA128" s="99">
        <v>48</v>
      </c>
      <c r="AB128" s="99">
        <v>116295</v>
      </c>
    </row>
    <row r="129" spans="1:28" ht="54.6" thickBot="1" x14ac:dyDescent="0.35">
      <c r="A129" s="98" t="s">
        <v>229</v>
      </c>
      <c r="B129" s="111">
        <v>14</v>
      </c>
      <c r="C129" s="99">
        <v>16</v>
      </c>
      <c r="D129" s="99">
        <v>25</v>
      </c>
      <c r="E129" s="111">
        <v>22</v>
      </c>
      <c r="F129" s="99">
        <v>3</v>
      </c>
      <c r="G129" s="111">
        <v>7</v>
      </c>
      <c r="H129" s="111">
        <v>10</v>
      </c>
      <c r="I129" s="99">
        <v>24</v>
      </c>
      <c r="J129" s="99">
        <v>25</v>
      </c>
      <c r="K129" s="99">
        <v>2</v>
      </c>
      <c r="L129" s="99">
        <v>113265</v>
      </c>
      <c r="Q129" s="98" t="s">
        <v>229</v>
      </c>
      <c r="R129" s="99">
        <v>36</v>
      </c>
      <c r="S129" s="99">
        <v>34</v>
      </c>
      <c r="T129" s="99">
        <v>25</v>
      </c>
      <c r="U129" s="99">
        <v>28</v>
      </c>
      <c r="V129" s="99">
        <v>47</v>
      </c>
      <c r="W129" s="99">
        <v>43</v>
      </c>
      <c r="X129" s="99">
        <v>40</v>
      </c>
      <c r="Y129" s="99">
        <v>26</v>
      </c>
      <c r="Z129" s="99">
        <v>25</v>
      </c>
      <c r="AA129" s="99">
        <v>48</v>
      </c>
      <c r="AB129" s="99">
        <v>113265</v>
      </c>
    </row>
    <row r="130" spans="1:28" ht="63.6" thickBot="1" x14ac:dyDescent="0.35">
      <c r="A130" s="98" t="s">
        <v>230</v>
      </c>
      <c r="B130" s="111">
        <v>14</v>
      </c>
      <c r="C130" s="99">
        <v>19</v>
      </c>
      <c r="D130" s="99">
        <v>9</v>
      </c>
      <c r="E130" s="111">
        <v>1</v>
      </c>
      <c r="F130" s="99">
        <v>3</v>
      </c>
      <c r="G130" s="111">
        <v>7</v>
      </c>
      <c r="H130" s="111">
        <v>1</v>
      </c>
      <c r="I130" s="99">
        <v>24</v>
      </c>
      <c r="J130" s="99">
        <v>25</v>
      </c>
      <c r="K130" s="99">
        <v>2</v>
      </c>
      <c r="L130" s="99">
        <v>111395</v>
      </c>
      <c r="Q130" s="98" t="s">
        <v>230</v>
      </c>
      <c r="R130" s="99">
        <v>36</v>
      </c>
      <c r="S130" s="99">
        <v>31</v>
      </c>
      <c r="T130" s="99">
        <v>41</v>
      </c>
      <c r="U130" s="99">
        <v>49</v>
      </c>
      <c r="V130" s="99">
        <v>47</v>
      </c>
      <c r="W130" s="99">
        <v>43</v>
      </c>
      <c r="X130" s="99">
        <v>49</v>
      </c>
      <c r="Y130" s="99">
        <v>26</v>
      </c>
      <c r="Z130" s="99">
        <v>25</v>
      </c>
      <c r="AA130" s="99">
        <v>48</v>
      </c>
      <c r="AB130" s="99">
        <v>111395</v>
      </c>
    </row>
    <row r="131" spans="1:28" ht="54.6" thickBot="1" x14ac:dyDescent="0.35">
      <c r="A131" s="98" t="s">
        <v>231</v>
      </c>
      <c r="B131" s="111">
        <v>14</v>
      </c>
      <c r="C131" s="99">
        <v>3</v>
      </c>
      <c r="D131" s="99">
        <v>9</v>
      </c>
      <c r="E131" s="111">
        <v>1</v>
      </c>
      <c r="F131" s="99">
        <v>3</v>
      </c>
      <c r="G131" s="111">
        <v>7</v>
      </c>
      <c r="H131" s="111">
        <v>10</v>
      </c>
      <c r="I131" s="99">
        <v>24</v>
      </c>
      <c r="J131" s="99">
        <v>25</v>
      </c>
      <c r="K131" s="99">
        <v>2</v>
      </c>
      <c r="L131" s="99">
        <v>116800</v>
      </c>
      <c r="Q131" s="98" t="s">
        <v>231</v>
      </c>
      <c r="R131" s="99">
        <v>36</v>
      </c>
      <c r="S131" s="99">
        <v>47</v>
      </c>
      <c r="T131" s="99">
        <v>41</v>
      </c>
      <c r="U131" s="99">
        <v>49</v>
      </c>
      <c r="V131" s="99">
        <v>47</v>
      </c>
      <c r="W131" s="99">
        <v>43</v>
      </c>
      <c r="X131" s="99">
        <v>40</v>
      </c>
      <c r="Y131" s="99">
        <v>26</v>
      </c>
      <c r="Z131" s="99">
        <v>25</v>
      </c>
      <c r="AA131" s="99">
        <v>48</v>
      </c>
      <c r="AB131" s="99">
        <v>116800</v>
      </c>
    </row>
    <row r="132" spans="1:28" ht="54.6" thickBot="1" x14ac:dyDescent="0.35">
      <c r="A132" s="98" t="s">
        <v>232</v>
      </c>
      <c r="B132" s="111">
        <v>14</v>
      </c>
      <c r="C132" s="99">
        <v>3</v>
      </c>
      <c r="D132" s="99">
        <v>5</v>
      </c>
      <c r="E132" s="111">
        <v>1</v>
      </c>
      <c r="F132" s="99">
        <v>3</v>
      </c>
      <c r="G132" s="111">
        <v>7</v>
      </c>
      <c r="H132" s="111">
        <v>10</v>
      </c>
      <c r="I132" s="99">
        <v>24</v>
      </c>
      <c r="J132" s="99">
        <v>25</v>
      </c>
      <c r="K132" s="99">
        <v>2</v>
      </c>
      <c r="L132" s="99">
        <v>115750</v>
      </c>
      <c r="Q132" s="98" t="s">
        <v>232</v>
      </c>
      <c r="R132" s="99">
        <v>36</v>
      </c>
      <c r="S132" s="99">
        <v>47</v>
      </c>
      <c r="T132" s="99">
        <v>45</v>
      </c>
      <c r="U132" s="99">
        <v>49</v>
      </c>
      <c r="V132" s="99">
        <v>47</v>
      </c>
      <c r="W132" s="99">
        <v>43</v>
      </c>
      <c r="X132" s="99">
        <v>40</v>
      </c>
      <c r="Y132" s="99">
        <v>26</v>
      </c>
      <c r="Z132" s="99">
        <v>25</v>
      </c>
      <c r="AA132" s="99">
        <v>48</v>
      </c>
      <c r="AB132" s="99">
        <v>115750</v>
      </c>
    </row>
    <row r="133" spans="1:28" ht="54.6" thickBot="1" x14ac:dyDescent="0.35">
      <c r="A133" s="98" t="s">
        <v>233</v>
      </c>
      <c r="B133" s="111">
        <v>14</v>
      </c>
      <c r="C133" s="99">
        <v>23</v>
      </c>
      <c r="D133" s="99">
        <v>9</v>
      </c>
      <c r="E133" s="111">
        <v>9</v>
      </c>
      <c r="F133" s="99">
        <v>3</v>
      </c>
      <c r="G133" s="111">
        <v>7</v>
      </c>
      <c r="H133" s="111">
        <v>1</v>
      </c>
      <c r="I133" s="99">
        <v>24</v>
      </c>
      <c r="J133" s="99">
        <v>25</v>
      </c>
      <c r="K133" s="99">
        <v>2</v>
      </c>
      <c r="L133" s="99">
        <v>110610</v>
      </c>
      <c r="Q133" s="98" t="s">
        <v>233</v>
      </c>
      <c r="R133" s="99">
        <v>36</v>
      </c>
      <c r="S133" s="99">
        <v>27</v>
      </c>
      <c r="T133" s="99">
        <v>41</v>
      </c>
      <c r="U133" s="99">
        <v>41</v>
      </c>
      <c r="V133" s="99">
        <v>47</v>
      </c>
      <c r="W133" s="99">
        <v>43</v>
      </c>
      <c r="X133" s="99">
        <v>49</v>
      </c>
      <c r="Y133" s="99">
        <v>26</v>
      </c>
      <c r="Z133" s="99">
        <v>25</v>
      </c>
      <c r="AA133" s="99">
        <v>48</v>
      </c>
      <c r="AB133" s="99">
        <v>110610</v>
      </c>
    </row>
    <row r="134" spans="1:28" ht="63.6" thickBot="1" x14ac:dyDescent="0.35">
      <c r="A134" s="98" t="s">
        <v>234</v>
      </c>
      <c r="B134" s="111">
        <v>14</v>
      </c>
      <c r="C134" s="99">
        <v>3</v>
      </c>
      <c r="D134" s="99">
        <v>5</v>
      </c>
      <c r="E134" s="111">
        <v>1</v>
      </c>
      <c r="F134" s="99">
        <v>3</v>
      </c>
      <c r="G134" s="111">
        <v>7</v>
      </c>
      <c r="H134" s="111">
        <v>10</v>
      </c>
      <c r="I134" s="99">
        <v>24</v>
      </c>
      <c r="J134" s="99">
        <v>25</v>
      </c>
      <c r="K134" s="99">
        <v>2</v>
      </c>
      <c r="L134" s="99">
        <v>147361</v>
      </c>
      <c r="Q134" s="98" t="s">
        <v>234</v>
      </c>
      <c r="R134" s="99">
        <v>36</v>
      </c>
      <c r="S134" s="99">
        <v>47</v>
      </c>
      <c r="T134" s="99">
        <v>45</v>
      </c>
      <c r="U134" s="99">
        <v>49</v>
      </c>
      <c r="V134" s="99">
        <v>47</v>
      </c>
      <c r="W134" s="99">
        <v>43</v>
      </c>
      <c r="X134" s="99">
        <v>40</v>
      </c>
      <c r="Y134" s="99">
        <v>26</v>
      </c>
      <c r="Z134" s="99">
        <v>25</v>
      </c>
      <c r="AA134" s="99">
        <v>48</v>
      </c>
      <c r="AB134" s="99">
        <v>147361</v>
      </c>
    </row>
    <row r="135" spans="1:28" ht="63.6" thickBot="1" x14ac:dyDescent="0.35">
      <c r="A135" s="98" t="s">
        <v>235</v>
      </c>
      <c r="B135" s="111">
        <v>14</v>
      </c>
      <c r="C135" s="99">
        <v>23</v>
      </c>
      <c r="D135" s="99">
        <v>9</v>
      </c>
      <c r="E135" s="111">
        <v>9</v>
      </c>
      <c r="F135" s="99">
        <v>3</v>
      </c>
      <c r="G135" s="111">
        <v>7</v>
      </c>
      <c r="H135" s="111">
        <v>1</v>
      </c>
      <c r="I135" s="99">
        <v>24</v>
      </c>
      <c r="J135" s="99">
        <v>25</v>
      </c>
      <c r="K135" s="99">
        <v>2</v>
      </c>
      <c r="L135" s="99">
        <v>151050</v>
      </c>
      <c r="Q135" s="98" t="s">
        <v>235</v>
      </c>
      <c r="R135" s="99">
        <v>36</v>
      </c>
      <c r="S135" s="99">
        <v>27</v>
      </c>
      <c r="T135" s="99">
        <v>41</v>
      </c>
      <c r="U135" s="99">
        <v>41</v>
      </c>
      <c r="V135" s="99">
        <v>47</v>
      </c>
      <c r="W135" s="99">
        <v>43</v>
      </c>
      <c r="X135" s="99">
        <v>49</v>
      </c>
      <c r="Y135" s="99">
        <v>26</v>
      </c>
      <c r="Z135" s="99">
        <v>25</v>
      </c>
      <c r="AA135" s="99">
        <v>48</v>
      </c>
      <c r="AB135" s="99">
        <v>151050</v>
      </c>
    </row>
    <row r="136" spans="1:28" ht="54.6" thickBot="1" x14ac:dyDescent="0.35">
      <c r="A136" s="98" t="s">
        <v>236</v>
      </c>
      <c r="B136" s="111">
        <v>14</v>
      </c>
      <c r="C136" s="99">
        <v>3</v>
      </c>
      <c r="D136" s="99">
        <v>5</v>
      </c>
      <c r="E136" s="111">
        <v>1</v>
      </c>
      <c r="F136" s="99">
        <v>3</v>
      </c>
      <c r="G136" s="111">
        <v>7</v>
      </c>
      <c r="H136" s="111">
        <v>10</v>
      </c>
      <c r="I136" s="99">
        <v>24</v>
      </c>
      <c r="J136" s="99">
        <v>25</v>
      </c>
      <c r="K136" s="99">
        <v>2</v>
      </c>
      <c r="L136" s="99">
        <v>117969</v>
      </c>
      <c r="Q136" s="98" t="s">
        <v>236</v>
      </c>
      <c r="R136" s="99">
        <v>36</v>
      </c>
      <c r="S136" s="99">
        <v>47</v>
      </c>
      <c r="T136" s="99">
        <v>45</v>
      </c>
      <c r="U136" s="99">
        <v>49</v>
      </c>
      <c r="V136" s="99">
        <v>47</v>
      </c>
      <c r="W136" s="99">
        <v>43</v>
      </c>
      <c r="X136" s="99">
        <v>40</v>
      </c>
      <c r="Y136" s="99">
        <v>26</v>
      </c>
      <c r="Z136" s="99">
        <v>25</v>
      </c>
      <c r="AA136" s="99">
        <v>48</v>
      </c>
      <c r="AB136" s="99">
        <v>117969</v>
      </c>
    </row>
    <row r="137" spans="1:28" ht="54.6" thickBot="1" x14ac:dyDescent="0.35">
      <c r="A137" s="98" t="s">
        <v>237</v>
      </c>
      <c r="B137" s="111">
        <v>14</v>
      </c>
      <c r="C137" s="99">
        <v>3</v>
      </c>
      <c r="D137" s="99">
        <v>5</v>
      </c>
      <c r="E137" s="111">
        <v>1</v>
      </c>
      <c r="F137" s="99">
        <v>3</v>
      </c>
      <c r="G137" s="111">
        <v>7</v>
      </c>
      <c r="H137" s="111">
        <v>10</v>
      </c>
      <c r="I137" s="99">
        <v>24</v>
      </c>
      <c r="J137" s="99">
        <v>25</v>
      </c>
      <c r="K137" s="99">
        <v>2</v>
      </c>
      <c r="L137" s="99">
        <v>153400</v>
      </c>
      <c r="Q137" s="98" t="s">
        <v>237</v>
      </c>
      <c r="R137" s="99">
        <v>36</v>
      </c>
      <c r="S137" s="99">
        <v>47</v>
      </c>
      <c r="T137" s="99">
        <v>45</v>
      </c>
      <c r="U137" s="99">
        <v>49</v>
      </c>
      <c r="V137" s="99">
        <v>47</v>
      </c>
      <c r="W137" s="99">
        <v>43</v>
      </c>
      <c r="X137" s="99">
        <v>40</v>
      </c>
      <c r="Y137" s="99">
        <v>26</v>
      </c>
      <c r="Z137" s="99">
        <v>25</v>
      </c>
      <c r="AA137" s="99">
        <v>48</v>
      </c>
      <c r="AB137" s="99">
        <v>153400</v>
      </c>
    </row>
    <row r="138" spans="1:28" ht="45.6" thickBot="1" x14ac:dyDescent="0.35">
      <c r="A138" s="98" t="s">
        <v>239</v>
      </c>
      <c r="B138" s="111">
        <v>14</v>
      </c>
      <c r="C138" s="99">
        <v>23</v>
      </c>
      <c r="D138" s="99">
        <v>25</v>
      </c>
      <c r="E138" s="111">
        <v>22</v>
      </c>
      <c r="F138" s="99">
        <v>3</v>
      </c>
      <c r="G138" s="111">
        <v>7</v>
      </c>
      <c r="H138" s="111">
        <v>10</v>
      </c>
      <c r="I138" s="99">
        <v>24</v>
      </c>
      <c r="J138" s="99">
        <v>1</v>
      </c>
      <c r="K138" s="99">
        <v>1</v>
      </c>
      <c r="L138" s="99">
        <v>169993</v>
      </c>
      <c r="Q138" s="98" t="s">
        <v>239</v>
      </c>
      <c r="R138" s="99">
        <v>36</v>
      </c>
      <c r="S138" s="99">
        <v>27</v>
      </c>
      <c r="T138" s="99">
        <v>25</v>
      </c>
      <c r="U138" s="99">
        <v>28</v>
      </c>
      <c r="V138" s="99">
        <v>47</v>
      </c>
      <c r="W138" s="99">
        <v>43</v>
      </c>
      <c r="X138" s="99">
        <v>40</v>
      </c>
      <c r="Y138" s="99">
        <v>26</v>
      </c>
      <c r="Z138" s="99">
        <v>49</v>
      </c>
      <c r="AA138" s="99">
        <v>49</v>
      </c>
      <c r="AB138" s="99">
        <v>169993</v>
      </c>
    </row>
    <row r="139" spans="1:28" ht="54.6" thickBot="1" x14ac:dyDescent="0.35">
      <c r="A139" s="98" t="s">
        <v>240</v>
      </c>
      <c r="B139" s="111">
        <v>14</v>
      </c>
      <c r="C139" s="99">
        <v>16</v>
      </c>
      <c r="D139" s="99">
        <v>25</v>
      </c>
      <c r="E139" s="111">
        <v>22</v>
      </c>
      <c r="F139" s="99">
        <v>3</v>
      </c>
      <c r="G139" s="111">
        <v>7</v>
      </c>
      <c r="H139" s="111">
        <v>10</v>
      </c>
      <c r="I139" s="99">
        <v>24</v>
      </c>
      <c r="J139" s="99">
        <v>25</v>
      </c>
      <c r="K139" s="99">
        <v>2</v>
      </c>
      <c r="L139" s="99">
        <v>146790</v>
      </c>
      <c r="Q139" s="98" t="s">
        <v>240</v>
      </c>
      <c r="R139" s="99">
        <v>36</v>
      </c>
      <c r="S139" s="99">
        <v>34</v>
      </c>
      <c r="T139" s="99">
        <v>25</v>
      </c>
      <c r="U139" s="99">
        <v>28</v>
      </c>
      <c r="V139" s="99">
        <v>47</v>
      </c>
      <c r="W139" s="99">
        <v>43</v>
      </c>
      <c r="X139" s="99">
        <v>40</v>
      </c>
      <c r="Y139" s="99">
        <v>26</v>
      </c>
      <c r="Z139" s="99">
        <v>25</v>
      </c>
      <c r="AA139" s="99">
        <v>48</v>
      </c>
      <c r="AB139" s="99">
        <v>146790</v>
      </c>
    </row>
    <row r="140" spans="1:28" ht="72.599999999999994" thickBot="1" x14ac:dyDescent="0.35">
      <c r="A140" s="98" t="s">
        <v>241</v>
      </c>
      <c r="B140" s="111">
        <v>14</v>
      </c>
      <c r="C140" s="99">
        <v>3</v>
      </c>
      <c r="D140" s="99">
        <v>30</v>
      </c>
      <c r="E140" s="111">
        <v>22</v>
      </c>
      <c r="F140" s="99">
        <v>3</v>
      </c>
      <c r="G140" s="111">
        <v>7</v>
      </c>
      <c r="H140" s="111">
        <v>10</v>
      </c>
      <c r="I140" s="99">
        <v>24</v>
      </c>
      <c r="J140" s="99">
        <v>25</v>
      </c>
      <c r="K140" s="99">
        <v>2</v>
      </c>
      <c r="L140" s="99">
        <v>189440</v>
      </c>
      <c r="Q140" s="98" t="s">
        <v>241</v>
      </c>
      <c r="R140" s="99">
        <v>36</v>
      </c>
      <c r="S140" s="99">
        <v>47</v>
      </c>
      <c r="T140" s="99">
        <v>20</v>
      </c>
      <c r="U140" s="99">
        <v>28</v>
      </c>
      <c r="V140" s="99">
        <v>47</v>
      </c>
      <c r="W140" s="99">
        <v>43</v>
      </c>
      <c r="X140" s="99">
        <v>40</v>
      </c>
      <c r="Y140" s="99">
        <v>26</v>
      </c>
      <c r="Z140" s="99">
        <v>25</v>
      </c>
      <c r="AA140" s="99">
        <v>48</v>
      </c>
      <c r="AB140" s="99">
        <v>189440</v>
      </c>
    </row>
    <row r="141" spans="1:28" ht="63.6" thickBot="1" x14ac:dyDescent="0.35">
      <c r="A141" s="98" t="s">
        <v>242</v>
      </c>
      <c r="B141" s="111">
        <v>1</v>
      </c>
      <c r="C141" s="99">
        <v>3</v>
      </c>
      <c r="D141" s="99">
        <v>30</v>
      </c>
      <c r="E141" s="111">
        <v>22</v>
      </c>
      <c r="F141" s="99">
        <v>3</v>
      </c>
      <c r="G141" s="111">
        <v>7</v>
      </c>
      <c r="H141" s="111">
        <v>10</v>
      </c>
      <c r="I141" s="99">
        <v>1</v>
      </c>
      <c r="J141" s="99">
        <v>1</v>
      </c>
      <c r="K141" s="99">
        <v>2</v>
      </c>
      <c r="L141" s="99">
        <v>218925</v>
      </c>
      <c r="Q141" s="98" t="s">
        <v>242</v>
      </c>
      <c r="R141" s="99">
        <v>49</v>
      </c>
      <c r="S141" s="99">
        <v>47</v>
      </c>
      <c r="T141" s="99">
        <v>20</v>
      </c>
      <c r="U141" s="99">
        <v>28</v>
      </c>
      <c r="V141" s="99">
        <v>47</v>
      </c>
      <c r="W141" s="99">
        <v>43</v>
      </c>
      <c r="X141" s="99">
        <v>40</v>
      </c>
      <c r="Y141" s="99">
        <v>49</v>
      </c>
      <c r="Z141" s="99">
        <v>49</v>
      </c>
      <c r="AA141" s="99">
        <v>48</v>
      </c>
      <c r="AB141" s="99">
        <v>218925</v>
      </c>
    </row>
    <row r="142" spans="1:28" ht="63.6" thickBot="1" x14ac:dyDescent="0.35">
      <c r="A142" s="98" t="s">
        <v>243</v>
      </c>
      <c r="B142" s="111">
        <v>14</v>
      </c>
      <c r="C142" s="99">
        <v>3</v>
      </c>
      <c r="D142" s="99">
        <v>9</v>
      </c>
      <c r="E142" s="111">
        <v>22</v>
      </c>
      <c r="F142" s="99">
        <v>3</v>
      </c>
      <c r="G142" s="111">
        <v>7</v>
      </c>
      <c r="H142" s="111">
        <v>10</v>
      </c>
      <c r="I142" s="99">
        <v>24</v>
      </c>
      <c r="J142" s="99">
        <v>25</v>
      </c>
      <c r="K142" s="99">
        <v>2</v>
      </c>
      <c r="L142" s="99">
        <v>208350</v>
      </c>
      <c r="Q142" s="98" t="s">
        <v>243</v>
      </c>
      <c r="R142" s="99">
        <v>36</v>
      </c>
      <c r="S142" s="99">
        <v>47</v>
      </c>
      <c r="T142" s="99">
        <v>41</v>
      </c>
      <c r="U142" s="99">
        <v>28</v>
      </c>
      <c r="V142" s="99">
        <v>47</v>
      </c>
      <c r="W142" s="99">
        <v>43</v>
      </c>
      <c r="X142" s="99">
        <v>40</v>
      </c>
      <c r="Y142" s="99">
        <v>26</v>
      </c>
      <c r="Z142" s="99">
        <v>25</v>
      </c>
      <c r="AA142" s="99">
        <v>48</v>
      </c>
      <c r="AB142" s="99">
        <v>208350</v>
      </c>
    </row>
    <row r="143" spans="1:28" ht="45.6" thickBot="1" x14ac:dyDescent="0.35">
      <c r="A143" s="98" t="s">
        <v>244</v>
      </c>
      <c r="B143" s="111">
        <v>14</v>
      </c>
      <c r="C143" s="99">
        <v>30</v>
      </c>
      <c r="D143" s="99">
        <v>30</v>
      </c>
      <c r="E143" s="111">
        <v>22</v>
      </c>
      <c r="F143" s="99">
        <v>3</v>
      </c>
      <c r="G143" s="111">
        <v>7</v>
      </c>
      <c r="H143" s="111">
        <v>10</v>
      </c>
      <c r="I143" s="99">
        <v>1</v>
      </c>
      <c r="J143" s="99">
        <v>1</v>
      </c>
      <c r="K143" s="99">
        <v>2</v>
      </c>
      <c r="L143" s="99">
        <v>221945</v>
      </c>
      <c r="Q143" s="98" t="s">
        <v>244</v>
      </c>
      <c r="R143" s="99">
        <v>36</v>
      </c>
      <c r="S143" s="99">
        <v>20</v>
      </c>
      <c r="T143" s="99">
        <v>20</v>
      </c>
      <c r="U143" s="99">
        <v>28</v>
      </c>
      <c r="V143" s="99">
        <v>47</v>
      </c>
      <c r="W143" s="99">
        <v>43</v>
      </c>
      <c r="X143" s="99">
        <v>40</v>
      </c>
      <c r="Y143" s="99">
        <v>49</v>
      </c>
      <c r="Z143" s="99">
        <v>49</v>
      </c>
      <c r="AA143" s="99">
        <v>48</v>
      </c>
      <c r="AB143" s="99">
        <v>221945</v>
      </c>
    </row>
    <row r="144" spans="1:28" ht="63.6" thickBot="1" x14ac:dyDescent="0.35">
      <c r="A144" s="98" t="s">
        <v>245</v>
      </c>
      <c r="B144" s="111">
        <v>14</v>
      </c>
      <c r="C144" s="99">
        <v>3</v>
      </c>
      <c r="D144" s="99">
        <v>9</v>
      </c>
      <c r="E144" s="111">
        <v>22</v>
      </c>
      <c r="F144" s="99">
        <v>3</v>
      </c>
      <c r="G144" s="111">
        <v>7</v>
      </c>
      <c r="H144" s="111">
        <v>10</v>
      </c>
      <c r="I144" s="99">
        <v>24</v>
      </c>
      <c r="J144" s="99">
        <v>25</v>
      </c>
      <c r="K144" s="99">
        <v>2</v>
      </c>
      <c r="L144" s="99">
        <v>249489</v>
      </c>
      <c r="Q144" s="98" t="s">
        <v>245</v>
      </c>
      <c r="R144" s="99">
        <v>36</v>
      </c>
      <c r="S144" s="99">
        <v>47</v>
      </c>
      <c r="T144" s="99">
        <v>41</v>
      </c>
      <c r="U144" s="99">
        <v>28</v>
      </c>
      <c r="V144" s="99">
        <v>47</v>
      </c>
      <c r="W144" s="99">
        <v>43</v>
      </c>
      <c r="X144" s="99">
        <v>40</v>
      </c>
      <c r="Y144" s="99">
        <v>26</v>
      </c>
      <c r="Z144" s="99">
        <v>25</v>
      </c>
      <c r="AA144" s="99">
        <v>48</v>
      </c>
      <c r="AB144" s="99">
        <v>249489</v>
      </c>
    </row>
    <row r="145" spans="1:28" ht="63.6" thickBot="1" x14ac:dyDescent="0.35">
      <c r="A145" s="98" t="s">
        <v>247</v>
      </c>
      <c r="B145" s="111">
        <v>1</v>
      </c>
      <c r="C145" s="99">
        <v>3</v>
      </c>
      <c r="D145" s="99">
        <v>30</v>
      </c>
      <c r="E145" s="111">
        <v>22</v>
      </c>
      <c r="F145" s="99">
        <v>3</v>
      </c>
      <c r="G145" s="111">
        <v>7</v>
      </c>
      <c r="H145" s="111">
        <v>10</v>
      </c>
      <c r="I145" s="99">
        <v>1</v>
      </c>
      <c r="J145" s="99">
        <v>1</v>
      </c>
      <c r="K145" s="99">
        <v>2</v>
      </c>
      <c r="L145" s="99">
        <v>246145</v>
      </c>
      <c r="Q145" s="98" t="s">
        <v>247</v>
      </c>
      <c r="R145" s="99">
        <v>49</v>
      </c>
      <c r="S145" s="99">
        <v>47</v>
      </c>
      <c r="T145" s="99">
        <v>20</v>
      </c>
      <c r="U145" s="99">
        <v>28</v>
      </c>
      <c r="V145" s="99">
        <v>47</v>
      </c>
      <c r="W145" s="99">
        <v>43</v>
      </c>
      <c r="X145" s="99">
        <v>40</v>
      </c>
      <c r="Y145" s="99">
        <v>49</v>
      </c>
      <c r="Z145" s="99">
        <v>49</v>
      </c>
      <c r="AA145" s="99">
        <v>48</v>
      </c>
      <c r="AB145" s="99">
        <v>246145</v>
      </c>
    </row>
    <row r="146" spans="1:28" ht="45.6" thickBot="1" x14ac:dyDescent="0.35">
      <c r="A146" s="98" t="s">
        <v>248</v>
      </c>
      <c r="B146" s="111">
        <v>14</v>
      </c>
      <c r="C146" s="99">
        <v>30</v>
      </c>
      <c r="D146" s="99">
        <v>30</v>
      </c>
      <c r="E146" s="111">
        <v>22</v>
      </c>
      <c r="F146" s="99">
        <v>3</v>
      </c>
      <c r="G146" s="111">
        <v>7</v>
      </c>
      <c r="H146" s="111">
        <v>10</v>
      </c>
      <c r="I146" s="99">
        <v>1</v>
      </c>
      <c r="J146" s="99">
        <v>1</v>
      </c>
      <c r="K146" s="99">
        <v>2</v>
      </c>
      <c r="L146" s="99">
        <v>258307</v>
      </c>
      <c r="Q146" s="98" t="s">
        <v>248</v>
      </c>
      <c r="R146" s="99">
        <v>36</v>
      </c>
      <c r="S146" s="99">
        <v>20</v>
      </c>
      <c r="T146" s="99">
        <v>20</v>
      </c>
      <c r="U146" s="99">
        <v>28</v>
      </c>
      <c r="V146" s="99">
        <v>47</v>
      </c>
      <c r="W146" s="99">
        <v>43</v>
      </c>
      <c r="X146" s="99">
        <v>40</v>
      </c>
      <c r="Y146" s="99">
        <v>49</v>
      </c>
      <c r="Z146" s="99">
        <v>49</v>
      </c>
      <c r="AA146" s="99">
        <v>48</v>
      </c>
      <c r="AB146" s="99">
        <v>258307</v>
      </c>
    </row>
    <row r="147" spans="1:28" ht="54.6" thickBot="1" x14ac:dyDescent="0.35">
      <c r="A147" s="98" t="s">
        <v>249</v>
      </c>
      <c r="B147" s="111">
        <v>1</v>
      </c>
      <c r="C147" s="99">
        <v>3</v>
      </c>
      <c r="D147" s="99">
        <v>30</v>
      </c>
      <c r="E147" s="111">
        <v>22</v>
      </c>
      <c r="F147" s="99">
        <v>3</v>
      </c>
      <c r="G147" s="111">
        <v>7</v>
      </c>
      <c r="H147" s="111">
        <v>10</v>
      </c>
      <c r="I147" s="99">
        <v>1</v>
      </c>
      <c r="J147" s="99">
        <v>1</v>
      </c>
      <c r="K147" s="99">
        <v>2</v>
      </c>
      <c r="L147" s="99">
        <v>234990</v>
      </c>
      <c r="Q147" s="98" t="s">
        <v>249</v>
      </c>
      <c r="R147" s="99">
        <v>49</v>
      </c>
      <c r="S147" s="99">
        <v>47</v>
      </c>
      <c r="T147" s="99">
        <v>20</v>
      </c>
      <c r="U147" s="99">
        <v>28</v>
      </c>
      <c r="V147" s="99">
        <v>47</v>
      </c>
      <c r="W147" s="99">
        <v>43</v>
      </c>
      <c r="X147" s="99">
        <v>40</v>
      </c>
      <c r="Y147" s="99">
        <v>49</v>
      </c>
      <c r="Z147" s="99">
        <v>49</v>
      </c>
      <c r="AA147" s="99">
        <v>48</v>
      </c>
      <c r="AB147" s="99">
        <v>234990</v>
      </c>
    </row>
    <row r="148" spans="1:28" ht="45.6" thickBot="1" x14ac:dyDescent="0.35">
      <c r="A148" s="98" t="s">
        <v>250</v>
      </c>
      <c r="B148" s="111">
        <v>14</v>
      </c>
      <c r="C148" s="99">
        <v>30</v>
      </c>
      <c r="D148" s="99">
        <v>30</v>
      </c>
      <c r="E148" s="111">
        <v>22</v>
      </c>
      <c r="F148" s="99">
        <v>3</v>
      </c>
      <c r="G148" s="111">
        <v>7</v>
      </c>
      <c r="H148" s="111">
        <v>10</v>
      </c>
      <c r="I148" s="99">
        <v>1</v>
      </c>
      <c r="J148" s="99">
        <v>1</v>
      </c>
      <c r="K148" s="99">
        <v>2</v>
      </c>
      <c r="L148" s="99">
        <v>264670</v>
      </c>
      <c r="Q148" s="98" t="s">
        <v>250</v>
      </c>
      <c r="R148" s="99">
        <v>36</v>
      </c>
      <c r="S148" s="99">
        <v>20</v>
      </c>
      <c r="T148" s="99">
        <v>20</v>
      </c>
      <c r="U148" s="99">
        <v>28</v>
      </c>
      <c r="V148" s="99">
        <v>47</v>
      </c>
      <c r="W148" s="99">
        <v>43</v>
      </c>
      <c r="X148" s="99">
        <v>40</v>
      </c>
      <c r="Y148" s="99">
        <v>49</v>
      </c>
      <c r="Z148" s="99">
        <v>49</v>
      </c>
      <c r="AA148" s="99">
        <v>48</v>
      </c>
      <c r="AB148" s="99">
        <v>264670</v>
      </c>
    </row>
    <row r="149" spans="1:28" ht="63.6" thickBot="1" x14ac:dyDescent="0.35">
      <c r="A149" s="98" t="s">
        <v>251</v>
      </c>
      <c r="B149" s="111">
        <v>1</v>
      </c>
      <c r="C149" s="99">
        <v>3</v>
      </c>
      <c r="D149" s="99">
        <v>30</v>
      </c>
      <c r="E149" s="111">
        <v>22</v>
      </c>
      <c r="F149" s="99">
        <v>3</v>
      </c>
      <c r="G149" s="111">
        <v>7</v>
      </c>
      <c r="H149" s="111">
        <v>1</v>
      </c>
      <c r="I149" s="99">
        <v>1</v>
      </c>
      <c r="J149" s="99">
        <v>1</v>
      </c>
      <c r="K149" s="99">
        <v>2</v>
      </c>
      <c r="L149" s="99">
        <v>246087</v>
      </c>
      <c r="Q149" s="98" t="s">
        <v>251</v>
      </c>
      <c r="R149" s="99">
        <v>49</v>
      </c>
      <c r="S149" s="99">
        <v>47</v>
      </c>
      <c r="T149" s="99">
        <v>20</v>
      </c>
      <c r="U149" s="99">
        <v>28</v>
      </c>
      <c r="V149" s="99">
        <v>47</v>
      </c>
      <c r="W149" s="99">
        <v>43</v>
      </c>
      <c r="X149" s="99">
        <v>49</v>
      </c>
      <c r="Y149" s="99">
        <v>49</v>
      </c>
      <c r="Z149" s="99">
        <v>49</v>
      </c>
      <c r="AA149" s="99">
        <v>48</v>
      </c>
      <c r="AB149" s="99">
        <v>246087</v>
      </c>
    </row>
    <row r="150" spans="1:28" ht="63.6" thickBot="1" x14ac:dyDescent="0.35">
      <c r="A150" s="98" t="s">
        <v>253</v>
      </c>
      <c r="B150" s="111">
        <v>1</v>
      </c>
      <c r="C150" s="99">
        <v>30</v>
      </c>
      <c r="D150" s="99">
        <v>30</v>
      </c>
      <c r="E150" s="111">
        <v>22</v>
      </c>
      <c r="F150" s="99">
        <v>3</v>
      </c>
      <c r="G150" s="111">
        <v>7</v>
      </c>
      <c r="H150" s="111">
        <v>10</v>
      </c>
      <c r="I150" s="99">
        <v>1</v>
      </c>
      <c r="J150" s="99">
        <v>1</v>
      </c>
      <c r="K150" s="99">
        <v>2</v>
      </c>
      <c r="L150" s="99">
        <v>295100</v>
      </c>
      <c r="Q150" s="98" t="s">
        <v>253</v>
      </c>
      <c r="R150" s="99">
        <v>49</v>
      </c>
      <c r="S150" s="99">
        <v>20</v>
      </c>
      <c r="T150" s="99">
        <v>20</v>
      </c>
      <c r="U150" s="99">
        <v>28</v>
      </c>
      <c r="V150" s="99">
        <v>47</v>
      </c>
      <c r="W150" s="99">
        <v>43</v>
      </c>
      <c r="X150" s="99">
        <v>40</v>
      </c>
      <c r="Y150" s="99">
        <v>49</v>
      </c>
      <c r="Z150" s="99">
        <v>49</v>
      </c>
      <c r="AA150" s="99">
        <v>48</v>
      </c>
      <c r="AB150" s="99">
        <v>295100</v>
      </c>
    </row>
    <row r="151" spans="1:28" ht="63.6" thickBot="1" x14ac:dyDescent="0.35">
      <c r="A151" s="98" t="s">
        <v>254</v>
      </c>
      <c r="B151" s="111">
        <v>1</v>
      </c>
      <c r="C151" s="99">
        <v>30</v>
      </c>
      <c r="D151" s="99">
        <v>30</v>
      </c>
      <c r="E151" s="111">
        <v>16</v>
      </c>
      <c r="F151" s="99">
        <v>3</v>
      </c>
      <c r="G151" s="111">
        <v>1</v>
      </c>
      <c r="H151" s="111">
        <v>10</v>
      </c>
      <c r="I151" s="99">
        <v>1</v>
      </c>
      <c r="J151" s="99">
        <v>1</v>
      </c>
      <c r="K151" s="99">
        <v>2</v>
      </c>
      <c r="L151" s="99">
        <v>319204</v>
      </c>
      <c r="Q151" s="98" t="s">
        <v>254</v>
      </c>
      <c r="R151" s="99">
        <v>49</v>
      </c>
      <c r="S151" s="99">
        <v>20</v>
      </c>
      <c r="T151" s="99">
        <v>20</v>
      </c>
      <c r="U151" s="99">
        <v>34</v>
      </c>
      <c r="V151" s="99">
        <v>47</v>
      </c>
      <c r="W151" s="99">
        <v>49</v>
      </c>
      <c r="X151" s="99">
        <v>40</v>
      </c>
      <c r="Y151" s="99">
        <v>49</v>
      </c>
      <c r="Z151" s="99">
        <v>49</v>
      </c>
      <c r="AA151" s="99">
        <v>48</v>
      </c>
      <c r="AB151" s="99">
        <v>319204</v>
      </c>
    </row>
    <row r="152" spans="1:28" ht="54.6" thickBot="1" x14ac:dyDescent="0.35">
      <c r="A152" s="98" t="s">
        <v>255</v>
      </c>
      <c r="B152" s="111">
        <v>1</v>
      </c>
      <c r="C152" s="99">
        <v>30</v>
      </c>
      <c r="D152" s="99">
        <v>30</v>
      </c>
      <c r="E152" s="111">
        <v>22</v>
      </c>
      <c r="F152" s="99">
        <v>3</v>
      </c>
      <c r="G152" s="111">
        <v>7</v>
      </c>
      <c r="H152" s="111">
        <v>1</v>
      </c>
      <c r="I152" s="99">
        <v>1</v>
      </c>
      <c r="J152" s="99">
        <v>1</v>
      </c>
      <c r="K152" s="99">
        <v>2</v>
      </c>
      <c r="L152" s="99">
        <v>302500</v>
      </c>
      <c r="Q152" s="98" t="s">
        <v>255</v>
      </c>
      <c r="R152" s="99">
        <v>49</v>
      </c>
      <c r="S152" s="99">
        <v>20</v>
      </c>
      <c r="T152" s="99">
        <v>20</v>
      </c>
      <c r="U152" s="99">
        <v>28</v>
      </c>
      <c r="V152" s="99">
        <v>47</v>
      </c>
      <c r="W152" s="99">
        <v>43</v>
      </c>
      <c r="X152" s="99">
        <v>49</v>
      </c>
      <c r="Y152" s="99">
        <v>49</v>
      </c>
      <c r="Z152" s="99">
        <v>49</v>
      </c>
      <c r="AA152" s="99">
        <v>48</v>
      </c>
      <c r="AB152" s="99">
        <v>302500</v>
      </c>
    </row>
    <row r="153" spans="1:28" ht="54.6" thickBot="1" x14ac:dyDescent="0.35">
      <c r="A153" s="98" t="s">
        <v>256</v>
      </c>
      <c r="B153" s="111">
        <v>1</v>
      </c>
      <c r="C153" s="99">
        <v>30</v>
      </c>
      <c r="D153" s="99">
        <v>30</v>
      </c>
      <c r="E153" s="111">
        <v>22</v>
      </c>
      <c r="F153" s="99">
        <v>3</v>
      </c>
      <c r="G153" s="111">
        <v>7</v>
      </c>
      <c r="H153" s="111">
        <v>1</v>
      </c>
      <c r="I153" s="99">
        <v>1</v>
      </c>
      <c r="J153" s="99">
        <v>1</v>
      </c>
      <c r="K153" s="99">
        <v>2</v>
      </c>
      <c r="L153" s="99">
        <v>248990</v>
      </c>
      <c r="Q153" s="98" t="s">
        <v>256</v>
      </c>
      <c r="R153" s="99">
        <v>49</v>
      </c>
      <c r="S153" s="99">
        <v>20</v>
      </c>
      <c r="T153" s="99">
        <v>20</v>
      </c>
      <c r="U153" s="99">
        <v>28</v>
      </c>
      <c r="V153" s="99">
        <v>47</v>
      </c>
      <c r="W153" s="99">
        <v>43</v>
      </c>
      <c r="X153" s="99">
        <v>49</v>
      </c>
      <c r="Y153" s="99">
        <v>49</v>
      </c>
      <c r="Z153" s="99">
        <v>49</v>
      </c>
      <c r="AA153" s="99">
        <v>48</v>
      </c>
      <c r="AB153" s="99">
        <v>248990</v>
      </c>
    </row>
    <row r="154" spans="1:28" ht="54.6" thickBot="1" x14ac:dyDescent="0.35">
      <c r="A154" s="98" t="s">
        <v>258</v>
      </c>
      <c r="B154" s="111">
        <v>14</v>
      </c>
      <c r="C154" s="99">
        <v>30</v>
      </c>
      <c r="D154" s="99">
        <v>30</v>
      </c>
      <c r="E154" s="111">
        <v>16</v>
      </c>
      <c r="F154" s="99">
        <v>3</v>
      </c>
      <c r="G154" s="111">
        <v>1</v>
      </c>
      <c r="H154" s="111">
        <v>10</v>
      </c>
      <c r="I154" s="99">
        <v>1</v>
      </c>
      <c r="J154" s="99">
        <v>1</v>
      </c>
      <c r="K154" s="99">
        <v>2</v>
      </c>
      <c r="L154" s="99">
        <v>329040</v>
      </c>
      <c r="Q154" s="98" t="s">
        <v>258</v>
      </c>
      <c r="R154" s="99">
        <v>36</v>
      </c>
      <c r="S154" s="99">
        <v>20</v>
      </c>
      <c r="T154" s="99">
        <v>20</v>
      </c>
      <c r="U154" s="99">
        <v>34</v>
      </c>
      <c r="V154" s="99">
        <v>47</v>
      </c>
      <c r="W154" s="99">
        <v>49</v>
      </c>
      <c r="X154" s="99">
        <v>40</v>
      </c>
      <c r="Y154" s="99">
        <v>49</v>
      </c>
      <c r="Z154" s="99">
        <v>49</v>
      </c>
      <c r="AA154" s="99">
        <v>48</v>
      </c>
      <c r="AB154" s="99">
        <v>329040</v>
      </c>
    </row>
    <row r="155" spans="1:28" ht="45.6" thickBot="1" x14ac:dyDescent="0.35">
      <c r="A155" s="98" t="s">
        <v>259</v>
      </c>
      <c r="B155" s="111">
        <v>14</v>
      </c>
      <c r="C155" s="99">
        <v>30</v>
      </c>
      <c r="D155" s="99">
        <v>30</v>
      </c>
      <c r="E155" s="111">
        <v>22</v>
      </c>
      <c r="F155" s="99">
        <v>3</v>
      </c>
      <c r="G155" s="111">
        <v>7</v>
      </c>
      <c r="H155" s="111">
        <v>10</v>
      </c>
      <c r="I155" s="99">
        <v>1</v>
      </c>
      <c r="J155" s="99">
        <v>1</v>
      </c>
      <c r="K155" s="99">
        <v>2</v>
      </c>
      <c r="L155" s="99">
        <v>336820</v>
      </c>
      <c r="Q155" s="98" t="s">
        <v>259</v>
      </c>
      <c r="R155" s="99">
        <v>36</v>
      </c>
      <c r="S155" s="99">
        <v>20</v>
      </c>
      <c r="T155" s="99">
        <v>20</v>
      </c>
      <c r="U155" s="99">
        <v>28</v>
      </c>
      <c r="V155" s="99">
        <v>47</v>
      </c>
      <c r="W155" s="99">
        <v>43</v>
      </c>
      <c r="X155" s="99">
        <v>40</v>
      </c>
      <c r="Y155" s="99">
        <v>49</v>
      </c>
      <c r="Z155" s="99">
        <v>49</v>
      </c>
      <c r="AA155" s="99">
        <v>48</v>
      </c>
      <c r="AB155" s="99">
        <v>336820</v>
      </c>
    </row>
    <row r="156" spans="1:28" ht="45.6" thickBot="1" x14ac:dyDescent="0.35">
      <c r="A156" s="98" t="s">
        <v>260</v>
      </c>
      <c r="B156" s="111">
        <v>14</v>
      </c>
      <c r="C156" s="99">
        <v>30</v>
      </c>
      <c r="D156" s="99">
        <v>30</v>
      </c>
      <c r="E156" s="111">
        <v>22</v>
      </c>
      <c r="F156" s="99">
        <v>3</v>
      </c>
      <c r="G156" s="111">
        <v>7</v>
      </c>
      <c r="H156" s="111">
        <v>10</v>
      </c>
      <c r="I156" s="99">
        <v>1</v>
      </c>
      <c r="J156" s="99">
        <v>1</v>
      </c>
      <c r="K156" s="99">
        <v>2</v>
      </c>
      <c r="L156" s="99">
        <v>356945</v>
      </c>
      <c r="Q156" s="98" t="s">
        <v>260</v>
      </c>
      <c r="R156" s="99">
        <v>36</v>
      </c>
      <c r="S156" s="99">
        <v>20</v>
      </c>
      <c r="T156" s="99">
        <v>20</v>
      </c>
      <c r="U156" s="99">
        <v>28</v>
      </c>
      <c r="V156" s="99">
        <v>47</v>
      </c>
      <c r="W156" s="99">
        <v>43</v>
      </c>
      <c r="X156" s="99">
        <v>40</v>
      </c>
      <c r="Y156" s="99">
        <v>49</v>
      </c>
      <c r="Z156" s="99">
        <v>49</v>
      </c>
      <c r="AA156" s="99">
        <v>48</v>
      </c>
      <c r="AB156" s="99">
        <v>356945</v>
      </c>
    </row>
    <row r="157" spans="1:28" ht="63.6" thickBot="1" x14ac:dyDescent="0.35">
      <c r="A157" s="98" t="s">
        <v>261</v>
      </c>
      <c r="B157" s="111">
        <v>1</v>
      </c>
      <c r="C157" s="99">
        <v>30</v>
      </c>
      <c r="D157" s="99">
        <v>30</v>
      </c>
      <c r="E157" s="111">
        <v>16</v>
      </c>
      <c r="F157" s="99">
        <v>3</v>
      </c>
      <c r="G157" s="111">
        <v>1</v>
      </c>
      <c r="H157" s="111">
        <v>1</v>
      </c>
      <c r="I157" s="99">
        <v>1</v>
      </c>
      <c r="J157" s="99">
        <v>1</v>
      </c>
      <c r="K157" s="99">
        <v>2</v>
      </c>
      <c r="L157" s="99">
        <v>342195</v>
      </c>
      <c r="Q157" s="98" t="s">
        <v>261</v>
      </c>
      <c r="R157" s="99">
        <v>49</v>
      </c>
      <c r="S157" s="99">
        <v>20</v>
      </c>
      <c r="T157" s="99">
        <v>20</v>
      </c>
      <c r="U157" s="99">
        <v>34</v>
      </c>
      <c r="V157" s="99">
        <v>47</v>
      </c>
      <c r="W157" s="99">
        <v>49</v>
      </c>
      <c r="X157" s="99">
        <v>49</v>
      </c>
      <c r="Y157" s="99">
        <v>49</v>
      </c>
      <c r="Z157" s="99">
        <v>49</v>
      </c>
      <c r="AA157" s="99">
        <v>48</v>
      </c>
      <c r="AB157" s="99">
        <v>342195</v>
      </c>
    </row>
    <row r="158" spans="1:28" ht="54.6" thickBot="1" x14ac:dyDescent="0.35">
      <c r="A158" s="98" t="s">
        <v>264</v>
      </c>
      <c r="B158" s="111">
        <v>1</v>
      </c>
      <c r="C158" s="99">
        <v>1</v>
      </c>
      <c r="D158" s="99">
        <v>1</v>
      </c>
      <c r="E158" s="111">
        <v>16</v>
      </c>
      <c r="F158" s="99">
        <v>3</v>
      </c>
      <c r="G158" s="111">
        <v>1</v>
      </c>
      <c r="H158" s="111">
        <v>1</v>
      </c>
      <c r="I158" s="99">
        <v>1</v>
      </c>
      <c r="J158" s="99">
        <v>1</v>
      </c>
      <c r="K158" s="99">
        <v>2</v>
      </c>
      <c r="L158" s="99">
        <v>424880</v>
      </c>
      <c r="Q158" s="98" t="s">
        <v>264</v>
      </c>
      <c r="R158" s="99">
        <v>49</v>
      </c>
      <c r="S158" s="99">
        <v>49</v>
      </c>
      <c r="T158" s="99">
        <v>49</v>
      </c>
      <c r="U158" s="99">
        <v>34</v>
      </c>
      <c r="V158" s="99">
        <v>47</v>
      </c>
      <c r="W158" s="99">
        <v>49</v>
      </c>
      <c r="X158" s="99">
        <v>49</v>
      </c>
      <c r="Y158" s="99">
        <v>49</v>
      </c>
      <c r="Z158" s="99">
        <v>49</v>
      </c>
      <c r="AA158" s="99">
        <v>48</v>
      </c>
      <c r="AB158" s="99">
        <v>424880</v>
      </c>
    </row>
    <row r="159" spans="1:28" ht="45.6" thickBot="1" x14ac:dyDescent="0.35">
      <c r="A159" s="98" t="s">
        <v>267</v>
      </c>
      <c r="B159" s="111">
        <v>14</v>
      </c>
      <c r="C159" s="99">
        <v>45</v>
      </c>
      <c r="D159" s="99">
        <v>30</v>
      </c>
      <c r="E159" s="111">
        <v>22</v>
      </c>
      <c r="F159" s="99">
        <v>1</v>
      </c>
      <c r="G159" s="111">
        <v>7</v>
      </c>
      <c r="H159" s="111">
        <v>10</v>
      </c>
      <c r="I159" s="99">
        <v>1</v>
      </c>
      <c r="J159" s="99">
        <v>1</v>
      </c>
      <c r="K159" s="99">
        <v>2</v>
      </c>
      <c r="L159" s="99">
        <v>262000</v>
      </c>
      <c r="Q159" s="98" t="s">
        <v>267</v>
      </c>
      <c r="R159" s="99">
        <v>36</v>
      </c>
      <c r="S159" s="99">
        <v>5</v>
      </c>
      <c r="T159" s="99">
        <v>20</v>
      </c>
      <c r="U159" s="99">
        <v>28</v>
      </c>
      <c r="V159" s="99">
        <v>49</v>
      </c>
      <c r="W159" s="99">
        <v>43</v>
      </c>
      <c r="X159" s="99">
        <v>40</v>
      </c>
      <c r="Y159" s="99">
        <v>49</v>
      </c>
      <c r="Z159" s="99">
        <v>49</v>
      </c>
      <c r="AA159" s="99">
        <v>48</v>
      </c>
      <c r="AB159" s="99">
        <v>262000</v>
      </c>
    </row>
    <row r="160" spans="1:28" ht="36.6" thickBot="1" x14ac:dyDescent="0.35">
      <c r="A160" s="98" t="s">
        <v>268</v>
      </c>
      <c r="B160" s="111">
        <v>14</v>
      </c>
      <c r="C160" s="99">
        <v>45</v>
      </c>
      <c r="D160" s="99">
        <v>30</v>
      </c>
      <c r="E160" s="111">
        <v>22</v>
      </c>
      <c r="F160" s="99">
        <v>1</v>
      </c>
      <c r="G160" s="111">
        <v>7</v>
      </c>
      <c r="H160" s="111">
        <v>10</v>
      </c>
      <c r="I160" s="99">
        <v>1</v>
      </c>
      <c r="J160" s="99">
        <v>1</v>
      </c>
      <c r="K160" s="99">
        <v>2</v>
      </c>
      <c r="L160" s="99">
        <v>304900</v>
      </c>
      <c r="Q160" s="98" t="s">
        <v>268</v>
      </c>
      <c r="R160" s="99">
        <v>36</v>
      </c>
      <c r="S160" s="99">
        <v>5</v>
      </c>
      <c r="T160" s="99">
        <v>20</v>
      </c>
      <c r="U160" s="99">
        <v>28</v>
      </c>
      <c r="V160" s="99">
        <v>49</v>
      </c>
      <c r="W160" s="99">
        <v>43</v>
      </c>
      <c r="X160" s="99">
        <v>40</v>
      </c>
      <c r="Y160" s="99">
        <v>49</v>
      </c>
      <c r="Z160" s="99">
        <v>49</v>
      </c>
      <c r="AA160" s="99">
        <v>48</v>
      </c>
      <c r="AB160" s="99">
        <v>304900</v>
      </c>
    </row>
    <row r="161" spans="1:28" ht="54.6" thickBot="1" x14ac:dyDescent="0.35">
      <c r="A161" s="98" t="s">
        <v>269</v>
      </c>
      <c r="B161" s="111">
        <v>1</v>
      </c>
      <c r="C161" s="99">
        <v>1</v>
      </c>
      <c r="D161" s="99">
        <v>1</v>
      </c>
      <c r="E161" s="111">
        <v>16</v>
      </c>
      <c r="F161" s="99">
        <v>3</v>
      </c>
      <c r="G161" s="111">
        <v>1</v>
      </c>
      <c r="H161" s="111">
        <v>10</v>
      </c>
      <c r="I161" s="99">
        <v>1</v>
      </c>
      <c r="J161" s="99">
        <v>1</v>
      </c>
      <c r="K161" s="99">
        <v>2</v>
      </c>
      <c r="L161" s="99">
        <v>426420</v>
      </c>
      <c r="Q161" s="98" t="s">
        <v>269</v>
      </c>
      <c r="R161" s="99">
        <v>49</v>
      </c>
      <c r="S161" s="99">
        <v>49</v>
      </c>
      <c r="T161" s="99">
        <v>49</v>
      </c>
      <c r="U161" s="99">
        <v>34</v>
      </c>
      <c r="V161" s="99">
        <v>47</v>
      </c>
      <c r="W161" s="99">
        <v>49</v>
      </c>
      <c r="X161" s="99">
        <v>40</v>
      </c>
      <c r="Y161" s="99">
        <v>49</v>
      </c>
      <c r="Z161" s="99">
        <v>49</v>
      </c>
      <c r="AA161" s="99">
        <v>48</v>
      </c>
      <c r="AB161" s="99">
        <v>426420</v>
      </c>
    </row>
    <row r="162" spans="1:28" ht="45.6" thickBot="1" x14ac:dyDescent="0.35">
      <c r="A162" s="98" t="s">
        <v>270</v>
      </c>
      <c r="B162" s="111">
        <v>14</v>
      </c>
      <c r="C162" s="99">
        <v>30</v>
      </c>
      <c r="D162" s="99">
        <v>30</v>
      </c>
      <c r="E162" s="111">
        <v>16</v>
      </c>
      <c r="F162" s="99">
        <v>3</v>
      </c>
      <c r="G162" s="111">
        <v>1</v>
      </c>
      <c r="H162" s="111">
        <v>10</v>
      </c>
      <c r="I162" s="99">
        <v>1</v>
      </c>
      <c r="J162" s="99">
        <v>1</v>
      </c>
      <c r="K162" s="99">
        <v>2</v>
      </c>
      <c r="L162" s="99">
        <v>389394</v>
      </c>
      <c r="Q162" s="98" t="s">
        <v>270</v>
      </c>
      <c r="R162" s="99">
        <v>36</v>
      </c>
      <c r="S162" s="99">
        <v>20</v>
      </c>
      <c r="T162" s="99">
        <v>20</v>
      </c>
      <c r="U162" s="99">
        <v>34</v>
      </c>
      <c r="V162" s="99">
        <v>47</v>
      </c>
      <c r="W162" s="99">
        <v>49</v>
      </c>
      <c r="X162" s="99">
        <v>40</v>
      </c>
      <c r="Y162" s="99">
        <v>49</v>
      </c>
      <c r="Z162" s="99">
        <v>49</v>
      </c>
      <c r="AA162" s="99">
        <v>48</v>
      </c>
      <c r="AB162" s="99">
        <v>389394</v>
      </c>
    </row>
    <row r="163" spans="1:28" ht="72.599999999999994" thickBot="1" x14ac:dyDescent="0.35">
      <c r="A163" s="98" t="s">
        <v>271</v>
      </c>
      <c r="B163" s="111">
        <v>1</v>
      </c>
      <c r="C163" s="99">
        <v>30</v>
      </c>
      <c r="D163" s="99">
        <v>1</v>
      </c>
      <c r="E163" s="111">
        <v>22</v>
      </c>
      <c r="F163" s="99">
        <v>3</v>
      </c>
      <c r="G163" s="111">
        <v>7</v>
      </c>
      <c r="H163" s="111">
        <v>1</v>
      </c>
      <c r="I163" s="99">
        <v>1</v>
      </c>
      <c r="J163" s="99">
        <v>1</v>
      </c>
      <c r="K163" s="99">
        <v>2</v>
      </c>
      <c r="L163" s="99">
        <v>439200</v>
      </c>
      <c r="Q163" s="98" t="s">
        <v>271</v>
      </c>
      <c r="R163" s="99">
        <v>49</v>
      </c>
      <c r="S163" s="99">
        <v>20</v>
      </c>
      <c r="T163" s="99">
        <v>49</v>
      </c>
      <c r="U163" s="99">
        <v>28</v>
      </c>
      <c r="V163" s="99">
        <v>47</v>
      </c>
      <c r="W163" s="99">
        <v>43</v>
      </c>
      <c r="X163" s="99">
        <v>49</v>
      </c>
      <c r="Y163" s="99">
        <v>49</v>
      </c>
      <c r="Z163" s="99">
        <v>49</v>
      </c>
      <c r="AA163" s="99">
        <v>48</v>
      </c>
      <c r="AB163" s="99">
        <v>439200</v>
      </c>
    </row>
    <row r="164" spans="1:28" ht="63.6" thickBot="1" x14ac:dyDescent="0.35">
      <c r="A164" s="98" t="s">
        <v>273</v>
      </c>
      <c r="B164" s="111">
        <v>1</v>
      </c>
      <c r="C164" s="99">
        <v>30</v>
      </c>
      <c r="D164" s="99">
        <v>1</v>
      </c>
      <c r="E164" s="111">
        <v>22</v>
      </c>
      <c r="F164" s="99">
        <v>3</v>
      </c>
      <c r="G164" s="111">
        <v>7</v>
      </c>
      <c r="H164" s="111">
        <v>10</v>
      </c>
      <c r="I164" s="99">
        <v>1</v>
      </c>
      <c r="J164" s="99">
        <v>1</v>
      </c>
      <c r="K164" s="99">
        <v>2</v>
      </c>
      <c r="L164" s="99">
        <v>396444</v>
      </c>
      <c r="Q164" s="98" t="s">
        <v>273</v>
      </c>
      <c r="R164" s="99">
        <v>49</v>
      </c>
      <c r="S164" s="99">
        <v>20</v>
      </c>
      <c r="T164" s="99">
        <v>49</v>
      </c>
      <c r="U164" s="99">
        <v>28</v>
      </c>
      <c r="V164" s="99">
        <v>47</v>
      </c>
      <c r="W164" s="99">
        <v>43</v>
      </c>
      <c r="X164" s="99">
        <v>40</v>
      </c>
      <c r="Y164" s="99">
        <v>49</v>
      </c>
      <c r="Z164" s="99">
        <v>49</v>
      </c>
      <c r="AA164" s="99">
        <v>48</v>
      </c>
      <c r="AB164" s="99">
        <v>396444</v>
      </c>
    </row>
    <row r="165" spans="1:28" ht="36.6" thickBot="1" x14ac:dyDescent="0.35">
      <c r="A165" s="98" t="s">
        <v>277</v>
      </c>
      <c r="B165" s="111">
        <v>14</v>
      </c>
      <c r="C165" s="99">
        <v>30</v>
      </c>
      <c r="D165" s="99">
        <v>30</v>
      </c>
      <c r="E165" s="111">
        <v>22</v>
      </c>
      <c r="F165" s="99">
        <v>3</v>
      </c>
      <c r="G165" s="111">
        <v>7</v>
      </c>
      <c r="H165" s="111">
        <v>10</v>
      </c>
      <c r="I165" s="99">
        <v>1</v>
      </c>
      <c r="J165" s="99">
        <v>1</v>
      </c>
      <c r="K165" s="99">
        <v>2</v>
      </c>
      <c r="L165" s="99">
        <v>546530</v>
      </c>
      <c r="Q165" s="98" t="s">
        <v>277</v>
      </c>
      <c r="R165" s="99">
        <v>36</v>
      </c>
      <c r="S165" s="99">
        <v>20</v>
      </c>
      <c r="T165" s="99">
        <v>20</v>
      </c>
      <c r="U165" s="99">
        <v>28</v>
      </c>
      <c r="V165" s="99">
        <v>47</v>
      </c>
      <c r="W165" s="99">
        <v>43</v>
      </c>
      <c r="X165" s="99">
        <v>40</v>
      </c>
      <c r="Y165" s="99">
        <v>49</v>
      </c>
      <c r="Z165" s="99">
        <v>49</v>
      </c>
      <c r="AA165" s="99">
        <v>48</v>
      </c>
      <c r="AB165" s="99">
        <v>546530</v>
      </c>
    </row>
    <row r="166" spans="1:28" ht="18.600000000000001" thickBot="1" x14ac:dyDescent="0.35">
      <c r="A166" s="93"/>
      <c r="Q166" s="93"/>
    </row>
    <row r="167" spans="1:28" ht="45.6" thickBot="1" x14ac:dyDescent="0.35">
      <c r="A167" s="97" t="s">
        <v>710</v>
      </c>
      <c r="B167" s="110" t="s">
        <v>508</v>
      </c>
      <c r="C167" s="97" t="s">
        <v>509</v>
      </c>
      <c r="D167" s="97" t="s">
        <v>510</v>
      </c>
      <c r="E167" s="110" t="s">
        <v>96</v>
      </c>
      <c r="F167" s="97" t="s">
        <v>84</v>
      </c>
      <c r="G167" s="110" t="s">
        <v>87</v>
      </c>
      <c r="H167" s="110" t="s">
        <v>128</v>
      </c>
      <c r="I167" s="97" t="s">
        <v>910</v>
      </c>
      <c r="J167" s="97" t="s">
        <v>194</v>
      </c>
      <c r="K167" s="97" t="s">
        <v>195</v>
      </c>
      <c r="Q167" s="97" t="s">
        <v>710</v>
      </c>
      <c r="R167" s="97" t="s">
        <v>508</v>
      </c>
      <c r="S167" s="97" t="s">
        <v>509</v>
      </c>
      <c r="T167" s="97" t="s">
        <v>510</v>
      </c>
      <c r="U167" s="97" t="s">
        <v>96</v>
      </c>
      <c r="V167" s="97" t="s">
        <v>84</v>
      </c>
      <c r="W167" s="97" t="s">
        <v>87</v>
      </c>
      <c r="X167" s="97" t="s">
        <v>128</v>
      </c>
      <c r="Y167" s="97" t="s">
        <v>910</v>
      </c>
      <c r="Z167" s="97" t="s">
        <v>194</v>
      </c>
      <c r="AA167" s="97" t="s">
        <v>195</v>
      </c>
    </row>
    <row r="168" spans="1:28" ht="36.6" thickBot="1" x14ac:dyDescent="0.35">
      <c r="A168" s="97" t="s">
        <v>556</v>
      </c>
      <c r="B168" s="111" t="s">
        <v>557</v>
      </c>
      <c r="C168" s="99" t="s">
        <v>951</v>
      </c>
      <c r="D168" s="99" t="s">
        <v>952</v>
      </c>
      <c r="E168" s="111" t="s">
        <v>953</v>
      </c>
      <c r="F168" s="99" t="s">
        <v>954</v>
      </c>
      <c r="G168" s="111" t="s">
        <v>955</v>
      </c>
      <c r="H168" s="111" t="s">
        <v>956</v>
      </c>
      <c r="I168" s="99" t="s">
        <v>957</v>
      </c>
      <c r="J168" s="99" t="s">
        <v>958</v>
      </c>
      <c r="K168" s="99" t="s">
        <v>959</v>
      </c>
      <c r="Q168" s="97" t="s">
        <v>556</v>
      </c>
      <c r="R168" s="99" t="s">
        <v>557</v>
      </c>
      <c r="S168" s="99" t="s">
        <v>968</v>
      </c>
      <c r="T168" s="99" t="s">
        <v>969</v>
      </c>
      <c r="U168" s="99" t="s">
        <v>970</v>
      </c>
      <c r="V168" s="99" t="s">
        <v>971</v>
      </c>
      <c r="W168" s="99" t="s">
        <v>557</v>
      </c>
      <c r="X168" s="99" t="s">
        <v>972</v>
      </c>
      <c r="Y168" s="99" t="s">
        <v>557</v>
      </c>
      <c r="Z168" s="99" t="s">
        <v>557</v>
      </c>
      <c r="AA168" s="99" t="s">
        <v>973</v>
      </c>
    </row>
    <row r="169" spans="1:28" ht="36.6" thickBot="1" x14ac:dyDescent="0.35">
      <c r="A169" s="97" t="s">
        <v>558</v>
      </c>
      <c r="B169" s="111" t="s">
        <v>557</v>
      </c>
      <c r="C169" s="99" t="s">
        <v>951</v>
      </c>
      <c r="D169" s="99" t="s">
        <v>960</v>
      </c>
      <c r="E169" s="111" t="s">
        <v>557</v>
      </c>
      <c r="F169" s="99" t="s">
        <v>961</v>
      </c>
      <c r="G169" s="111" t="s">
        <v>557</v>
      </c>
      <c r="H169" s="111" t="s">
        <v>557</v>
      </c>
      <c r="I169" s="99" t="s">
        <v>557</v>
      </c>
      <c r="J169" s="99" t="s">
        <v>557</v>
      </c>
      <c r="K169" s="99" t="s">
        <v>962</v>
      </c>
      <c r="Q169" s="97" t="s">
        <v>558</v>
      </c>
      <c r="R169" s="99" t="s">
        <v>557</v>
      </c>
      <c r="S169" s="99" t="s">
        <v>968</v>
      </c>
      <c r="T169" s="99" t="s">
        <v>969</v>
      </c>
      <c r="U169" s="99" t="s">
        <v>970</v>
      </c>
      <c r="V169" s="99" t="s">
        <v>971</v>
      </c>
      <c r="W169" s="99" t="s">
        <v>557</v>
      </c>
      <c r="X169" s="99" t="s">
        <v>972</v>
      </c>
      <c r="Y169" s="99" t="s">
        <v>557</v>
      </c>
      <c r="Z169" s="99" t="s">
        <v>557</v>
      </c>
      <c r="AA169" s="99" t="s">
        <v>973</v>
      </c>
    </row>
    <row r="170" spans="1:28" ht="36.6" thickBot="1" x14ac:dyDescent="0.35">
      <c r="A170" s="97" t="s">
        <v>559</v>
      </c>
      <c r="B170" s="111" t="s">
        <v>557</v>
      </c>
      <c r="C170" s="99" t="s">
        <v>951</v>
      </c>
      <c r="D170" s="99" t="s">
        <v>960</v>
      </c>
      <c r="E170" s="111" t="s">
        <v>557</v>
      </c>
      <c r="F170" s="99" t="s">
        <v>961</v>
      </c>
      <c r="G170" s="111" t="s">
        <v>557</v>
      </c>
      <c r="H170" s="111" t="s">
        <v>557</v>
      </c>
      <c r="I170" s="99" t="s">
        <v>557</v>
      </c>
      <c r="J170" s="99" t="s">
        <v>557</v>
      </c>
      <c r="K170" s="99" t="s">
        <v>557</v>
      </c>
      <c r="Q170" s="97" t="s">
        <v>559</v>
      </c>
      <c r="R170" s="99" t="s">
        <v>557</v>
      </c>
      <c r="S170" s="99" t="s">
        <v>968</v>
      </c>
      <c r="T170" s="99" t="s">
        <v>969</v>
      </c>
      <c r="U170" s="99" t="s">
        <v>970</v>
      </c>
      <c r="V170" s="99" t="s">
        <v>971</v>
      </c>
      <c r="W170" s="99" t="s">
        <v>557</v>
      </c>
      <c r="X170" s="99" t="s">
        <v>972</v>
      </c>
      <c r="Y170" s="99" t="s">
        <v>557</v>
      </c>
      <c r="Z170" s="99" t="s">
        <v>557</v>
      </c>
      <c r="AA170" s="99" t="s">
        <v>973</v>
      </c>
    </row>
    <row r="171" spans="1:28" ht="36.6" thickBot="1" x14ac:dyDescent="0.35">
      <c r="A171" s="97" t="s">
        <v>560</v>
      </c>
      <c r="B171" s="111" t="s">
        <v>557</v>
      </c>
      <c r="C171" s="99" t="s">
        <v>963</v>
      </c>
      <c r="D171" s="99" t="s">
        <v>960</v>
      </c>
      <c r="E171" s="111" t="s">
        <v>557</v>
      </c>
      <c r="F171" s="99" t="s">
        <v>557</v>
      </c>
      <c r="G171" s="111" t="s">
        <v>557</v>
      </c>
      <c r="H171" s="111" t="s">
        <v>557</v>
      </c>
      <c r="I171" s="99" t="s">
        <v>557</v>
      </c>
      <c r="J171" s="99" t="s">
        <v>557</v>
      </c>
      <c r="K171" s="99" t="s">
        <v>557</v>
      </c>
      <c r="Q171" s="97" t="s">
        <v>560</v>
      </c>
      <c r="R171" s="99" t="s">
        <v>557</v>
      </c>
      <c r="S171" s="99" t="s">
        <v>968</v>
      </c>
      <c r="T171" s="99" t="s">
        <v>969</v>
      </c>
      <c r="U171" s="99" t="s">
        <v>970</v>
      </c>
      <c r="V171" s="99" t="s">
        <v>971</v>
      </c>
      <c r="W171" s="99" t="s">
        <v>557</v>
      </c>
      <c r="X171" s="99" t="s">
        <v>972</v>
      </c>
      <c r="Y171" s="99" t="s">
        <v>557</v>
      </c>
      <c r="Z171" s="99" t="s">
        <v>557</v>
      </c>
      <c r="AA171" s="99" t="s">
        <v>973</v>
      </c>
    </row>
    <row r="172" spans="1:28" ht="36.6" thickBot="1" x14ac:dyDescent="0.35">
      <c r="A172" s="97" t="s">
        <v>561</v>
      </c>
      <c r="B172" s="111" t="s">
        <v>557</v>
      </c>
      <c r="C172" s="99" t="s">
        <v>963</v>
      </c>
      <c r="D172" s="99" t="s">
        <v>960</v>
      </c>
      <c r="E172" s="111" t="s">
        <v>557</v>
      </c>
      <c r="F172" s="99" t="s">
        <v>557</v>
      </c>
      <c r="G172" s="111" t="s">
        <v>557</v>
      </c>
      <c r="H172" s="111" t="s">
        <v>557</v>
      </c>
      <c r="I172" s="99" t="s">
        <v>557</v>
      </c>
      <c r="J172" s="99" t="s">
        <v>557</v>
      </c>
      <c r="K172" s="99" t="s">
        <v>557</v>
      </c>
      <c r="Q172" s="97" t="s">
        <v>561</v>
      </c>
      <c r="R172" s="99" t="s">
        <v>557</v>
      </c>
      <c r="S172" s="99" t="s">
        <v>968</v>
      </c>
      <c r="T172" s="99" t="s">
        <v>969</v>
      </c>
      <c r="U172" s="99" t="s">
        <v>970</v>
      </c>
      <c r="V172" s="99" t="s">
        <v>971</v>
      </c>
      <c r="W172" s="99" t="s">
        <v>557</v>
      </c>
      <c r="X172" s="99" t="s">
        <v>972</v>
      </c>
      <c r="Y172" s="99" t="s">
        <v>557</v>
      </c>
      <c r="Z172" s="99" t="s">
        <v>557</v>
      </c>
      <c r="AA172" s="99" t="s">
        <v>973</v>
      </c>
    </row>
    <row r="173" spans="1:28" ht="36.6" thickBot="1" x14ac:dyDescent="0.35">
      <c r="A173" s="97" t="s">
        <v>562</v>
      </c>
      <c r="B173" s="111" t="s">
        <v>557</v>
      </c>
      <c r="C173" s="99" t="s">
        <v>963</v>
      </c>
      <c r="D173" s="99" t="s">
        <v>960</v>
      </c>
      <c r="E173" s="111" t="s">
        <v>557</v>
      </c>
      <c r="F173" s="99" t="s">
        <v>557</v>
      </c>
      <c r="G173" s="111" t="s">
        <v>557</v>
      </c>
      <c r="H173" s="111" t="s">
        <v>557</v>
      </c>
      <c r="I173" s="99" t="s">
        <v>557</v>
      </c>
      <c r="J173" s="99" t="s">
        <v>557</v>
      </c>
      <c r="K173" s="99" t="s">
        <v>557</v>
      </c>
      <c r="Q173" s="97" t="s">
        <v>562</v>
      </c>
      <c r="R173" s="99" t="s">
        <v>557</v>
      </c>
      <c r="S173" s="99" t="s">
        <v>968</v>
      </c>
      <c r="T173" s="99" t="s">
        <v>969</v>
      </c>
      <c r="U173" s="99" t="s">
        <v>970</v>
      </c>
      <c r="V173" s="99" t="s">
        <v>971</v>
      </c>
      <c r="W173" s="99" t="s">
        <v>557</v>
      </c>
      <c r="X173" s="99" t="s">
        <v>972</v>
      </c>
      <c r="Y173" s="99" t="s">
        <v>557</v>
      </c>
      <c r="Z173" s="99" t="s">
        <v>557</v>
      </c>
      <c r="AA173" s="99" t="s">
        <v>973</v>
      </c>
    </row>
    <row r="174" spans="1:28" ht="36.6" thickBot="1" x14ac:dyDescent="0.35">
      <c r="A174" s="97" t="s">
        <v>563</v>
      </c>
      <c r="B174" s="111" t="s">
        <v>557</v>
      </c>
      <c r="C174" s="99" t="s">
        <v>963</v>
      </c>
      <c r="D174" s="99" t="s">
        <v>960</v>
      </c>
      <c r="E174" s="111" t="s">
        <v>557</v>
      </c>
      <c r="F174" s="99" t="s">
        <v>557</v>
      </c>
      <c r="G174" s="111" t="s">
        <v>557</v>
      </c>
      <c r="H174" s="111" t="s">
        <v>557</v>
      </c>
      <c r="I174" s="99" t="s">
        <v>557</v>
      </c>
      <c r="J174" s="99" t="s">
        <v>557</v>
      </c>
      <c r="K174" s="99" t="s">
        <v>557</v>
      </c>
      <c r="Q174" s="97" t="s">
        <v>563</v>
      </c>
      <c r="R174" s="99" t="s">
        <v>557</v>
      </c>
      <c r="S174" s="99" t="s">
        <v>968</v>
      </c>
      <c r="T174" s="99" t="s">
        <v>969</v>
      </c>
      <c r="U174" s="99" t="s">
        <v>970</v>
      </c>
      <c r="V174" s="99" t="s">
        <v>971</v>
      </c>
      <c r="W174" s="99" t="s">
        <v>557</v>
      </c>
      <c r="X174" s="99" t="s">
        <v>972</v>
      </c>
      <c r="Y174" s="99" t="s">
        <v>557</v>
      </c>
      <c r="Z174" s="99" t="s">
        <v>557</v>
      </c>
      <c r="AA174" s="99" t="s">
        <v>973</v>
      </c>
    </row>
    <row r="175" spans="1:28" ht="36.6" thickBot="1" x14ac:dyDescent="0.35">
      <c r="A175" s="97" t="s">
        <v>564</v>
      </c>
      <c r="B175" s="111" t="s">
        <v>557</v>
      </c>
      <c r="C175" s="99" t="s">
        <v>963</v>
      </c>
      <c r="D175" s="99" t="s">
        <v>960</v>
      </c>
      <c r="E175" s="111" t="s">
        <v>557</v>
      </c>
      <c r="F175" s="99" t="s">
        <v>557</v>
      </c>
      <c r="G175" s="111" t="s">
        <v>557</v>
      </c>
      <c r="H175" s="111" t="s">
        <v>557</v>
      </c>
      <c r="I175" s="99" t="s">
        <v>557</v>
      </c>
      <c r="J175" s="99" t="s">
        <v>557</v>
      </c>
      <c r="K175" s="99" t="s">
        <v>557</v>
      </c>
      <c r="Q175" s="97" t="s">
        <v>564</v>
      </c>
      <c r="R175" s="99" t="s">
        <v>557</v>
      </c>
      <c r="S175" s="99" t="s">
        <v>968</v>
      </c>
      <c r="T175" s="99" t="s">
        <v>969</v>
      </c>
      <c r="U175" s="99" t="s">
        <v>970</v>
      </c>
      <c r="V175" s="99" t="s">
        <v>971</v>
      </c>
      <c r="W175" s="99" t="s">
        <v>557</v>
      </c>
      <c r="X175" s="99" t="s">
        <v>972</v>
      </c>
      <c r="Y175" s="99" t="s">
        <v>557</v>
      </c>
      <c r="Z175" s="99" t="s">
        <v>557</v>
      </c>
      <c r="AA175" s="99" t="s">
        <v>973</v>
      </c>
    </row>
    <row r="176" spans="1:28" ht="36.6" thickBot="1" x14ac:dyDescent="0.35">
      <c r="A176" s="97" t="s">
        <v>565</v>
      </c>
      <c r="B176" s="111" t="s">
        <v>557</v>
      </c>
      <c r="C176" s="99" t="s">
        <v>963</v>
      </c>
      <c r="D176" s="99" t="s">
        <v>964</v>
      </c>
      <c r="E176" s="111" t="s">
        <v>557</v>
      </c>
      <c r="F176" s="99" t="s">
        <v>557</v>
      </c>
      <c r="G176" s="111" t="s">
        <v>557</v>
      </c>
      <c r="H176" s="111" t="s">
        <v>557</v>
      </c>
      <c r="I176" s="99" t="s">
        <v>557</v>
      </c>
      <c r="J176" s="99" t="s">
        <v>557</v>
      </c>
      <c r="K176" s="99" t="s">
        <v>557</v>
      </c>
      <c r="Q176" s="97" t="s">
        <v>565</v>
      </c>
      <c r="R176" s="99" t="s">
        <v>557</v>
      </c>
      <c r="S176" s="99" t="s">
        <v>968</v>
      </c>
      <c r="T176" s="99" t="s">
        <v>969</v>
      </c>
      <c r="U176" s="99" t="s">
        <v>970</v>
      </c>
      <c r="V176" s="99" t="s">
        <v>971</v>
      </c>
      <c r="W176" s="99" t="s">
        <v>557</v>
      </c>
      <c r="X176" s="99" t="s">
        <v>972</v>
      </c>
      <c r="Y176" s="99" t="s">
        <v>557</v>
      </c>
      <c r="Z176" s="99" t="s">
        <v>557</v>
      </c>
      <c r="AA176" s="99" t="s">
        <v>973</v>
      </c>
    </row>
    <row r="177" spans="1:27" ht="36.6" thickBot="1" x14ac:dyDescent="0.35">
      <c r="A177" s="97" t="s">
        <v>566</v>
      </c>
      <c r="B177" s="111" t="s">
        <v>557</v>
      </c>
      <c r="C177" s="99" t="s">
        <v>963</v>
      </c>
      <c r="D177" s="99" t="s">
        <v>964</v>
      </c>
      <c r="E177" s="111" t="s">
        <v>557</v>
      </c>
      <c r="F177" s="99" t="s">
        <v>557</v>
      </c>
      <c r="G177" s="111" t="s">
        <v>557</v>
      </c>
      <c r="H177" s="111" t="s">
        <v>557</v>
      </c>
      <c r="I177" s="99" t="s">
        <v>557</v>
      </c>
      <c r="J177" s="99" t="s">
        <v>557</v>
      </c>
      <c r="K177" s="99" t="s">
        <v>557</v>
      </c>
      <c r="Q177" s="97" t="s">
        <v>566</v>
      </c>
      <c r="R177" s="99" t="s">
        <v>557</v>
      </c>
      <c r="S177" s="99" t="s">
        <v>968</v>
      </c>
      <c r="T177" s="99" t="s">
        <v>969</v>
      </c>
      <c r="U177" s="99" t="s">
        <v>970</v>
      </c>
      <c r="V177" s="99" t="s">
        <v>971</v>
      </c>
      <c r="W177" s="99" t="s">
        <v>557</v>
      </c>
      <c r="X177" s="99" t="s">
        <v>972</v>
      </c>
      <c r="Y177" s="99" t="s">
        <v>557</v>
      </c>
      <c r="Z177" s="99" t="s">
        <v>557</v>
      </c>
      <c r="AA177" s="99" t="s">
        <v>973</v>
      </c>
    </row>
    <row r="178" spans="1:27" ht="36.6" thickBot="1" x14ac:dyDescent="0.35">
      <c r="A178" s="97" t="s">
        <v>567</v>
      </c>
      <c r="B178" s="111" t="s">
        <v>557</v>
      </c>
      <c r="C178" s="99" t="s">
        <v>963</v>
      </c>
      <c r="D178" s="99" t="s">
        <v>964</v>
      </c>
      <c r="E178" s="111" t="s">
        <v>557</v>
      </c>
      <c r="F178" s="99" t="s">
        <v>557</v>
      </c>
      <c r="G178" s="111" t="s">
        <v>557</v>
      </c>
      <c r="H178" s="111" t="s">
        <v>557</v>
      </c>
      <c r="I178" s="99" t="s">
        <v>557</v>
      </c>
      <c r="J178" s="99" t="s">
        <v>557</v>
      </c>
      <c r="K178" s="99" t="s">
        <v>557</v>
      </c>
      <c r="Q178" s="97" t="s">
        <v>567</v>
      </c>
      <c r="R178" s="99" t="s">
        <v>557</v>
      </c>
      <c r="S178" s="99" t="s">
        <v>968</v>
      </c>
      <c r="T178" s="99" t="s">
        <v>969</v>
      </c>
      <c r="U178" s="99" t="s">
        <v>970</v>
      </c>
      <c r="V178" s="99" t="s">
        <v>971</v>
      </c>
      <c r="W178" s="99" t="s">
        <v>557</v>
      </c>
      <c r="X178" s="99" t="s">
        <v>972</v>
      </c>
      <c r="Y178" s="99" t="s">
        <v>557</v>
      </c>
      <c r="Z178" s="99" t="s">
        <v>557</v>
      </c>
      <c r="AA178" s="99" t="s">
        <v>973</v>
      </c>
    </row>
    <row r="179" spans="1:27" ht="36.6" thickBot="1" x14ac:dyDescent="0.35">
      <c r="A179" s="97" t="s">
        <v>568</v>
      </c>
      <c r="B179" s="111" t="s">
        <v>557</v>
      </c>
      <c r="C179" s="99" t="s">
        <v>963</v>
      </c>
      <c r="D179" s="99" t="s">
        <v>964</v>
      </c>
      <c r="E179" s="111" t="s">
        <v>557</v>
      </c>
      <c r="F179" s="99" t="s">
        <v>557</v>
      </c>
      <c r="G179" s="111" t="s">
        <v>557</v>
      </c>
      <c r="H179" s="111" t="s">
        <v>557</v>
      </c>
      <c r="I179" s="99" t="s">
        <v>557</v>
      </c>
      <c r="J179" s="99" t="s">
        <v>557</v>
      </c>
      <c r="K179" s="99" t="s">
        <v>557</v>
      </c>
      <c r="Q179" s="97" t="s">
        <v>568</v>
      </c>
      <c r="R179" s="99" t="s">
        <v>557</v>
      </c>
      <c r="S179" s="99" t="s">
        <v>968</v>
      </c>
      <c r="T179" s="99" t="s">
        <v>969</v>
      </c>
      <c r="U179" s="99" t="s">
        <v>970</v>
      </c>
      <c r="V179" s="99" t="s">
        <v>971</v>
      </c>
      <c r="W179" s="99" t="s">
        <v>557</v>
      </c>
      <c r="X179" s="99" t="s">
        <v>972</v>
      </c>
      <c r="Y179" s="99" t="s">
        <v>557</v>
      </c>
      <c r="Z179" s="99" t="s">
        <v>557</v>
      </c>
      <c r="AA179" s="99" t="s">
        <v>973</v>
      </c>
    </row>
    <row r="180" spans="1:27" ht="36.6" thickBot="1" x14ac:dyDescent="0.35">
      <c r="A180" s="97" t="s">
        <v>569</v>
      </c>
      <c r="B180" s="111" t="s">
        <v>557</v>
      </c>
      <c r="C180" s="99" t="s">
        <v>963</v>
      </c>
      <c r="D180" s="99" t="s">
        <v>964</v>
      </c>
      <c r="E180" s="111" t="s">
        <v>557</v>
      </c>
      <c r="F180" s="99" t="s">
        <v>557</v>
      </c>
      <c r="G180" s="111" t="s">
        <v>557</v>
      </c>
      <c r="H180" s="111" t="s">
        <v>557</v>
      </c>
      <c r="I180" s="99" t="s">
        <v>557</v>
      </c>
      <c r="J180" s="99" t="s">
        <v>557</v>
      </c>
      <c r="K180" s="99" t="s">
        <v>557</v>
      </c>
      <c r="Q180" s="97" t="s">
        <v>569</v>
      </c>
      <c r="R180" s="99" t="s">
        <v>557</v>
      </c>
      <c r="S180" s="99" t="s">
        <v>968</v>
      </c>
      <c r="T180" s="99" t="s">
        <v>969</v>
      </c>
      <c r="U180" s="99" t="s">
        <v>970</v>
      </c>
      <c r="V180" s="99" t="s">
        <v>971</v>
      </c>
      <c r="W180" s="99" t="s">
        <v>557</v>
      </c>
      <c r="X180" s="99" t="s">
        <v>972</v>
      </c>
      <c r="Y180" s="99" t="s">
        <v>557</v>
      </c>
      <c r="Z180" s="99" t="s">
        <v>557</v>
      </c>
      <c r="AA180" s="99" t="s">
        <v>973</v>
      </c>
    </row>
    <row r="181" spans="1:27" ht="36.6" thickBot="1" x14ac:dyDescent="0.35">
      <c r="A181" s="97" t="s">
        <v>570</v>
      </c>
      <c r="B181" s="111" t="s">
        <v>557</v>
      </c>
      <c r="C181" s="99" t="s">
        <v>963</v>
      </c>
      <c r="D181" s="99" t="s">
        <v>964</v>
      </c>
      <c r="E181" s="111" t="s">
        <v>557</v>
      </c>
      <c r="F181" s="99" t="s">
        <v>557</v>
      </c>
      <c r="G181" s="111" t="s">
        <v>557</v>
      </c>
      <c r="H181" s="111" t="s">
        <v>557</v>
      </c>
      <c r="I181" s="99" t="s">
        <v>557</v>
      </c>
      <c r="J181" s="99" t="s">
        <v>557</v>
      </c>
      <c r="K181" s="99" t="s">
        <v>557</v>
      </c>
      <c r="Q181" s="97" t="s">
        <v>570</v>
      </c>
      <c r="R181" s="99" t="s">
        <v>557</v>
      </c>
      <c r="S181" s="99" t="s">
        <v>968</v>
      </c>
      <c r="T181" s="99" t="s">
        <v>969</v>
      </c>
      <c r="U181" s="99" t="s">
        <v>970</v>
      </c>
      <c r="V181" s="99" t="s">
        <v>971</v>
      </c>
      <c r="W181" s="99" t="s">
        <v>557</v>
      </c>
      <c r="X181" s="99" t="s">
        <v>972</v>
      </c>
      <c r="Y181" s="99" t="s">
        <v>557</v>
      </c>
      <c r="Z181" s="99" t="s">
        <v>557</v>
      </c>
      <c r="AA181" s="99" t="s">
        <v>973</v>
      </c>
    </row>
    <row r="182" spans="1:27" ht="36.6" thickBot="1" x14ac:dyDescent="0.35">
      <c r="A182" s="97" t="s">
        <v>571</v>
      </c>
      <c r="B182" s="111" t="s">
        <v>557</v>
      </c>
      <c r="C182" s="99" t="s">
        <v>963</v>
      </c>
      <c r="D182" s="99" t="s">
        <v>964</v>
      </c>
      <c r="E182" s="111" t="s">
        <v>557</v>
      </c>
      <c r="F182" s="99" t="s">
        <v>557</v>
      </c>
      <c r="G182" s="111" t="s">
        <v>557</v>
      </c>
      <c r="H182" s="111" t="s">
        <v>557</v>
      </c>
      <c r="I182" s="99" t="s">
        <v>557</v>
      </c>
      <c r="J182" s="99" t="s">
        <v>557</v>
      </c>
      <c r="K182" s="99" t="s">
        <v>557</v>
      </c>
      <c r="Q182" s="97" t="s">
        <v>571</v>
      </c>
      <c r="R182" s="99" t="s">
        <v>557</v>
      </c>
      <c r="S182" s="99" t="s">
        <v>968</v>
      </c>
      <c r="T182" s="99" t="s">
        <v>969</v>
      </c>
      <c r="U182" s="99" t="s">
        <v>970</v>
      </c>
      <c r="V182" s="99" t="s">
        <v>971</v>
      </c>
      <c r="W182" s="99" t="s">
        <v>557</v>
      </c>
      <c r="X182" s="99" t="s">
        <v>972</v>
      </c>
      <c r="Y182" s="99" t="s">
        <v>557</v>
      </c>
      <c r="Z182" s="99" t="s">
        <v>557</v>
      </c>
      <c r="AA182" s="99" t="s">
        <v>973</v>
      </c>
    </row>
    <row r="183" spans="1:27" ht="36.6" thickBot="1" x14ac:dyDescent="0.35">
      <c r="A183" s="97" t="s">
        <v>572</v>
      </c>
      <c r="B183" s="111" t="s">
        <v>557</v>
      </c>
      <c r="C183" s="99" t="s">
        <v>963</v>
      </c>
      <c r="D183" s="99" t="s">
        <v>964</v>
      </c>
      <c r="E183" s="111" t="s">
        <v>557</v>
      </c>
      <c r="F183" s="99" t="s">
        <v>557</v>
      </c>
      <c r="G183" s="111" t="s">
        <v>557</v>
      </c>
      <c r="H183" s="111" t="s">
        <v>557</v>
      </c>
      <c r="I183" s="99" t="s">
        <v>557</v>
      </c>
      <c r="J183" s="99" t="s">
        <v>557</v>
      </c>
      <c r="K183" s="99" t="s">
        <v>557</v>
      </c>
      <c r="Q183" s="97" t="s">
        <v>572</v>
      </c>
      <c r="R183" s="99" t="s">
        <v>557</v>
      </c>
      <c r="S183" s="99" t="s">
        <v>968</v>
      </c>
      <c r="T183" s="99" t="s">
        <v>969</v>
      </c>
      <c r="U183" s="99" t="s">
        <v>970</v>
      </c>
      <c r="V183" s="99" t="s">
        <v>971</v>
      </c>
      <c r="W183" s="99" t="s">
        <v>557</v>
      </c>
      <c r="X183" s="99" t="s">
        <v>972</v>
      </c>
      <c r="Y183" s="99" t="s">
        <v>557</v>
      </c>
      <c r="Z183" s="99" t="s">
        <v>557</v>
      </c>
      <c r="AA183" s="99" t="s">
        <v>973</v>
      </c>
    </row>
    <row r="184" spans="1:27" ht="36.6" thickBot="1" x14ac:dyDescent="0.35">
      <c r="A184" s="97" t="s">
        <v>573</v>
      </c>
      <c r="B184" s="111" t="s">
        <v>557</v>
      </c>
      <c r="C184" s="99" t="s">
        <v>963</v>
      </c>
      <c r="D184" s="99" t="s">
        <v>964</v>
      </c>
      <c r="E184" s="111" t="s">
        <v>557</v>
      </c>
      <c r="F184" s="99" t="s">
        <v>557</v>
      </c>
      <c r="G184" s="111" t="s">
        <v>557</v>
      </c>
      <c r="H184" s="111" t="s">
        <v>557</v>
      </c>
      <c r="I184" s="99" t="s">
        <v>557</v>
      </c>
      <c r="J184" s="99" t="s">
        <v>557</v>
      </c>
      <c r="K184" s="99" t="s">
        <v>557</v>
      </c>
      <c r="Q184" s="97" t="s">
        <v>573</v>
      </c>
      <c r="R184" s="99" t="s">
        <v>557</v>
      </c>
      <c r="S184" s="99" t="s">
        <v>968</v>
      </c>
      <c r="T184" s="99" t="s">
        <v>969</v>
      </c>
      <c r="U184" s="99" t="s">
        <v>970</v>
      </c>
      <c r="V184" s="99" t="s">
        <v>971</v>
      </c>
      <c r="W184" s="99" t="s">
        <v>557</v>
      </c>
      <c r="X184" s="99" t="s">
        <v>972</v>
      </c>
      <c r="Y184" s="99" t="s">
        <v>557</v>
      </c>
      <c r="Z184" s="99" t="s">
        <v>557</v>
      </c>
      <c r="AA184" s="99" t="s">
        <v>973</v>
      </c>
    </row>
    <row r="185" spans="1:27" ht="36.6" thickBot="1" x14ac:dyDescent="0.35">
      <c r="A185" s="97" t="s">
        <v>574</v>
      </c>
      <c r="B185" s="111" t="s">
        <v>557</v>
      </c>
      <c r="C185" s="99" t="s">
        <v>963</v>
      </c>
      <c r="D185" s="99" t="s">
        <v>964</v>
      </c>
      <c r="E185" s="111" t="s">
        <v>557</v>
      </c>
      <c r="F185" s="99" t="s">
        <v>557</v>
      </c>
      <c r="G185" s="111" t="s">
        <v>557</v>
      </c>
      <c r="H185" s="111" t="s">
        <v>557</v>
      </c>
      <c r="I185" s="99" t="s">
        <v>557</v>
      </c>
      <c r="J185" s="99" t="s">
        <v>557</v>
      </c>
      <c r="K185" s="99" t="s">
        <v>557</v>
      </c>
      <c r="Q185" s="97" t="s">
        <v>574</v>
      </c>
      <c r="R185" s="99" t="s">
        <v>557</v>
      </c>
      <c r="S185" s="99" t="s">
        <v>968</v>
      </c>
      <c r="T185" s="99" t="s">
        <v>969</v>
      </c>
      <c r="U185" s="99" t="s">
        <v>970</v>
      </c>
      <c r="V185" s="99" t="s">
        <v>971</v>
      </c>
      <c r="W185" s="99" t="s">
        <v>557</v>
      </c>
      <c r="X185" s="99" t="s">
        <v>972</v>
      </c>
      <c r="Y185" s="99" t="s">
        <v>557</v>
      </c>
      <c r="Z185" s="99" t="s">
        <v>557</v>
      </c>
      <c r="AA185" s="99" t="s">
        <v>973</v>
      </c>
    </row>
    <row r="186" spans="1:27" ht="36.6" thickBot="1" x14ac:dyDescent="0.35">
      <c r="A186" s="97" t="s">
        <v>575</v>
      </c>
      <c r="B186" s="111" t="s">
        <v>557</v>
      </c>
      <c r="C186" s="99" t="s">
        <v>963</v>
      </c>
      <c r="D186" s="99" t="s">
        <v>964</v>
      </c>
      <c r="E186" s="111" t="s">
        <v>557</v>
      </c>
      <c r="F186" s="99" t="s">
        <v>557</v>
      </c>
      <c r="G186" s="111" t="s">
        <v>557</v>
      </c>
      <c r="H186" s="111" t="s">
        <v>557</v>
      </c>
      <c r="I186" s="99" t="s">
        <v>557</v>
      </c>
      <c r="J186" s="99" t="s">
        <v>557</v>
      </c>
      <c r="K186" s="99" t="s">
        <v>557</v>
      </c>
      <c r="Q186" s="97" t="s">
        <v>575</v>
      </c>
      <c r="R186" s="99" t="s">
        <v>557</v>
      </c>
      <c r="S186" s="99" t="s">
        <v>968</v>
      </c>
      <c r="T186" s="99" t="s">
        <v>969</v>
      </c>
      <c r="U186" s="99" t="s">
        <v>970</v>
      </c>
      <c r="V186" s="99" t="s">
        <v>971</v>
      </c>
      <c r="W186" s="99" t="s">
        <v>557</v>
      </c>
      <c r="X186" s="99" t="s">
        <v>972</v>
      </c>
      <c r="Y186" s="99" t="s">
        <v>557</v>
      </c>
      <c r="Z186" s="99" t="s">
        <v>557</v>
      </c>
      <c r="AA186" s="99" t="s">
        <v>973</v>
      </c>
    </row>
    <row r="187" spans="1:27" ht="36.6" thickBot="1" x14ac:dyDescent="0.35">
      <c r="A187" s="97" t="s">
        <v>576</v>
      </c>
      <c r="B187" s="111" t="s">
        <v>557</v>
      </c>
      <c r="C187" s="99" t="s">
        <v>963</v>
      </c>
      <c r="D187" s="99" t="s">
        <v>964</v>
      </c>
      <c r="E187" s="111" t="s">
        <v>557</v>
      </c>
      <c r="F187" s="99" t="s">
        <v>557</v>
      </c>
      <c r="G187" s="111" t="s">
        <v>557</v>
      </c>
      <c r="H187" s="111" t="s">
        <v>557</v>
      </c>
      <c r="I187" s="99" t="s">
        <v>557</v>
      </c>
      <c r="J187" s="99" t="s">
        <v>557</v>
      </c>
      <c r="K187" s="99" t="s">
        <v>557</v>
      </c>
      <c r="Q187" s="97" t="s">
        <v>576</v>
      </c>
      <c r="R187" s="99" t="s">
        <v>557</v>
      </c>
      <c r="S187" s="99" t="s">
        <v>968</v>
      </c>
      <c r="T187" s="99" t="s">
        <v>969</v>
      </c>
      <c r="U187" s="99" t="s">
        <v>970</v>
      </c>
      <c r="V187" s="99" t="s">
        <v>971</v>
      </c>
      <c r="W187" s="99" t="s">
        <v>557</v>
      </c>
      <c r="X187" s="99" t="s">
        <v>972</v>
      </c>
      <c r="Y187" s="99" t="s">
        <v>557</v>
      </c>
      <c r="Z187" s="99" t="s">
        <v>557</v>
      </c>
      <c r="AA187" s="99" t="s">
        <v>973</v>
      </c>
    </row>
    <row r="188" spans="1:27" ht="27.6" thickBot="1" x14ac:dyDescent="0.35">
      <c r="A188" s="97" t="s">
        <v>577</v>
      </c>
      <c r="B188" s="111" t="s">
        <v>557</v>
      </c>
      <c r="C188" s="99" t="s">
        <v>963</v>
      </c>
      <c r="D188" s="99" t="s">
        <v>964</v>
      </c>
      <c r="E188" s="111" t="s">
        <v>557</v>
      </c>
      <c r="F188" s="99" t="s">
        <v>557</v>
      </c>
      <c r="G188" s="111" t="s">
        <v>557</v>
      </c>
      <c r="H188" s="111" t="s">
        <v>557</v>
      </c>
      <c r="I188" s="99" t="s">
        <v>557</v>
      </c>
      <c r="J188" s="99" t="s">
        <v>557</v>
      </c>
      <c r="K188" s="99" t="s">
        <v>557</v>
      </c>
      <c r="Q188" s="97" t="s">
        <v>577</v>
      </c>
      <c r="R188" s="99" t="s">
        <v>557</v>
      </c>
      <c r="S188" s="99" t="s">
        <v>974</v>
      </c>
      <c r="T188" s="99" t="s">
        <v>557</v>
      </c>
      <c r="U188" s="99" t="s">
        <v>970</v>
      </c>
      <c r="V188" s="99" t="s">
        <v>971</v>
      </c>
      <c r="W188" s="99" t="s">
        <v>557</v>
      </c>
      <c r="X188" s="99" t="s">
        <v>972</v>
      </c>
      <c r="Y188" s="99" t="s">
        <v>557</v>
      </c>
      <c r="Z188" s="99" t="s">
        <v>557</v>
      </c>
      <c r="AA188" s="99" t="s">
        <v>973</v>
      </c>
    </row>
    <row r="189" spans="1:27" ht="27.6" thickBot="1" x14ac:dyDescent="0.35">
      <c r="A189" s="97" t="s">
        <v>578</v>
      </c>
      <c r="B189" s="111" t="s">
        <v>557</v>
      </c>
      <c r="C189" s="99" t="s">
        <v>963</v>
      </c>
      <c r="D189" s="99" t="s">
        <v>964</v>
      </c>
      <c r="E189" s="111" t="s">
        <v>557</v>
      </c>
      <c r="F189" s="99" t="s">
        <v>557</v>
      </c>
      <c r="G189" s="111" t="s">
        <v>557</v>
      </c>
      <c r="H189" s="111" t="s">
        <v>557</v>
      </c>
      <c r="I189" s="99" t="s">
        <v>557</v>
      </c>
      <c r="J189" s="99" t="s">
        <v>557</v>
      </c>
      <c r="K189" s="99" t="s">
        <v>557</v>
      </c>
      <c r="Q189" s="97" t="s">
        <v>578</v>
      </c>
      <c r="R189" s="99" t="s">
        <v>557</v>
      </c>
      <c r="S189" s="99" t="s">
        <v>974</v>
      </c>
      <c r="T189" s="99" t="s">
        <v>557</v>
      </c>
      <c r="U189" s="99" t="s">
        <v>970</v>
      </c>
      <c r="V189" s="99" t="s">
        <v>971</v>
      </c>
      <c r="W189" s="99" t="s">
        <v>557</v>
      </c>
      <c r="X189" s="99" t="s">
        <v>972</v>
      </c>
      <c r="Y189" s="99" t="s">
        <v>557</v>
      </c>
      <c r="Z189" s="99" t="s">
        <v>557</v>
      </c>
      <c r="AA189" s="99" t="s">
        <v>973</v>
      </c>
    </row>
    <row r="190" spans="1:27" ht="27.6" thickBot="1" x14ac:dyDescent="0.35">
      <c r="A190" s="97" t="s">
        <v>579</v>
      </c>
      <c r="B190" s="111" t="s">
        <v>557</v>
      </c>
      <c r="C190" s="99" t="s">
        <v>963</v>
      </c>
      <c r="D190" s="99" t="s">
        <v>964</v>
      </c>
      <c r="E190" s="111" t="s">
        <v>557</v>
      </c>
      <c r="F190" s="99" t="s">
        <v>557</v>
      </c>
      <c r="G190" s="111" t="s">
        <v>557</v>
      </c>
      <c r="H190" s="111" t="s">
        <v>557</v>
      </c>
      <c r="I190" s="99" t="s">
        <v>557</v>
      </c>
      <c r="J190" s="99" t="s">
        <v>557</v>
      </c>
      <c r="K190" s="99" t="s">
        <v>557</v>
      </c>
      <c r="Q190" s="97" t="s">
        <v>579</v>
      </c>
      <c r="R190" s="99" t="s">
        <v>557</v>
      </c>
      <c r="S190" s="99" t="s">
        <v>974</v>
      </c>
      <c r="T190" s="99" t="s">
        <v>557</v>
      </c>
      <c r="U190" s="99" t="s">
        <v>970</v>
      </c>
      <c r="V190" s="99" t="s">
        <v>971</v>
      </c>
      <c r="W190" s="99" t="s">
        <v>557</v>
      </c>
      <c r="X190" s="99" t="s">
        <v>972</v>
      </c>
      <c r="Y190" s="99" t="s">
        <v>557</v>
      </c>
      <c r="Z190" s="99" t="s">
        <v>557</v>
      </c>
      <c r="AA190" s="99" t="s">
        <v>973</v>
      </c>
    </row>
    <row r="191" spans="1:27" ht="27.6" thickBot="1" x14ac:dyDescent="0.35">
      <c r="A191" s="97" t="s">
        <v>580</v>
      </c>
      <c r="B191" s="111" t="s">
        <v>557</v>
      </c>
      <c r="C191" s="99" t="s">
        <v>963</v>
      </c>
      <c r="D191" s="99" t="s">
        <v>964</v>
      </c>
      <c r="E191" s="111" t="s">
        <v>557</v>
      </c>
      <c r="F191" s="99" t="s">
        <v>557</v>
      </c>
      <c r="G191" s="111" t="s">
        <v>557</v>
      </c>
      <c r="H191" s="111" t="s">
        <v>557</v>
      </c>
      <c r="I191" s="99" t="s">
        <v>557</v>
      </c>
      <c r="J191" s="99" t="s">
        <v>557</v>
      </c>
      <c r="K191" s="99" t="s">
        <v>557</v>
      </c>
      <c r="Q191" s="97" t="s">
        <v>580</v>
      </c>
      <c r="R191" s="99" t="s">
        <v>557</v>
      </c>
      <c r="S191" s="99" t="s">
        <v>974</v>
      </c>
      <c r="T191" s="99" t="s">
        <v>557</v>
      </c>
      <c r="U191" s="99" t="s">
        <v>970</v>
      </c>
      <c r="V191" s="99" t="s">
        <v>971</v>
      </c>
      <c r="W191" s="99" t="s">
        <v>557</v>
      </c>
      <c r="X191" s="99" t="s">
        <v>972</v>
      </c>
      <c r="Y191" s="99" t="s">
        <v>557</v>
      </c>
      <c r="Z191" s="99" t="s">
        <v>557</v>
      </c>
      <c r="AA191" s="99" t="s">
        <v>973</v>
      </c>
    </row>
    <row r="192" spans="1:27" ht="27.6" thickBot="1" x14ac:dyDescent="0.35">
      <c r="A192" s="97" t="s">
        <v>581</v>
      </c>
      <c r="B192" s="111" t="s">
        <v>557</v>
      </c>
      <c r="C192" s="99" t="s">
        <v>963</v>
      </c>
      <c r="D192" s="99" t="s">
        <v>964</v>
      </c>
      <c r="E192" s="111" t="s">
        <v>557</v>
      </c>
      <c r="F192" s="99" t="s">
        <v>557</v>
      </c>
      <c r="G192" s="111" t="s">
        <v>557</v>
      </c>
      <c r="H192" s="111" t="s">
        <v>557</v>
      </c>
      <c r="I192" s="99" t="s">
        <v>557</v>
      </c>
      <c r="J192" s="99" t="s">
        <v>557</v>
      </c>
      <c r="K192" s="99" t="s">
        <v>557</v>
      </c>
      <c r="Q192" s="97" t="s">
        <v>581</v>
      </c>
      <c r="R192" s="99" t="s">
        <v>557</v>
      </c>
      <c r="S192" s="99" t="s">
        <v>974</v>
      </c>
      <c r="T192" s="99" t="s">
        <v>557</v>
      </c>
      <c r="U192" s="99" t="s">
        <v>970</v>
      </c>
      <c r="V192" s="99" t="s">
        <v>971</v>
      </c>
      <c r="W192" s="99" t="s">
        <v>557</v>
      </c>
      <c r="X192" s="99" t="s">
        <v>972</v>
      </c>
      <c r="Y192" s="99" t="s">
        <v>557</v>
      </c>
      <c r="Z192" s="99" t="s">
        <v>557</v>
      </c>
      <c r="AA192" s="99" t="s">
        <v>973</v>
      </c>
    </row>
    <row r="193" spans="1:27" ht="27.6" thickBot="1" x14ac:dyDescent="0.35">
      <c r="A193" s="97" t="s">
        <v>582</v>
      </c>
      <c r="B193" s="111" t="s">
        <v>557</v>
      </c>
      <c r="C193" s="99" t="s">
        <v>963</v>
      </c>
      <c r="D193" s="99" t="s">
        <v>557</v>
      </c>
      <c r="E193" s="111" t="s">
        <v>557</v>
      </c>
      <c r="F193" s="99" t="s">
        <v>557</v>
      </c>
      <c r="G193" s="111" t="s">
        <v>557</v>
      </c>
      <c r="H193" s="111" t="s">
        <v>557</v>
      </c>
      <c r="I193" s="99" t="s">
        <v>557</v>
      </c>
      <c r="J193" s="99" t="s">
        <v>557</v>
      </c>
      <c r="K193" s="99" t="s">
        <v>557</v>
      </c>
      <c r="Q193" s="97" t="s">
        <v>582</v>
      </c>
      <c r="R193" s="99" t="s">
        <v>557</v>
      </c>
      <c r="S193" s="99" t="s">
        <v>974</v>
      </c>
      <c r="T193" s="99" t="s">
        <v>557</v>
      </c>
      <c r="U193" s="99" t="s">
        <v>970</v>
      </c>
      <c r="V193" s="99" t="s">
        <v>971</v>
      </c>
      <c r="W193" s="99" t="s">
        <v>557</v>
      </c>
      <c r="X193" s="99" t="s">
        <v>972</v>
      </c>
      <c r="Y193" s="99" t="s">
        <v>557</v>
      </c>
      <c r="Z193" s="99" t="s">
        <v>557</v>
      </c>
      <c r="AA193" s="99" t="s">
        <v>973</v>
      </c>
    </row>
    <row r="194" spans="1:27" ht="27.6" thickBot="1" x14ac:dyDescent="0.35">
      <c r="A194" s="97" t="s">
        <v>583</v>
      </c>
      <c r="B194" s="111" t="s">
        <v>557</v>
      </c>
      <c r="C194" s="99" t="s">
        <v>963</v>
      </c>
      <c r="D194" s="99" t="s">
        <v>557</v>
      </c>
      <c r="E194" s="111" t="s">
        <v>557</v>
      </c>
      <c r="F194" s="99" t="s">
        <v>557</v>
      </c>
      <c r="G194" s="111" t="s">
        <v>557</v>
      </c>
      <c r="H194" s="111" t="s">
        <v>557</v>
      </c>
      <c r="I194" s="99" t="s">
        <v>557</v>
      </c>
      <c r="J194" s="99" t="s">
        <v>557</v>
      </c>
      <c r="K194" s="99" t="s">
        <v>557</v>
      </c>
      <c r="Q194" s="97" t="s">
        <v>583</v>
      </c>
      <c r="R194" s="99" t="s">
        <v>557</v>
      </c>
      <c r="S194" s="99" t="s">
        <v>974</v>
      </c>
      <c r="T194" s="99" t="s">
        <v>557</v>
      </c>
      <c r="U194" s="99" t="s">
        <v>970</v>
      </c>
      <c r="V194" s="99" t="s">
        <v>971</v>
      </c>
      <c r="W194" s="99" t="s">
        <v>557</v>
      </c>
      <c r="X194" s="99" t="s">
        <v>972</v>
      </c>
      <c r="Y194" s="99" t="s">
        <v>557</v>
      </c>
      <c r="Z194" s="99" t="s">
        <v>557</v>
      </c>
      <c r="AA194" s="99" t="s">
        <v>973</v>
      </c>
    </row>
    <row r="195" spans="1:27" ht="27.6" thickBot="1" x14ac:dyDescent="0.35">
      <c r="A195" s="97" t="s">
        <v>584</v>
      </c>
      <c r="B195" s="111" t="s">
        <v>557</v>
      </c>
      <c r="C195" s="99" t="s">
        <v>963</v>
      </c>
      <c r="D195" s="99" t="s">
        <v>557</v>
      </c>
      <c r="E195" s="111" t="s">
        <v>557</v>
      </c>
      <c r="F195" s="99" t="s">
        <v>557</v>
      </c>
      <c r="G195" s="111" t="s">
        <v>557</v>
      </c>
      <c r="H195" s="111" t="s">
        <v>557</v>
      </c>
      <c r="I195" s="99" t="s">
        <v>557</v>
      </c>
      <c r="J195" s="99" t="s">
        <v>557</v>
      </c>
      <c r="K195" s="99" t="s">
        <v>557</v>
      </c>
      <c r="Q195" s="97" t="s">
        <v>584</v>
      </c>
      <c r="R195" s="99" t="s">
        <v>557</v>
      </c>
      <c r="S195" s="99" t="s">
        <v>974</v>
      </c>
      <c r="T195" s="99" t="s">
        <v>557</v>
      </c>
      <c r="U195" s="99" t="s">
        <v>970</v>
      </c>
      <c r="V195" s="99" t="s">
        <v>971</v>
      </c>
      <c r="W195" s="99" t="s">
        <v>557</v>
      </c>
      <c r="X195" s="99" t="s">
        <v>972</v>
      </c>
      <c r="Y195" s="99" t="s">
        <v>557</v>
      </c>
      <c r="Z195" s="99" t="s">
        <v>557</v>
      </c>
      <c r="AA195" s="99" t="s">
        <v>973</v>
      </c>
    </row>
    <row r="196" spans="1:27" ht="27.6" thickBot="1" x14ac:dyDescent="0.35">
      <c r="A196" s="97" t="s">
        <v>585</v>
      </c>
      <c r="B196" s="111" t="s">
        <v>557</v>
      </c>
      <c r="C196" s="99" t="s">
        <v>963</v>
      </c>
      <c r="D196" s="99" t="s">
        <v>557</v>
      </c>
      <c r="E196" s="111" t="s">
        <v>557</v>
      </c>
      <c r="F196" s="99" t="s">
        <v>557</v>
      </c>
      <c r="G196" s="111" t="s">
        <v>557</v>
      </c>
      <c r="H196" s="111" t="s">
        <v>557</v>
      </c>
      <c r="I196" s="99" t="s">
        <v>557</v>
      </c>
      <c r="J196" s="99" t="s">
        <v>557</v>
      </c>
      <c r="K196" s="99" t="s">
        <v>557</v>
      </c>
      <c r="Q196" s="97" t="s">
        <v>585</v>
      </c>
      <c r="R196" s="99" t="s">
        <v>557</v>
      </c>
      <c r="S196" s="99" t="s">
        <v>974</v>
      </c>
      <c r="T196" s="99" t="s">
        <v>557</v>
      </c>
      <c r="U196" s="99" t="s">
        <v>970</v>
      </c>
      <c r="V196" s="99" t="s">
        <v>971</v>
      </c>
      <c r="W196" s="99" t="s">
        <v>557</v>
      </c>
      <c r="X196" s="99" t="s">
        <v>972</v>
      </c>
      <c r="Y196" s="99" t="s">
        <v>557</v>
      </c>
      <c r="Z196" s="99" t="s">
        <v>557</v>
      </c>
      <c r="AA196" s="99" t="s">
        <v>973</v>
      </c>
    </row>
    <row r="197" spans="1:27" ht="27.6" thickBot="1" x14ac:dyDescent="0.35">
      <c r="A197" s="97" t="s">
        <v>586</v>
      </c>
      <c r="B197" s="111" t="s">
        <v>557</v>
      </c>
      <c r="C197" s="99" t="s">
        <v>963</v>
      </c>
      <c r="D197" s="99" t="s">
        <v>557</v>
      </c>
      <c r="E197" s="111" t="s">
        <v>557</v>
      </c>
      <c r="F197" s="99" t="s">
        <v>557</v>
      </c>
      <c r="G197" s="111" t="s">
        <v>557</v>
      </c>
      <c r="H197" s="111" t="s">
        <v>557</v>
      </c>
      <c r="I197" s="99" t="s">
        <v>557</v>
      </c>
      <c r="J197" s="99" t="s">
        <v>557</v>
      </c>
      <c r="K197" s="99" t="s">
        <v>557</v>
      </c>
      <c r="Q197" s="97" t="s">
        <v>586</v>
      </c>
      <c r="R197" s="99" t="s">
        <v>557</v>
      </c>
      <c r="S197" s="99" t="s">
        <v>974</v>
      </c>
      <c r="T197" s="99" t="s">
        <v>557</v>
      </c>
      <c r="U197" s="99" t="s">
        <v>970</v>
      </c>
      <c r="V197" s="99" t="s">
        <v>971</v>
      </c>
      <c r="W197" s="99" t="s">
        <v>557</v>
      </c>
      <c r="X197" s="99" t="s">
        <v>972</v>
      </c>
      <c r="Y197" s="99" t="s">
        <v>557</v>
      </c>
      <c r="Z197" s="99" t="s">
        <v>557</v>
      </c>
      <c r="AA197" s="99" t="s">
        <v>973</v>
      </c>
    </row>
    <row r="198" spans="1:27" ht="27.6" thickBot="1" x14ac:dyDescent="0.35">
      <c r="A198" s="97" t="s">
        <v>587</v>
      </c>
      <c r="B198" s="111" t="s">
        <v>557</v>
      </c>
      <c r="C198" s="99" t="s">
        <v>557</v>
      </c>
      <c r="D198" s="99" t="s">
        <v>557</v>
      </c>
      <c r="E198" s="111" t="s">
        <v>557</v>
      </c>
      <c r="F198" s="99" t="s">
        <v>557</v>
      </c>
      <c r="G198" s="111" t="s">
        <v>557</v>
      </c>
      <c r="H198" s="111" t="s">
        <v>557</v>
      </c>
      <c r="I198" s="99" t="s">
        <v>557</v>
      </c>
      <c r="J198" s="99" t="s">
        <v>557</v>
      </c>
      <c r="K198" s="99" t="s">
        <v>557</v>
      </c>
      <c r="Q198" s="97" t="s">
        <v>587</v>
      </c>
      <c r="R198" s="99" t="s">
        <v>557</v>
      </c>
      <c r="S198" s="99" t="s">
        <v>974</v>
      </c>
      <c r="T198" s="99" t="s">
        <v>557</v>
      </c>
      <c r="U198" s="99" t="s">
        <v>970</v>
      </c>
      <c r="V198" s="99" t="s">
        <v>971</v>
      </c>
      <c r="W198" s="99" t="s">
        <v>557</v>
      </c>
      <c r="X198" s="99" t="s">
        <v>972</v>
      </c>
      <c r="Y198" s="99" t="s">
        <v>557</v>
      </c>
      <c r="Z198" s="99" t="s">
        <v>557</v>
      </c>
      <c r="AA198" s="99" t="s">
        <v>973</v>
      </c>
    </row>
    <row r="199" spans="1:27" ht="27.6" thickBot="1" x14ac:dyDescent="0.35">
      <c r="A199" s="97" t="s">
        <v>588</v>
      </c>
      <c r="B199" s="111" t="s">
        <v>557</v>
      </c>
      <c r="C199" s="99" t="s">
        <v>557</v>
      </c>
      <c r="D199" s="99" t="s">
        <v>557</v>
      </c>
      <c r="E199" s="111" t="s">
        <v>557</v>
      </c>
      <c r="F199" s="99" t="s">
        <v>557</v>
      </c>
      <c r="G199" s="111" t="s">
        <v>557</v>
      </c>
      <c r="H199" s="111" t="s">
        <v>557</v>
      </c>
      <c r="I199" s="99" t="s">
        <v>557</v>
      </c>
      <c r="J199" s="99" t="s">
        <v>557</v>
      </c>
      <c r="K199" s="99" t="s">
        <v>557</v>
      </c>
      <c r="Q199" s="97" t="s">
        <v>588</v>
      </c>
      <c r="R199" s="99" t="s">
        <v>557</v>
      </c>
      <c r="S199" s="99" t="s">
        <v>974</v>
      </c>
      <c r="T199" s="99" t="s">
        <v>557</v>
      </c>
      <c r="U199" s="99" t="s">
        <v>970</v>
      </c>
      <c r="V199" s="99" t="s">
        <v>971</v>
      </c>
      <c r="W199" s="99" t="s">
        <v>557</v>
      </c>
      <c r="X199" s="99" t="s">
        <v>972</v>
      </c>
      <c r="Y199" s="99" t="s">
        <v>557</v>
      </c>
      <c r="Z199" s="99" t="s">
        <v>557</v>
      </c>
      <c r="AA199" s="99" t="s">
        <v>973</v>
      </c>
    </row>
    <row r="200" spans="1:27" ht="27.6" thickBot="1" x14ac:dyDescent="0.35">
      <c r="A200" s="97" t="s">
        <v>589</v>
      </c>
      <c r="B200" s="111" t="s">
        <v>557</v>
      </c>
      <c r="C200" s="99" t="s">
        <v>557</v>
      </c>
      <c r="D200" s="99" t="s">
        <v>557</v>
      </c>
      <c r="E200" s="111" t="s">
        <v>557</v>
      </c>
      <c r="F200" s="99" t="s">
        <v>557</v>
      </c>
      <c r="G200" s="111" t="s">
        <v>557</v>
      </c>
      <c r="H200" s="111" t="s">
        <v>557</v>
      </c>
      <c r="I200" s="99" t="s">
        <v>557</v>
      </c>
      <c r="J200" s="99" t="s">
        <v>557</v>
      </c>
      <c r="K200" s="99" t="s">
        <v>557</v>
      </c>
      <c r="Q200" s="97" t="s">
        <v>589</v>
      </c>
      <c r="R200" s="99" t="s">
        <v>557</v>
      </c>
      <c r="S200" s="99" t="s">
        <v>974</v>
      </c>
      <c r="T200" s="99" t="s">
        <v>557</v>
      </c>
      <c r="U200" s="99" t="s">
        <v>970</v>
      </c>
      <c r="V200" s="99" t="s">
        <v>971</v>
      </c>
      <c r="W200" s="99" t="s">
        <v>557</v>
      </c>
      <c r="X200" s="99" t="s">
        <v>972</v>
      </c>
      <c r="Y200" s="99" t="s">
        <v>557</v>
      </c>
      <c r="Z200" s="99" t="s">
        <v>557</v>
      </c>
      <c r="AA200" s="99" t="s">
        <v>973</v>
      </c>
    </row>
    <row r="201" spans="1:27" ht="27.6" thickBot="1" x14ac:dyDescent="0.35">
      <c r="A201" s="97" t="s">
        <v>590</v>
      </c>
      <c r="B201" s="111" t="s">
        <v>557</v>
      </c>
      <c r="C201" s="99" t="s">
        <v>557</v>
      </c>
      <c r="D201" s="99" t="s">
        <v>557</v>
      </c>
      <c r="E201" s="111" t="s">
        <v>557</v>
      </c>
      <c r="F201" s="99" t="s">
        <v>557</v>
      </c>
      <c r="G201" s="111" t="s">
        <v>557</v>
      </c>
      <c r="H201" s="111" t="s">
        <v>557</v>
      </c>
      <c r="I201" s="99" t="s">
        <v>557</v>
      </c>
      <c r="J201" s="99" t="s">
        <v>557</v>
      </c>
      <c r="K201" s="99" t="s">
        <v>557</v>
      </c>
      <c r="Q201" s="97" t="s">
        <v>590</v>
      </c>
      <c r="R201" s="99" t="s">
        <v>557</v>
      </c>
      <c r="S201" s="99" t="s">
        <v>974</v>
      </c>
      <c r="T201" s="99" t="s">
        <v>557</v>
      </c>
      <c r="U201" s="99" t="s">
        <v>970</v>
      </c>
      <c r="V201" s="99" t="s">
        <v>971</v>
      </c>
      <c r="W201" s="99" t="s">
        <v>557</v>
      </c>
      <c r="X201" s="99" t="s">
        <v>972</v>
      </c>
      <c r="Y201" s="99" t="s">
        <v>557</v>
      </c>
      <c r="Z201" s="99" t="s">
        <v>557</v>
      </c>
      <c r="AA201" s="99" t="s">
        <v>973</v>
      </c>
    </row>
    <row r="202" spans="1:27" ht="27.6" thickBot="1" x14ac:dyDescent="0.35">
      <c r="A202" s="97" t="s">
        <v>591</v>
      </c>
      <c r="B202" s="111" t="s">
        <v>557</v>
      </c>
      <c r="C202" s="99" t="s">
        <v>557</v>
      </c>
      <c r="D202" s="99" t="s">
        <v>557</v>
      </c>
      <c r="E202" s="111" t="s">
        <v>557</v>
      </c>
      <c r="F202" s="99" t="s">
        <v>557</v>
      </c>
      <c r="G202" s="111" t="s">
        <v>557</v>
      </c>
      <c r="H202" s="111" t="s">
        <v>557</v>
      </c>
      <c r="I202" s="99" t="s">
        <v>557</v>
      </c>
      <c r="J202" s="99" t="s">
        <v>557</v>
      </c>
      <c r="K202" s="99" t="s">
        <v>557</v>
      </c>
      <c r="Q202" s="97" t="s">
        <v>591</v>
      </c>
      <c r="R202" s="99" t="s">
        <v>557</v>
      </c>
      <c r="S202" s="99" t="s">
        <v>557</v>
      </c>
      <c r="T202" s="99" t="s">
        <v>557</v>
      </c>
      <c r="U202" s="99" t="s">
        <v>557</v>
      </c>
      <c r="V202" s="99" t="s">
        <v>971</v>
      </c>
      <c r="W202" s="99" t="s">
        <v>557</v>
      </c>
      <c r="X202" s="99" t="s">
        <v>972</v>
      </c>
      <c r="Y202" s="99" t="s">
        <v>557</v>
      </c>
      <c r="Z202" s="99" t="s">
        <v>557</v>
      </c>
      <c r="AA202" s="99" t="s">
        <v>973</v>
      </c>
    </row>
    <row r="203" spans="1:27" ht="27.6" thickBot="1" x14ac:dyDescent="0.35">
      <c r="A203" s="97" t="s">
        <v>592</v>
      </c>
      <c r="B203" s="111" t="s">
        <v>557</v>
      </c>
      <c r="C203" s="99" t="s">
        <v>557</v>
      </c>
      <c r="D203" s="99" t="s">
        <v>557</v>
      </c>
      <c r="E203" s="111" t="s">
        <v>557</v>
      </c>
      <c r="F203" s="99" t="s">
        <v>557</v>
      </c>
      <c r="G203" s="111" t="s">
        <v>557</v>
      </c>
      <c r="H203" s="111" t="s">
        <v>557</v>
      </c>
      <c r="I203" s="99" t="s">
        <v>557</v>
      </c>
      <c r="J203" s="99" t="s">
        <v>557</v>
      </c>
      <c r="K203" s="99" t="s">
        <v>557</v>
      </c>
      <c r="Q203" s="97" t="s">
        <v>592</v>
      </c>
      <c r="R203" s="99" t="s">
        <v>557</v>
      </c>
      <c r="S203" s="99" t="s">
        <v>557</v>
      </c>
      <c r="T203" s="99" t="s">
        <v>557</v>
      </c>
      <c r="U203" s="99" t="s">
        <v>557</v>
      </c>
      <c r="V203" s="99" t="s">
        <v>971</v>
      </c>
      <c r="W203" s="99" t="s">
        <v>557</v>
      </c>
      <c r="X203" s="99" t="s">
        <v>972</v>
      </c>
      <c r="Y203" s="99" t="s">
        <v>557</v>
      </c>
      <c r="Z203" s="99" t="s">
        <v>557</v>
      </c>
      <c r="AA203" s="99" t="s">
        <v>973</v>
      </c>
    </row>
    <row r="204" spans="1:27" ht="27.6" thickBot="1" x14ac:dyDescent="0.35">
      <c r="A204" s="97" t="s">
        <v>593</v>
      </c>
      <c r="B204" s="111" t="s">
        <v>557</v>
      </c>
      <c r="C204" s="99" t="s">
        <v>557</v>
      </c>
      <c r="D204" s="99" t="s">
        <v>557</v>
      </c>
      <c r="E204" s="111" t="s">
        <v>557</v>
      </c>
      <c r="F204" s="99" t="s">
        <v>557</v>
      </c>
      <c r="G204" s="111" t="s">
        <v>557</v>
      </c>
      <c r="H204" s="111" t="s">
        <v>557</v>
      </c>
      <c r="I204" s="99" t="s">
        <v>557</v>
      </c>
      <c r="J204" s="99" t="s">
        <v>557</v>
      </c>
      <c r="K204" s="99" t="s">
        <v>557</v>
      </c>
      <c r="Q204" s="97" t="s">
        <v>593</v>
      </c>
      <c r="R204" s="99" t="s">
        <v>557</v>
      </c>
      <c r="S204" s="99" t="s">
        <v>557</v>
      </c>
      <c r="T204" s="99" t="s">
        <v>557</v>
      </c>
      <c r="U204" s="99" t="s">
        <v>557</v>
      </c>
      <c r="V204" s="99" t="s">
        <v>971</v>
      </c>
      <c r="W204" s="99" t="s">
        <v>557</v>
      </c>
      <c r="X204" s="99" t="s">
        <v>972</v>
      </c>
      <c r="Y204" s="99" t="s">
        <v>557</v>
      </c>
      <c r="Z204" s="99" t="s">
        <v>557</v>
      </c>
      <c r="AA204" s="99" t="s">
        <v>973</v>
      </c>
    </row>
    <row r="205" spans="1:27" ht="27.6" thickBot="1" x14ac:dyDescent="0.35">
      <c r="A205" s="97" t="s">
        <v>594</v>
      </c>
      <c r="B205" s="111" t="s">
        <v>557</v>
      </c>
      <c r="C205" s="99" t="s">
        <v>557</v>
      </c>
      <c r="D205" s="99" t="s">
        <v>557</v>
      </c>
      <c r="E205" s="111" t="s">
        <v>557</v>
      </c>
      <c r="F205" s="99" t="s">
        <v>557</v>
      </c>
      <c r="G205" s="111" t="s">
        <v>557</v>
      </c>
      <c r="H205" s="111" t="s">
        <v>557</v>
      </c>
      <c r="I205" s="99" t="s">
        <v>557</v>
      </c>
      <c r="J205" s="99" t="s">
        <v>557</v>
      </c>
      <c r="K205" s="99" t="s">
        <v>557</v>
      </c>
      <c r="Q205" s="97" t="s">
        <v>594</v>
      </c>
      <c r="R205" s="99" t="s">
        <v>557</v>
      </c>
      <c r="S205" s="99" t="s">
        <v>557</v>
      </c>
      <c r="T205" s="99" t="s">
        <v>557</v>
      </c>
      <c r="U205" s="99" t="s">
        <v>557</v>
      </c>
      <c r="V205" s="99" t="s">
        <v>971</v>
      </c>
      <c r="W205" s="99" t="s">
        <v>557</v>
      </c>
      <c r="X205" s="99" t="s">
        <v>972</v>
      </c>
      <c r="Y205" s="99" t="s">
        <v>557</v>
      </c>
      <c r="Z205" s="99" t="s">
        <v>557</v>
      </c>
      <c r="AA205" s="99" t="s">
        <v>973</v>
      </c>
    </row>
    <row r="206" spans="1:27" ht="27.6" thickBot="1" x14ac:dyDescent="0.35">
      <c r="A206" s="97" t="s">
        <v>595</v>
      </c>
      <c r="B206" s="111" t="s">
        <v>557</v>
      </c>
      <c r="C206" s="99" t="s">
        <v>557</v>
      </c>
      <c r="D206" s="99" t="s">
        <v>557</v>
      </c>
      <c r="E206" s="111" t="s">
        <v>557</v>
      </c>
      <c r="F206" s="99" t="s">
        <v>557</v>
      </c>
      <c r="G206" s="111" t="s">
        <v>557</v>
      </c>
      <c r="H206" s="111" t="s">
        <v>557</v>
      </c>
      <c r="I206" s="99" t="s">
        <v>557</v>
      </c>
      <c r="J206" s="99" t="s">
        <v>557</v>
      </c>
      <c r="K206" s="99" t="s">
        <v>557</v>
      </c>
      <c r="Q206" s="97" t="s">
        <v>595</v>
      </c>
      <c r="R206" s="99" t="s">
        <v>557</v>
      </c>
      <c r="S206" s="99" t="s">
        <v>557</v>
      </c>
      <c r="T206" s="99" t="s">
        <v>557</v>
      </c>
      <c r="U206" s="99" t="s">
        <v>557</v>
      </c>
      <c r="V206" s="99" t="s">
        <v>971</v>
      </c>
      <c r="W206" s="99" t="s">
        <v>557</v>
      </c>
      <c r="X206" s="99" t="s">
        <v>972</v>
      </c>
      <c r="Y206" s="99" t="s">
        <v>557</v>
      </c>
      <c r="Z206" s="99" t="s">
        <v>557</v>
      </c>
      <c r="AA206" s="99" t="s">
        <v>973</v>
      </c>
    </row>
    <row r="207" spans="1:27" ht="27.6" thickBot="1" x14ac:dyDescent="0.35">
      <c r="A207" s="97" t="s">
        <v>596</v>
      </c>
      <c r="B207" s="111" t="s">
        <v>557</v>
      </c>
      <c r="C207" s="99" t="s">
        <v>557</v>
      </c>
      <c r="D207" s="99" t="s">
        <v>557</v>
      </c>
      <c r="E207" s="111" t="s">
        <v>557</v>
      </c>
      <c r="F207" s="99" t="s">
        <v>557</v>
      </c>
      <c r="G207" s="111" t="s">
        <v>557</v>
      </c>
      <c r="H207" s="111" t="s">
        <v>557</v>
      </c>
      <c r="I207" s="99" t="s">
        <v>557</v>
      </c>
      <c r="J207" s="99" t="s">
        <v>557</v>
      </c>
      <c r="K207" s="99" t="s">
        <v>557</v>
      </c>
      <c r="Q207" s="97" t="s">
        <v>596</v>
      </c>
      <c r="R207" s="99" t="s">
        <v>557</v>
      </c>
      <c r="S207" s="99" t="s">
        <v>557</v>
      </c>
      <c r="T207" s="99" t="s">
        <v>557</v>
      </c>
      <c r="U207" s="99" t="s">
        <v>557</v>
      </c>
      <c r="V207" s="99" t="s">
        <v>971</v>
      </c>
      <c r="W207" s="99" t="s">
        <v>557</v>
      </c>
      <c r="X207" s="99" t="s">
        <v>972</v>
      </c>
      <c r="Y207" s="99" t="s">
        <v>557</v>
      </c>
      <c r="Z207" s="99" t="s">
        <v>557</v>
      </c>
      <c r="AA207" s="99" t="s">
        <v>973</v>
      </c>
    </row>
    <row r="208" spans="1:27" ht="27.6" thickBot="1" x14ac:dyDescent="0.35">
      <c r="A208" s="97" t="s">
        <v>597</v>
      </c>
      <c r="B208" s="111" t="s">
        <v>557</v>
      </c>
      <c r="C208" s="99" t="s">
        <v>557</v>
      </c>
      <c r="D208" s="99" t="s">
        <v>557</v>
      </c>
      <c r="E208" s="111" t="s">
        <v>557</v>
      </c>
      <c r="F208" s="99" t="s">
        <v>557</v>
      </c>
      <c r="G208" s="111" t="s">
        <v>557</v>
      </c>
      <c r="H208" s="111" t="s">
        <v>557</v>
      </c>
      <c r="I208" s="99" t="s">
        <v>557</v>
      </c>
      <c r="J208" s="99" t="s">
        <v>557</v>
      </c>
      <c r="K208" s="99" t="s">
        <v>557</v>
      </c>
      <c r="Q208" s="97" t="s">
        <v>597</v>
      </c>
      <c r="R208" s="99" t="s">
        <v>557</v>
      </c>
      <c r="S208" s="99" t="s">
        <v>557</v>
      </c>
      <c r="T208" s="99" t="s">
        <v>557</v>
      </c>
      <c r="U208" s="99" t="s">
        <v>557</v>
      </c>
      <c r="V208" s="99" t="s">
        <v>971</v>
      </c>
      <c r="W208" s="99" t="s">
        <v>557</v>
      </c>
      <c r="X208" s="99" t="s">
        <v>972</v>
      </c>
      <c r="Y208" s="99" t="s">
        <v>557</v>
      </c>
      <c r="Z208" s="99" t="s">
        <v>557</v>
      </c>
      <c r="AA208" s="99" t="s">
        <v>973</v>
      </c>
    </row>
    <row r="209" spans="1:27" ht="27.6" thickBot="1" x14ac:dyDescent="0.35">
      <c r="A209" s="97" t="s">
        <v>598</v>
      </c>
      <c r="B209" s="111" t="s">
        <v>557</v>
      </c>
      <c r="C209" s="99" t="s">
        <v>557</v>
      </c>
      <c r="D209" s="99" t="s">
        <v>557</v>
      </c>
      <c r="E209" s="111" t="s">
        <v>557</v>
      </c>
      <c r="F209" s="99" t="s">
        <v>557</v>
      </c>
      <c r="G209" s="111" t="s">
        <v>557</v>
      </c>
      <c r="H209" s="111" t="s">
        <v>557</v>
      </c>
      <c r="I209" s="99" t="s">
        <v>557</v>
      </c>
      <c r="J209" s="99" t="s">
        <v>557</v>
      </c>
      <c r="K209" s="99" t="s">
        <v>557</v>
      </c>
      <c r="Q209" s="97" t="s">
        <v>598</v>
      </c>
      <c r="R209" s="99" t="s">
        <v>557</v>
      </c>
      <c r="S209" s="99" t="s">
        <v>557</v>
      </c>
      <c r="T209" s="99" t="s">
        <v>557</v>
      </c>
      <c r="U209" s="99" t="s">
        <v>557</v>
      </c>
      <c r="V209" s="99" t="s">
        <v>971</v>
      </c>
      <c r="W209" s="99" t="s">
        <v>557</v>
      </c>
      <c r="X209" s="99" t="s">
        <v>972</v>
      </c>
      <c r="Y209" s="99" t="s">
        <v>557</v>
      </c>
      <c r="Z209" s="99" t="s">
        <v>557</v>
      </c>
      <c r="AA209" s="99" t="s">
        <v>973</v>
      </c>
    </row>
    <row r="210" spans="1:27" ht="27.6" thickBot="1" x14ac:dyDescent="0.35">
      <c r="A210" s="97" t="s">
        <v>599</v>
      </c>
      <c r="B210" s="111" t="s">
        <v>557</v>
      </c>
      <c r="C210" s="99" t="s">
        <v>557</v>
      </c>
      <c r="D210" s="99" t="s">
        <v>557</v>
      </c>
      <c r="E210" s="111" t="s">
        <v>557</v>
      </c>
      <c r="F210" s="99" t="s">
        <v>557</v>
      </c>
      <c r="G210" s="111" t="s">
        <v>557</v>
      </c>
      <c r="H210" s="111" t="s">
        <v>557</v>
      </c>
      <c r="I210" s="99" t="s">
        <v>557</v>
      </c>
      <c r="J210" s="99" t="s">
        <v>557</v>
      </c>
      <c r="K210" s="99" t="s">
        <v>557</v>
      </c>
      <c r="Q210" s="97" t="s">
        <v>599</v>
      </c>
      <c r="R210" s="99" t="s">
        <v>557</v>
      </c>
      <c r="S210" s="99" t="s">
        <v>557</v>
      </c>
      <c r="T210" s="99" t="s">
        <v>557</v>
      </c>
      <c r="U210" s="99" t="s">
        <v>557</v>
      </c>
      <c r="V210" s="99" t="s">
        <v>971</v>
      </c>
      <c r="W210" s="99" t="s">
        <v>557</v>
      </c>
      <c r="X210" s="99" t="s">
        <v>972</v>
      </c>
      <c r="Y210" s="99" t="s">
        <v>557</v>
      </c>
      <c r="Z210" s="99" t="s">
        <v>557</v>
      </c>
      <c r="AA210" s="99" t="s">
        <v>973</v>
      </c>
    </row>
    <row r="211" spans="1:27" ht="27.6" thickBot="1" x14ac:dyDescent="0.35">
      <c r="A211" s="97" t="s">
        <v>600</v>
      </c>
      <c r="B211" s="111" t="s">
        <v>557</v>
      </c>
      <c r="C211" s="99" t="s">
        <v>557</v>
      </c>
      <c r="D211" s="99" t="s">
        <v>557</v>
      </c>
      <c r="E211" s="111" t="s">
        <v>557</v>
      </c>
      <c r="F211" s="99" t="s">
        <v>557</v>
      </c>
      <c r="G211" s="111" t="s">
        <v>557</v>
      </c>
      <c r="H211" s="111" t="s">
        <v>557</v>
      </c>
      <c r="I211" s="99" t="s">
        <v>557</v>
      </c>
      <c r="J211" s="99" t="s">
        <v>557</v>
      </c>
      <c r="K211" s="99" t="s">
        <v>557</v>
      </c>
      <c r="Q211" s="97" t="s">
        <v>600</v>
      </c>
      <c r="R211" s="99" t="s">
        <v>557</v>
      </c>
      <c r="S211" s="99" t="s">
        <v>557</v>
      </c>
      <c r="T211" s="99" t="s">
        <v>557</v>
      </c>
      <c r="U211" s="99" t="s">
        <v>557</v>
      </c>
      <c r="V211" s="99" t="s">
        <v>971</v>
      </c>
      <c r="W211" s="99" t="s">
        <v>557</v>
      </c>
      <c r="X211" s="99" t="s">
        <v>972</v>
      </c>
      <c r="Y211" s="99" t="s">
        <v>557</v>
      </c>
      <c r="Z211" s="99" t="s">
        <v>557</v>
      </c>
      <c r="AA211" s="99" t="s">
        <v>973</v>
      </c>
    </row>
    <row r="212" spans="1:27" ht="27.6" thickBot="1" x14ac:dyDescent="0.35">
      <c r="A212" s="97" t="s">
        <v>601</v>
      </c>
      <c r="B212" s="111" t="s">
        <v>557</v>
      </c>
      <c r="C212" s="99" t="s">
        <v>557</v>
      </c>
      <c r="D212" s="99" t="s">
        <v>557</v>
      </c>
      <c r="E212" s="111" t="s">
        <v>557</v>
      </c>
      <c r="F212" s="99" t="s">
        <v>557</v>
      </c>
      <c r="G212" s="111" t="s">
        <v>557</v>
      </c>
      <c r="H212" s="111" t="s">
        <v>557</v>
      </c>
      <c r="I212" s="99" t="s">
        <v>557</v>
      </c>
      <c r="J212" s="99" t="s">
        <v>557</v>
      </c>
      <c r="K212" s="99" t="s">
        <v>557</v>
      </c>
      <c r="Q212" s="97" t="s">
        <v>601</v>
      </c>
      <c r="R212" s="99" t="s">
        <v>557</v>
      </c>
      <c r="S212" s="99" t="s">
        <v>557</v>
      </c>
      <c r="T212" s="99" t="s">
        <v>557</v>
      </c>
      <c r="U212" s="99" t="s">
        <v>557</v>
      </c>
      <c r="V212" s="99" t="s">
        <v>971</v>
      </c>
      <c r="W212" s="99" t="s">
        <v>557</v>
      </c>
      <c r="X212" s="99" t="s">
        <v>557</v>
      </c>
      <c r="Y212" s="99" t="s">
        <v>557</v>
      </c>
      <c r="Z212" s="99" t="s">
        <v>557</v>
      </c>
      <c r="AA212" s="99" t="s">
        <v>973</v>
      </c>
    </row>
    <row r="213" spans="1:27" ht="27.6" thickBot="1" x14ac:dyDescent="0.35">
      <c r="A213" s="97" t="s">
        <v>602</v>
      </c>
      <c r="B213" s="111" t="s">
        <v>557</v>
      </c>
      <c r="C213" s="99" t="s">
        <v>557</v>
      </c>
      <c r="D213" s="99" t="s">
        <v>557</v>
      </c>
      <c r="E213" s="111" t="s">
        <v>557</v>
      </c>
      <c r="F213" s="99" t="s">
        <v>557</v>
      </c>
      <c r="G213" s="111" t="s">
        <v>557</v>
      </c>
      <c r="H213" s="111" t="s">
        <v>557</v>
      </c>
      <c r="I213" s="99" t="s">
        <v>557</v>
      </c>
      <c r="J213" s="99" t="s">
        <v>557</v>
      </c>
      <c r="K213" s="99" t="s">
        <v>557</v>
      </c>
      <c r="Q213" s="97" t="s">
        <v>602</v>
      </c>
      <c r="R213" s="99" t="s">
        <v>557</v>
      </c>
      <c r="S213" s="99" t="s">
        <v>557</v>
      </c>
      <c r="T213" s="99" t="s">
        <v>557</v>
      </c>
      <c r="U213" s="99" t="s">
        <v>557</v>
      </c>
      <c r="V213" s="99" t="s">
        <v>971</v>
      </c>
      <c r="W213" s="99" t="s">
        <v>557</v>
      </c>
      <c r="X213" s="99" t="s">
        <v>557</v>
      </c>
      <c r="Y213" s="99" t="s">
        <v>557</v>
      </c>
      <c r="Z213" s="99" t="s">
        <v>557</v>
      </c>
      <c r="AA213" s="99" t="s">
        <v>973</v>
      </c>
    </row>
    <row r="214" spans="1:27" ht="27.6" thickBot="1" x14ac:dyDescent="0.35">
      <c r="A214" s="97" t="s">
        <v>603</v>
      </c>
      <c r="B214" s="111" t="s">
        <v>557</v>
      </c>
      <c r="C214" s="99" t="s">
        <v>557</v>
      </c>
      <c r="D214" s="99" t="s">
        <v>557</v>
      </c>
      <c r="E214" s="111" t="s">
        <v>557</v>
      </c>
      <c r="F214" s="99" t="s">
        <v>557</v>
      </c>
      <c r="G214" s="111" t="s">
        <v>557</v>
      </c>
      <c r="H214" s="111" t="s">
        <v>557</v>
      </c>
      <c r="I214" s="99" t="s">
        <v>557</v>
      </c>
      <c r="J214" s="99" t="s">
        <v>557</v>
      </c>
      <c r="K214" s="99" t="s">
        <v>557</v>
      </c>
      <c r="Q214" s="97" t="s">
        <v>603</v>
      </c>
      <c r="R214" s="99" t="s">
        <v>557</v>
      </c>
      <c r="S214" s="99" t="s">
        <v>557</v>
      </c>
      <c r="T214" s="99" t="s">
        <v>557</v>
      </c>
      <c r="U214" s="99" t="s">
        <v>557</v>
      </c>
      <c r="V214" s="99" t="s">
        <v>971</v>
      </c>
      <c r="W214" s="99" t="s">
        <v>557</v>
      </c>
      <c r="X214" s="99" t="s">
        <v>557</v>
      </c>
      <c r="Y214" s="99" t="s">
        <v>557</v>
      </c>
      <c r="Z214" s="99" t="s">
        <v>557</v>
      </c>
      <c r="AA214" s="99" t="s">
        <v>973</v>
      </c>
    </row>
    <row r="215" spans="1:27" ht="18.600000000000001" thickBot="1" x14ac:dyDescent="0.35">
      <c r="A215" s="97" t="s">
        <v>604</v>
      </c>
      <c r="B215" s="111" t="s">
        <v>557</v>
      </c>
      <c r="C215" s="99" t="s">
        <v>557</v>
      </c>
      <c r="D215" s="99" t="s">
        <v>557</v>
      </c>
      <c r="E215" s="111" t="s">
        <v>557</v>
      </c>
      <c r="F215" s="99" t="s">
        <v>557</v>
      </c>
      <c r="G215" s="111" t="s">
        <v>557</v>
      </c>
      <c r="H215" s="111" t="s">
        <v>557</v>
      </c>
      <c r="I215" s="99" t="s">
        <v>557</v>
      </c>
      <c r="J215" s="99" t="s">
        <v>557</v>
      </c>
      <c r="K215" s="99" t="s">
        <v>557</v>
      </c>
      <c r="Q215" s="97" t="s">
        <v>604</v>
      </c>
      <c r="R215" s="99" t="s">
        <v>557</v>
      </c>
      <c r="S215" s="99" t="s">
        <v>557</v>
      </c>
      <c r="T215" s="99" t="s">
        <v>557</v>
      </c>
      <c r="U215" s="99" t="s">
        <v>557</v>
      </c>
      <c r="V215" s="99" t="s">
        <v>557</v>
      </c>
      <c r="W215" s="99" t="s">
        <v>557</v>
      </c>
      <c r="X215" s="99" t="s">
        <v>557</v>
      </c>
      <c r="Y215" s="99" t="s">
        <v>557</v>
      </c>
      <c r="Z215" s="99" t="s">
        <v>557</v>
      </c>
      <c r="AA215" s="99" t="s">
        <v>973</v>
      </c>
    </row>
    <row r="216" spans="1:27" ht="18.600000000000001" thickBot="1" x14ac:dyDescent="0.35">
      <c r="A216" s="97" t="s">
        <v>605</v>
      </c>
      <c r="B216" s="111" t="s">
        <v>557</v>
      </c>
      <c r="C216" s="99" t="s">
        <v>557</v>
      </c>
      <c r="D216" s="99" t="s">
        <v>557</v>
      </c>
      <c r="E216" s="111" t="s">
        <v>557</v>
      </c>
      <c r="F216" s="99" t="s">
        <v>557</v>
      </c>
      <c r="G216" s="111" t="s">
        <v>557</v>
      </c>
      <c r="H216" s="111" t="s">
        <v>557</v>
      </c>
      <c r="I216" s="99" t="s">
        <v>557</v>
      </c>
      <c r="J216" s="99" t="s">
        <v>557</v>
      </c>
      <c r="K216" s="99" t="s">
        <v>557</v>
      </c>
      <c r="Q216" s="97" t="s">
        <v>605</v>
      </c>
      <c r="R216" s="99" t="s">
        <v>557</v>
      </c>
      <c r="S216" s="99" t="s">
        <v>557</v>
      </c>
      <c r="T216" s="99" t="s">
        <v>557</v>
      </c>
      <c r="U216" s="99" t="s">
        <v>557</v>
      </c>
      <c r="V216" s="99" t="s">
        <v>557</v>
      </c>
      <c r="W216" s="99" t="s">
        <v>557</v>
      </c>
      <c r="X216" s="99" t="s">
        <v>557</v>
      </c>
      <c r="Y216" s="99" t="s">
        <v>557</v>
      </c>
      <c r="Z216" s="99" t="s">
        <v>557</v>
      </c>
      <c r="AA216" s="99" t="s">
        <v>973</v>
      </c>
    </row>
    <row r="217" spans="1:27" ht="18.600000000000001" thickBot="1" x14ac:dyDescent="0.35">
      <c r="A217" s="93"/>
      <c r="Q217" s="93"/>
    </row>
    <row r="218" spans="1:27" ht="45.6" thickBot="1" x14ac:dyDescent="0.35">
      <c r="A218" s="97" t="s">
        <v>711</v>
      </c>
      <c r="B218" s="110" t="s">
        <v>508</v>
      </c>
      <c r="C218" s="97" t="s">
        <v>509</v>
      </c>
      <c r="D218" s="97" t="s">
        <v>510</v>
      </c>
      <c r="E218" s="110" t="s">
        <v>96</v>
      </c>
      <c r="F218" s="97" t="s">
        <v>84</v>
      </c>
      <c r="G218" s="110" t="s">
        <v>87</v>
      </c>
      <c r="H218" s="110" t="s">
        <v>128</v>
      </c>
      <c r="I218" s="97" t="s">
        <v>910</v>
      </c>
      <c r="J218" s="97" t="s">
        <v>194</v>
      </c>
      <c r="K218" s="97" t="s">
        <v>195</v>
      </c>
      <c r="Q218" s="97" t="s">
        <v>711</v>
      </c>
      <c r="R218" s="97" t="s">
        <v>508</v>
      </c>
      <c r="S218" s="97" t="s">
        <v>509</v>
      </c>
      <c r="T218" s="97" t="s">
        <v>510</v>
      </c>
      <c r="U218" s="97" t="s">
        <v>96</v>
      </c>
      <c r="V218" s="97" t="s">
        <v>84</v>
      </c>
      <c r="W218" s="97" t="s">
        <v>87</v>
      </c>
      <c r="X218" s="97" t="s">
        <v>128</v>
      </c>
      <c r="Y218" s="97" t="s">
        <v>910</v>
      </c>
      <c r="Z218" s="97" t="s">
        <v>194</v>
      </c>
      <c r="AA218" s="97" t="s">
        <v>195</v>
      </c>
    </row>
    <row r="219" spans="1:27" ht="15" thickBot="1" x14ac:dyDescent="0.35">
      <c r="A219" s="97" t="s">
        <v>556</v>
      </c>
      <c r="B219" s="111">
        <v>0</v>
      </c>
      <c r="C219" s="99">
        <v>75327</v>
      </c>
      <c r="D219" s="99">
        <v>34766.300000000003</v>
      </c>
      <c r="E219" s="111">
        <v>11310.5</v>
      </c>
      <c r="F219" s="99">
        <v>47686.400000000001</v>
      </c>
      <c r="G219" s="111">
        <v>41489.5</v>
      </c>
      <c r="H219" s="111">
        <v>10341.4</v>
      </c>
      <c r="I219" s="99">
        <v>187085.2</v>
      </c>
      <c r="J219" s="99">
        <v>46290.400000000001</v>
      </c>
      <c r="K219" s="99">
        <v>32925.9</v>
      </c>
      <c r="Q219" s="97" t="s">
        <v>556</v>
      </c>
      <c r="R219" s="99">
        <v>0</v>
      </c>
      <c r="S219" s="99">
        <v>66563.199999999997</v>
      </c>
      <c r="T219" s="99">
        <v>70909.399999999994</v>
      </c>
      <c r="U219" s="99">
        <v>119077.9</v>
      </c>
      <c r="V219" s="99">
        <v>66233.899999999994</v>
      </c>
      <c r="W219" s="99">
        <v>0</v>
      </c>
      <c r="X219" s="99">
        <v>671.7</v>
      </c>
      <c r="Y219" s="99">
        <v>0</v>
      </c>
      <c r="Z219" s="99">
        <v>0</v>
      </c>
      <c r="AA219" s="99">
        <v>11715</v>
      </c>
    </row>
    <row r="220" spans="1:27" ht="15" thickBot="1" x14ac:dyDescent="0.35">
      <c r="A220" s="97" t="s">
        <v>558</v>
      </c>
      <c r="B220" s="111">
        <v>0</v>
      </c>
      <c r="C220" s="99">
        <v>75327</v>
      </c>
      <c r="D220" s="99">
        <v>12397.5</v>
      </c>
      <c r="E220" s="111">
        <v>0</v>
      </c>
      <c r="F220" s="99">
        <v>29574.799999999999</v>
      </c>
      <c r="G220" s="111">
        <v>0</v>
      </c>
      <c r="H220" s="111">
        <v>0</v>
      </c>
      <c r="I220" s="99">
        <v>0</v>
      </c>
      <c r="J220" s="99">
        <v>0</v>
      </c>
      <c r="K220" s="99">
        <v>24961</v>
      </c>
      <c r="Q220" s="97" t="s">
        <v>558</v>
      </c>
      <c r="R220" s="99">
        <v>0</v>
      </c>
      <c r="S220" s="99">
        <v>66563.199999999997</v>
      </c>
      <c r="T220" s="99">
        <v>70909.399999999994</v>
      </c>
      <c r="U220" s="99">
        <v>119077.9</v>
      </c>
      <c r="V220" s="99">
        <v>66233.899999999994</v>
      </c>
      <c r="W220" s="99">
        <v>0</v>
      </c>
      <c r="X220" s="99">
        <v>671.7</v>
      </c>
      <c r="Y220" s="99">
        <v>0</v>
      </c>
      <c r="Z220" s="99">
        <v>0</v>
      </c>
      <c r="AA220" s="99">
        <v>11715</v>
      </c>
    </row>
    <row r="221" spans="1:27" ht="15" thickBot="1" x14ac:dyDescent="0.35">
      <c r="A221" s="97" t="s">
        <v>559</v>
      </c>
      <c r="B221" s="111">
        <v>0</v>
      </c>
      <c r="C221" s="99">
        <v>75327</v>
      </c>
      <c r="D221" s="99">
        <v>12397.5</v>
      </c>
      <c r="E221" s="111">
        <v>0</v>
      </c>
      <c r="F221" s="99">
        <v>29574.799999999999</v>
      </c>
      <c r="G221" s="111">
        <v>0</v>
      </c>
      <c r="H221" s="111">
        <v>0</v>
      </c>
      <c r="I221" s="99">
        <v>0</v>
      </c>
      <c r="J221" s="99">
        <v>0</v>
      </c>
      <c r="K221" s="99">
        <v>0</v>
      </c>
      <c r="Q221" s="97" t="s">
        <v>559</v>
      </c>
      <c r="R221" s="99">
        <v>0</v>
      </c>
      <c r="S221" s="99">
        <v>66563.199999999997</v>
      </c>
      <c r="T221" s="99">
        <v>70909.399999999994</v>
      </c>
      <c r="U221" s="99">
        <v>119077.9</v>
      </c>
      <c r="V221" s="99">
        <v>66233.899999999994</v>
      </c>
      <c r="W221" s="99">
        <v>0</v>
      </c>
      <c r="X221" s="99">
        <v>671.7</v>
      </c>
      <c r="Y221" s="99">
        <v>0</v>
      </c>
      <c r="Z221" s="99">
        <v>0</v>
      </c>
      <c r="AA221" s="99">
        <v>11715</v>
      </c>
    </row>
    <row r="222" spans="1:27" ht="15" thickBot="1" x14ac:dyDescent="0.35">
      <c r="A222" s="97" t="s">
        <v>560</v>
      </c>
      <c r="B222" s="111">
        <v>0</v>
      </c>
      <c r="C222" s="99">
        <v>33936.699999999997</v>
      </c>
      <c r="D222" s="99">
        <v>12397.5</v>
      </c>
      <c r="E222" s="111">
        <v>0</v>
      </c>
      <c r="F222" s="99">
        <v>0</v>
      </c>
      <c r="G222" s="111">
        <v>0</v>
      </c>
      <c r="H222" s="111">
        <v>0</v>
      </c>
      <c r="I222" s="99">
        <v>0</v>
      </c>
      <c r="J222" s="99">
        <v>0</v>
      </c>
      <c r="K222" s="99">
        <v>0</v>
      </c>
      <c r="Q222" s="97" t="s">
        <v>560</v>
      </c>
      <c r="R222" s="99">
        <v>0</v>
      </c>
      <c r="S222" s="99">
        <v>66563.199999999997</v>
      </c>
      <c r="T222" s="99">
        <v>70909.399999999994</v>
      </c>
      <c r="U222" s="99">
        <v>119077.9</v>
      </c>
      <c r="V222" s="99">
        <v>66233.899999999994</v>
      </c>
      <c r="W222" s="99">
        <v>0</v>
      </c>
      <c r="X222" s="99">
        <v>671.7</v>
      </c>
      <c r="Y222" s="99">
        <v>0</v>
      </c>
      <c r="Z222" s="99">
        <v>0</v>
      </c>
      <c r="AA222" s="99">
        <v>11715</v>
      </c>
    </row>
    <row r="223" spans="1:27" ht="15" thickBot="1" x14ac:dyDescent="0.35">
      <c r="A223" s="97" t="s">
        <v>561</v>
      </c>
      <c r="B223" s="111">
        <v>0</v>
      </c>
      <c r="C223" s="99">
        <v>33936.699999999997</v>
      </c>
      <c r="D223" s="99">
        <v>12397.5</v>
      </c>
      <c r="E223" s="111">
        <v>0</v>
      </c>
      <c r="F223" s="99">
        <v>0</v>
      </c>
      <c r="G223" s="111">
        <v>0</v>
      </c>
      <c r="H223" s="111">
        <v>0</v>
      </c>
      <c r="I223" s="99">
        <v>0</v>
      </c>
      <c r="J223" s="99">
        <v>0</v>
      </c>
      <c r="K223" s="99">
        <v>0</v>
      </c>
      <c r="Q223" s="97" t="s">
        <v>561</v>
      </c>
      <c r="R223" s="99">
        <v>0</v>
      </c>
      <c r="S223" s="99">
        <v>66563.199999999997</v>
      </c>
      <c r="T223" s="99">
        <v>70909.399999999994</v>
      </c>
      <c r="U223" s="99">
        <v>119077.9</v>
      </c>
      <c r="V223" s="99">
        <v>66233.899999999994</v>
      </c>
      <c r="W223" s="99">
        <v>0</v>
      </c>
      <c r="X223" s="99">
        <v>671.7</v>
      </c>
      <c r="Y223" s="99">
        <v>0</v>
      </c>
      <c r="Z223" s="99">
        <v>0</v>
      </c>
      <c r="AA223" s="99">
        <v>11715</v>
      </c>
    </row>
    <row r="224" spans="1:27" ht="15" thickBot="1" x14ac:dyDescent="0.35">
      <c r="A224" s="97" t="s">
        <v>562</v>
      </c>
      <c r="B224" s="111">
        <v>0</v>
      </c>
      <c r="C224" s="99">
        <v>33936.699999999997</v>
      </c>
      <c r="D224" s="99">
        <v>12397.5</v>
      </c>
      <c r="E224" s="111">
        <v>0</v>
      </c>
      <c r="F224" s="99">
        <v>0</v>
      </c>
      <c r="G224" s="111">
        <v>0</v>
      </c>
      <c r="H224" s="111">
        <v>0</v>
      </c>
      <c r="I224" s="99">
        <v>0</v>
      </c>
      <c r="J224" s="99">
        <v>0</v>
      </c>
      <c r="K224" s="99">
        <v>0</v>
      </c>
      <c r="Q224" s="97" t="s">
        <v>562</v>
      </c>
      <c r="R224" s="99">
        <v>0</v>
      </c>
      <c r="S224" s="99">
        <v>66563.199999999997</v>
      </c>
      <c r="T224" s="99">
        <v>70909.399999999994</v>
      </c>
      <c r="U224" s="99">
        <v>119077.9</v>
      </c>
      <c r="V224" s="99">
        <v>66233.899999999994</v>
      </c>
      <c r="W224" s="99">
        <v>0</v>
      </c>
      <c r="X224" s="99">
        <v>671.7</v>
      </c>
      <c r="Y224" s="99">
        <v>0</v>
      </c>
      <c r="Z224" s="99">
        <v>0</v>
      </c>
      <c r="AA224" s="99">
        <v>11715</v>
      </c>
    </row>
    <row r="225" spans="1:27" ht="15" thickBot="1" x14ac:dyDescent="0.35">
      <c r="A225" s="97" t="s">
        <v>563</v>
      </c>
      <c r="B225" s="111">
        <v>0</v>
      </c>
      <c r="C225" s="99">
        <v>33936.699999999997</v>
      </c>
      <c r="D225" s="99">
        <v>12397.5</v>
      </c>
      <c r="E225" s="111">
        <v>0</v>
      </c>
      <c r="F225" s="99">
        <v>0</v>
      </c>
      <c r="G225" s="111">
        <v>0</v>
      </c>
      <c r="H225" s="111">
        <v>0</v>
      </c>
      <c r="I225" s="99">
        <v>0</v>
      </c>
      <c r="J225" s="99">
        <v>0</v>
      </c>
      <c r="K225" s="99">
        <v>0</v>
      </c>
      <c r="Q225" s="97" t="s">
        <v>563</v>
      </c>
      <c r="R225" s="99">
        <v>0</v>
      </c>
      <c r="S225" s="99">
        <v>66563.199999999997</v>
      </c>
      <c r="T225" s="99">
        <v>70909.399999999994</v>
      </c>
      <c r="U225" s="99">
        <v>119077.9</v>
      </c>
      <c r="V225" s="99">
        <v>66233.899999999994</v>
      </c>
      <c r="W225" s="99">
        <v>0</v>
      </c>
      <c r="X225" s="99">
        <v>671.7</v>
      </c>
      <c r="Y225" s="99">
        <v>0</v>
      </c>
      <c r="Z225" s="99">
        <v>0</v>
      </c>
      <c r="AA225" s="99">
        <v>11715</v>
      </c>
    </row>
    <row r="226" spans="1:27" ht="15" thickBot="1" x14ac:dyDescent="0.35">
      <c r="A226" s="97" t="s">
        <v>564</v>
      </c>
      <c r="B226" s="111">
        <v>0</v>
      </c>
      <c r="C226" s="99">
        <v>33936.699999999997</v>
      </c>
      <c r="D226" s="99">
        <v>12397.5</v>
      </c>
      <c r="E226" s="111">
        <v>0</v>
      </c>
      <c r="F226" s="99">
        <v>0</v>
      </c>
      <c r="G226" s="111">
        <v>0</v>
      </c>
      <c r="H226" s="111">
        <v>0</v>
      </c>
      <c r="I226" s="99">
        <v>0</v>
      </c>
      <c r="J226" s="99">
        <v>0</v>
      </c>
      <c r="K226" s="99">
        <v>0</v>
      </c>
      <c r="Q226" s="97" t="s">
        <v>564</v>
      </c>
      <c r="R226" s="99">
        <v>0</v>
      </c>
      <c r="S226" s="99">
        <v>66563.199999999997</v>
      </c>
      <c r="T226" s="99">
        <v>70909.399999999994</v>
      </c>
      <c r="U226" s="99">
        <v>119077.9</v>
      </c>
      <c r="V226" s="99">
        <v>66233.899999999994</v>
      </c>
      <c r="W226" s="99">
        <v>0</v>
      </c>
      <c r="X226" s="99">
        <v>671.7</v>
      </c>
      <c r="Y226" s="99">
        <v>0</v>
      </c>
      <c r="Z226" s="99">
        <v>0</v>
      </c>
      <c r="AA226" s="99">
        <v>11715</v>
      </c>
    </row>
    <row r="227" spans="1:27" ht="15" thickBot="1" x14ac:dyDescent="0.35">
      <c r="A227" s="97" t="s">
        <v>565</v>
      </c>
      <c r="B227" s="111">
        <v>0</v>
      </c>
      <c r="C227" s="99">
        <v>33936.699999999997</v>
      </c>
      <c r="D227" s="99">
        <v>224.9</v>
      </c>
      <c r="E227" s="111">
        <v>0</v>
      </c>
      <c r="F227" s="99">
        <v>0</v>
      </c>
      <c r="G227" s="111">
        <v>0</v>
      </c>
      <c r="H227" s="111">
        <v>0</v>
      </c>
      <c r="I227" s="99">
        <v>0</v>
      </c>
      <c r="J227" s="99">
        <v>0</v>
      </c>
      <c r="K227" s="99">
        <v>0</v>
      </c>
      <c r="Q227" s="97" t="s">
        <v>565</v>
      </c>
      <c r="R227" s="99">
        <v>0</v>
      </c>
      <c r="S227" s="99">
        <v>66563.199999999997</v>
      </c>
      <c r="T227" s="99">
        <v>70909.399999999994</v>
      </c>
      <c r="U227" s="99">
        <v>119077.9</v>
      </c>
      <c r="V227" s="99">
        <v>66233.899999999994</v>
      </c>
      <c r="W227" s="99">
        <v>0</v>
      </c>
      <c r="X227" s="99">
        <v>671.7</v>
      </c>
      <c r="Y227" s="99">
        <v>0</v>
      </c>
      <c r="Z227" s="99">
        <v>0</v>
      </c>
      <c r="AA227" s="99">
        <v>11715</v>
      </c>
    </row>
    <row r="228" spans="1:27" ht="15" thickBot="1" x14ac:dyDescent="0.35">
      <c r="A228" s="97" t="s">
        <v>566</v>
      </c>
      <c r="B228" s="111">
        <v>0</v>
      </c>
      <c r="C228" s="99">
        <v>33936.699999999997</v>
      </c>
      <c r="D228" s="99">
        <v>224.9</v>
      </c>
      <c r="E228" s="111">
        <v>0</v>
      </c>
      <c r="F228" s="99">
        <v>0</v>
      </c>
      <c r="G228" s="111">
        <v>0</v>
      </c>
      <c r="H228" s="111">
        <v>0</v>
      </c>
      <c r="I228" s="99">
        <v>0</v>
      </c>
      <c r="J228" s="99">
        <v>0</v>
      </c>
      <c r="K228" s="99">
        <v>0</v>
      </c>
      <c r="Q228" s="97" t="s">
        <v>566</v>
      </c>
      <c r="R228" s="99">
        <v>0</v>
      </c>
      <c r="S228" s="99">
        <v>66563.199999999997</v>
      </c>
      <c r="T228" s="99">
        <v>70909.399999999994</v>
      </c>
      <c r="U228" s="99">
        <v>119077.9</v>
      </c>
      <c r="V228" s="99">
        <v>66233.899999999994</v>
      </c>
      <c r="W228" s="99">
        <v>0</v>
      </c>
      <c r="X228" s="99">
        <v>671.7</v>
      </c>
      <c r="Y228" s="99">
        <v>0</v>
      </c>
      <c r="Z228" s="99">
        <v>0</v>
      </c>
      <c r="AA228" s="99">
        <v>11715</v>
      </c>
    </row>
    <row r="229" spans="1:27" ht="15" thickBot="1" x14ac:dyDescent="0.35">
      <c r="A229" s="97" t="s">
        <v>567</v>
      </c>
      <c r="B229" s="111">
        <v>0</v>
      </c>
      <c r="C229" s="99">
        <v>33936.699999999997</v>
      </c>
      <c r="D229" s="99">
        <v>224.9</v>
      </c>
      <c r="E229" s="111">
        <v>0</v>
      </c>
      <c r="F229" s="99">
        <v>0</v>
      </c>
      <c r="G229" s="111">
        <v>0</v>
      </c>
      <c r="H229" s="111">
        <v>0</v>
      </c>
      <c r="I229" s="99">
        <v>0</v>
      </c>
      <c r="J229" s="99">
        <v>0</v>
      </c>
      <c r="K229" s="99">
        <v>0</v>
      </c>
      <c r="Q229" s="97" t="s">
        <v>567</v>
      </c>
      <c r="R229" s="99">
        <v>0</v>
      </c>
      <c r="S229" s="99">
        <v>66563.199999999997</v>
      </c>
      <c r="T229" s="99">
        <v>70909.399999999994</v>
      </c>
      <c r="U229" s="99">
        <v>119077.9</v>
      </c>
      <c r="V229" s="99">
        <v>66233.899999999994</v>
      </c>
      <c r="W229" s="99">
        <v>0</v>
      </c>
      <c r="X229" s="99">
        <v>671.7</v>
      </c>
      <c r="Y229" s="99">
        <v>0</v>
      </c>
      <c r="Z229" s="99">
        <v>0</v>
      </c>
      <c r="AA229" s="99">
        <v>11715</v>
      </c>
    </row>
    <row r="230" spans="1:27" ht="15" thickBot="1" x14ac:dyDescent="0.35">
      <c r="A230" s="97" t="s">
        <v>568</v>
      </c>
      <c r="B230" s="111">
        <v>0</v>
      </c>
      <c r="C230" s="99">
        <v>33936.699999999997</v>
      </c>
      <c r="D230" s="99">
        <v>224.9</v>
      </c>
      <c r="E230" s="111">
        <v>0</v>
      </c>
      <c r="F230" s="99">
        <v>0</v>
      </c>
      <c r="G230" s="111">
        <v>0</v>
      </c>
      <c r="H230" s="111">
        <v>0</v>
      </c>
      <c r="I230" s="99">
        <v>0</v>
      </c>
      <c r="J230" s="99">
        <v>0</v>
      </c>
      <c r="K230" s="99">
        <v>0</v>
      </c>
      <c r="Q230" s="97" t="s">
        <v>568</v>
      </c>
      <c r="R230" s="99">
        <v>0</v>
      </c>
      <c r="S230" s="99">
        <v>66563.199999999997</v>
      </c>
      <c r="T230" s="99">
        <v>70909.399999999994</v>
      </c>
      <c r="U230" s="99">
        <v>119077.9</v>
      </c>
      <c r="V230" s="99">
        <v>66233.899999999994</v>
      </c>
      <c r="W230" s="99">
        <v>0</v>
      </c>
      <c r="X230" s="99">
        <v>671.7</v>
      </c>
      <c r="Y230" s="99">
        <v>0</v>
      </c>
      <c r="Z230" s="99">
        <v>0</v>
      </c>
      <c r="AA230" s="99">
        <v>11715</v>
      </c>
    </row>
    <row r="231" spans="1:27" ht="15" thickBot="1" x14ac:dyDescent="0.35">
      <c r="A231" s="97" t="s">
        <v>569</v>
      </c>
      <c r="B231" s="111">
        <v>0</v>
      </c>
      <c r="C231" s="99">
        <v>33936.699999999997</v>
      </c>
      <c r="D231" s="99">
        <v>224.9</v>
      </c>
      <c r="E231" s="111">
        <v>0</v>
      </c>
      <c r="F231" s="99">
        <v>0</v>
      </c>
      <c r="G231" s="111">
        <v>0</v>
      </c>
      <c r="H231" s="111">
        <v>0</v>
      </c>
      <c r="I231" s="99">
        <v>0</v>
      </c>
      <c r="J231" s="99">
        <v>0</v>
      </c>
      <c r="K231" s="99">
        <v>0</v>
      </c>
      <c r="Q231" s="97" t="s">
        <v>569</v>
      </c>
      <c r="R231" s="99">
        <v>0</v>
      </c>
      <c r="S231" s="99">
        <v>66563.199999999997</v>
      </c>
      <c r="T231" s="99">
        <v>70909.399999999994</v>
      </c>
      <c r="U231" s="99">
        <v>119077.9</v>
      </c>
      <c r="V231" s="99">
        <v>66233.899999999994</v>
      </c>
      <c r="W231" s="99">
        <v>0</v>
      </c>
      <c r="X231" s="99">
        <v>671.7</v>
      </c>
      <c r="Y231" s="99">
        <v>0</v>
      </c>
      <c r="Z231" s="99">
        <v>0</v>
      </c>
      <c r="AA231" s="99">
        <v>11715</v>
      </c>
    </row>
    <row r="232" spans="1:27" ht="15" thickBot="1" x14ac:dyDescent="0.35">
      <c r="A232" s="97" t="s">
        <v>570</v>
      </c>
      <c r="B232" s="111">
        <v>0</v>
      </c>
      <c r="C232" s="99">
        <v>33936.699999999997</v>
      </c>
      <c r="D232" s="99">
        <v>224.9</v>
      </c>
      <c r="E232" s="111">
        <v>0</v>
      </c>
      <c r="F232" s="99">
        <v>0</v>
      </c>
      <c r="G232" s="111">
        <v>0</v>
      </c>
      <c r="H232" s="111">
        <v>0</v>
      </c>
      <c r="I232" s="99">
        <v>0</v>
      </c>
      <c r="J232" s="99">
        <v>0</v>
      </c>
      <c r="K232" s="99">
        <v>0</v>
      </c>
      <c r="Q232" s="97" t="s">
        <v>570</v>
      </c>
      <c r="R232" s="99">
        <v>0</v>
      </c>
      <c r="S232" s="99">
        <v>66563.199999999997</v>
      </c>
      <c r="T232" s="99">
        <v>70909.399999999994</v>
      </c>
      <c r="U232" s="99">
        <v>119077.9</v>
      </c>
      <c r="V232" s="99">
        <v>66233.899999999994</v>
      </c>
      <c r="W232" s="99">
        <v>0</v>
      </c>
      <c r="X232" s="99">
        <v>671.7</v>
      </c>
      <c r="Y232" s="99">
        <v>0</v>
      </c>
      <c r="Z232" s="99">
        <v>0</v>
      </c>
      <c r="AA232" s="99">
        <v>11715</v>
      </c>
    </row>
    <row r="233" spans="1:27" ht="15" thickBot="1" x14ac:dyDescent="0.35">
      <c r="A233" s="97" t="s">
        <v>571</v>
      </c>
      <c r="B233" s="111">
        <v>0</v>
      </c>
      <c r="C233" s="99">
        <v>33936.699999999997</v>
      </c>
      <c r="D233" s="99">
        <v>224.9</v>
      </c>
      <c r="E233" s="111">
        <v>0</v>
      </c>
      <c r="F233" s="99">
        <v>0</v>
      </c>
      <c r="G233" s="111">
        <v>0</v>
      </c>
      <c r="H233" s="111">
        <v>0</v>
      </c>
      <c r="I233" s="99">
        <v>0</v>
      </c>
      <c r="J233" s="99">
        <v>0</v>
      </c>
      <c r="K233" s="99">
        <v>0</v>
      </c>
      <c r="Q233" s="97" t="s">
        <v>571</v>
      </c>
      <c r="R233" s="99">
        <v>0</v>
      </c>
      <c r="S233" s="99">
        <v>66563.199999999997</v>
      </c>
      <c r="T233" s="99">
        <v>70909.399999999994</v>
      </c>
      <c r="U233" s="99">
        <v>119077.9</v>
      </c>
      <c r="V233" s="99">
        <v>66233.899999999994</v>
      </c>
      <c r="W233" s="99">
        <v>0</v>
      </c>
      <c r="X233" s="99">
        <v>671.7</v>
      </c>
      <c r="Y233" s="99">
        <v>0</v>
      </c>
      <c r="Z233" s="99">
        <v>0</v>
      </c>
      <c r="AA233" s="99">
        <v>11715</v>
      </c>
    </row>
    <row r="234" spans="1:27" ht="15" thickBot="1" x14ac:dyDescent="0.35">
      <c r="A234" s="97" t="s">
        <v>572</v>
      </c>
      <c r="B234" s="111">
        <v>0</v>
      </c>
      <c r="C234" s="99">
        <v>33936.699999999997</v>
      </c>
      <c r="D234" s="99">
        <v>224.9</v>
      </c>
      <c r="E234" s="111">
        <v>0</v>
      </c>
      <c r="F234" s="99">
        <v>0</v>
      </c>
      <c r="G234" s="111">
        <v>0</v>
      </c>
      <c r="H234" s="111">
        <v>0</v>
      </c>
      <c r="I234" s="99">
        <v>0</v>
      </c>
      <c r="J234" s="99">
        <v>0</v>
      </c>
      <c r="K234" s="99">
        <v>0</v>
      </c>
      <c r="Q234" s="97" t="s">
        <v>572</v>
      </c>
      <c r="R234" s="99">
        <v>0</v>
      </c>
      <c r="S234" s="99">
        <v>66563.199999999997</v>
      </c>
      <c r="T234" s="99">
        <v>70909.399999999994</v>
      </c>
      <c r="U234" s="99">
        <v>119077.9</v>
      </c>
      <c r="V234" s="99">
        <v>66233.899999999994</v>
      </c>
      <c r="W234" s="99">
        <v>0</v>
      </c>
      <c r="X234" s="99">
        <v>671.7</v>
      </c>
      <c r="Y234" s="99">
        <v>0</v>
      </c>
      <c r="Z234" s="99">
        <v>0</v>
      </c>
      <c r="AA234" s="99">
        <v>11715</v>
      </c>
    </row>
    <row r="235" spans="1:27" ht="15" thickBot="1" x14ac:dyDescent="0.35">
      <c r="A235" s="97" t="s">
        <v>573</v>
      </c>
      <c r="B235" s="111">
        <v>0</v>
      </c>
      <c r="C235" s="99">
        <v>33936.699999999997</v>
      </c>
      <c r="D235" s="99">
        <v>224.9</v>
      </c>
      <c r="E235" s="111">
        <v>0</v>
      </c>
      <c r="F235" s="99">
        <v>0</v>
      </c>
      <c r="G235" s="111">
        <v>0</v>
      </c>
      <c r="H235" s="111">
        <v>0</v>
      </c>
      <c r="I235" s="99">
        <v>0</v>
      </c>
      <c r="J235" s="99">
        <v>0</v>
      </c>
      <c r="K235" s="99">
        <v>0</v>
      </c>
      <c r="Q235" s="97" t="s">
        <v>573</v>
      </c>
      <c r="R235" s="99">
        <v>0</v>
      </c>
      <c r="S235" s="99">
        <v>66563.199999999997</v>
      </c>
      <c r="T235" s="99">
        <v>70909.399999999994</v>
      </c>
      <c r="U235" s="99">
        <v>119077.9</v>
      </c>
      <c r="V235" s="99">
        <v>66233.899999999994</v>
      </c>
      <c r="W235" s="99">
        <v>0</v>
      </c>
      <c r="X235" s="99">
        <v>671.7</v>
      </c>
      <c r="Y235" s="99">
        <v>0</v>
      </c>
      <c r="Z235" s="99">
        <v>0</v>
      </c>
      <c r="AA235" s="99">
        <v>11715</v>
      </c>
    </row>
    <row r="236" spans="1:27" ht="15" thickBot="1" x14ac:dyDescent="0.35">
      <c r="A236" s="97" t="s">
        <v>574</v>
      </c>
      <c r="B236" s="111">
        <v>0</v>
      </c>
      <c r="C236" s="99">
        <v>33936.699999999997</v>
      </c>
      <c r="D236" s="99">
        <v>224.9</v>
      </c>
      <c r="E236" s="111">
        <v>0</v>
      </c>
      <c r="F236" s="99">
        <v>0</v>
      </c>
      <c r="G236" s="111">
        <v>0</v>
      </c>
      <c r="H236" s="111">
        <v>0</v>
      </c>
      <c r="I236" s="99">
        <v>0</v>
      </c>
      <c r="J236" s="99">
        <v>0</v>
      </c>
      <c r="K236" s="99">
        <v>0</v>
      </c>
      <c r="Q236" s="97" t="s">
        <v>574</v>
      </c>
      <c r="R236" s="99">
        <v>0</v>
      </c>
      <c r="S236" s="99">
        <v>66563.199999999997</v>
      </c>
      <c r="T236" s="99">
        <v>70909.399999999994</v>
      </c>
      <c r="U236" s="99">
        <v>119077.9</v>
      </c>
      <c r="V236" s="99">
        <v>66233.899999999994</v>
      </c>
      <c r="W236" s="99">
        <v>0</v>
      </c>
      <c r="X236" s="99">
        <v>671.7</v>
      </c>
      <c r="Y236" s="99">
        <v>0</v>
      </c>
      <c r="Z236" s="99">
        <v>0</v>
      </c>
      <c r="AA236" s="99">
        <v>11715</v>
      </c>
    </row>
    <row r="237" spans="1:27" ht="15" thickBot="1" x14ac:dyDescent="0.35">
      <c r="A237" s="97" t="s">
        <v>575</v>
      </c>
      <c r="B237" s="111">
        <v>0</v>
      </c>
      <c r="C237" s="99">
        <v>33936.699999999997</v>
      </c>
      <c r="D237" s="99">
        <v>224.9</v>
      </c>
      <c r="E237" s="111">
        <v>0</v>
      </c>
      <c r="F237" s="99">
        <v>0</v>
      </c>
      <c r="G237" s="111">
        <v>0</v>
      </c>
      <c r="H237" s="111">
        <v>0</v>
      </c>
      <c r="I237" s="99">
        <v>0</v>
      </c>
      <c r="J237" s="99">
        <v>0</v>
      </c>
      <c r="K237" s="99">
        <v>0</v>
      </c>
      <c r="Q237" s="97" t="s">
        <v>575</v>
      </c>
      <c r="R237" s="99">
        <v>0</v>
      </c>
      <c r="S237" s="99">
        <v>66563.199999999997</v>
      </c>
      <c r="T237" s="99">
        <v>70909.399999999994</v>
      </c>
      <c r="U237" s="99">
        <v>119077.9</v>
      </c>
      <c r="V237" s="99">
        <v>66233.899999999994</v>
      </c>
      <c r="W237" s="99">
        <v>0</v>
      </c>
      <c r="X237" s="99">
        <v>671.7</v>
      </c>
      <c r="Y237" s="99">
        <v>0</v>
      </c>
      <c r="Z237" s="99">
        <v>0</v>
      </c>
      <c r="AA237" s="99">
        <v>11715</v>
      </c>
    </row>
    <row r="238" spans="1:27" ht="15" thickBot="1" x14ac:dyDescent="0.35">
      <c r="A238" s="97" t="s">
        <v>576</v>
      </c>
      <c r="B238" s="111">
        <v>0</v>
      </c>
      <c r="C238" s="99">
        <v>33936.699999999997</v>
      </c>
      <c r="D238" s="99">
        <v>224.9</v>
      </c>
      <c r="E238" s="111">
        <v>0</v>
      </c>
      <c r="F238" s="99">
        <v>0</v>
      </c>
      <c r="G238" s="111">
        <v>0</v>
      </c>
      <c r="H238" s="111">
        <v>0</v>
      </c>
      <c r="I238" s="99">
        <v>0</v>
      </c>
      <c r="J238" s="99">
        <v>0</v>
      </c>
      <c r="K238" s="99">
        <v>0</v>
      </c>
      <c r="Q238" s="97" t="s">
        <v>576</v>
      </c>
      <c r="R238" s="99">
        <v>0</v>
      </c>
      <c r="S238" s="99">
        <v>66563.199999999997</v>
      </c>
      <c r="T238" s="99">
        <v>70909.399999999994</v>
      </c>
      <c r="U238" s="99">
        <v>119077.9</v>
      </c>
      <c r="V238" s="99">
        <v>66233.899999999994</v>
      </c>
      <c r="W238" s="99">
        <v>0</v>
      </c>
      <c r="X238" s="99">
        <v>671.7</v>
      </c>
      <c r="Y238" s="99">
        <v>0</v>
      </c>
      <c r="Z238" s="99">
        <v>0</v>
      </c>
      <c r="AA238" s="99">
        <v>11715</v>
      </c>
    </row>
    <row r="239" spans="1:27" ht="15" thickBot="1" x14ac:dyDescent="0.35">
      <c r="A239" s="97" t="s">
        <v>577</v>
      </c>
      <c r="B239" s="111">
        <v>0</v>
      </c>
      <c r="C239" s="99">
        <v>33936.699999999997</v>
      </c>
      <c r="D239" s="99">
        <v>224.9</v>
      </c>
      <c r="E239" s="111">
        <v>0</v>
      </c>
      <c r="F239" s="99">
        <v>0</v>
      </c>
      <c r="G239" s="111">
        <v>0</v>
      </c>
      <c r="H239" s="111">
        <v>0</v>
      </c>
      <c r="I239" s="99">
        <v>0</v>
      </c>
      <c r="J239" s="99">
        <v>0</v>
      </c>
      <c r="K239" s="99">
        <v>0</v>
      </c>
      <c r="Q239" s="97" t="s">
        <v>577</v>
      </c>
      <c r="R239" s="99">
        <v>0</v>
      </c>
      <c r="S239" s="99">
        <v>14177.1</v>
      </c>
      <c r="T239" s="99">
        <v>0</v>
      </c>
      <c r="U239" s="99">
        <v>119077.9</v>
      </c>
      <c r="V239" s="99">
        <v>66233.899999999994</v>
      </c>
      <c r="W239" s="99">
        <v>0</v>
      </c>
      <c r="X239" s="99">
        <v>671.7</v>
      </c>
      <c r="Y239" s="99">
        <v>0</v>
      </c>
      <c r="Z239" s="99">
        <v>0</v>
      </c>
      <c r="AA239" s="99">
        <v>11715</v>
      </c>
    </row>
    <row r="240" spans="1:27" ht="15" thickBot="1" x14ac:dyDescent="0.35">
      <c r="A240" s="97" t="s">
        <v>578</v>
      </c>
      <c r="B240" s="111">
        <v>0</v>
      </c>
      <c r="C240" s="99">
        <v>33936.699999999997</v>
      </c>
      <c r="D240" s="99">
        <v>224.9</v>
      </c>
      <c r="E240" s="111">
        <v>0</v>
      </c>
      <c r="F240" s="99">
        <v>0</v>
      </c>
      <c r="G240" s="111">
        <v>0</v>
      </c>
      <c r="H240" s="111">
        <v>0</v>
      </c>
      <c r="I240" s="99">
        <v>0</v>
      </c>
      <c r="J240" s="99">
        <v>0</v>
      </c>
      <c r="K240" s="99">
        <v>0</v>
      </c>
      <c r="Q240" s="97" t="s">
        <v>578</v>
      </c>
      <c r="R240" s="99">
        <v>0</v>
      </c>
      <c r="S240" s="99">
        <v>14177.1</v>
      </c>
      <c r="T240" s="99">
        <v>0</v>
      </c>
      <c r="U240" s="99">
        <v>119077.9</v>
      </c>
      <c r="V240" s="99">
        <v>66233.899999999994</v>
      </c>
      <c r="W240" s="99">
        <v>0</v>
      </c>
      <c r="X240" s="99">
        <v>671.7</v>
      </c>
      <c r="Y240" s="99">
        <v>0</v>
      </c>
      <c r="Z240" s="99">
        <v>0</v>
      </c>
      <c r="AA240" s="99">
        <v>11715</v>
      </c>
    </row>
    <row r="241" spans="1:27" ht="15" thickBot="1" x14ac:dyDescent="0.35">
      <c r="A241" s="97" t="s">
        <v>579</v>
      </c>
      <c r="B241" s="111">
        <v>0</v>
      </c>
      <c r="C241" s="99">
        <v>33936.699999999997</v>
      </c>
      <c r="D241" s="99">
        <v>224.9</v>
      </c>
      <c r="E241" s="111">
        <v>0</v>
      </c>
      <c r="F241" s="99">
        <v>0</v>
      </c>
      <c r="G241" s="111">
        <v>0</v>
      </c>
      <c r="H241" s="111">
        <v>0</v>
      </c>
      <c r="I241" s="99">
        <v>0</v>
      </c>
      <c r="J241" s="99">
        <v>0</v>
      </c>
      <c r="K241" s="99">
        <v>0</v>
      </c>
      <c r="Q241" s="97" t="s">
        <v>579</v>
      </c>
      <c r="R241" s="99">
        <v>0</v>
      </c>
      <c r="S241" s="99">
        <v>14177.1</v>
      </c>
      <c r="T241" s="99">
        <v>0</v>
      </c>
      <c r="U241" s="99">
        <v>119077.9</v>
      </c>
      <c r="V241" s="99">
        <v>66233.899999999994</v>
      </c>
      <c r="W241" s="99">
        <v>0</v>
      </c>
      <c r="X241" s="99">
        <v>671.7</v>
      </c>
      <c r="Y241" s="99">
        <v>0</v>
      </c>
      <c r="Z241" s="99">
        <v>0</v>
      </c>
      <c r="AA241" s="99">
        <v>11715</v>
      </c>
    </row>
    <row r="242" spans="1:27" ht="15" thickBot="1" x14ac:dyDescent="0.35">
      <c r="A242" s="97" t="s">
        <v>580</v>
      </c>
      <c r="B242" s="111">
        <v>0</v>
      </c>
      <c r="C242" s="99">
        <v>33936.699999999997</v>
      </c>
      <c r="D242" s="99">
        <v>224.9</v>
      </c>
      <c r="E242" s="111">
        <v>0</v>
      </c>
      <c r="F242" s="99">
        <v>0</v>
      </c>
      <c r="G242" s="111">
        <v>0</v>
      </c>
      <c r="H242" s="111">
        <v>0</v>
      </c>
      <c r="I242" s="99">
        <v>0</v>
      </c>
      <c r="J242" s="99">
        <v>0</v>
      </c>
      <c r="K242" s="99">
        <v>0</v>
      </c>
      <c r="Q242" s="97" t="s">
        <v>580</v>
      </c>
      <c r="R242" s="99">
        <v>0</v>
      </c>
      <c r="S242" s="99">
        <v>14177.1</v>
      </c>
      <c r="T242" s="99">
        <v>0</v>
      </c>
      <c r="U242" s="99">
        <v>119077.9</v>
      </c>
      <c r="V242" s="99">
        <v>66233.899999999994</v>
      </c>
      <c r="W242" s="99">
        <v>0</v>
      </c>
      <c r="X242" s="99">
        <v>671.7</v>
      </c>
      <c r="Y242" s="99">
        <v>0</v>
      </c>
      <c r="Z242" s="99">
        <v>0</v>
      </c>
      <c r="AA242" s="99">
        <v>11715</v>
      </c>
    </row>
    <row r="243" spans="1:27" ht="15" thickBot="1" x14ac:dyDescent="0.35">
      <c r="A243" s="97" t="s">
        <v>581</v>
      </c>
      <c r="B243" s="111">
        <v>0</v>
      </c>
      <c r="C243" s="99">
        <v>33936.699999999997</v>
      </c>
      <c r="D243" s="99">
        <v>224.9</v>
      </c>
      <c r="E243" s="111">
        <v>0</v>
      </c>
      <c r="F243" s="99">
        <v>0</v>
      </c>
      <c r="G243" s="111">
        <v>0</v>
      </c>
      <c r="H243" s="111">
        <v>0</v>
      </c>
      <c r="I243" s="99">
        <v>0</v>
      </c>
      <c r="J243" s="99">
        <v>0</v>
      </c>
      <c r="K243" s="99">
        <v>0</v>
      </c>
      <c r="Q243" s="97" t="s">
        <v>581</v>
      </c>
      <c r="R243" s="99">
        <v>0</v>
      </c>
      <c r="S243" s="99">
        <v>14177.1</v>
      </c>
      <c r="T243" s="99">
        <v>0</v>
      </c>
      <c r="U243" s="99">
        <v>119077.9</v>
      </c>
      <c r="V243" s="99">
        <v>66233.899999999994</v>
      </c>
      <c r="W243" s="99">
        <v>0</v>
      </c>
      <c r="X243" s="99">
        <v>671.7</v>
      </c>
      <c r="Y243" s="99">
        <v>0</v>
      </c>
      <c r="Z243" s="99">
        <v>0</v>
      </c>
      <c r="AA243" s="99">
        <v>11715</v>
      </c>
    </row>
    <row r="244" spans="1:27" ht="15" thickBot="1" x14ac:dyDescent="0.35">
      <c r="A244" s="97" t="s">
        <v>582</v>
      </c>
      <c r="B244" s="111">
        <v>0</v>
      </c>
      <c r="C244" s="99">
        <v>33936.699999999997</v>
      </c>
      <c r="D244" s="99">
        <v>0</v>
      </c>
      <c r="E244" s="111">
        <v>0</v>
      </c>
      <c r="F244" s="99">
        <v>0</v>
      </c>
      <c r="G244" s="111">
        <v>0</v>
      </c>
      <c r="H244" s="111">
        <v>0</v>
      </c>
      <c r="I244" s="99">
        <v>0</v>
      </c>
      <c r="J244" s="99">
        <v>0</v>
      </c>
      <c r="K244" s="99">
        <v>0</v>
      </c>
      <c r="Q244" s="97" t="s">
        <v>582</v>
      </c>
      <c r="R244" s="99">
        <v>0</v>
      </c>
      <c r="S244" s="99">
        <v>14177.1</v>
      </c>
      <c r="T244" s="99">
        <v>0</v>
      </c>
      <c r="U244" s="99">
        <v>119077.9</v>
      </c>
      <c r="V244" s="99">
        <v>66233.899999999994</v>
      </c>
      <c r="W244" s="99">
        <v>0</v>
      </c>
      <c r="X244" s="99">
        <v>671.7</v>
      </c>
      <c r="Y244" s="99">
        <v>0</v>
      </c>
      <c r="Z244" s="99">
        <v>0</v>
      </c>
      <c r="AA244" s="99">
        <v>11715</v>
      </c>
    </row>
    <row r="245" spans="1:27" ht="15" thickBot="1" x14ac:dyDescent="0.35">
      <c r="A245" s="97" t="s">
        <v>583</v>
      </c>
      <c r="B245" s="111">
        <v>0</v>
      </c>
      <c r="C245" s="99">
        <v>33936.699999999997</v>
      </c>
      <c r="D245" s="99">
        <v>0</v>
      </c>
      <c r="E245" s="111">
        <v>0</v>
      </c>
      <c r="F245" s="99">
        <v>0</v>
      </c>
      <c r="G245" s="111">
        <v>0</v>
      </c>
      <c r="H245" s="111">
        <v>0</v>
      </c>
      <c r="I245" s="99">
        <v>0</v>
      </c>
      <c r="J245" s="99">
        <v>0</v>
      </c>
      <c r="K245" s="99">
        <v>0</v>
      </c>
      <c r="Q245" s="97" t="s">
        <v>583</v>
      </c>
      <c r="R245" s="99">
        <v>0</v>
      </c>
      <c r="S245" s="99">
        <v>14177.1</v>
      </c>
      <c r="T245" s="99">
        <v>0</v>
      </c>
      <c r="U245" s="99">
        <v>119077.9</v>
      </c>
      <c r="V245" s="99">
        <v>66233.899999999994</v>
      </c>
      <c r="W245" s="99">
        <v>0</v>
      </c>
      <c r="X245" s="99">
        <v>671.7</v>
      </c>
      <c r="Y245" s="99">
        <v>0</v>
      </c>
      <c r="Z245" s="99">
        <v>0</v>
      </c>
      <c r="AA245" s="99">
        <v>11715</v>
      </c>
    </row>
    <row r="246" spans="1:27" ht="15" thickBot="1" x14ac:dyDescent="0.35">
      <c r="A246" s="97" t="s">
        <v>584</v>
      </c>
      <c r="B246" s="111">
        <v>0</v>
      </c>
      <c r="C246" s="99">
        <v>33936.699999999997</v>
      </c>
      <c r="D246" s="99">
        <v>0</v>
      </c>
      <c r="E246" s="111">
        <v>0</v>
      </c>
      <c r="F246" s="99">
        <v>0</v>
      </c>
      <c r="G246" s="111">
        <v>0</v>
      </c>
      <c r="H246" s="111">
        <v>0</v>
      </c>
      <c r="I246" s="99">
        <v>0</v>
      </c>
      <c r="J246" s="99">
        <v>0</v>
      </c>
      <c r="K246" s="99">
        <v>0</v>
      </c>
      <c r="Q246" s="97" t="s">
        <v>584</v>
      </c>
      <c r="R246" s="99">
        <v>0</v>
      </c>
      <c r="S246" s="99">
        <v>14177.1</v>
      </c>
      <c r="T246" s="99">
        <v>0</v>
      </c>
      <c r="U246" s="99">
        <v>119077.9</v>
      </c>
      <c r="V246" s="99">
        <v>66233.899999999994</v>
      </c>
      <c r="W246" s="99">
        <v>0</v>
      </c>
      <c r="X246" s="99">
        <v>671.7</v>
      </c>
      <c r="Y246" s="99">
        <v>0</v>
      </c>
      <c r="Z246" s="99">
        <v>0</v>
      </c>
      <c r="AA246" s="99">
        <v>11715</v>
      </c>
    </row>
    <row r="247" spans="1:27" ht="15" thickBot="1" x14ac:dyDescent="0.35">
      <c r="A247" s="97" t="s">
        <v>585</v>
      </c>
      <c r="B247" s="111">
        <v>0</v>
      </c>
      <c r="C247" s="99">
        <v>33936.699999999997</v>
      </c>
      <c r="D247" s="99">
        <v>0</v>
      </c>
      <c r="E247" s="111">
        <v>0</v>
      </c>
      <c r="F247" s="99">
        <v>0</v>
      </c>
      <c r="G247" s="111">
        <v>0</v>
      </c>
      <c r="H247" s="111">
        <v>0</v>
      </c>
      <c r="I247" s="99">
        <v>0</v>
      </c>
      <c r="J247" s="99">
        <v>0</v>
      </c>
      <c r="K247" s="99">
        <v>0</v>
      </c>
      <c r="Q247" s="97" t="s">
        <v>585</v>
      </c>
      <c r="R247" s="99">
        <v>0</v>
      </c>
      <c r="S247" s="99">
        <v>14177.1</v>
      </c>
      <c r="T247" s="99">
        <v>0</v>
      </c>
      <c r="U247" s="99">
        <v>119077.9</v>
      </c>
      <c r="V247" s="99">
        <v>66233.899999999994</v>
      </c>
      <c r="W247" s="99">
        <v>0</v>
      </c>
      <c r="X247" s="99">
        <v>671.7</v>
      </c>
      <c r="Y247" s="99">
        <v>0</v>
      </c>
      <c r="Z247" s="99">
        <v>0</v>
      </c>
      <c r="AA247" s="99">
        <v>11715</v>
      </c>
    </row>
    <row r="248" spans="1:27" ht="15" thickBot="1" x14ac:dyDescent="0.35">
      <c r="A248" s="97" t="s">
        <v>586</v>
      </c>
      <c r="B248" s="111">
        <v>0</v>
      </c>
      <c r="C248" s="99">
        <v>33936.699999999997</v>
      </c>
      <c r="D248" s="99">
        <v>0</v>
      </c>
      <c r="E248" s="111">
        <v>0</v>
      </c>
      <c r="F248" s="99">
        <v>0</v>
      </c>
      <c r="G248" s="111">
        <v>0</v>
      </c>
      <c r="H248" s="111">
        <v>0</v>
      </c>
      <c r="I248" s="99">
        <v>0</v>
      </c>
      <c r="J248" s="99">
        <v>0</v>
      </c>
      <c r="K248" s="99">
        <v>0</v>
      </c>
      <c r="Q248" s="97" t="s">
        <v>586</v>
      </c>
      <c r="R248" s="99">
        <v>0</v>
      </c>
      <c r="S248" s="99">
        <v>14177.1</v>
      </c>
      <c r="T248" s="99">
        <v>0</v>
      </c>
      <c r="U248" s="99">
        <v>119077.9</v>
      </c>
      <c r="V248" s="99">
        <v>66233.899999999994</v>
      </c>
      <c r="W248" s="99">
        <v>0</v>
      </c>
      <c r="X248" s="99">
        <v>671.7</v>
      </c>
      <c r="Y248" s="99">
        <v>0</v>
      </c>
      <c r="Z248" s="99">
        <v>0</v>
      </c>
      <c r="AA248" s="99">
        <v>11715</v>
      </c>
    </row>
    <row r="249" spans="1:27" ht="15" thickBot="1" x14ac:dyDescent="0.35">
      <c r="A249" s="97" t="s">
        <v>587</v>
      </c>
      <c r="B249" s="111">
        <v>0</v>
      </c>
      <c r="C249" s="99">
        <v>0</v>
      </c>
      <c r="D249" s="99">
        <v>0</v>
      </c>
      <c r="E249" s="111">
        <v>0</v>
      </c>
      <c r="F249" s="99">
        <v>0</v>
      </c>
      <c r="G249" s="111">
        <v>0</v>
      </c>
      <c r="H249" s="111">
        <v>0</v>
      </c>
      <c r="I249" s="99">
        <v>0</v>
      </c>
      <c r="J249" s="99">
        <v>0</v>
      </c>
      <c r="K249" s="99">
        <v>0</v>
      </c>
      <c r="Q249" s="97" t="s">
        <v>587</v>
      </c>
      <c r="R249" s="99">
        <v>0</v>
      </c>
      <c r="S249" s="99">
        <v>14177.1</v>
      </c>
      <c r="T249" s="99">
        <v>0</v>
      </c>
      <c r="U249" s="99">
        <v>119077.9</v>
      </c>
      <c r="V249" s="99">
        <v>66233.899999999994</v>
      </c>
      <c r="W249" s="99">
        <v>0</v>
      </c>
      <c r="X249" s="99">
        <v>671.7</v>
      </c>
      <c r="Y249" s="99">
        <v>0</v>
      </c>
      <c r="Z249" s="99">
        <v>0</v>
      </c>
      <c r="AA249" s="99">
        <v>11715</v>
      </c>
    </row>
    <row r="250" spans="1:27" ht="15" thickBot="1" x14ac:dyDescent="0.35">
      <c r="A250" s="97" t="s">
        <v>588</v>
      </c>
      <c r="B250" s="111">
        <v>0</v>
      </c>
      <c r="C250" s="99">
        <v>0</v>
      </c>
      <c r="D250" s="99">
        <v>0</v>
      </c>
      <c r="E250" s="111">
        <v>0</v>
      </c>
      <c r="F250" s="99">
        <v>0</v>
      </c>
      <c r="G250" s="111">
        <v>0</v>
      </c>
      <c r="H250" s="111">
        <v>0</v>
      </c>
      <c r="I250" s="99">
        <v>0</v>
      </c>
      <c r="J250" s="99">
        <v>0</v>
      </c>
      <c r="K250" s="99">
        <v>0</v>
      </c>
      <c r="Q250" s="97" t="s">
        <v>588</v>
      </c>
      <c r="R250" s="99">
        <v>0</v>
      </c>
      <c r="S250" s="99">
        <v>14177.1</v>
      </c>
      <c r="T250" s="99">
        <v>0</v>
      </c>
      <c r="U250" s="99">
        <v>119077.9</v>
      </c>
      <c r="V250" s="99">
        <v>66233.899999999994</v>
      </c>
      <c r="W250" s="99">
        <v>0</v>
      </c>
      <c r="X250" s="99">
        <v>671.7</v>
      </c>
      <c r="Y250" s="99">
        <v>0</v>
      </c>
      <c r="Z250" s="99">
        <v>0</v>
      </c>
      <c r="AA250" s="99">
        <v>11715</v>
      </c>
    </row>
    <row r="251" spans="1:27" ht="15" thickBot="1" x14ac:dyDescent="0.35">
      <c r="A251" s="97" t="s">
        <v>589</v>
      </c>
      <c r="B251" s="111">
        <v>0</v>
      </c>
      <c r="C251" s="99">
        <v>0</v>
      </c>
      <c r="D251" s="99">
        <v>0</v>
      </c>
      <c r="E251" s="111">
        <v>0</v>
      </c>
      <c r="F251" s="99">
        <v>0</v>
      </c>
      <c r="G251" s="111">
        <v>0</v>
      </c>
      <c r="H251" s="111">
        <v>0</v>
      </c>
      <c r="I251" s="99">
        <v>0</v>
      </c>
      <c r="J251" s="99">
        <v>0</v>
      </c>
      <c r="K251" s="99">
        <v>0</v>
      </c>
      <c r="Q251" s="97" t="s">
        <v>589</v>
      </c>
      <c r="R251" s="99">
        <v>0</v>
      </c>
      <c r="S251" s="99">
        <v>14177.1</v>
      </c>
      <c r="T251" s="99">
        <v>0</v>
      </c>
      <c r="U251" s="99">
        <v>119077.9</v>
      </c>
      <c r="V251" s="99">
        <v>66233.899999999994</v>
      </c>
      <c r="W251" s="99">
        <v>0</v>
      </c>
      <c r="X251" s="99">
        <v>671.7</v>
      </c>
      <c r="Y251" s="99">
        <v>0</v>
      </c>
      <c r="Z251" s="99">
        <v>0</v>
      </c>
      <c r="AA251" s="99">
        <v>11715</v>
      </c>
    </row>
    <row r="252" spans="1:27" ht="15" thickBot="1" x14ac:dyDescent="0.35">
      <c r="A252" s="97" t="s">
        <v>590</v>
      </c>
      <c r="B252" s="111">
        <v>0</v>
      </c>
      <c r="C252" s="99">
        <v>0</v>
      </c>
      <c r="D252" s="99">
        <v>0</v>
      </c>
      <c r="E252" s="111">
        <v>0</v>
      </c>
      <c r="F252" s="99">
        <v>0</v>
      </c>
      <c r="G252" s="111">
        <v>0</v>
      </c>
      <c r="H252" s="111">
        <v>0</v>
      </c>
      <c r="I252" s="99">
        <v>0</v>
      </c>
      <c r="J252" s="99">
        <v>0</v>
      </c>
      <c r="K252" s="99">
        <v>0</v>
      </c>
      <c r="Q252" s="97" t="s">
        <v>590</v>
      </c>
      <c r="R252" s="99">
        <v>0</v>
      </c>
      <c r="S252" s="99">
        <v>14177.1</v>
      </c>
      <c r="T252" s="99">
        <v>0</v>
      </c>
      <c r="U252" s="99">
        <v>119077.9</v>
      </c>
      <c r="V252" s="99">
        <v>66233.899999999994</v>
      </c>
      <c r="W252" s="99">
        <v>0</v>
      </c>
      <c r="X252" s="99">
        <v>671.7</v>
      </c>
      <c r="Y252" s="99">
        <v>0</v>
      </c>
      <c r="Z252" s="99">
        <v>0</v>
      </c>
      <c r="AA252" s="99">
        <v>11715</v>
      </c>
    </row>
    <row r="253" spans="1:27" ht="15" thickBot="1" x14ac:dyDescent="0.35">
      <c r="A253" s="97" t="s">
        <v>591</v>
      </c>
      <c r="B253" s="111">
        <v>0</v>
      </c>
      <c r="C253" s="99">
        <v>0</v>
      </c>
      <c r="D253" s="99">
        <v>0</v>
      </c>
      <c r="E253" s="111">
        <v>0</v>
      </c>
      <c r="F253" s="99">
        <v>0</v>
      </c>
      <c r="G253" s="111">
        <v>0</v>
      </c>
      <c r="H253" s="111">
        <v>0</v>
      </c>
      <c r="I253" s="99">
        <v>0</v>
      </c>
      <c r="J253" s="99">
        <v>0</v>
      </c>
      <c r="K253" s="99">
        <v>0</v>
      </c>
      <c r="Q253" s="97" t="s">
        <v>591</v>
      </c>
      <c r="R253" s="99">
        <v>0</v>
      </c>
      <c r="S253" s="99">
        <v>0</v>
      </c>
      <c r="T253" s="99">
        <v>0</v>
      </c>
      <c r="U253" s="99">
        <v>0</v>
      </c>
      <c r="V253" s="99">
        <v>66233.899999999994</v>
      </c>
      <c r="W253" s="99">
        <v>0</v>
      </c>
      <c r="X253" s="99">
        <v>671.7</v>
      </c>
      <c r="Y253" s="99">
        <v>0</v>
      </c>
      <c r="Z253" s="99">
        <v>0</v>
      </c>
      <c r="AA253" s="99">
        <v>11715</v>
      </c>
    </row>
    <row r="254" spans="1:27" ht="15" thickBot="1" x14ac:dyDescent="0.35">
      <c r="A254" s="97" t="s">
        <v>592</v>
      </c>
      <c r="B254" s="111">
        <v>0</v>
      </c>
      <c r="C254" s="99">
        <v>0</v>
      </c>
      <c r="D254" s="99">
        <v>0</v>
      </c>
      <c r="E254" s="111">
        <v>0</v>
      </c>
      <c r="F254" s="99">
        <v>0</v>
      </c>
      <c r="G254" s="111">
        <v>0</v>
      </c>
      <c r="H254" s="111">
        <v>0</v>
      </c>
      <c r="I254" s="99">
        <v>0</v>
      </c>
      <c r="J254" s="99">
        <v>0</v>
      </c>
      <c r="K254" s="99">
        <v>0</v>
      </c>
      <c r="Q254" s="97" t="s">
        <v>592</v>
      </c>
      <c r="R254" s="99">
        <v>0</v>
      </c>
      <c r="S254" s="99">
        <v>0</v>
      </c>
      <c r="T254" s="99">
        <v>0</v>
      </c>
      <c r="U254" s="99">
        <v>0</v>
      </c>
      <c r="V254" s="99">
        <v>66233.899999999994</v>
      </c>
      <c r="W254" s="99">
        <v>0</v>
      </c>
      <c r="X254" s="99">
        <v>671.7</v>
      </c>
      <c r="Y254" s="99">
        <v>0</v>
      </c>
      <c r="Z254" s="99">
        <v>0</v>
      </c>
      <c r="AA254" s="99">
        <v>11715</v>
      </c>
    </row>
    <row r="255" spans="1:27" ht="15" thickBot="1" x14ac:dyDescent="0.35">
      <c r="A255" s="97" t="s">
        <v>593</v>
      </c>
      <c r="B255" s="111">
        <v>0</v>
      </c>
      <c r="C255" s="99">
        <v>0</v>
      </c>
      <c r="D255" s="99">
        <v>0</v>
      </c>
      <c r="E255" s="111">
        <v>0</v>
      </c>
      <c r="F255" s="99">
        <v>0</v>
      </c>
      <c r="G255" s="111">
        <v>0</v>
      </c>
      <c r="H255" s="111">
        <v>0</v>
      </c>
      <c r="I255" s="99">
        <v>0</v>
      </c>
      <c r="J255" s="99">
        <v>0</v>
      </c>
      <c r="K255" s="99">
        <v>0</v>
      </c>
      <c r="Q255" s="97" t="s">
        <v>593</v>
      </c>
      <c r="R255" s="99">
        <v>0</v>
      </c>
      <c r="S255" s="99">
        <v>0</v>
      </c>
      <c r="T255" s="99">
        <v>0</v>
      </c>
      <c r="U255" s="99">
        <v>0</v>
      </c>
      <c r="V255" s="99">
        <v>66233.899999999994</v>
      </c>
      <c r="W255" s="99">
        <v>0</v>
      </c>
      <c r="X255" s="99">
        <v>671.7</v>
      </c>
      <c r="Y255" s="99">
        <v>0</v>
      </c>
      <c r="Z255" s="99">
        <v>0</v>
      </c>
      <c r="AA255" s="99">
        <v>11715</v>
      </c>
    </row>
    <row r="256" spans="1:27" ht="15" thickBot="1" x14ac:dyDescent="0.35">
      <c r="A256" s="97" t="s">
        <v>594</v>
      </c>
      <c r="B256" s="111">
        <v>0</v>
      </c>
      <c r="C256" s="99">
        <v>0</v>
      </c>
      <c r="D256" s="99">
        <v>0</v>
      </c>
      <c r="E256" s="111">
        <v>0</v>
      </c>
      <c r="F256" s="99">
        <v>0</v>
      </c>
      <c r="G256" s="111">
        <v>0</v>
      </c>
      <c r="H256" s="111">
        <v>0</v>
      </c>
      <c r="I256" s="99">
        <v>0</v>
      </c>
      <c r="J256" s="99">
        <v>0</v>
      </c>
      <c r="K256" s="99">
        <v>0</v>
      </c>
      <c r="Q256" s="97" t="s">
        <v>594</v>
      </c>
      <c r="R256" s="99">
        <v>0</v>
      </c>
      <c r="S256" s="99">
        <v>0</v>
      </c>
      <c r="T256" s="99">
        <v>0</v>
      </c>
      <c r="U256" s="99">
        <v>0</v>
      </c>
      <c r="V256" s="99">
        <v>66233.899999999994</v>
      </c>
      <c r="W256" s="99">
        <v>0</v>
      </c>
      <c r="X256" s="99">
        <v>671.7</v>
      </c>
      <c r="Y256" s="99">
        <v>0</v>
      </c>
      <c r="Z256" s="99">
        <v>0</v>
      </c>
      <c r="AA256" s="99">
        <v>11715</v>
      </c>
    </row>
    <row r="257" spans="1:34" ht="15" thickBot="1" x14ac:dyDescent="0.35">
      <c r="A257" s="97" t="s">
        <v>595</v>
      </c>
      <c r="B257" s="111">
        <v>0</v>
      </c>
      <c r="C257" s="99">
        <v>0</v>
      </c>
      <c r="D257" s="99">
        <v>0</v>
      </c>
      <c r="E257" s="111">
        <v>0</v>
      </c>
      <c r="F257" s="99">
        <v>0</v>
      </c>
      <c r="G257" s="111">
        <v>0</v>
      </c>
      <c r="H257" s="111">
        <v>0</v>
      </c>
      <c r="I257" s="99">
        <v>0</v>
      </c>
      <c r="J257" s="99">
        <v>0</v>
      </c>
      <c r="K257" s="99">
        <v>0</v>
      </c>
      <c r="Q257" s="97" t="s">
        <v>595</v>
      </c>
      <c r="R257" s="99">
        <v>0</v>
      </c>
      <c r="S257" s="99">
        <v>0</v>
      </c>
      <c r="T257" s="99">
        <v>0</v>
      </c>
      <c r="U257" s="99">
        <v>0</v>
      </c>
      <c r="V257" s="99">
        <v>66233.899999999994</v>
      </c>
      <c r="W257" s="99">
        <v>0</v>
      </c>
      <c r="X257" s="99">
        <v>671.7</v>
      </c>
      <c r="Y257" s="99">
        <v>0</v>
      </c>
      <c r="Z257" s="99">
        <v>0</v>
      </c>
      <c r="AA257" s="99">
        <v>11715</v>
      </c>
    </row>
    <row r="258" spans="1:34" ht="15" thickBot="1" x14ac:dyDescent="0.35">
      <c r="A258" s="97" t="s">
        <v>596</v>
      </c>
      <c r="B258" s="111">
        <v>0</v>
      </c>
      <c r="C258" s="99">
        <v>0</v>
      </c>
      <c r="D258" s="99">
        <v>0</v>
      </c>
      <c r="E258" s="111">
        <v>0</v>
      </c>
      <c r="F258" s="99">
        <v>0</v>
      </c>
      <c r="G258" s="111">
        <v>0</v>
      </c>
      <c r="H258" s="111">
        <v>0</v>
      </c>
      <c r="I258" s="99">
        <v>0</v>
      </c>
      <c r="J258" s="99">
        <v>0</v>
      </c>
      <c r="K258" s="99">
        <v>0</v>
      </c>
      <c r="Q258" s="97" t="s">
        <v>596</v>
      </c>
      <c r="R258" s="99">
        <v>0</v>
      </c>
      <c r="S258" s="99">
        <v>0</v>
      </c>
      <c r="T258" s="99">
        <v>0</v>
      </c>
      <c r="U258" s="99">
        <v>0</v>
      </c>
      <c r="V258" s="99">
        <v>66233.899999999994</v>
      </c>
      <c r="W258" s="99">
        <v>0</v>
      </c>
      <c r="X258" s="99">
        <v>671.7</v>
      </c>
      <c r="Y258" s="99">
        <v>0</v>
      </c>
      <c r="Z258" s="99">
        <v>0</v>
      </c>
      <c r="AA258" s="99">
        <v>11715</v>
      </c>
    </row>
    <row r="259" spans="1:34" ht="15" thickBot="1" x14ac:dyDescent="0.35">
      <c r="A259" s="97" t="s">
        <v>597</v>
      </c>
      <c r="B259" s="111">
        <v>0</v>
      </c>
      <c r="C259" s="99">
        <v>0</v>
      </c>
      <c r="D259" s="99">
        <v>0</v>
      </c>
      <c r="E259" s="111">
        <v>0</v>
      </c>
      <c r="F259" s="99">
        <v>0</v>
      </c>
      <c r="G259" s="111">
        <v>0</v>
      </c>
      <c r="H259" s="111">
        <v>0</v>
      </c>
      <c r="I259" s="99">
        <v>0</v>
      </c>
      <c r="J259" s="99">
        <v>0</v>
      </c>
      <c r="K259" s="99">
        <v>0</v>
      </c>
      <c r="Q259" s="97" t="s">
        <v>597</v>
      </c>
      <c r="R259" s="99">
        <v>0</v>
      </c>
      <c r="S259" s="99">
        <v>0</v>
      </c>
      <c r="T259" s="99">
        <v>0</v>
      </c>
      <c r="U259" s="99">
        <v>0</v>
      </c>
      <c r="V259" s="99">
        <v>66233.899999999994</v>
      </c>
      <c r="W259" s="99">
        <v>0</v>
      </c>
      <c r="X259" s="99">
        <v>671.7</v>
      </c>
      <c r="Y259" s="99">
        <v>0</v>
      </c>
      <c r="Z259" s="99">
        <v>0</v>
      </c>
      <c r="AA259" s="99">
        <v>11715</v>
      </c>
    </row>
    <row r="260" spans="1:34" ht="15" thickBot="1" x14ac:dyDescent="0.35">
      <c r="A260" s="97" t="s">
        <v>598</v>
      </c>
      <c r="B260" s="111">
        <v>0</v>
      </c>
      <c r="C260" s="99">
        <v>0</v>
      </c>
      <c r="D260" s="99">
        <v>0</v>
      </c>
      <c r="E260" s="111">
        <v>0</v>
      </c>
      <c r="F260" s="99">
        <v>0</v>
      </c>
      <c r="G260" s="111">
        <v>0</v>
      </c>
      <c r="H260" s="111">
        <v>0</v>
      </c>
      <c r="I260" s="99">
        <v>0</v>
      </c>
      <c r="J260" s="99">
        <v>0</v>
      </c>
      <c r="K260" s="99">
        <v>0</v>
      </c>
      <c r="Q260" s="97" t="s">
        <v>598</v>
      </c>
      <c r="R260" s="99">
        <v>0</v>
      </c>
      <c r="S260" s="99">
        <v>0</v>
      </c>
      <c r="T260" s="99">
        <v>0</v>
      </c>
      <c r="U260" s="99">
        <v>0</v>
      </c>
      <c r="V260" s="99">
        <v>66233.899999999994</v>
      </c>
      <c r="W260" s="99">
        <v>0</v>
      </c>
      <c r="X260" s="99">
        <v>671.7</v>
      </c>
      <c r="Y260" s="99">
        <v>0</v>
      </c>
      <c r="Z260" s="99">
        <v>0</v>
      </c>
      <c r="AA260" s="99">
        <v>11715</v>
      </c>
    </row>
    <row r="261" spans="1:34" ht="15" thickBot="1" x14ac:dyDescent="0.35">
      <c r="A261" s="97" t="s">
        <v>599</v>
      </c>
      <c r="B261" s="111">
        <v>0</v>
      </c>
      <c r="C261" s="99">
        <v>0</v>
      </c>
      <c r="D261" s="99">
        <v>0</v>
      </c>
      <c r="E261" s="111">
        <v>0</v>
      </c>
      <c r="F261" s="99">
        <v>0</v>
      </c>
      <c r="G261" s="111">
        <v>0</v>
      </c>
      <c r="H261" s="111">
        <v>0</v>
      </c>
      <c r="I261" s="99">
        <v>0</v>
      </c>
      <c r="J261" s="99">
        <v>0</v>
      </c>
      <c r="K261" s="99">
        <v>0</v>
      </c>
      <c r="Q261" s="97" t="s">
        <v>599</v>
      </c>
      <c r="R261" s="99">
        <v>0</v>
      </c>
      <c r="S261" s="99">
        <v>0</v>
      </c>
      <c r="T261" s="99">
        <v>0</v>
      </c>
      <c r="U261" s="99">
        <v>0</v>
      </c>
      <c r="V261" s="99">
        <v>66233.899999999994</v>
      </c>
      <c r="W261" s="99">
        <v>0</v>
      </c>
      <c r="X261" s="99">
        <v>671.7</v>
      </c>
      <c r="Y261" s="99">
        <v>0</v>
      </c>
      <c r="Z261" s="99">
        <v>0</v>
      </c>
      <c r="AA261" s="99">
        <v>11715</v>
      </c>
    </row>
    <row r="262" spans="1:34" ht="15" thickBot="1" x14ac:dyDescent="0.35">
      <c r="A262" s="97" t="s">
        <v>600</v>
      </c>
      <c r="B262" s="111">
        <v>0</v>
      </c>
      <c r="C262" s="99">
        <v>0</v>
      </c>
      <c r="D262" s="99">
        <v>0</v>
      </c>
      <c r="E262" s="111">
        <v>0</v>
      </c>
      <c r="F262" s="99">
        <v>0</v>
      </c>
      <c r="G262" s="111">
        <v>0</v>
      </c>
      <c r="H262" s="111">
        <v>0</v>
      </c>
      <c r="I262" s="99">
        <v>0</v>
      </c>
      <c r="J262" s="99">
        <v>0</v>
      </c>
      <c r="K262" s="99">
        <v>0</v>
      </c>
      <c r="Q262" s="97" t="s">
        <v>600</v>
      </c>
      <c r="R262" s="99">
        <v>0</v>
      </c>
      <c r="S262" s="99">
        <v>0</v>
      </c>
      <c r="T262" s="99">
        <v>0</v>
      </c>
      <c r="U262" s="99">
        <v>0</v>
      </c>
      <c r="V262" s="99">
        <v>66233.899999999994</v>
      </c>
      <c r="W262" s="99">
        <v>0</v>
      </c>
      <c r="X262" s="99">
        <v>671.7</v>
      </c>
      <c r="Y262" s="99">
        <v>0</v>
      </c>
      <c r="Z262" s="99">
        <v>0</v>
      </c>
      <c r="AA262" s="99">
        <v>11715</v>
      </c>
    </row>
    <row r="263" spans="1:34" ht="15" thickBot="1" x14ac:dyDescent="0.35">
      <c r="A263" s="97" t="s">
        <v>601</v>
      </c>
      <c r="B263" s="111">
        <v>0</v>
      </c>
      <c r="C263" s="99">
        <v>0</v>
      </c>
      <c r="D263" s="99">
        <v>0</v>
      </c>
      <c r="E263" s="111">
        <v>0</v>
      </c>
      <c r="F263" s="99">
        <v>0</v>
      </c>
      <c r="G263" s="111">
        <v>0</v>
      </c>
      <c r="H263" s="111">
        <v>0</v>
      </c>
      <c r="I263" s="99">
        <v>0</v>
      </c>
      <c r="J263" s="99">
        <v>0</v>
      </c>
      <c r="K263" s="99">
        <v>0</v>
      </c>
      <c r="Q263" s="97" t="s">
        <v>601</v>
      </c>
      <c r="R263" s="99">
        <v>0</v>
      </c>
      <c r="S263" s="99">
        <v>0</v>
      </c>
      <c r="T263" s="99">
        <v>0</v>
      </c>
      <c r="U263" s="99">
        <v>0</v>
      </c>
      <c r="V263" s="99">
        <v>66233.899999999994</v>
      </c>
      <c r="W263" s="99">
        <v>0</v>
      </c>
      <c r="X263" s="99">
        <v>0</v>
      </c>
      <c r="Y263" s="99">
        <v>0</v>
      </c>
      <c r="Z263" s="99">
        <v>0</v>
      </c>
      <c r="AA263" s="99">
        <v>11715</v>
      </c>
    </row>
    <row r="264" spans="1:34" ht="15" thickBot="1" x14ac:dyDescent="0.35">
      <c r="A264" s="97" t="s">
        <v>602</v>
      </c>
      <c r="B264" s="111">
        <v>0</v>
      </c>
      <c r="C264" s="99">
        <v>0</v>
      </c>
      <c r="D264" s="99">
        <v>0</v>
      </c>
      <c r="E264" s="111">
        <v>0</v>
      </c>
      <c r="F264" s="99">
        <v>0</v>
      </c>
      <c r="G264" s="111">
        <v>0</v>
      </c>
      <c r="H264" s="111">
        <v>0</v>
      </c>
      <c r="I264" s="99">
        <v>0</v>
      </c>
      <c r="J264" s="99">
        <v>0</v>
      </c>
      <c r="K264" s="99">
        <v>0</v>
      </c>
      <c r="Q264" s="97" t="s">
        <v>602</v>
      </c>
      <c r="R264" s="99">
        <v>0</v>
      </c>
      <c r="S264" s="99">
        <v>0</v>
      </c>
      <c r="T264" s="99">
        <v>0</v>
      </c>
      <c r="U264" s="99">
        <v>0</v>
      </c>
      <c r="V264" s="99">
        <v>66233.899999999994</v>
      </c>
      <c r="W264" s="99">
        <v>0</v>
      </c>
      <c r="X264" s="99">
        <v>0</v>
      </c>
      <c r="Y264" s="99">
        <v>0</v>
      </c>
      <c r="Z264" s="99">
        <v>0</v>
      </c>
      <c r="AA264" s="99">
        <v>11715</v>
      </c>
    </row>
    <row r="265" spans="1:34" ht="15" thickBot="1" x14ac:dyDescent="0.35">
      <c r="A265" s="97" t="s">
        <v>603</v>
      </c>
      <c r="B265" s="111">
        <v>0</v>
      </c>
      <c r="C265" s="99">
        <v>0</v>
      </c>
      <c r="D265" s="99">
        <v>0</v>
      </c>
      <c r="E265" s="111">
        <v>0</v>
      </c>
      <c r="F265" s="99">
        <v>0</v>
      </c>
      <c r="G265" s="111">
        <v>0</v>
      </c>
      <c r="H265" s="111">
        <v>0</v>
      </c>
      <c r="I265" s="99">
        <v>0</v>
      </c>
      <c r="J265" s="99">
        <v>0</v>
      </c>
      <c r="K265" s="99">
        <v>0</v>
      </c>
      <c r="Q265" s="97" t="s">
        <v>603</v>
      </c>
      <c r="R265" s="99">
        <v>0</v>
      </c>
      <c r="S265" s="99">
        <v>0</v>
      </c>
      <c r="T265" s="99">
        <v>0</v>
      </c>
      <c r="U265" s="99">
        <v>0</v>
      </c>
      <c r="V265" s="99">
        <v>66233.899999999994</v>
      </c>
      <c r="W265" s="99">
        <v>0</v>
      </c>
      <c r="X265" s="99">
        <v>0</v>
      </c>
      <c r="Y265" s="99">
        <v>0</v>
      </c>
      <c r="Z265" s="99">
        <v>0</v>
      </c>
      <c r="AA265" s="99">
        <v>11715</v>
      </c>
    </row>
    <row r="266" spans="1:34" ht="15" thickBot="1" x14ac:dyDescent="0.35">
      <c r="A266" s="97" t="s">
        <v>604</v>
      </c>
      <c r="B266" s="111">
        <v>0</v>
      </c>
      <c r="C266" s="99">
        <v>0</v>
      </c>
      <c r="D266" s="99">
        <v>0</v>
      </c>
      <c r="E266" s="111">
        <v>0</v>
      </c>
      <c r="F266" s="99">
        <v>0</v>
      </c>
      <c r="G266" s="111">
        <v>0</v>
      </c>
      <c r="H266" s="111">
        <v>0</v>
      </c>
      <c r="I266" s="99">
        <v>0</v>
      </c>
      <c r="J266" s="99">
        <v>0</v>
      </c>
      <c r="K266" s="99">
        <v>0</v>
      </c>
      <c r="Q266" s="97" t="s">
        <v>604</v>
      </c>
      <c r="R266" s="99">
        <v>0</v>
      </c>
      <c r="S266" s="99">
        <v>0</v>
      </c>
      <c r="T266" s="99">
        <v>0</v>
      </c>
      <c r="U266" s="99">
        <v>0</v>
      </c>
      <c r="V266" s="99">
        <v>0</v>
      </c>
      <c r="W266" s="99">
        <v>0</v>
      </c>
      <c r="X266" s="99">
        <v>0</v>
      </c>
      <c r="Y266" s="99">
        <v>0</v>
      </c>
      <c r="Z266" s="99">
        <v>0</v>
      </c>
      <c r="AA266" s="99">
        <v>11715</v>
      </c>
    </row>
    <row r="267" spans="1:34" ht="15" thickBot="1" x14ac:dyDescent="0.35">
      <c r="A267" s="97" t="s">
        <v>605</v>
      </c>
      <c r="B267" s="111">
        <v>0</v>
      </c>
      <c r="C267" s="99">
        <v>0</v>
      </c>
      <c r="D267" s="99">
        <v>0</v>
      </c>
      <c r="E267" s="111">
        <v>0</v>
      </c>
      <c r="F267" s="99">
        <v>0</v>
      </c>
      <c r="G267" s="111">
        <v>0</v>
      </c>
      <c r="H267" s="111">
        <v>0</v>
      </c>
      <c r="I267" s="99">
        <v>0</v>
      </c>
      <c r="J267" s="99">
        <v>0</v>
      </c>
      <c r="K267" s="99">
        <v>0</v>
      </c>
      <c r="Q267" s="97" t="s">
        <v>605</v>
      </c>
      <c r="R267" s="99">
        <v>0</v>
      </c>
      <c r="S267" s="99">
        <v>0</v>
      </c>
      <c r="T267" s="99">
        <v>0</v>
      </c>
      <c r="U267" s="99">
        <v>0</v>
      </c>
      <c r="V267" s="99">
        <v>0</v>
      </c>
      <c r="W267" s="99">
        <v>0</v>
      </c>
      <c r="X267" s="99">
        <v>0</v>
      </c>
      <c r="Y267" s="99">
        <v>0</v>
      </c>
      <c r="Z267" s="99">
        <v>0</v>
      </c>
      <c r="AA267" s="99">
        <v>11715</v>
      </c>
    </row>
    <row r="268" spans="1:34" ht="18.600000000000001" thickBot="1" x14ac:dyDescent="0.35">
      <c r="A268" s="93"/>
      <c r="M268" t="s">
        <v>908</v>
      </c>
      <c r="N268">
        <f>CORREL(M270:M318,L270:L318)</f>
        <v>0.8713922919939725</v>
      </c>
      <c r="Q268" s="93"/>
    </row>
    <row r="269" spans="1:34" ht="45.6" thickBot="1" x14ac:dyDescent="0.35">
      <c r="A269" s="97" t="s">
        <v>608</v>
      </c>
      <c r="B269" s="110" t="s">
        <v>508</v>
      </c>
      <c r="C269" s="97" t="s">
        <v>509</v>
      </c>
      <c r="D269" s="97" t="s">
        <v>510</v>
      </c>
      <c r="E269" s="110" t="s">
        <v>96</v>
      </c>
      <c r="F269" s="97" t="s">
        <v>84</v>
      </c>
      <c r="G269" s="110" t="s">
        <v>87</v>
      </c>
      <c r="H269" s="110" t="s">
        <v>128</v>
      </c>
      <c r="I269" s="97" t="s">
        <v>910</v>
      </c>
      <c r="J269" s="97" t="s">
        <v>194</v>
      </c>
      <c r="K269" s="97" t="s">
        <v>195</v>
      </c>
      <c r="L269" s="97" t="s">
        <v>712</v>
      </c>
      <c r="M269" s="97" t="s">
        <v>713</v>
      </c>
      <c r="N269" s="97" t="s">
        <v>611</v>
      </c>
      <c r="O269" s="97" t="s">
        <v>714</v>
      </c>
      <c r="Q269" s="97" t="s">
        <v>608</v>
      </c>
      <c r="R269" s="97" t="s">
        <v>508</v>
      </c>
      <c r="S269" s="97" t="s">
        <v>509</v>
      </c>
      <c r="T269" s="97" t="s">
        <v>510</v>
      </c>
      <c r="U269" s="97" t="s">
        <v>96</v>
      </c>
      <c r="V269" s="97" t="s">
        <v>84</v>
      </c>
      <c r="W269" s="97" t="s">
        <v>87</v>
      </c>
      <c r="X269" s="97" t="s">
        <v>128</v>
      </c>
      <c r="Y269" s="97" t="s">
        <v>910</v>
      </c>
      <c r="Z269" s="97" t="s">
        <v>194</v>
      </c>
      <c r="AA269" s="97" t="s">
        <v>195</v>
      </c>
      <c r="AB269" s="97" t="s">
        <v>712</v>
      </c>
      <c r="AC269" s="97" t="s">
        <v>713</v>
      </c>
      <c r="AD269" s="97" t="s">
        <v>611</v>
      </c>
      <c r="AE269" s="97" t="s">
        <v>714</v>
      </c>
      <c r="AG269" s="155" t="s">
        <v>1013</v>
      </c>
      <c r="AH269" s="97" t="s">
        <v>714</v>
      </c>
    </row>
    <row r="270" spans="1:34" ht="45.6" thickBot="1" x14ac:dyDescent="0.35">
      <c r="A270" s="98" t="s">
        <v>206</v>
      </c>
      <c r="B270" s="111">
        <v>0</v>
      </c>
      <c r="C270" s="99">
        <v>0</v>
      </c>
      <c r="D270" s="99">
        <v>0</v>
      </c>
      <c r="E270" s="111">
        <v>0</v>
      </c>
      <c r="F270" s="99">
        <v>29574.799999999999</v>
      </c>
      <c r="G270" s="111">
        <v>0</v>
      </c>
      <c r="H270" s="111">
        <v>0</v>
      </c>
      <c r="I270" s="99">
        <v>0</v>
      </c>
      <c r="J270" s="99">
        <v>0</v>
      </c>
      <c r="K270" s="99">
        <v>24961</v>
      </c>
      <c r="L270" s="99">
        <v>54535.7</v>
      </c>
      <c r="M270" s="99">
        <v>59365</v>
      </c>
      <c r="N270" s="99">
        <v>4829.3</v>
      </c>
      <c r="O270" s="99">
        <v>8.1300000000000008</v>
      </c>
      <c r="Q270" s="98" t="s">
        <v>206</v>
      </c>
      <c r="R270" s="99">
        <v>0</v>
      </c>
      <c r="S270" s="99">
        <v>66563.199999999997</v>
      </c>
      <c r="T270" s="99">
        <v>0</v>
      </c>
      <c r="U270" s="99">
        <v>119077.9</v>
      </c>
      <c r="V270" s="99">
        <v>66233.899999999994</v>
      </c>
      <c r="W270" s="99">
        <v>0</v>
      </c>
      <c r="X270" s="99">
        <v>671.7</v>
      </c>
      <c r="Y270" s="99">
        <v>0</v>
      </c>
      <c r="Z270" s="99">
        <v>0</v>
      </c>
      <c r="AA270" s="99">
        <v>11715</v>
      </c>
      <c r="AB270" s="99">
        <v>264261.59999999998</v>
      </c>
      <c r="AC270" s="99">
        <v>59365</v>
      </c>
      <c r="AD270" s="99">
        <v>-204896.6</v>
      </c>
      <c r="AE270" s="99">
        <v>-345.15</v>
      </c>
      <c r="AG270" t="str">
        <f>IF(AE270*AH270&gt;0,"invalid","valid")</f>
        <v>valid</v>
      </c>
      <c r="AH270" s="99">
        <v>8.1300000000000008</v>
      </c>
    </row>
    <row r="271" spans="1:34" ht="54.6" thickBot="1" x14ac:dyDescent="0.35">
      <c r="A271" s="98" t="s">
        <v>213</v>
      </c>
      <c r="B271" s="111">
        <v>0</v>
      </c>
      <c r="C271" s="99">
        <v>0</v>
      </c>
      <c r="D271" s="99">
        <v>0</v>
      </c>
      <c r="E271" s="111">
        <v>0</v>
      </c>
      <c r="F271" s="99">
        <v>29574.799999999999</v>
      </c>
      <c r="G271" s="111">
        <v>0</v>
      </c>
      <c r="H271" s="111">
        <v>0</v>
      </c>
      <c r="I271" s="99">
        <v>0</v>
      </c>
      <c r="J271" s="99">
        <v>0</v>
      </c>
      <c r="K271" s="99">
        <v>24961</v>
      </c>
      <c r="L271" s="99">
        <v>54535.7</v>
      </c>
      <c r="M271" s="99">
        <v>70338</v>
      </c>
      <c r="N271" s="99">
        <v>15802.3</v>
      </c>
      <c r="O271" s="99">
        <v>22.47</v>
      </c>
      <c r="Q271" s="98" t="s">
        <v>213</v>
      </c>
      <c r="R271" s="99">
        <v>0</v>
      </c>
      <c r="S271" s="99">
        <v>66563.199999999997</v>
      </c>
      <c r="T271" s="99">
        <v>0</v>
      </c>
      <c r="U271" s="99">
        <v>119077.9</v>
      </c>
      <c r="V271" s="99">
        <v>66233.899999999994</v>
      </c>
      <c r="W271" s="99">
        <v>0</v>
      </c>
      <c r="X271" s="99">
        <v>671.7</v>
      </c>
      <c r="Y271" s="99">
        <v>0</v>
      </c>
      <c r="Z271" s="99">
        <v>0</v>
      </c>
      <c r="AA271" s="99">
        <v>11715</v>
      </c>
      <c r="AB271" s="99">
        <v>264261.59999999998</v>
      </c>
      <c r="AC271" s="99">
        <v>70338</v>
      </c>
      <c r="AD271" s="99">
        <v>-193923.6</v>
      </c>
      <c r="AE271" s="99">
        <v>-275.7</v>
      </c>
      <c r="AG271" t="str">
        <f t="shared" ref="AG271:AG318" si="25">IF(AE271*AH271&gt;0,"invalid","valid")</f>
        <v>valid</v>
      </c>
      <c r="AH271" s="99">
        <v>22.47</v>
      </c>
    </row>
    <row r="272" spans="1:34" ht="45.6" thickBot="1" x14ac:dyDescent="0.35">
      <c r="A272" s="98" t="s">
        <v>215</v>
      </c>
      <c r="B272" s="111">
        <v>0</v>
      </c>
      <c r="C272" s="99">
        <v>0</v>
      </c>
      <c r="D272" s="99">
        <v>224.9</v>
      </c>
      <c r="E272" s="111">
        <v>0</v>
      </c>
      <c r="F272" s="99">
        <v>29574.799999999999</v>
      </c>
      <c r="G272" s="111">
        <v>0</v>
      </c>
      <c r="H272" s="111">
        <v>0</v>
      </c>
      <c r="I272" s="99">
        <v>0</v>
      </c>
      <c r="J272" s="99">
        <v>0</v>
      </c>
      <c r="K272" s="99">
        <v>24961</v>
      </c>
      <c r="L272" s="99">
        <v>54760.7</v>
      </c>
      <c r="M272" s="99">
        <v>68600</v>
      </c>
      <c r="N272" s="99">
        <v>13839.3</v>
      </c>
      <c r="O272" s="99">
        <v>20.170000000000002</v>
      </c>
      <c r="Q272" s="98" t="s">
        <v>215</v>
      </c>
      <c r="R272" s="99">
        <v>0</v>
      </c>
      <c r="S272" s="99">
        <v>66563.199999999997</v>
      </c>
      <c r="T272" s="99">
        <v>0</v>
      </c>
      <c r="U272" s="99">
        <v>0</v>
      </c>
      <c r="V272" s="99">
        <v>66233.899999999994</v>
      </c>
      <c r="W272" s="99">
        <v>0</v>
      </c>
      <c r="X272" s="99">
        <v>671.7</v>
      </c>
      <c r="Y272" s="99">
        <v>0</v>
      </c>
      <c r="Z272" s="99">
        <v>0</v>
      </c>
      <c r="AA272" s="99">
        <v>11715</v>
      </c>
      <c r="AB272" s="99">
        <v>145183.70000000001</v>
      </c>
      <c r="AC272" s="99">
        <v>68600</v>
      </c>
      <c r="AD272" s="99">
        <v>-76583.7</v>
      </c>
      <c r="AE272" s="99">
        <v>-111.64</v>
      </c>
      <c r="AG272" t="str">
        <f t="shared" si="25"/>
        <v>valid</v>
      </c>
      <c r="AH272" s="99">
        <v>20.170000000000002</v>
      </c>
    </row>
    <row r="273" spans="1:34" ht="54.6" thickBot="1" x14ac:dyDescent="0.35">
      <c r="A273" s="98" t="s">
        <v>217</v>
      </c>
      <c r="B273" s="111">
        <v>0</v>
      </c>
      <c r="C273" s="99">
        <v>33936.699999999997</v>
      </c>
      <c r="D273" s="99">
        <v>224.9</v>
      </c>
      <c r="E273" s="111">
        <v>0</v>
      </c>
      <c r="F273" s="99">
        <v>29574.799999999999</v>
      </c>
      <c r="G273" s="111">
        <v>0</v>
      </c>
      <c r="H273" s="111">
        <v>0</v>
      </c>
      <c r="I273" s="99">
        <v>0</v>
      </c>
      <c r="J273" s="99">
        <v>0</v>
      </c>
      <c r="K273" s="99">
        <v>24961</v>
      </c>
      <c r="L273" s="99">
        <v>88697.4</v>
      </c>
      <c r="M273" s="99">
        <v>70950</v>
      </c>
      <c r="N273" s="99">
        <v>-17747.400000000001</v>
      </c>
      <c r="O273" s="99">
        <v>-25.01</v>
      </c>
      <c r="Q273" s="98" t="s">
        <v>217</v>
      </c>
      <c r="R273" s="99">
        <v>0</v>
      </c>
      <c r="S273" s="99">
        <v>14177.1</v>
      </c>
      <c r="T273" s="99">
        <v>0</v>
      </c>
      <c r="U273" s="99">
        <v>0</v>
      </c>
      <c r="V273" s="99">
        <v>66233.899999999994</v>
      </c>
      <c r="W273" s="99">
        <v>0</v>
      </c>
      <c r="X273" s="99">
        <v>671.7</v>
      </c>
      <c r="Y273" s="99">
        <v>0</v>
      </c>
      <c r="Z273" s="99">
        <v>0</v>
      </c>
      <c r="AA273" s="99">
        <v>11715</v>
      </c>
      <c r="AB273" s="99">
        <v>92797.6</v>
      </c>
      <c r="AC273" s="99">
        <v>70950</v>
      </c>
      <c r="AD273" s="99">
        <v>-21847.599999999999</v>
      </c>
      <c r="AE273" s="99">
        <v>-30.79</v>
      </c>
      <c r="AG273" t="str">
        <f t="shared" si="25"/>
        <v>invalid</v>
      </c>
      <c r="AH273" s="99">
        <v>-25.01</v>
      </c>
    </row>
    <row r="274" spans="1:34" ht="54.6" thickBot="1" x14ac:dyDescent="0.35">
      <c r="A274" s="98" t="s">
        <v>218</v>
      </c>
      <c r="B274" s="111">
        <v>0</v>
      </c>
      <c r="C274" s="99">
        <v>33936.699999999997</v>
      </c>
      <c r="D274" s="99">
        <v>224.9</v>
      </c>
      <c r="E274" s="111">
        <v>0</v>
      </c>
      <c r="F274" s="99">
        <v>29574.799999999999</v>
      </c>
      <c r="G274" s="111">
        <v>0</v>
      </c>
      <c r="H274" s="111">
        <v>0</v>
      </c>
      <c r="I274" s="99">
        <v>0</v>
      </c>
      <c r="J274" s="99">
        <v>0</v>
      </c>
      <c r="K274" s="99">
        <v>24961</v>
      </c>
      <c r="L274" s="99">
        <v>88697.4</v>
      </c>
      <c r="M274" s="99">
        <v>59900</v>
      </c>
      <c r="N274" s="99">
        <v>-28797.4</v>
      </c>
      <c r="O274" s="99">
        <v>-48.08</v>
      </c>
      <c r="Q274" s="98" t="s">
        <v>218</v>
      </c>
      <c r="R274" s="99">
        <v>0</v>
      </c>
      <c r="S274" s="99">
        <v>14177.1</v>
      </c>
      <c r="T274" s="99">
        <v>0</v>
      </c>
      <c r="U274" s="99">
        <v>0</v>
      </c>
      <c r="V274" s="99">
        <v>66233.899999999994</v>
      </c>
      <c r="W274" s="99">
        <v>0</v>
      </c>
      <c r="X274" s="99">
        <v>671.7</v>
      </c>
      <c r="Y274" s="99">
        <v>0</v>
      </c>
      <c r="Z274" s="99">
        <v>0</v>
      </c>
      <c r="AA274" s="99">
        <v>11715</v>
      </c>
      <c r="AB274" s="99">
        <v>92797.6</v>
      </c>
      <c r="AC274" s="99">
        <v>59900</v>
      </c>
      <c r="AD274" s="99">
        <v>-32897.599999999999</v>
      </c>
      <c r="AE274" s="99">
        <v>-54.92</v>
      </c>
      <c r="AG274" t="str">
        <f t="shared" si="25"/>
        <v>invalid</v>
      </c>
      <c r="AH274" s="99">
        <v>-48.08</v>
      </c>
    </row>
    <row r="275" spans="1:34" ht="54.6" thickBot="1" x14ac:dyDescent="0.35">
      <c r="A275" s="98" t="s">
        <v>220</v>
      </c>
      <c r="B275" s="111">
        <v>0</v>
      </c>
      <c r="C275" s="99">
        <v>33936.699999999997</v>
      </c>
      <c r="D275" s="99">
        <v>224.9</v>
      </c>
      <c r="E275" s="111">
        <v>0</v>
      </c>
      <c r="F275" s="99">
        <v>29574.799999999999</v>
      </c>
      <c r="G275" s="111">
        <v>0</v>
      </c>
      <c r="H275" s="111">
        <v>0</v>
      </c>
      <c r="I275" s="99">
        <v>0</v>
      </c>
      <c r="J275" s="99">
        <v>0</v>
      </c>
      <c r="K275" s="99">
        <v>24961</v>
      </c>
      <c r="L275" s="99">
        <v>88697.4</v>
      </c>
      <c r="M275" s="99">
        <v>86800</v>
      </c>
      <c r="N275" s="99">
        <v>-1897.4</v>
      </c>
      <c r="O275" s="99">
        <v>-2.19</v>
      </c>
      <c r="Q275" s="98" t="s">
        <v>220</v>
      </c>
      <c r="R275" s="99">
        <v>0</v>
      </c>
      <c r="S275" s="99">
        <v>14177.1</v>
      </c>
      <c r="T275" s="99">
        <v>0</v>
      </c>
      <c r="U275" s="99">
        <v>119077.9</v>
      </c>
      <c r="V275" s="99">
        <v>66233.899999999994</v>
      </c>
      <c r="W275" s="99">
        <v>0</v>
      </c>
      <c r="X275" s="99">
        <v>671.7</v>
      </c>
      <c r="Y275" s="99">
        <v>0</v>
      </c>
      <c r="Z275" s="99">
        <v>0</v>
      </c>
      <c r="AA275" s="99">
        <v>11715</v>
      </c>
      <c r="AB275" s="99">
        <v>211875.5</v>
      </c>
      <c r="AC275" s="99">
        <v>86800</v>
      </c>
      <c r="AD275" s="99">
        <v>-125075.5</v>
      </c>
      <c r="AE275" s="99">
        <v>-144.1</v>
      </c>
      <c r="AG275" t="str">
        <f t="shared" si="25"/>
        <v>invalid</v>
      </c>
      <c r="AH275" s="99">
        <v>-2.19</v>
      </c>
    </row>
    <row r="276" spans="1:34" ht="54.6" thickBot="1" x14ac:dyDescent="0.35">
      <c r="A276" s="98" t="s">
        <v>221</v>
      </c>
      <c r="B276" s="111">
        <v>0</v>
      </c>
      <c r="C276" s="99">
        <v>33936.699999999997</v>
      </c>
      <c r="D276" s="99">
        <v>224.9</v>
      </c>
      <c r="E276" s="111">
        <v>0</v>
      </c>
      <c r="F276" s="99">
        <v>29574.799999999999</v>
      </c>
      <c r="G276" s="111">
        <v>0</v>
      </c>
      <c r="H276" s="111">
        <v>0</v>
      </c>
      <c r="I276" s="99">
        <v>0</v>
      </c>
      <c r="J276" s="99">
        <v>0</v>
      </c>
      <c r="K276" s="99">
        <v>24961</v>
      </c>
      <c r="L276" s="99">
        <v>88697.4</v>
      </c>
      <c r="M276" s="99">
        <v>94554</v>
      </c>
      <c r="N276" s="99">
        <v>5856.6</v>
      </c>
      <c r="O276" s="99">
        <v>6.19</v>
      </c>
      <c r="Q276" s="98" t="s">
        <v>221</v>
      </c>
      <c r="R276" s="99">
        <v>0</v>
      </c>
      <c r="S276" s="99">
        <v>14177.1</v>
      </c>
      <c r="T276" s="99">
        <v>0</v>
      </c>
      <c r="U276" s="99">
        <v>0</v>
      </c>
      <c r="V276" s="99">
        <v>66233.899999999994</v>
      </c>
      <c r="W276" s="99">
        <v>0</v>
      </c>
      <c r="X276" s="99">
        <v>671.7</v>
      </c>
      <c r="Y276" s="99">
        <v>0</v>
      </c>
      <c r="Z276" s="99">
        <v>0</v>
      </c>
      <c r="AA276" s="99">
        <v>11715</v>
      </c>
      <c r="AB276" s="99">
        <v>92797.6</v>
      </c>
      <c r="AC276" s="99">
        <v>94554</v>
      </c>
      <c r="AD276" s="99">
        <v>1756.4</v>
      </c>
      <c r="AE276" s="99">
        <v>1.86</v>
      </c>
      <c r="AG276" t="str">
        <f t="shared" si="25"/>
        <v>invalid</v>
      </c>
      <c r="AH276" s="99">
        <v>6.19</v>
      </c>
    </row>
    <row r="277" spans="1:34" ht="54.6" thickBot="1" x14ac:dyDescent="0.35">
      <c r="A277" s="98" t="s">
        <v>222</v>
      </c>
      <c r="B277" s="111">
        <v>0</v>
      </c>
      <c r="C277" s="99">
        <v>33936.699999999997</v>
      </c>
      <c r="D277" s="99">
        <v>224.9</v>
      </c>
      <c r="E277" s="111">
        <v>0</v>
      </c>
      <c r="F277" s="99">
        <v>29574.799999999999</v>
      </c>
      <c r="G277" s="111">
        <v>0</v>
      </c>
      <c r="H277" s="111">
        <v>0</v>
      </c>
      <c r="I277" s="99">
        <v>0</v>
      </c>
      <c r="J277" s="99">
        <v>0</v>
      </c>
      <c r="K277" s="99">
        <v>24961</v>
      </c>
      <c r="L277" s="99">
        <v>88697.4</v>
      </c>
      <c r="M277" s="99">
        <v>79494</v>
      </c>
      <c r="N277" s="99">
        <v>-9203.4</v>
      </c>
      <c r="O277" s="99">
        <v>-11.58</v>
      </c>
      <c r="Q277" s="98" t="s">
        <v>222</v>
      </c>
      <c r="R277" s="99">
        <v>0</v>
      </c>
      <c r="S277" s="99">
        <v>14177.1</v>
      </c>
      <c r="T277" s="99">
        <v>0</v>
      </c>
      <c r="U277" s="99">
        <v>0</v>
      </c>
      <c r="V277" s="99">
        <v>66233.899999999994</v>
      </c>
      <c r="W277" s="99">
        <v>0</v>
      </c>
      <c r="X277" s="99">
        <v>671.7</v>
      </c>
      <c r="Y277" s="99">
        <v>0</v>
      </c>
      <c r="Z277" s="99">
        <v>0</v>
      </c>
      <c r="AA277" s="99">
        <v>11715</v>
      </c>
      <c r="AB277" s="99">
        <v>92797.6</v>
      </c>
      <c r="AC277" s="99">
        <v>79494</v>
      </c>
      <c r="AD277" s="99">
        <v>-13303.6</v>
      </c>
      <c r="AE277" s="99">
        <v>-16.739999999999998</v>
      </c>
      <c r="AG277" t="str">
        <f t="shared" si="25"/>
        <v>invalid</v>
      </c>
      <c r="AH277" s="99">
        <v>-11.58</v>
      </c>
    </row>
    <row r="278" spans="1:34" ht="45.6" thickBot="1" x14ac:dyDescent="0.35">
      <c r="A278" s="98" t="s">
        <v>223</v>
      </c>
      <c r="B278" s="111">
        <v>0</v>
      </c>
      <c r="C278" s="99">
        <v>33936.699999999997</v>
      </c>
      <c r="D278" s="99">
        <v>224.9</v>
      </c>
      <c r="E278" s="111">
        <v>11310.5</v>
      </c>
      <c r="F278" s="99">
        <v>29574.799999999999</v>
      </c>
      <c r="G278" s="111">
        <v>0</v>
      </c>
      <c r="H278" s="111">
        <v>0</v>
      </c>
      <c r="I278" s="99">
        <v>0</v>
      </c>
      <c r="J278" s="99">
        <v>0</v>
      </c>
      <c r="K278" s="99">
        <v>24961</v>
      </c>
      <c r="L278" s="99">
        <v>100007.9</v>
      </c>
      <c r="M278" s="99">
        <v>86800</v>
      </c>
      <c r="N278" s="99">
        <v>-13207.9</v>
      </c>
      <c r="O278" s="99">
        <v>-15.22</v>
      </c>
      <c r="Q278" s="98" t="s">
        <v>223</v>
      </c>
      <c r="R278" s="99">
        <v>0</v>
      </c>
      <c r="S278" s="99">
        <v>14177.1</v>
      </c>
      <c r="T278" s="99">
        <v>0</v>
      </c>
      <c r="U278" s="99">
        <v>0</v>
      </c>
      <c r="V278" s="99">
        <v>66233.899999999994</v>
      </c>
      <c r="W278" s="99">
        <v>0</v>
      </c>
      <c r="X278" s="99">
        <v>671.7</v>
      </c>
      <c r="Y278" s="99">
        <v>0</v>
      </c>
      <c r="Z278" s="99">
        <v>0</v>
      </c>
      <c r="AA278" s="99">
        <v>11715</v>
      </c>
      <c r="AB278" s="99">
        <v>92797.6</v>
      </c>
      <c r="AC278" s="99">
        <v>86800</v>
      </c>
      <c r="AD278" s="99">
        <v>-5997.6</v>
      </c>
      <c r="AE278" s="99">
        <v>-6.91</v>
      </c>
      <c r="AG278" t="str">
        <f t="shared" si="25"/>
        <v>invalid</v>
      </c>
      <c r="AH278" s="99">
        <v>-15.22</v>
      </c>
    </row>
    <row r="279" spans="1:34" ht="45.6" thickBot="1" x14ac:dyDescent="0.35">
      <c r="A279" s="98" t="s">
        <v>224</v>
      </c>
      <c r="B279" s="111">
        <v>0</v>
      </c>
      <c r="C279" s="99">
        <v>33936.699999999997</v>
      </c>
      <c r="D279" s="99">
        <v>224.9</v>
      </c>
      <c r="E279" s="111">
        <v>0</v>
      </c>
      <c r="F279" s="99">
        <v>29574.799999999999</v>
      </c>
      <c r="G279" s="111">
        <v>0</v>
      </c>
      <c r="H279" s="111">
        <v>0</v>
      </c>
      <c r="I279" s="99">
        <v>0</v>
      </c>
      <c r="J279" s="99">
        <v>0</v>
      </c>
      <c r="K279" s="99">
        <v>24961</v>
      </c>
      <c r="L279" s="99">
        <v>88697.4</v>
      </c>
      <c r="M279" s="99">
        <v>86499</v>
      </c>
      <c r="N279" s="99">
        <v>-2198.4</v>
      </c>
      <c r="O279" s="99">
        <v>-2.54</v>
      </c>
      <c r="Q279" s="98" t="s">
        <v>224</v>
      </c>
      <c r="R279" s="99">
        <v>0</v>
      </c>
      <c r="S279" s="99">
        <v>14177.1</v>
      </c>
      <c r="T279" s="99">
        <v>0</v>
      </c>
      <c r="U279" s="99">
        <v>119077.9</v>
      </c>
      <c r="V279" s="99">
        <v>66233.899999999994</v>
      </c>
      <c r="W279" s="99">
        <v>0</v>
      </c>
      <c r="X279" s="99">
        <v>671.7</v>
      </c>
      <c r="Y279" s="99">
        <v>0</v>
      </c>
      <c r="Z279" s="99">
        <v>0</v>
      </c>
      <c r="AA279" s="99">
        <v>11715</v>
      </c>
      <c r="AB279" s="99">
        <v>211875.5</v>
      </c>
      <c r="AC279" s="99">
        <v>86499</v>
      </c>
      <c r="AD279" s="99">
        <v>-125376.5</v>
      </c>
      <c r="AE279" s="99">
        <v>-144.94999999999999</v>
      </c>
      <c r="AG279" t="str">
        <f t="shared" si="25"/>
        <v>invalid</v>
      </c>
      <c r="AH279" s="99">
        <v>-2.54</v>
      </c>
    </row>
    <row r="280" spans="1:34" ht="54.6" thickBot="1" x14ac:dyDescent="0.35">
      <c r="A280" s="98" t="s">
        <v>226</v>
      </c>
      <c r="B280" s="111">
        <v>0</v>
      </c>
      <c r="C280" s="99">
        <v>33936.699999999997</v>
      </c>
      <c r="D280" s="99">
        <v>224.9</v>
      </c>
      <c r="E280" s="111">
        <v>0</v>
      </c>
      <c r="F280" s="99">
        <v>29574.799999999999</v>
      </c>
      <c r="G280" s="111">
        <v>0</v>
      </c>
      <c r="H280" s="111">
        <v>0</v>
      </c>
      <c r="I280" s="99">
        <v>0</v>
      </c>
      <c r="J280" s="99">
        <v>0</v>
      </c>
      <c r="K280" s="99">
        <v>24961</v>
      </c>
      <c r="L280" s="99">
        <v>88697.4</v>
      </c>
      <c r="M280" s="99">
        <v>88050</v>
      </c>
      <c r="N280" s="99">
        <v>-647.4</v>
      </c>
      <c r="O280" s="99">
        <v>-0.74</v>
      </c>
      <c r="Q280" s="98" t="s">
        <v>226</v>
      </c>
      <c r="R280" s="99">
        <v>0</v>
      </c>
      <c r="S280" s="99">
        <v>14177.1</v>
      </c>
      <c r="T280" s="99">
        <v>0</v>
      </c>
      <c r="U280" s="99">
        <v>119077.9</v>
      </c>
      <c r="V280" s="99">
        <v>66233.899999999994</v>
      </c>
      <c r="W280" s="99">
        <v>0</v>
      </c>
      <c r="X280" s="99">
        <v>671.7</v>
      </c>
      <c r="Y280" s="99">
        <v>0</v>
      </c>
      <c r="Z280" s="99">
        <v>0</v>
      </c>
      <c r="AA280" s="99">
        <v>11715</v>
      </c>
      <c r="AB280" s="99">
        <v>211875.5</v>
      </c>
      <c r="AC280" s="99">
        <v>88050</v>
      </c>
      <c r="AD280" s="99">
        <v>-123825.5</v>
      </c>
      <c r="AE280" s="99">
        <v>-140.63</v>
      </c>
      <c r="AG280" t="str">
        <f t="shared" si="25"/>
        <v>invalid</v>
      </c>
      <c r="AH280" s="99">
        <v>-0.74</v>
      </c>
    </row>
    <row r="281" spans="1:34" ht="63.6" thickBot="1" x14ac:dyDescent="0.35">
      <c r="A281" s="98" t="s">
        <v>228</v>
      </c>
      <c r="B281" s="111">
        <v>0</v>
      </c>
      <c r="C281" s="99">
        <v>75327</v>
      </c>
      <c r="D281" s="99">
        <v>224.9</v>
      </c>
      <c r="E281" s="111">
        <v>11310.5</v>
      </c>
      <c r="F281" s="99">
        <v>29574.799999999999</v>
      </c>
      <c r="G281" s="111">
        <v>0</v>
      </c>
      <c r="H281" s="111">
        <v>0</v>
      </c>
      <c r="I281" s="99">
        <v>0</v>
      </c>
      <c r="J281" s="99">
        <v>0</v>
      </c>
      <c r="K281" s="99">
        <v>24961</v>
      </c>
      <c r="L281" s="99">
        <v>141398.20000000001</v>
      </c>
      <c r="M281" s="99">
        <v>116295</v>
      </c>
      <c r="N281" s="99">
        <v>-25103.200000000001</v>
      </c>
      <c r="O281" s="99">
        <v>-21.59</v>
      </c>
      <c r="Q281" s="98" t="s">
        <v>228</v>
      </c>
      <c r="R281" s="99">
        <v>0</v>
      </c>
      <c r="S281" s="99">
        <v>0</v>
      </c>
      <c r="T281" s="99">
        <v>0</v>
      </c>
      <c r="U281" s="99">
        <v>0</v>
      </c>
      <c r="V281" s="99">
        <v>66233.899999999994</v>
      </c>
      <c r="W281" s="99">
        <v>0</v>
      </c>
      <c r="X281" s="99">
        <v>671.7</v>
      </c>
      <c r="Y281" s="99">
        <v>0</v>
      </c>
      <c r="Z281" s="99">
        <v>0</v>
      </c>
      <c r="AA281" s="99">
        <v>11715</v>
      </c>
      <c r="AB281" s="99">
        <v>78620.5</v>
      </c>
      <c r="AC281" s="99">
        <v>116295</v>
      </c>
      <c r="AD281" s="99">
        <v>37674.5</v>
      </c>
      <c r="AE281" s="99">
        <v>32.4</v>
      </c>
      <c r="AG281" t="str">
        <f t="shared" si="25"/>
        <v>valid</v>
      </c>
      <c r="AH281" s="99">
        <v>-21.59</v>
      </c>
    </row>
    <row r="282" spans="1:34" ht="54.6" thickBot="1" x14ac:dyDescent="0.35">
      <c r="A282" s="98" t="s">
        <v>229</v>
      </c>
      <c r="B282" s="111">
        <v>0</v>
      </c>
      <c r="C282" s="99">
        <v>33936.699999999997</v>
      </c>
      <c r="D282" s="99">
        <v>224.9</v>
      </c>
      <c r="E282" s="111">
        <v>0</v>
      </c>
      <c r="F282" s="99">
        <v>29574.799999999999</v>
      </c>
      <c r="G282" s="111">
        <v>0</v>
      </c>
      <c r="H282" s="111">
        <v>0</v>
      </c>
      <c r="I282" s="99">
        <v>0</v>
      </c>
      <c r="J282" s="99">
        <v>0</v>
      </c>
      <c r="K282" s="99">
        <v>24961</v>
      </c>
      <c r="L282" s="99">
        <v>88697.4</v>
      </c>
      <c r="M282" s="99">
        <v>113265</v>
      </c>
      <c r="N282" s="99">
        <v>24567.599999999999</v>
      </c>
      <c r="O282" s="99">
        <v>21.69</v>
      </c>
      <c r="Q282" s="98" t="s">
        <v>229</v>
      </c>
      <c r="R282" s="99">
        <v>0</v>
      </c>
      <c r="S282" s="99">
        <v>14177.1</v>
      </c>
      <c r="T282" s="99">
        <v>0</v>
      </c>
      <c r="U282" s="99">
        <v>119077.9</v>
      </c>
      <c r="V282" s="99">
        <v>66233.899999999994</v>
      </c>
      <c r="W282" s="99">
        <v>0</v>
      </c>
      <c r="X282" s="99">
        <v>671.7</v>
      </c>
      <c r="Y282" s="99">
        <v>0</v>
      </c>
      <c r="Z282" s="99">
        <v>0</v>
      </c>
      <c r="AA282" s="99">
        <v>11715</v>
      </c>
      <c r="AB282" s="99">
        <v>211875.5</v>
      </c>
      <c r="AC282" s="99">
        <v>113265</v>
      </c>
      <c r="AD282" s="99">
        <v>-98610.5</v>
      </c>
      <c r="AE282" s="99">
        <v>-87.06</v>
      </c>
      <c r="AG282" t="str">
        <f t="shared" si="25"/>
        <v>valid</v>
      </c>
      <c r="AH282" s="99">
        <v>21.69</v>
      </c>
    </row>
    <row r="283" spans="1:34" ht="63.6" thickBot="1" x14ac:dyDescent="0.35">
      <c r="A283" s="98" t="s">
        <v>230</v>
      </c>
      <c r="B283" s="111">
        <v>0</v>
      </c>
      <c r="C283" s="99">
        <v>33936.699999999997</v>
      </c>
      <c r="D283" s="99">
        <v>224.9</v>
      </c>
      <c r="E283" s="111">
        <v>11310.5</v>
      </c>
      <c r="F283" s="99">
        <v>29574.799999999999</v>
      </c>
      <c r="G283" s="111">
        <v>0</v>
      </c>
      <c r="H283" s="111">
        <v>10341.4</v>
      </c>
      <c r="I283" s="99">
        <v>0</v>
      </c>
      <c r="J283" s="99">
        <v>0</v>
      </c>
      <c r="K283" s="99">
        <v>24961</v>
      </c>
      <c r="L283" s="99">
        <v>110349.3</v>
      </c>
      <c r="M283" s="99">
        <v>111395</v>
      </c>
      <c r="N283" s="99">
        <v>1045.7</v>
      </c>
      <c r="O283" s="99">
        <v>0.94</v>
      </c>
      <c r="Q283" s="98" t="s">
        <v>230</v>
      </c>
      <c r="R283" s="99">
        <v>0</v>
      </c>
      <c r="S283" s="99">
        <v>14177.1</v>
      </c>
      <c r="T283" s="99">
        <v>0</v>
      </c>
      <c r="U283" s="99">
        <v>0</v>
      </c>
      <c r="V283" s="99">
        <v>66233.899999999994</v>
      </c>
      <c r="W283" s="99">
        <v>0</v>
      </c>
      <c r="X283" s="99">
        <v>0</v>
      </c>
      <c r="Y283" s="99">
        <v>0</v>
      </c>
      <c r="Z283" s="99">
        <v>0</v>
      </c>
      <c r="AA283" s="99">
        <v>11715</v>
      </c>
      <c r="AB283" s="99">
        <v>92125.9</v>
      </c>
      <c r="AC283" s="99">
        <v>111395</v>
      </c>
      <c r="AD283" s="99">
        <v>19269.099999999999</v>
      </c>
      <c r="AE283" s="99">
        <v>17.3</v>
      </c>
      <c r="AG283" t="str">
        <f t="shared" si="25"/>
        <v>invalid</v>
      </c>
      <c r="AH283" s="99">
        <v>0.94</v>
      </c>
    </row>
    <row r="284" spans="1:34" ht="54.6" thickBot="1" x14ac:dyDescent="0.35">
      <c r="A284" s="98" t="s">
        <v>231</v>
      </c>
      <c r="B284" s="111">
        <v>0</v>
      </c>
      <c r="C284" s="99">
        <v>75327</v>
      </c>
      <c r="D284" s="99">
        <v>224.9</v>
      </c>
      <c r="E284" s="111">
        <v>11310.5</v>
      </c>
      <c r="F284" s="99">
        <v>29574.799999999999</v>
      </c>
      <c r="G284" s="111">
        <v>0</v>
      </c>
      <c r="H284" s="111">
        <v>0</v>
      </c>
      <c r="I284" s="99">
        <v>0</v>
      </c>
      <c r="J284" s="99">
        <v>0</v>
      </c>
      <c r="K284" s="99">
        <v>24961</v>
      </c>
      <c r="L284" s="99">
        <v>141398.20000000001</v>
      </c>
      <c r="M284" s="99">
        <v>116800</v>
      </c>
      <c r="N284" s="99">
        <v>-24598.2</v>
      </c>
      <c r="O284" s="99">
        <v>-21.06</v>
      </c>
      <c r="Q284" s="98" t="s">
        <v>231</v>
      </c>
      <c r="R284" s="99">
        <v>0</v>
      </c>
      <c r="S284" s="99">
        <v>0</v>
      </c>
      <c r="T284" s="99">
        <v>0</v>
      </c>
      <c r="U284" s="99">
        <v>0</v>
      </c>
      <c r="V284" s="99">
        <v>66233.899999999994</v>
      </c>
      <c r="W284" s="99">
        <v>0</v>
      </c>
      <c r="X284" s="99">
        <v>671.7</v>
      </c>
      <c r="Y284" s="99">
        <v>0</v>
      </c>
      <c r="Z284" s="99">
        <v>0</v>
      </c>
      <c r="AA284" s="99">
        <v>11715</v>
      </c>
      <c r="AB284" s="99">
        <v>78620.5</v>
      </c>
      <c r="AC284" s="99">
        <v>116800</v>
      </c>
      <c r="AD284" s="99">
        <v>38179.5</v>
      </c>
      <c r="AE284" s="99">
        <v>32.69</v>
      </c>
      <c r="AG284" t="str">
        <f t="shared" si="25"/>
        <v>valid</v>
      </c>
      <c r="AH284" s="99">
        <v>-21.06</v>
      </c>
    </row>
    <row r="285" spans="1:34" ht="54.6" thickBot="1" x14ac:dyDescent="0.35">
      <c r="A285" s="98" t="s">
        <v>232</v>
      </c>
      <c r="B285" s="111">
        <v>0</v>
      </c>
      <c r="C285" s="99">
        <v>75327</v>
      </c>
      <c r="D285" s="99">
        <v>12397.5</v>
      </c>
      <c r="E285" s="111">
        <v>11310.5</v>
      </c>
      <c r="F285" s="99">
        <v>29574.799999999999</v>
      </c>
      <c r="G285" s="111">
        <v>0</v>
      </c>
      <c r="H285" s="111">
        <v>0</v>
      </c>
      <c r="I285" s="99">
        <v>0</v>
      </c>
      <c r="J285" s="99">
        <v>0</v>
      </c>
      <c r="K285" s="99">
        <v>24961</v>
      </c>
      <c r="L285" s="99">
        <v>153570.70000000001</v>
      </c>
      <c r="M285" s="99">
        <v>115750</v>
      </c>
      <c r="N285" s="99">
        <v>-37820.699999999997</v>
      </c>
      <c r="O285" s="99">
        <v>-32.67</v>
      </c>
      <c r="Q285" s="98" t="s">
        <v>232</v>
      </c>
      <c r="R285" s="99">
        <v>0</v>
      </c>
      <c r="S285" s="99">
        <v>0</v>
      </c>
      <c r="T285" s="99">
        <v>0</v>
      </c>
      <c r="U285" s="99">
        <v>0</v>
      </c>
      <c r="V285" s="99">
        <v>66233.899999999994</v>
      </c>
      <c r="W285" s="99">
        <v>0</v>
      </c>
      <c r="X285" s="99">
        <v>671.7</v>
      </c>
      <c r="Y285" s="99">
        <v>0</v>
      </c>
      <c r="Z285" s="99">
        <v>0</v>
      </c>
      <c r="AA285" s="99">
        <v>11715</v>
      </c>
      <c r="AB285" s="99">
        <v>78620.5</v>
      </c>
      <c r="AC285" s="99">
        <v>115750</v>
      </c>
      <c r="AD285" s="99">
        <v>37129.5</v>
      </c>
      <c r="AE285" s="99">
        <v>32.08</v>
      </c>
      <c r="AG285" t="str">
        <f t="shared" si="25"/>
        <v>valid</v>
      </c>
      <c r="AH285" s="99">
        <v>-32.67</v>
      </c>
    </row>
    <row r="286" spans="1:34" ht="54.6" thickBot="1" x14ac:dyDescent="0.35">
      <c r="A286" s="98" t="s">
        <v>233</v>
      </c>
      <c r="B286" s="111">
        <v>0</v>
      </c>
      <c r="C286" s="99">
        <v>33936.699999999997</v>
      </c>
      <c r="D286" s="99">
        <v>224.9</v>
      </c>
      <c r="E286" s="111">
        <v>0</v>
      </c>
      <c r="F286" s="99">
        <v>29574.799999999999</v>
      </c>
      <c r="G286" s="111">
        <v>0</v>
      </c>
      <c r="H286" s="111">
        <v>10341.4</v>
      </c>
      <c r="I286" s="99">
        <v>0</v>
      </c>
      <c r="J286" s="99">
        <v>0</v>
      </c>
      <c r="K286" s="99">
        <v>24961</v>
      </c>
      <c r="L286" s="99">
        <v>99038.7</v>
      </c>
      <c r="M286" s="99">
        <v>110610</v>
      </c>
      <c r="N286" s="99">
        <v>11571.3</v>
      </c>
      <c r="O286" s="99">
        <v>10.46</v>
      </c>
      <c r="Q286" s="98" t="s">
        <v>233</v>
      </c>
      <c r="R286" s="99">
        <v>0</v>
      </c>
      <c r="S286" s="99">
        <v>14177.1</v>
      </c>
      <c r="T286" s="99">
        <v>0</v>
      </c>
      <c r="U286" s="99">
        <v>0</v>
      </c>
      <c r="V286" s="99">
        <v>66233.899999999994</v>
      </c>
      <c r="W286" s="99">
        <v>0</v>
      </c>
      <c r="X286" s="99">
        <v>0</v>
      </c>
      <c r="Y286" s="99">
        <v>0</v>
      </c>
      <c r="Z286" s="99">
        <v>0</v>
      </c>
      <c r="AA286" s="99">
        <v>11715</v>
      </c>
      <c r="AB286" s="99">
        <v>92125.9</v>
      </c>
      <c r="AC286" s="99">
        <v>110610</v>
      </c>
      <c r="AD286" s="99">
        <v>18484.099999999999</v>
      </c>
      <c r="AE286" s="99">
        <v>16.71</v>
      </c>
      <c r="AG286" t="str">
        <f t="shared" si="25"/>
        <v>invalid</v>
      </c>
      <c r="AH286" s="99">
        <v>10.46</v>
      </c>
    </row>
    <row r="287" spans="1:34" ht="63.6" thickBot="1" x14ac:dyDescent="0.35">
      <c r="A287" s="98" t="s">
        <v>234</v>
      </c>
      <c r="B287" s="111">
        <v>0</v>
      </c>
      <c r="C287" s="99">
        <v>75327</v>
      </c>
      <c r="D287" s="99">
        <v>12397.5</v>
      </c>
      <c r="E287" s="111">
        <v>11310.5</v>
      </c>
      <c r="F287" s="99">
        <v>29574.799999999999</v>
      </c>
      <c r="G287" s="111">
        <v>0</v>
      </c>
      <c r="H287" s="111">
        <v>0</v>
      </c>
      <c r="I287" s="99">
        <v>0</v>
      </c>
      <c r="J287" s="99">
        <v>0</v>
      </c>
      <c r="K287" s="99">
        <v>24961</v>
      </c>
      <c r="L287" s="99">
        <v>153570.70000000001</v>
      </c>
      <c r="M287" s="99">
        <v>147361</v>
      </c>
      <c r="N287" s="99">
        <v>-6209.7</v>
      </c>
      <c r="O287" s="99">
        <v>-4.21</v>
      </c>
      <c r="Q287" s="98" t="s">
        <v>234</v>
      </c>
      <c r="R287" s="99">
        <v>0</v>
      </c>
      <c r="S287" s="99">
        <v>0</v>
      </c>
      <c r="T287" s="99">
        <v>0</v>
      </c>
      <c r="U287" s="99">
        <v>0</v>
      </c>
      <c r="V287" s="99">
        <v>66233.899999999994</v>
      </c>
      <c r="W287" s="99">
        <v>0</v>
      </c>
      <c r="X287" s="99">
        <v>671.7</v>
      </c>
      <c r="Y287" s="99">
        <v>0</v>
      </c>
      <c r="Z287" s="99">
        <v>0</v>
      </c>
      <c r="AA287" s="99">
        <v>11715</v>
      </c>
      <c r="AB287" s="99">
        <v>78620.5</v>
      </c>
      <c r="AC287" s="99">
        <v>147361</v>
      </c>
      <c r="AD287" s="99">
        <v>68740.5</v>
      </c>
      <c r="AE287" s="99">
        <v>46.65</v>
      </c>
      <c r="AG287" t="str">
        <f t="shared" si="25"/>
        <v>valid</v>
      </c>
      <c r="AH287" s="99">
        <v>-4.21</v>
      </c>
    </row>
    <row r="288" spans="1:34" ht="63.6" thickBot="1" x14ac:dyDescent="0.35">
      <c r="A288" s="98" t="s">
        <v>235</v>
      </c>
      <c r="B288" s="111">
        <v>0</v>
      </c>
      <c r="C288" s="99">
        <v>33936.699999999997</v>
      </c>
      <c r="D288" s="99">
        <v>224.9</v>
      </c>
      <c r="E288" s="111">
        <v>0</v>
      </c>
      <c r="F288" s="99">
        <v>29574.799999999999</v>
      </c>
      <c r="G288" s="111">
        <v>0</v>
      </c>
      <c r="H288" s="111">
        <v>10341.4</v>
      </c>
      <c r="I288" s="99">
        <v>0</v>
      </c>
      <c r="J288" s="99">
        <v>0</v>
      </c>
      <c r="K288" s="99">
        <v>24961</v>
      </c>
      <c r="L288" s="99">
        <v>99038.7</v>
      </c>
      <c r="M288" s="99">
        <v>151050</v>
      </c>
      <c r="N288" s="99">
        <v>52011.3</v>
      </c>
      <c r="O288" s="99">
        <v>34.43</v>
      </c>
      <c r="Q288" s="98" t="s">
        <v>235</v>
      </c>
      <c r="R288" s="99">
        <v>0</v>
      </c>
      <c r="S288" s="99">
        <v>14177.1</v>
      </c>
      <c r="T288" s="99">
        <v>0</v>
      </c>
      <c r="U288" s="99">
        <v>0</v>
      </c>
      <c r="V288" s="99">
        <v>66233.899999999994</v>
      </c>
      <c r="W288" s="99">
        <v>0</v>
      </c>
      <c r="X288" s="99">
        <v>0</v>
      </c>
      <c r="Y288" s="99">
        <v>0</v>
      </c>
      <c r="Z288" s="99">
        <v>0</v>
      </c>
      <c r="AA288" s="99">
        <v>11715</v>
      </c>
      <c r="AB288" s="99">
        <v>92125.9</v>
      </c>
      <c r="AC288" s="99">
        <v>151050</v>
      </c>
      <c r="AD288" s="99">
        <v>58924.1</v>
      </c>
      <c r="AE288" s="99">
        <v>39.01</v>
      </c>
      <c r="AG288" t="str">
        <f t="shared" si="25"/>
        <v>invalid</v>
      </c>
      <c r="AH288" s="99">
        <v>34.43</v>
      </c>
    </row>
    <row r="289" spans="1:34" ht="54.6" thickBot="1" x14ac:dyDescent="0.35">
      <c r="A289" s="98" t="s">
        <v>236</v>
      </c>
      <c r="B289" s="111">
        <v>0</v>
      </c>
      <c r="C289" s="99">
        <v>75327</v>
      </c>
      <c r="D289" s="99">
        <v>12397.5</v>
      </c>
      <c r="E289" s="111">
        <v>11310.5</v>
      </c>
      <c r="F289" s="99">
        <v>29574.799999999999</v>
      </c>
      <c r="G289" s="111">
        <v>0</v>
      </c>
      <c r="H289" s="111">
        <v>0</v>
      </c>
      <c r="I289" s="99">
        <v>0</v>
      </c>
      <c r="J289" s="99">
        <v>0</v>
      </c>
      <c r="K289" s="99">
        <v>24961</v>
      </c>
      <c r="L289" s="99">
        <v>153570.70000000001</v>
      </c>
      <c r="M289" s="99">
        <v>117969</v>
      </c>
      <c r="N289" s="99">
        <v>-35601.699999999997</v>
      </c>
      <c r="O289" s="99">
        <v>-30.18</v>
      </c>
      <c r="Q289" s="98" t="s">
        <v>236</v>
      </c>
      <c r="R289" s="99">
        <v>0</v>
      </c>
      <c r="S289" s="99">
        <v>0</v>
      </c>
      <c r="T289" s="99">
        <v>0</v>
      </c>
      <c r="U289" s="99">
        <v>0</v>
      </c>
      <c r="V289" s="99">
        <v>66233.899999999994</v>
      </c>
      <c r="W289" s="99">
        <v>0</v>
      </c>
      <c r="X289" s="99">
        <v>671.7</v>
      </c>
      <c r="Y289" s="99">
        <v>0</v>
      </c>
      <c r="Z289" s="99">
        <v>0</v>
      </c>
      <c r="AA289" s="99">
        <v>11715</v>
      </c>
      <c r="AB289" s="99">
        <v>78620.5</v>
      </c>
      <c r="AC289" s="99">
        <v>117969</v>
      </c>
      <c r="AD289" s="99">
        <v>39348.5</v>
      </c>
      <c r="AE289" s="99">
        <v>33.35</v>
      </c>
      <c r="AG289" t="str">
        <f t="shared" si="25"/>
        <v>valid</v>
      </c>
      <c r="AH289" s="99">
        <v>-30.18</v>
      </c>
    </row>
    <row r="290" spans="1:34" ht="54.6" thickBot="1" x14ac:dyDescent="0.35">
      <c r="A290" s="98" t="s">
        <v>237</v>
      </c>
      <c r="B290" s="111">
        <v>0</v>
      </c>
      <c r="C290" s="99">
        <v>75327</v>
      </c>
      <c r="D290" s="99">
        <v>12397.5</v>
      </c>
      <c r="E290" s="111">
        <v>11310.5</v>
      </c>
      <c r="F290" s="99">
        <v>29574.799999999999</v>
      </c>
      <c r="G290" s="111">
        <v>0</v>
      </c>
      <c r="H290" s="111">
        <v>0</v>
      </c>
      <c r="I290" s="99">
        <v>0</v>
      </c>
      <c r="J290" s="99">
        <v>0</v>
      </c>
      <c r="K290" s="99">
        <v>24961</v>
      </c>
      <c r="L290" s="99">
        <v>153570.70000000001</v>
      </c>
      <c r="M290" s="99">
        <v>153400</v>
      </c>
      <c r="N290" s="99">
        <v>-170.7</v>
      </c>
      <c r="O290" s="99">
        <v>-0.11</v>
      </c>
      <c r="Q290" s="98" t="s">
        <v>237</v>
      </c>
      <c r="R290" s="99">
        <v>0</v>
      </c>
      <c r="S290" s="99">
        <v>0</v>
      </c>
      <c r="T290" s="99">
        <v>0</v>
      </c>
      <c r="U290" s="99">
        <v>0</v>
      </c>
      <c r="V290" s="99">
        <v>66233.899999999994</v>
      </c>
      <c r="W290" s="99">
        <v>0</v>
      </c>
      <c r="X290" s="99">
        <v>671.7</v>
      </c>
      <c r="Y290" s="99">
        <v>0</v>
      </c>
      <c r="Z290" s="99">
        <v>0</v>
      </c>
      <c r="AA290" s="99">
        <v>11715</v>
      </c>
      <c r="AB290" s="99">
        <v>78620.5</v>
      </c>
      <c r="AC290" s="99">
        <v>153400</v>
      </c>
      <c r="AD290" s="99">
        <v>74779.5</v>
      </c>
      <c r="AE290" s="99">
        <v>48.75</v>
      </c>
      <c r="AG290" t="str">
        <f t="shared" si="25"/>
        <v>valid</v>
      </c>
      <c r="AH290" s="99">
        <v>-0.11</v>
      </c>
    </row>
    <row r="291" spans="1:34" ht="45.6" thickBot="1" x14ac:dyDescent="0.35">
      <c r="A291" s="98" t="s">
        <v>239</v>
      </c>
      <c r="B291" s="111">
        <v>0</v>
      </c>
      <c r="C291" s="99">
        <v>33936.699999999997</v>
      </c>
      <c r="D291" s="99">
        <v>224.9</v>
      </c>
      <c r="E291" s="111">
        <v>0</v>
      </c>
      <c r="F291" s="99">
        <v>29574.799999999999</v>
      </c>
      <c r="G291" s="111">
        <v>0</v>
      </c>
      <c r="H291" s="111">
        <v>0</v>
      </c>
      <c r="I291" s="99">
        <v>0</v>
      </c>
      <c r="J291" s="99">
        <v>46290.400000000001</v>
      </c>
      <c r="K291" s="99">
        <v>32925.9</v>
      </c>
      <c r="L291" s="99">
        <v>142952.70000000001</v>
      </c>
      <c r="M291" s="99">
        <v>169993</v>
      </c>
      <c r="N291" s="99">
        <v>27040.3</v>
      </c>
      <c r="O291" s="99">
        <v>15.91</v>
      </c>
      <c r="Q291" s="98" t="s">
        <v>239</v>
      </c>
      <c r="R291" s="99">
        <v>0</v>
      </c>
      <c r="S291" s="99">
        <v>14177.1</v>
      </c>
      <c r="T291" s="99">
        <v>0</v>
      </c>
      <c r="U291" s="99">
        <v>119077.9</v>
      </c>
      <c r="V291" s="99">
        <v>66233.899999999994</v>
      </c>
      <c r="W291" s="99">
        <v>0</v>
      </c>
      <c r="X291" s="99">
        <v>671.7</v>
      </c>
      <c r="Y291" s="99">
        <v>0</v>
      </c>
      <c r="Z291" s="99">
        <v>0</v>
      </c>
      <c r="AA291" s="99">
        <v>11715</v>
      </c>
      <c r="AB291" s="99">
        <v>211875.5</v>
      </c>
      <c r="AC291" s="99">
        <v>169993</v>
      </c>
      <c r="AD291" s="99">
        <v>-41882.5</v>
      </c>
      <c r="AE291" s="99">
        <v>-24.64</v>
      </c>
      <c r="AG291" t="str">
        <f t="shared" si="25"/>
        <v>valid</v>
      </c>
      <c r="AH291" s="99">
        <v>15.91</v>
      </c>
    </row>
    <row r="292" spans="1:34" ht="54.6" thickBot="1" x14ac:dyDescent="0.35">
      <c r="A292" s="98" t="s">
        <v>240</v>
      </c>
      <c r="B292" s="111">
        <v>0</v>
      </c>
      <c r="C292" s="99">
        <v>33936.699999999997</v>
      </c>
      <c r="D292" s="99">
        <v>224.9</v>
      </c>
      <c r="E292" s="111">
        <v>0</v>
      </c>
      <c r="F292" s="99">
        <v>29574.799999999999</v>
      </c>
      <c r="G292" s="111">
        <v>0</v>
      </c>
      <c r="H292" s="111">
        <v>0</v>
      </c>
      <c r="I292" s="99">
        <v>0</v>
      </c>
      <c r="J292" s="99">
        <v>0</v>
      </c>
      <c r="K292" s="99">
        <v>24961</v>
      </c>
      <c r="L292" s="99">
        <v>88697.4</v>
      </c>
      <c r="M292" s="99">
        <v>146790</v>
      </c>
      <c r="N292" s="99">
        <v>58092.6</v>
      </c>
      <c r="O292" s="99">
        <v>39.58</v>
      </c>
      <c r="Q292" s="98" t="s">
        <v>240</v>
      </c>
      <c r="R292" s="99">
        <v>0</v>
      </c>
      <c r="S292" s="99">
        <v>14177.1</v>
      </c>
      <c r="T292" s="99">
        <v>0</v>
      </c>
      <c r="U292" s="99">
        <v>119077.9</v>
      </c>
      <c r="V292" s="99">
        <v>66233.899999999994</v>
      </c>
      <c r="W292" s="99">
        <v>0</v>
      </c>
      <c r="X292" s="99">
        <v>671.7</v>
      </c>
      <c r="Y292" s="99">
        <v>0</v>
      </c>
      <c r="Z292" s="99">
        <v>0</v>
      </c>
      <c r="AA292" s="99">
        <v>11715</v>
      </c>
      <c r="AB292" s="99">
        <v>211875.5</v>
      </c>
      <c r="AC292" s="99">
        <v>146790</v>
      </c>
      <c r="AD292" s="99">
        <v>-65085.5</v>
      </c>
      <c r="AE292" s="99">
        <v>-44.34</v>
      </c>
      <c r="AG292" t="str">
        <f t="shared" si="25"/>
        <v>valid</v>
      </c>
      <c r="AH292" s="99">
        <v>39.58</v>
      </c>
    </row>
    <row r="293" spans="1:34" ht="72.599999999999994" thickBot="1" x14ac:dyDescent="0.35">
      <c r="A293" s="98" t="s">
        <v>241</v>
      </c>
      <c r="B293" s="111">
        <v>0</v>
      </c>
      <c r="C293" s="99">
        <v>75327</v>
      </c>
      <c r="D293" s="99">
        <v>0</v>
      </c>
      <c r="E293" s="111">
        <v>0</v>
      </c>
      <c r="F293" s="99">
        <v>29574.799999999999</v>
      </c>
      <c r="G293" s="111">
        <v>0</v>
      </c>
      <c r="H293" s="111">
        <v>0</v>
      </c>
      <c r="I293" s="99">
        <v>0</v>
      </c>
      <c r="J293" s="99">
        <v>0</v>
      </c>
      <c r="K293" s="99">
        <v>24961</v>
      </c>
      <c r="L293" s="99">
        <v>129862.7</v>
      </c>
      <c r="M293" s="99">
        <v>189440</v>
      </c>
      <c r="N293" s="99">
        <v>59577.3</v>
      </c>
      <c r="O293" s="99">
        <v>31.45</v>
      </c>
      <c r="Q293" s="98" t="s">
        <v>241</v>
      </c>
      <c r="R293" s="99">
        <v>0</v>
      </c>
      <c r="S293" s="99">
        <v>0</v>
      </c>
      <c r="T293" s="99">
        <v>70909.399999999994</v>
      </c>
      <c r="U293" s="99">
        <v>119077.9</v>
      </c>
      <c r="V293" s="99">
        <v>66233.899999999994</v>
      </c>
      <c r="W293" s="99">
        <v>0</v>
      </c>
      <c r="X293" s="99">
        <v>671.7</v>
      </c>
      <c r="Y293" s="99">
        <v>0</v>
      </c>
      <c r="Z293" s="99">
        <v>0</v>
      </c>
      <c r="AA293" s="99">
        <v>11715</v>
      </c>
      <c r="AB293" s="99">
        <v>268607.8</v>
      </c>
      <c r="AC293" s="99">
        <v>189440</v>
      </c>
      <c r="AD293" s="99">
        <v>-79167.8</v>
      </c>
      <c r="AE293" s="99">
        <v>-41.79</v>
      </c>
      <c r="AG293" t="str">
        <f t="shared" si="25"/>
        <v>valid</v>
      </c>
      <c r="AH293" s="99">
        <v>31.45</v>
      </c>
    </row>
    <row r="294" spans="1:34" ht="63.6" thickBot="1" x14ac:dyDescent="0.35">
      <c r="A294" s="98" t="s">
        <v>242</v>
      </c>
      <c r="B294" s="111">
        <v>0</v>
      </c>
      <c r="C294" s="99">
        <v>75327</v>
      </c>
      <c r="D294" s="99">
        <v>0</v>
      </c>
      <c r="E294" s="111">
        <v>0</v>
      </c>
      <c r="F294" s="99">
        <v>29574.799999999999</v>
      </c>
      <c r="G294" s="111">
        <v>0</v>
      </c>
      <c r="H294" s="111">
        <v>0</v>
      </c>
      <c r="I294" s="99">
        <v>187085.2</v>
      </c>
      <c r="J294" s="99">
        <v>46290.400000000001</v>
      </c>
      <c r="K294" s="99">
        <v>24961</v>
      </c>
      <c r="L294" s="99">
        <v>363238.40000000002</v>
      </c>
      <c r="M294" s="99">
        <v>218925</v>
      </c>
      <c r="N294" s="99">
        <v>-144313.4</v>
      </c>
      <c r="O294" s="99">
        <v>-65.92</v>
      </c>
      <c r="Q294" s="98" t="s">
        <v>242</v>
      </c>
      <c r="R294" s="99">
        <v>0</v>
      </c>
      <c r="S294" s="99">
        <v>0</v>
      </c>
      <c r="T294" s="99">
        <v>70909.399999999994</v>
      </c>
      <c r="U294" s="99">
        <v>119077.9</v>
      </c>
      <c r="V294" s="99">
        <v>66233.899999999994</v>
      </c>
      <c r="W294" s="99">
        <v>0</v>
      </c>
      <c r="X294" s="99">
        <v>671.7</v>
      </c>
      <c r="Y294" s="99">
        <v>0</v>
      </c>
      <c r="Z294" s="99">
        <v>0</v>
      </c>
      <c r="AA294" s="99">
        <v>11715</v>
      </c>
      <c r="AB294" s="99">
        <v>268607.8</v>
      </c>
      <c r="AC294" s="99">
        <v>218925</v>
      </c>
      <c r="AD294" s="99">
        <v>-49682.8</v>
      </c>
      <c r="AE294" s="99">
        <v>-22.69</v>
      </c>
      <c r="AG294" t="str">
        <f t="shared" si="25"/>
        <v>invalid</v>
      </c>
      <c r="AH294" s="99">
        <v>-65.92</v>
      </c>
    </row>
    <row r="295" spans="1:34" ht="63.6" thickBot="1" x14ac:dyDescent="0.35">
      <c r="A295" s="98" t="s">
        <v>243</v>
      </c>
      <c r="B295" s="111">
        <v>0</v>
      </c>
      <c r="C295" s="99">
        <v>75327</v>
      </c>
      <c r="D295" s="99">
        <v>224.9</v>
      </c>
      <c r="E295" s="111">
        <v>0</v>
      </c>
      <c r="F295" s="99">
        <v>29574.799999999999</v>
      </c>
      <c r="G295" s="111">
        <v>0</v>
      </c>
      <c r="H295" s="111">
        <v>0</v>
      </c>
      <c r="I295" s="99">
        <v>0</v>
      </c>
      <c r="J295" s="99">
        <v>0</v>
      </c>
      <c r="K295" s="99">
        <v>24961</v>
      </c>
      <c r="L295" s="99">
        <v>130087.7</v>
      </c>
      <c r="M295" s="99">
        <v>208350</v>
      </c>
      <c r="N295" s="99">
        <v>78262.3</v>
      </c>
      <c r="O295" s="99">
        <v>37.56</v>
      </c>
      <c r="Q295" s="98" t="s">
        <v>243</v>
      </c>
      <c r="R295" s="99">
        <v>0</v>
      </c>
      <c r="S295" s="99">
        <v>0</v>
      </c>
      <c r="T295" s="99">
        <v>0</v>
      </c>
      <c r="U295" s="99">
        <v>119077.9</v>
      </c>
      <c r="V295" s="99">
        <v>66233.899999999994</v>
      </c>
      <c r="W295" s="99">
        <v>0</v>
      </c>
      <c r="X295" s="99">
        <v>671.7</v>
      </c>
      <c r="Y295" s="99">
        <v>0</v>
      </c>
      <c r="Z295" s="99">
        <v>0</v>
      </c>
      <c r="AA295" s="99">
        <v>11715</v>
      </c>
      <c r="AB295" s="99">
        <v>197698.4</v>
      </c>
      <c r="AC295" s="99">
        <v>208350</v>
      </c>
      <c r="AD295" s="99">
        <v>10651.6</v>
      </c>
      <c r="AE295" s="99">
        <v>5.1100000000000003</v>
      </c>
      <c r="AG295" t="str">
        <f t="shared" si="25"/>
        <v>invalid</v>
      </c>
      <c r="AH295" s="99">
        <v>37.56</v>
      </c>
    </row>
    <row r="296" spans="1:34" ht="45.6" thickBot="1" x14ac:dyDescent="0.35">
      <c r="A296" s="98" t="s">
        <v>244</v>
      </c>
      <c r="B296" s="111">
        <v>0</v>
      </c>
      <c r="C296" s="99">
        <v>33936.699999999997</v>
      </c>
      <c r="D296" s="99">
        <v>0</v>
      </c>
      <c r="E296" s="111">
        <v>0</v>
      </c>
      <c r="F296" s="99">
        <v>29574.799999999999</v>
      </c>
      <c r="G296" s="111">
        <v>0</v>
      </c>
      <c r="H296" s="111">
        <v>0</v>
      </c>
      <c r="I296" s="99">
        <v>187085.2</v>
      </c>
      <c r="J296" s="99">
        <v>46290.400000000001</v>
      </c>
      <c r="K296" s="99">
        <v>24961</v>
      </c>
      <c r="L296" s="99">
        <v>321848.09999999998</v>
      </c>
      <c r="M296" s="99">
        <v>221945</v>
      </c>
      <c r="N296" s="99">
        <v>-99903.1</v>
      </c>
      <c r="O296" s="99">
        <v>-45.01</v>
      </c>
      <c r="Q296" s="98" t="s">
        <v>244</v>
      </c>
      <c r="R296" s="99">
        <v>0</v>
      </c>
      <c r="S296" s="99">
        <v>66563.199999999997</v>
      </c>
      <c r="T296" s="99">
        <v>70909.399999999994</v>
      </c>
      <c r="U296" s="99">
        <v>119077.9</v>
      </c>
      <c r="V296" s="99">
        <v>66233.899999999994</v>
      </c>
      <c r="W296" s="99">
        <v>0</v>
      </c>
      <c r="X296" s="99">
        <v>671.7</v>
      </c>
      <c r="Y296" s="99">
        <v>0</v>
      </c>
      <c r="Z296" s="99">
        <v>0</v>
      </c>
      <c r="AA296" s="99">
        <v>11715</v>
      </c>
      <c r="AB296" s="99">
        <v>335171</v>
      </c>
      <c r="AC296" s="99">
        <v>221945</v>
      </c>
      <c r="AD296" s="99">
        <v>-113226</v>
      </c>
      <c r="AE296" s="99">
        <v>-51.02</v>
      </c>
      <c r="AG296" t="str">
        <f t="shared" si="25"/>
        <v>invalid</v>
      </c>
      <c r="AH296" s="99">
        <v>-45.01</v>
      </c>
    </row>
    <row r="297" spans="1:34" ht="63.6" thickBot="1" x14ac:dyDescent="0.35">
      <c r="A297" s="98" t="s">
        <v>245</v>
      </c>
      <c r="B297" s="111">
        <v>0</v>
      </c>
      <c r="C297" s="99">
        <v>75327</v>
      </c>
      <c r="D297" s="99">
        <v>224.9</v>
      </c>
      <c r="E297" s="111">
        <v>0</v>
      </c>
      <c r="F297" s="99">
        <v>29574.799999999999</v>
      </c>
      <c r="G297" s="111">
        <v>0</v>
      </c>
      <c r="H297" s="111">
        <v>0</v>
      </c>
      <c r="I297" s="99">
        <v>0</v>
      </c>
      <c r="J297" s="99">
        <v>0</v>
      </c>
      <c r="K297" s="99">
        <v>24961</v>
      </c>
      <c r="L297" s="99">
        <v>130087.7</v>
      </c>
      <c r="M297" s="99">
        <v>249489</v>
      </c>
      <c r="N297" s="99">
        <v>119401.3</v>
      </c>
      <c r="O297" s="99">
        <v>47.86</v>
      </c>
      <c r="Q297" s="98" t="s">
        <v>245</v>
      </c>
      <c r="R297" s="99">
        <v>0</v>
      </c>
      <c r="S297" s="99">
        <v>0</v>
      </c>
      <c r="T297" s="99">
        <v>0</v>
      </c>
      <c r="U297" s="99">
        <v>119077.9</v>
      </c>
      <c r="V297" s="99">
        <v>66233.899999999994</v>
      </c>
      <c r="W297" s="99">
        <v>0</v>
      </c>
      <c r="X297" s="99">
        <v>671.7</v>
      </c>
      <c r="Y297" s="99">
        <v>0</v>
      </c>
      <c r="Z297" s="99">
        <v>0</v>
      </c>
      <c r="AA297" s="99">
        <v>11715</v>
      </c>
      <c r="AB297" s="99">
        <v>197698.4</v>
      </c>
      <c r="AC297" s="99">
        <v>249489</v>
      </c>
      <c r="AD297" s="99">
        <v>51790.6</v>
      </c>
      <c r="AE297" s="99">
        <v>20.76</v>
      </c>
      <c r="AG297" t="str">
        <f t="shared" si="25"/>
        <v>invalid</v>
      </c>
      <c r="AH297" s="99">
        <v>47.86</v>
      </c>
    </row>
    <row r="298" spans="1:34" ht="63.6" thickBot="1" x14ac:dyDescent="0.35">
      <c r="A298" s="98" t="s">
        <v>247</v>
      </c>
      <c r="B298" s="111">
        <v>0</v>
      </c>
      <c r="C298" s="99">
        <v>75327</v>
      </c>
      <c r="D298" s="99">
        <v>0</v>
      </c>
      <c r="E298" s="111">
        <v>0</v>
      </c>
      <c r="F298" s="99">
        <v>29574.799999999999</v>
      </c>
      <c r="G298" s="111">
        <v>0</v>
      </c>
      <c r="H298" s="111">
        <v>0</v>
      </c>
      <c r="I298" s="99">
        <v>187085.2</v>
      </c>
      <c r="J298" s="99">
        <v>46290.400000000001</v>
      </c>
      <c r="K298" s="99">
        <v>24961</v>
      </c>
      <c r="L298" s="99">
        <v>363238.40000000002</v>
      </c>
      <c r="M298" s="99">
        <v>246145</v>
      </c>
      <c r="N298" s="99">
        <v>-117093.4</v>
      </c>
      <c r="O298" s="99">
        <v>-47.57</v>
      </c>
      <c r="Q298" s="98" t="s">
        <v>247</v>
      </c>
      <c r="R298" s="99">
        <v>0</v>
      </c>
      <c r="S298" s="99">
        <v>0</v>
      </c>
      <c r="T298" s="99">
        <v>70909.399999999994</v>
      </c>
      <c r="U298" s="99">
        <v>119077.9</v>
      </c>
      <c r="V298" s="99">
        <v>66233.899999999994</v>
      </c>
      <c r="W298" s="99">
        <v>0</v>
      </c>
      <c r="X298" s="99">
        <v>671.7</v>
      </c>
      <c r="Y298" s="99">
        <v>0</v>
      </c>
      <c r="Z298" s="99">
        <v>0</v>
      </c>
      <c r="AA298" s="99">
        <v>11715</v>
      </c>
      <c r="AB298" s="99">
        <v>268607.8</v>
      </c>
      <c r="AC298" s="99">
        <v>246145</v>
      </c>
      <c r="AD298" s="99">
        <v>-22462.799999999999</v>
      </c>
      <c r="AE298" s="99">
        <v>-9.1300000000000008</v>
      </c>
      <c r="AG298" t="str">
        <f t="shared" si="25"/>
        <v>invalid</v>
      </c>
      <c r="AH298" s="99">
        <v>-47.57</v>
      </c>
    </row>
    <row r="299" spans="1:34" ht="45.6" thickBot="1" x14ac:dyDescent="0.35">
      <c r="A299" s="98" t="s">
        <v>248</v>
      </c>
      <c r="B299" s="111">
        <v>0</v>
      </c>
      <c r="C299" s="99">
        <v>33936.699999999997</v>
      </c>
      <c r="D299" s="99">
        <v>0</v>
      </c>
      <c r="E299" s="111">
        <v>0</v>
      </c>
      <c r="F299" s="99">
        <v>29574.799999999999</v>
      </c>
      <c r="G299" s="111">
        <v>0</v>
      </c>
      <c r="H299" s="111">
        <v>0</v>
      </c>
      <c r="I299" s="99">
        <v>187085.2</v>
      </c>
      <c r="J299" s="99">
        <v>46290.400000000001</v>
      </c>
      <c r="K299" s="99">
        <v>24961</v>
      </c>
      <c r="L299" s="99">
        <v>321848.09999999998</v>
      </c>
      <c r="M299" s="99">
        <v>258307</v>
      </c>
      <c r="N299" s="99">
        <v>-63541.1</v>
      </c>
      <c r="O299" s="99">
        <v>-24.6</v>
      </c>
      <c r="Q299" s="98" t="s">
        <v>248</v>
      </c>
      <c r="R299" s="99">
        <v>0</v>
      </c>
      <c r="S299" s="99">
        <v>66563.199999999997</v>
      </c>
      <c r="T299" s="99">
        <v>70909.399999999994</v>
      </c>
      <c r="U299" s="99">
        <v>119077.9</v>
      </c>
      <c r="V299" s="99">
        <v>66233.899999999994</v>
      </c>
      <c r="W299" s="99">
        <v>0</v>
      </c>
      <c r="X299" s="99">
        <v>671.7</v>
      </c>
      <c r="Y299" s="99">
        <v>0</v>
      </c>
      <c r="Z299" s="99">
        <v>0</v>
      </c>
      <c r="AA299" s="99">
        <v>11715</v>
      </c>
      <c r="AB299" s="99">
        <v>335171</v>
      </c>
      <c r="AC299" s="99">
        <v>258307</v>
      </c>
      <c r="AD299" s="99">
        <v>-76864</v>
      </c>
      <c r="AE299" s="99">
        <v>-29.76</v>
      </c>
      <c r="AG299" t="str">
        <f t="shared" si="25"/>
        <v>invalid</v>
      </c>
      <c r="AH299" s="99">
        <v>-24.6</v>
      </c>
    </row>
    <row r="300" spans="1:34" ht="54.6" thickBot="1" x14ac:dyDescent="0.35">
      <c r="A300" s="98" t="s">
        <v>249</v>
      </c>
      <c r="B300" s="111">
        <v>0</v>
      </c>
      <c r="C300" s="99">
        <v>75327</v>
      </c>
      <c r="D300" s="99">
        <v>0</v>
      </c>
      <c r="E300" s="111">
        <v>0</v>
      </c>
      <c r="F300" s="99">
        <v>29574.799999999999</v>
      </c>
      <c r="G300" s="111">
        <v>0</v>
      </c>
      <c r="H300" s="111">
        <v>0</v>
      </c>
      <c r="I300" s="99">
        <v>187085.2</v>
      </c>
      <c r="J300" s="99">
        <v>46290.400000000001</v>
      </c>
      <c r="K300" s="99">
        <v>24961</v>
      </c>
      <c r="L300" s="99">
        <v>363238.40000000002</v>
      </c>
      <c r="M300" s="99">
        <v>234990</v>
      </c>
      <c r="N300" s="99">
        <v>-128248.4</v>
      </c>
      <c r="O300" s="99">
        <v>-54.58</v>
      </c>
      <c r="Q300" s="98" t="s">
        <v>249</v>
      </c>
      <c r="R300" s="99">
        <v>0</v>
      </c>
      <c r="S300" s="99">
        <v>0</v>
      </c>
      <c r="T300" s="99">
        <v>70909.399999999994</v>
      </c>
      <c r="U300" s="99">
        <v>119077.9</v>
      </c>
      <c r="V300" s="99">
        <v>66233.899999999994</v>
      </c>
      <c r="W300" s="99">
        <v>0</v>
      </c>
      <c r="X300" s="99">
        <v>671.7</v>
      </c>
      <c r="Y300" s="99">
        <v>0</v>
      </c>
      <c r="Z300" s="99">
        <v>0</v>
      </c>
      <c r="AA300" s="99">
        <v>11715</v>
      </c>
      <c r="AB300" s="99">
        <v>268607.8</v>
      </c>
      <c r="AC300" s="99">
        <v>234990</v>
      </c>
      <c r="AD300" s="99">
        <v>-33617.800000000003</v>
      </c>
      <c r="AE300" s="99">
        <v>-14.31</v>
      </c>
      <c r="AG300" t="str">
        <f t="shared" si="25"/>
        <v>invalid</v>
      </c>
      <c r="AH300" s="99">
        <v>-54.58</v>
      </c>
    </row>
    <row r="301" spans="1:34" ht="45.6" thickBot="1" x14ac:dyDescent="0.35">
      <c r="A301" s="98" t="s">
        <v>250</v>
      </c>
      <c r="B301" s="111">
        <v>0</v>
      </c>
      <c r="C301" s="99">
        <v>33936.699999999997</v>
      </c>
      <c r="D301" s="99">
        <v>0</v>
      </c>
      <c r="E301" s="111">
        <v>0</v>
      </c>
      <c r="F301" s="99">
        <v>29574.799999999999</v>
      </c>
      <c r="G301" s="111">
        <v>0</v>
      </c>
      <c r="H301" s="111">
        <v>0</v>
      </c>
      <c r="I301" s="99">
        <v>187085.2</v>
      </c>
      <c r="J301" s="99">
        <v>46290.400000000001</v>
      </c>
      <c r="K301" s="99">
        <v>24961</v>
      </c>
      <c r="L301" s="99">
        <v>321848.09999999998</v>
      </c>
      <c r="M301" s="99">
        <v>264670</v>
      </c>
      <c r="N301" s="99">
        <v>-57178.1</v>
      </c>
      <c r="O301" s="99">
        <v>-21.6</v>
      </c>
      <c r="Q301" s="98" t="s">
        <v>250</v>
      </c>
      <c r="R301" s="99">
        <v>0</v>
      </c>
      <c r="S301" s="99">
        <v>66563.199999999997</v>
      </c>
      <c r="T301" s="99">
        <v>70909.399999999994</v>
      </c>
      <c r="U301" s="99">
        <v>119077.9</v>
      </c>
      <c r="V301" s="99">
        <v>66233.899999999994</v>
      </c>
      <c r="W301" s="99">
        <v>0</v>
      </c>
      <c r="X301" s="99">
        <v>671.7</v>
      </c>
      <c r="Y301" s="99">
        <v>0</v>
      </c>
      <c r="Z301" s="99">
        <v>0</v>
      </c>
      <c r="AA301" s="99">
        <v>11715</v>
      </c>
      <c r="AB301" s="99">
        <v>335171</v>
      </c>
      <c r="AC301" s="99">
        <v>264670</v>
      </c>
      <c r="AD301" s="99">
        <v>-70501</v>
      </c>
      <c r="AE301" s="99">
        <v>-26.64</v>
      </c>
      <c r="AG301" t="str">
        <f t="shared" si="25"/>
        <v>invalid</v>
      </c>
      <c r="AH301" s="99">
        <v>-21.6</v>
      </c>
    </row>
    <row r="302" spans="1:34" ht="63.6" thickBot="1" x14ac:dyDescent="0.35">
      <c r="A302" s="98" t="s">
        <v>251</v>
      </c>
      <c r="B302" s="111">
        <v>0</v>
      </c>
      <c r="C302" s="99">
        <v>75327</v>
      </c>
      <c r="D302" s="99">
        <v>0</v>
      </c>
      <c r="E302" s="111">
        <v>0</v>
      </c>
      <c r="F302" s="99">
        <v>29574.799999999999</v>
      </c>
      <c r="G302" s="111">
        <v>0</v>
      </c>
      <c r="H302" s="111">
        <v>10341.4</v>
      </c>
      <c r="I302" s="99">
        <v>187085.2</v>
      </c>
      <c r="J302" s="99">
        <v>46290.400000000001</v>
      </c>
      <c r="K302" s="99">
        <v>24961</v>
      </c>
      <c r="L302" s="99">
        <v>373579.7</v>
      </c>
      <c r="M302" s="99">
        <v>246087</v>
      </c>
      <c r="N302" s="99">
        <v>-127492.7</v>
      </c>
      <c r="O302" s="99">
        <v>-51.81</v>
      </c>
      <c r="Q302" s="98" t="s">
        <v>251</v>
      </c>
      <c r="R302" s="99">
        <v>0</v>
      </c>
      <c r="S302" s="99">
        <v>0</v>
      </c>
      <c r="T302" s="99">
        <v>70909.399999999994</v>
      </c>
      <c r="U302" s="99">
        <v>119077.9</v>
      </c>
      <c r="V302" s="99">
        <v>66233.899999999994</v>
      </c>
      <c r="W302" s="99">
        <v>0</v>
      </c>
      <c r="X302" s="99">
        <v>0</v>
      </c>
      <c r="Y302" s="99">
        <v>0</v>
      </c>
      <c r="Z302" s="99">
        <v>0</v>
      </c>
      <c r="AA302" s="99">
        <v>11715</v>
      </c>
      <c r="AB302" s="99">
        <v>267936.09999999998</v>
      </c>
      <c r="AC302" s="99">
        <v>246087</v>
      </c>
      <c r="AD302" s="99">
        <v>-21849.1</v>
      </c>
      <c r="AE302" s="99">
        <v>-8.8800000000000008</v>
      </c>
      <c r="AG302" t="str">
        <f t="shared" si="25"/>
        <v>invalid</v>
      </c>
      <c r="AH302" s="99">
        <v>-51.81</v>
      </c>
    </row>
    <row r="303" spans="1:34" ht="63.6" thickBot="1" x14ac:dyDescent="0.35">
      <c r="A303" s="98" t="s">
        <v>253</v>
      </c>
      <c r="B303" s="111">
        <v>0</v>
      </c>
      <c r="C303" s="99">
        <v>33936.699999999997</v>
      </c>
      <c r="D303" s="99">
        <v>0</v>
      </c>
      <c r="E303" s="111">
        <v>0</v>
      </c>
      <c r="F303" s="99">
        <v>29574.799999999999</v>
      </c>
      <c r="G303" s="111">
        <v>0</v>
      </c>
      <c r="H303" s="111">
        <v>0</v>
      </c>
      <c r="I303" s="99">
        <v>187085.2</v>
      </c>
      <c r="J303" s="99">
        <v>46290.400000000001</v>
      </c>
      <c r="K303" s="99">
        <v>24961</v>
      </c>
      <c r="L303" s="99">
        <v>321848.09999999998</v>
      </c>
      <c r="M303" s="99">
        <v>295100</v>
      </c>
      <c r="N303" s="99">
        <v>-26748.1</v>
      </c>
      <c r="O303" s="99">
        <v>-9.06</v>
      </c>
      <c r="Q303" s="98" t="s">
        <v>253</v>
      </c>
      <c r="R303" s="99">
        <v>0</v>
      </c>
      <c r="S303" s="99">
        <v>66563.199999999997</v>
      </c>
      <c r="T303" s="99">
        <v>70909.399999999994</v>
      </c>
      <c r="U303" s="99">
        <v>119077.9</v>
      </c>
      <c r="V303" s="99">
        <v>66233.899999999994</v>
      </c>
      <c r="W303" s="99">
        <v>0</v>
      </c>
      <c r="X303" s="99">
        <v>671.7</v>
      </c>
      <c r="Y303" s="99">
        <v>0</v>
      </c>
      <c r="Z303" s="99">
        <v>0</v>
      </c>
      <c r="AA303" s="99">
        <v>11715</v>
      </c>
      <c r="AB303" s="99">
        <v>335171</v>
      </c>
      <c r="AC303" s="99">
        <v>295100</v>
      </c>
      <c r="AD303" s="99">
        <v>-40071</v>
      </c>
      <c r="AE303" s="99">
        <v>-13.58</v>
      </c>
      <c r="AG303" t="str">
        <f t="shared" si="25"/>
        <v>invalid</v>
      </c>
      <c r="AH303" s="99">
        <v>-9.06</v>
      </c>
    </row>
    <row r="304" spans="1:34" ht="63.6" thickBot="1" x14ac:dyDescent="0.35">
      <c r="A304" s="98" t="s">
        <v>254</v>
      </c>
      <c r="B304" s="111">
        <v>0</v>
      </c>
      <c r="C304" s="99">
        <v>33936.699999999997</v>
      </c>
      <c r="D304" s="99">
        <v>0</v>
      </c>
      <c r="E304" s="111">
        <v>0</v>
      </c>
      <c r="F304" s="99">
        <v>29574.799999999999</v>
      </c>
      <c r="G304" s="111">
        <v>41489.5</v>
      </c>
      <c r="H304" s="111">
        <v>0</v>
      </c>
      <c r="I304" s="99">
        <v>187085.2</v>
      </c>
      <c r="J304" s="99">
        <v>46290.400000000001</v>
      </c>
      <c r="K304" s="99">
        <v>24961</v>
      </c>
      <c r="L304" s="99">
        <v>363337.6</v>
      </c>
      <c r="M304" s="99">
        <v>319204</v>
      </c>
      <c r="N304" s="99">
        <v>-44133.599999999999</v>
      </c>
      <c r="O304" s="99">
        <v>-13.83</v>
      </c>
      <c r="Q304" s="98" t="s">
        <v>254</v>
      </c>
      <c r="R304" s="99">
        <v>0</v>
      </c>
      <c r="S304" s="99">
        <v>66563.199999999997</v>
      </c>
      <c r="T304" s="99">
        <v>70909.399999999994</v>
      </c>
      <c r="U304" s="99">
        <v>119077.9</v>
      </c>
      <c r="V304" s="99">
        <v>66233.899999999994</v>
      </c>
      <c r="W304" s="99">
        <v>0</v>
      </c>
      <c r="X304" s="99">
        <v>671.7</v>
      </c>
      <c r="Y304" s="99">
        <v>0</v>
      </c>
      <c r="Z304" s="99">
        <v>0</v>
      </c>
      <c r="AA304" s="99">
        <v>11715</v>
      </c>
      <c r="AB304" s="99">
        <v>335171</v>
      </c>
      <c r="AC304" s="99">
        <v>319204</v>
      </c>
      <c r="AD304" s="99">
        <v>-15967</v>
      </c>
      <c r="AE304" s="99">
        <v>-5</v>
      </c>
      <c r="AG304" t="str">
        <f t="shared" si="25"/>
        <v>invalid</v>
      </c>
      <c r="AH304" s="99">
        <v>-13.83</v>
      </c>
    </row>
    <row r="305" spans="1:34" ht="54.6" thickBot="1" x14ac:dyDescent="0.35">
      <c r="A305" s="98" t="s">
        <v>255</v>
      </c>
      <c r="B305" s="111">
        <v>0</v>
      </c>
      <c r="C305" s="99">
        <v>33936.699999999997</v>
      </c>
      <c r="D305" s="99">
        <v>0</v>
      </c>
      <c r="E305" s="111">
        <v>0</v>
      </c>
      <c r="F305" s="99">
        <v>29574.799999999999</v>
      </c>
      <c r="G305" s="111">
        <v>0</v>
      </c>
      <c r="H305" s="111">
        <v>10341.4</v>
      </c>
      <c r="I305" s="99">
        <v>187085.2</v>
      </c>
      <c r="J305" s="99">
        <v>46290.400000000001</v>
      </c>
      <c r="K305" s="99">
        <v>24961</v>
      </c>
      <c r="L305" s="99">
        <v>332189.40000000002</v>
      </c>
      <c r="M305" s="99">
        <v>302500</v>
      </c>
      <c r="N305" s="99">
        <v>-29689.4</v>
      </c>
      <c r="O305" s="99">
        <v>-9.81</v>
      </c>
      <c r="Q305" s="98" t="s">
        <v>255</v>
      </c>
      <c r="R305" s="99">
        <v>0</v>
      </c>
      <c r="S305" s="99">
        <v>66563.199999999997</v>
      </c>
      <c r="T305" s="99">
        <v>70909.399999999994</v>
      </c>
      <c r="U305" s="99">
        <v>119077.9</v>
      </c>
      <c r="V305" s="99">
        <v>66233.899999999994</v>
      </c>
      <c r="W305" s="99">
        <v>0</v>
      </c>
      <c r="X305" s="99">
        <v>0</v>
      </c>
      <c r="Y305" s="99">
        <v>0</v>
      </c>
      <c r="Z305" s="99">
        <v>0</v>
      </c>
      <c r="AA305" s="99">
        <v>11715</v>
      </c>
      <c r="AB305" s="99">
        <v>334499.3</v>
      </c>
      <c r="AC305" s="99">
        <v>302500</v>
      </c>
      <c r="AD305" s="99">
        <v>-31999.3</v>
      </c>
      <c r="AE305" s="99">
        <v>-10.58</v>
      </c>
      <c r="AG305" t="str">
        <f t="shared" si="25"/>
        <v>invalid</v>
      </c>
      <c r="AH305" s="99">
        <v>-9.81</v>
      </c>
    </row>
    <row r="306" spans="1:34" ht="54.6" thickBot="1" x14ac:dyDescent="0.35">
      <c r="A306" s="98" t="s">
        <v>256</v>
      </c>
      <c r="B306" s="111">
        <v>0</v>
      </c>
      <c r="C306" s="99">
        <v>33936.699999999997</v>
      </c>
      <c r="D306" s="99">
        <v>0</v>
      </c>
      <c r="E306" s="111">
        <v>0</v>
      </c>
      <c r="F306" s="99">
        <v>29574.799999999999</v>
      </c>
      <c r="G306" s="111">
        <v>0</v>
      </c>
      <c r="H306" s="111">
        <v>10341.4</v>
      </c>
      <c r="I306" s="99">
        <v>187085.2</v>
      </c>
      <c r="J306" s="99">
        <v>46290.400000000001</v>
      </c>
      <c r="K306" s="99">
        <v>24961</v>
      </c>
      <c r="L306" s="99">
        <v>332189.40000000002</v>
      </c>
      <c r="M306" s="99">
        <v>248990</v>
      </c>
      <c r="N306" s="99">
        <v>-83199.399999999994</v>
      </c>
      <c r="O306" s="99">
        <v>-33.409999999999997</v>
      </c>
      <c r="Q306" s="98" t="s">
        <v>256</v>
      </c>
      <c r="R306" s="99">
        <v>0</v>
      </c>
      <c r="S306" s="99">
        <v>66563.199999999997</v>
      </c>
      <c r="T306" s="99">
        <v>70909.399999999994</v>
      </c>
      <c r="U306" s="99">
        <v>119077.9</v>
      </c>
      <c r="V306" s="99">
        <v>66233.899999999994</v>
      </c>
      <c r="W306" s="99">
        <v>0</v>
      </c>
      <c r="X306" s="99">
        <v>0</v>
      </c>
      <c r="Y306" s="99">
        <v>0</v>
      </c>
      <c r="Z306" s="99">
        <v>0</v>
      </c>
      <c r="AA306" s="99">
        <v>11715</v>
      </c>
      <c r="AB306" s="99">
        <v>334499.3</v>
      </c>
      <c r="AC306" s="99">
        <v>248990</v>
      </c>
      <c r="AD306" s="99">
        <v>-85509.3</v>
      </c>
      <c r="AE306" s="99">
        <v>-34.340000000000003</v>
      </c>
      <c r="AG306" t="str">
        <f t="shared" si="25"/>
        <v>invalid</v>
      </c>
      <c r="AH306" s="99">
        <v>-33.409999999999997</v>
      </c>
    </row>
    <row r="307" spans="1:34" ht="54.6" thickBot="1" x14ac:dyDescent="0.35">
      <c r="A307" s="98" t="s">
        <v>258</v>
      </c>
      <c r="B307" s="111">
        <v>0</v>
      </c>
      <c r="C307" s="99">
        <v>33936.699999999997</v>
      </c>
      <c r="D307" s="99">
        <v>0</v>
      </c>
      <c r="E307" s="111">
        <v>0</v>
      </c>
      <c r="F307" s="99">
        <v>29574.799999999999</v>
      </c>
      <c r="G307" s="111">
        <v>41489.5</v>
      </c>
      <c r="H307" s="111">
        <v>0</v>
      </c>
      <c r="I307" s="99">
        <v>187085.2</v>
      </c>
      <c r="J307" s="99">
        <v>46290.400000000001</v>
      </c>
      <c r="K307" s="99">
        <v>24961</v>
      </c>
      <c r="L307" s="99">
        <v>363337.6</v>
      </c>
      <c r="M307" s="99">
        <v>329040</v>
      </c>
      <c r="N307" s="99">
        <v>-34297.599999999999</v>
      </c>
      <c r="O307" s="99">
        <v>-10.42</v>
      </c>
      <c r="Q307" s="98" t="s">
        <v>258</v>
      </c>
      <c r="R307" s="99">
        <v>0</v>
      </c>
      <c r="S307" s="99">
        <v>66563.199999999997</v>
      </c>
      <c r="T307" s="99">
        <v>70909.399999999994</v>
      </c>
      <c r="U307" s="99">
        <v>119077.9</v>
      </c>
      <c r="V307" s="99">
        <v>66233.899999999994</v>
      </c>
      <c r="W307" s="99">
        <v>0</v>
      </c>
      <c r="X307" s="99">
        <v>671.7</v>
      </c>
      <c r="Y307" s="99">
        <v>0</v>
      </c>
      <c r="Z307" s="99">
        <v>0</v>
      </c>
      <c r="AA307" s="99">
        <v>11715</v>
      </c>
      <c r="AB307" s="99">
        <v>335171</v>
      </c>
      <c r="AC307" s="99">
        <v>329040</v>
      </c>
      <c r="AD307" s="99">
        <v>-6131</v>
      </c>
      <c r="AE307" s="99">
        <v>-1.86</v>
      </c>
      <c r="AG307" t="str">
        <f t="shared" si="25"/>
        <v>invalid</v>
      </c>
      <c r="AH307" s="99">
        <v>-10.42</v>
      </c>
    </row>
    <row r="308" spans="1:34" ht="45.6" thickBot="1" x14ac:dyDescent="0.35">
      <c r="A308" s="98" t="s">
        <v>259</v>
      </c>
      <c r="B308" s="111">
        <v>0</v>
      </c>
      <c r="C308" s="99">
        <v>33936.699999999997</v>
      </c>
      <c r="D308" s="99">
        <v>0</v>
      </c>
      <c r="E308" s="111">
        <v>0</v>
      </c>
      <c r="F308" s="99">
        <v>29574.799999999999</v>
      </c>
      <c r="G308" s="111">
        <v>0</v>
      </c>
      <c r="H308" s="111">
        <v>0</v>
      </c>
      <c r="I308" s="99">
        <v>187085.2</v>
      </c>
      <c r="J308" s="99">
        <v>46290.400000000001</v>
      </c>
      <c r="K308" s="99">
        <v>24961</v>
      </c>
      <c r="L308" s="99">
        <v>321848.09999999998</v>
      </c>
      <c r="M308" s="99">
        <v>336820</v>
      </c>
      <c r="N308" s="99">
        <v>14971.9</v>
      </c>
      <c r="O308" s="99">
        <v>4.45</v>
      </c>
      <c r="Q308" s="98" t="s">
        <v>259</v>
      </c>
      <c r="R308" s="99">
        <v>0</v>
      </c>
      <c r="S308" s="99">
        <v>66563.199999999997</v>
      </c>
      <c r="T308" s="99">
        <v>70909.399999999994</v>
      </c>
      <c r="U308" s="99">
        <v>119077.9</v>
      </c>
      <c r="V308" s="99">
        <v>66233.899999999994</v>
      </c>
      <c r="W308" s="99">
        <v>0</v>
      </c>
      <c r="X308" s="99">
        <v>671.7</v>
      </c>
      <c r="Y308" s="99">
        <v>0</v>
      </c>
      <c r="Z308" s="99">
        <v>0</v>
      </c>
      <c r="AA308" s="99">
        <v>11715</v>
      </c>
      <c r="AB308" s="99">
        <v>335171</v>
      </c>
      <c r="AC308" s="99">
        <v>336820</v>
      </c>
      <c r="AD308" s="99">
        <v>1649</v>
      </c>
      <c r="AE308" s="99">
        <v>0.49</v>
      </c>
      <c r="AG308" t="str">
        <f t="shared" si="25"/>
        <v>invalid</v>
      </c>
      <c r="AH308" s="99">
        <v>4.45</v>
      </c>
    </row>
    <row r="309" spans="1:34" ht="45.6" thickBot="1" x14ac:dyDescent="0.35">
      <c r="A309" s="98" t="s">
        <v>260</v>
      </c>
      <c r="B309" s="111">
        <v>0</v>
      </c>
      <c r="C309" s="99">
        <v>33936.699999999997</v>
      </c>
      <c r="D309" s="99">
        <v>0</v>
      </c>
      <c r="E309" s="111">
        <v>0</v>
      </c>
      <c r="F309" s="99">
        <v>29574.799999999999</v>
      </c>
      <c r="G309" s="111">
        <v>0</v>
      </c>
      <c r="H309" s="111">
        <v>0</v>
      </c>
      <c r="I309" s="99">
        <v>187085.2</v>
      </c>
      <c r="J309" s="99">
        <v>46290.400000000001</v>
      </c>
      <c r="K309" s="99">
        <v>24961</v>
      </c>
      <c r="L309" s="99">
        <v>321848.09999999998</v>
      </c>
      <c r="M309" s="99">
        <v>356945</v>
      </c>
      <c r="N309" s="99">
        <v>35096.9</v>
      </c>
      <c r="O309" s="99">
        <v>9.83</v>
      </c>
      <c r="Q309" s="98" t="s">
        <v>260</v>
      </c>
      <c r="R309" s="99">
        <v>0</v>
      </c>
      <c r="S309" s="99">
        <v>66563.199999999997</v>
      </c>
      <c r="T309" s="99">
        <v>70909.399999999994</v>
      </c>
      <c r="U309" s="99">
        <v>119077.9</v>
      </c>
      <c r="V309" s="99">
        <v>66233.899999999994</v>
      </c>
      <c r="W309" s="99">
        <v>0</v>
      </c>
      <c r="X309" s="99">
        <v>671.7</v>
      </c>
      <c r="Y309" s="99">
        <v>0</v>
      </c>
      <c r="Z309" s="99">
        <v>0</v>
      </c>
      <c r="AA309" s="99">
        <v>11715</v>
      </c>
      <c r="AB309" s="99">
        <v>335171</v>
      </c>
      <c r="AC309" s="99">
        <v>356945</v>
      </c>
      <c r="AD309" s="99">
        <v>21774</v>
      </c>
      <c r="AE309" s="99">
        <v>6.1</v>
      </c>
      <c r="AG309" t="str">
        <f t="shared" si="25"/>
        <v>invalid</v>
      </c>
      <c r="AH309" s="99">
        <v>9.83</v>
      </c>
    </row>
    <row r="310" spans="1:34" ht="63.6" thickBot="1" x14ac:dyDescent="0.35">
      <c r="A310" s="98" t="s">
        <v>261</v>
      </c>
      <c r="B310" s="111">
        <v>0</v>
      </c>
      <c r="C310" s="99">
        <v>33936.699999999997</v>
      </c>
      <c r="D310" s="99">
        <v>0</v>
      </c>
      <c r="E310" s="111">
        <v>0</v>
      </c>
      <c r="F310" s="99">
        <v>29574.799999999999</v>
      </c>
      <c r="G310" s="111">
        <v>41489.5</v>
      </c>
      <c r="H310" s="111">
        <v>10341.4</v>
      </c>
      <c r="I310" s="99">
        <v>187085.2</v>
      </c>
      <c r="J310" s="99">
        <v>46290.400000000001</v>
      </c>
      <c r="K310" s="99">
        <v>24961</v>
      </c>
      <c r="L310" s="99">
        <v>373679</v>
      </c>
      <c r="M310" s="99">
        <v>342195</v>
      </c>
      <c r="N310" s="99">
        <v>-31484</v>
      </c>
      <c r="O310" s="99">
        <v>-9.1999999999999993</v>
      </c>
      <c r="Q310" s="98" t="s">
        <v>261</v>
      </c>
      <c r="R310" s="99">
        <v>0</v>
      </c>
      <c r="S310" s="99">
        <v>66563.199999999997</v>
      </c>
      <c r="T310" s="99">
        <v>70909.399999999994</v>
      </c>
      <c r="U310" s="99">
        <v>119077.9</v>
      </c>
      <c r="V310" s="99">
        <v>66233.899999999994</v>
      </c>
      <c r="W310" s="99">
        <v>0</v>
      </c>
      <c r="X310" s="99">
        <v>0</v>
      </c>
      <c r="Y310" s="99">
        <v>0</v>
      </c>
      <c r="Z310" s="99">
        <v>0</v>
      </c>
      <c r="AA310" s="99">
        <v>11715</v>
      </c>
      <c r="AB310" s="99">
        <v>334499.3</v>
      </c>
      <c r="AC310" s="99">
        <v>342195</v>
      </c>
      <c r="AD310" s="99">
        <v>7695.7</v>
      </c>
      <c r="AE310" s="99">
        <v>2.25</v>
      </c>
      <c r="AG310" t="str">
        <f t="shared" si="25"/>
        <v>valid</v>
      </c>
      <c r="AH310" s="99">
        <v>-9.1999999999999993</v>
      </c>
    </row>
    <row r="311" spans="1:34" ht="54.6" thickBot="1" x14ac:dyDescent="0.35">
      <c r="A311" s="98" t="s">
        <v>264</v>
      </c>
      <c r="B311" s="111">
        <v>0</v>
      </c>
      <c r="C311" s="99">
        <v>75327</v>
      </c>
      <c r="D311" s="99">
        <v>34766.300000000003</v>
      </c>
      <c r="E311" s="111">
        <v>0</v>
      </c>
      <c r="F311" s="99">
        <v>29574.799999999999</v>
      </c>
      <c r="G311" s="111">
        <v>41489.5</v>
      </c>
      <c r="H311" s="111">
        <v>10341.4</v>
      </c>
      <c r="I311" s="99">
        <v>187085.2</v>
      </c>
      <c r="J311" s="99">
        <v>46290.400000000001</v>
      </c>
      <c r="K311" s="99">
        <v>24961</v>
      </c>
      <c r="L311" s="99">
        <v>449835.5</v>
      </c>
      <c r="M311" s="99">
        <v>424880</v>
      </c>
      <c r="N311" s="99">
        <v>-24955.5</v>
      </c>
      <c r="O311" s="99">
        <v>-5.87</v>
      </c>
      <c r="Q311" s="98" t="s">
        <v>264</v>
      </c>
      <c r="R311" s="99">
        <v>0</v>
      </c>
      <c r="S311" s="99">
        <v>0</v>
      </c>
      <c r="T311" s="99">
        <v>0</v>
      </c>
      <c r="U311" s="99">
        <v>119077.9</v>
      </c>
      <c r="V311" s="99">
        <v>66233.899999999994</v>
      </c>
      <c r="W311" s="99">
        <v>0</v>
      </c>
      <c r="X311" s="99">
        <v>0</v>
      </c>
      <c r="Y311" s="99">
        <v>0</v>
      </c>
      <c r="Z311" s="99">
        <v>0</v>
      </c>
      <c r="AA311" s="99">
        <v>11715</v>
      </c>
      <c r="AB311" s="99">
        <v>197026.8</v>
      </c>
      <c r="AC311" s="99">
        <v>424880</v>
      </c>
      <c r="AD311" s="99">
        <v>227853.2</v>
      </c>
      <c r="AE311" s="99">
        <v>53.63</v>
      </c>
      <c r="AG311" t="str">
        <f t="shared" si="25"/>
        <v>valid</v>
      </c>
      <c r="AH311" s="99">
        <v>-5.87</v>
      </c>
    </row>
    <row r="312" spans="1:34" ht="45.6" thickBot="1" x14ac:dyDescent="0.35">
      <c r="A312" s="98" t="s">
        <v>267</v>
      </c>
      <c r="B312" s="111">
        <v>0</v>
      </c>
      <c r="C312" s="99">
        <v>0</v>
      </c>
      <c r="D312" s="99">
        <v>0</v>
      </c>
      <c r="E312" s="111">
        <v>0</v>
      </c>
      <c r="F312" s="99">
        <v>47686.400000000001</v>
      </c>
      <c r="G312" s="111">
        <v>0</v>
      </c>
      <c r="H312" s="111">
        <v>0</v>
      </c>
      <c r="I312" s="99">
        <v>187085.2</v>
      </c>
      <c r="J312" s="99">
        <v>46290.400000000001</v>
      </c>
      <c r="K312" s="99">
        <v>24961</v>
      </c>
      <c r="L312" s="99">
        <v>306023</v>
      </c>
      <c r="M312" s="99">
        <v>262000</v>
      </c>
      <c r="N312" s="99">
        <v>-44023</v>
      </c>
      <c r="O312" s="99">
        <v>-16.8</v>
      </c>
      <c r="Q312" s="98" t="s">
        <v>267</v>
      </c>
      <c r="R312" s="99">
        <v>0</v>
      </c>
      <c r="S312" s="99">
        <v>66563.199999999997</v>
      </c>
      <c r="T312" s="99">
        <v>70909.399999999994</v>
      </c>
      <c r="U312" s="99">
        <v>119077.9</v>
      </c>
      <c r="V312" s="99">
        <v>0</v>
      </c>
      <c r="W312" s="99">
        <v>0</v>
      </c>
      <c r="X312" s="99">
        <v>671.7</v>
      </c>
      <c r="Y312" s="99">
        <v>0</v>
      </c>
      <c r="Z312" s="99">
        <v>0</v>
      </c>
      <c r="AA312" s="99">
        <v>11715</v>
      </c>
      <c r="AB312" s="99">
        <v>268937.09999999998</v>
      </c>
      <c r="AC312" s="99">
        <v>262000</v>
      </c>
      <c r="AD312" s="99">
        <v>-6937.1</v>
      </c>
      <c r="AE312" s="99">
        <v>-2.65</v>
      </c>
      <c r="AG312" t="str">
        <f t="shared" si="25"/>
        <v>invalid</v>
      </c>
      <c r="AH312" s="99">
        <v>-16.8</v>
      </c>
    </row>
    <row r="313" spans="1:34" ht="36.6" thickBot="1" x14ac:dyDescent="0.35">
      <c r="A313" s="98" t="s">
        <v>268</v>
      </c>
      <c r="B313" s="111">
        <v>0</v>
      </c>
      <c r="C313" s="99">
        <v>0</v>
      </c>
      <c r="D313" s="99">
        <v>0</v>
      </c>
      <c r="E313" s="111">
        <v>0</v>
      </c>
      <c r="F313" s="99">
        <v>47686.400000000001</v>
      </c>
      <c r="G313" s="111">
        <v>0</v>
      </c>
      <c r="H313" s="111">
        <v>0</v>
      </c>
      <c r="I313" s="99">
        <v>187085.2</v>
      </c>
      <c r="J313" s="99">
        <v>46290.400000000001</v>
      </c>
      <c r="K313" s="99">
        <v>24961</v>
      </c>
      <c r="L313" s="99">
        <v>306023</v>
      </c>
      <c r="M313" s="99">
        <v>304900</v>
      </c>
      <c r="N313" s="99">
        <v>-1123</v>
      </c>
      <c r="O313" s="99">
        <v>-0.37</v>
      </c>
      <c r="Q313" s="98" t="s">
        <v>268</v>
      </c>
      <c r="R313" s="99">
        <v>0</v>
      </c>
      <c r="S313" s="99">
        <v>66563.199999999997</v>
      </c>
      <c r="T313" s="99">
        <v>70909.399999999994</v>
      </c>
      <c r="U313" s="99">
        <v>119077.9</v>
      </c>
      <c r="V313" s="99">
        <v>0</v>
      </c>
      <c r="W313" s="99">
        <v>0</v>
      </c>
      <c r="X313" s="99">
        <v>671.7</v>
      </c>
      <c r="Y313" s="99">
        <v>0</v>
      </c>
      <c r="Z313" s="99">
        <v>0</v>
      </c>
      <c r="AA313" s="99">
        <v>11715</v>
      </c>
      <c r="AB313" s="99">
        <v>268937.09999999998</v>
      </c>
      <c r="AC313" s="99">
        <v>304900</v>
      </c>
      <c r="AD313" s="99">
        <v>35962.9</v>
      </c>
      <c r="AE313" s="99">
        <v>11.79</v>
      </c>
      <c r="AG313" t="str">
        <f t="shared" si="25"/>
        <v>valid</v>
      </c>
      <c r="AH313" s="99">
        <v>-0.37</v>
      </c>
    </row>
    <row r="314" spans="1:34" ht="54.6" thickBot="1" x14ac:dyDescent="0.35">
      <c r="A314" s="98" t="s">
        <v>269</v>
      </c>
      <c r="B314" s="111">
        <v>0</v>
      </c>
      <c r="C314" s="99">
        <v>75327</v>
      </c>
      <c r="D314" s="99">
        <v>34766.300000000003</v>
      </c>
      <c r="E314" s="111">
        <v>0</v>
      </c>
      <c r="F314" s="99">
        <v>29574.799999999999</v>
      </c>
      <c r="G314" s="111">
        <v>41489.5</v>
      </c>
      <c r="H314" s="111">
        <v>0</v>
      </c>
      <c r="I314" s="99">
        <v>187085.2</v>
      </c>
      <c r="J314" s="99">
        <v>46290.400000000001</v>
      </c>
      <c r="K314" s="99">
        <v>24961</v>
      </c>
      <c r="L314" s="99">
        <v>439494.1</v>
      </c>
      <c r="M314" s="99">
        <v>426420</v>
      </c>
      <c r="N314" s="99">
        <v>-13074.1</v>
      </c>
      <c r="O314" s="99">
        <v>-3.07</v>
      </c>
      <c r="Q314" s="98" t="s">
        <v>269</v>
      </c>
      <c r="R314" s="99">
        <v>0</v>
      </c>
      <c r="S314" s="99">
        <v>0</v>
      </c>
      <c r="T314" s="99">
        <v>0</v>
      </c>
      <c r="U314" s="99">
        <v>119077.9</v>
      </c>
      <c r="V314" s="99">
        <v>66233.899999999994</v>
      </c>
      <c r="W314" s="99">
        <v>0</v>
      </c>
      <c r="X314" s="99">
        <v>671.7</v>
      </c>
      <c r="Y314" s="99">
        <v>0</v>
      </c>
      <c r="Z314" s="99">
        <v>0</v>
      </c>
      <c r="AA314" s="99">
        <v>11715</v>
      </c>
      <c r="AB314" s="99">
        <v>197698.4</v>
      </c>
      <c r="AC314" s="99">
        <v>426420</v>
      </c>
      <c r="AD314" s="99">
        <v>228721.6</v>
      </c>
      <c r="AE314" s="99">
        <v>53.64</v>
      </c>
      <c r="AG314" t="str">
        <f t="shared" si="25"/>
        <v>valid</v>
      </c>
      <c r="AH314" s="99">
        <v>-3.07</v>
      </c>
    </row>
    <row r="315" spans="1:34" ht="45.6" thickBot="1" x14ac:dyDescent="0.35">
      <c r="A315" s="98" t="s">
        <v>270</v>
      </c>
      <c r="B315" s="111">
        <v>0</v>
      </c>
      <c r="C315" s="99">
        <v>33936.699999999997</v>
      </c>
      <c r="D315" s="99">
        <v>0</v>
      </c>
      <c r="E315" s="111">
        <v>0</v>
      </c>
      <c r="F315" s="99">
        <v>29574.799999999999</v>
      </c>
      <c r="G315" s="111">
        <v>41489.5</v>
      </c>
      <c r="H315" s="111">
        <v>0</v>
      </c>
      <c r="I315" s="99">
        <v>187085.2</v>
      </c>
      <c r="J315" s="99">
        <v>46290.400000000001</v>
      </c>
      <c r="K315" s="99">
        <v>24961</v>
      </c>
      <c r="L315" s="99">
        <v>363337.6</v>
      </c>
      <c r="M315" s="99">
        <v>389394</v>
      </c>
      <c r="N315" s="99">
        <v>26056.400000000001</v>
      </c>
      <c r="O315" s="99">
        <v>6.69</v>
      </c>
      <c r="Q315" s="98" t="s">
        <v>270</v>
      </c>
      <c r="R315" s="99">
        <v>0</v>
      </c>
      <c r="S315" s="99">
        <v>66563.199999999997</v>
      </c>
      <c r="T315" s="99">
        <v>70909.399999999994</v>
      </c>
      <c r="U315" s="99">
        <v>119077.9</v>
      </c>
      <c r="V315" s="99">
        <v>66233.899999999994</v>
      </c>
      <c r="W315" s="99">
        <v>0</v>
      </c>
      <c r="X315" s="99">
        <v>671.7</v>
      </c>
      <c r="Y315" s="99">
        <v>0</v>
      </c>
      <c r="Z315" s="99">
        <v>0</v>
      </c>
      <c r="AA315" s="99">
        <v>11715</v>
      </c>
      <c r="AB315" s="99">
        <v>335171</v>
      </c>
      <c r="AC315" s="99">
        <v>389394</v>
      </c>
      <c r="AD315" s="99">
        <v>54223</v>
      </c>
      <c r="AE315" s="99">
        <v>13.92</v>
      </c>
      <c r="AG315" t="str">
        <f t="shared" si="25"/>
        <v>invalid</v>
      </c>
      <c r="AH315" s="99">
        <v>6.69</v>
      </c>
    </row>
    <row r="316" spans="1:34" ht="72.599999999999994" thickBot="1" x14ac:dyDescent="0.35">
      <c r="A316" s="98" t="s">
        <v>271</v>
      </c>
      <c r="B316" s="111">
        <v>0</v>
      </c>
      <c r="C316" s="99">
        <v>33936.699999999997</v>
      </c>
      <c r="D316" s="99">
        <v>34766.300000000003</v>
      </c>
      <c r="E316" s="111">
        <v>0</v>
      </c>
      <c r="F316" s="99">
        <v>29574.799999999999</v>
      </c>
      <c r="G316" s="111">
        <v>0</v>
      </c>
      <c r="H316" s="111">
        <v>10341.4</v>
      </c>
      <c r="I316" s="99">
        <v>187085.2</v>
      </c>
      <c r="J316" s="99">
        <v>46290.400000000001</v>
      </c>
      <c r="K316" s="99">
        <v>24961</v>
      </c>
      <c r="L316" s="99">
        <v>366955.7</v>
      </c>
      <c r="M316" s="99">
        <v>439200</v>
      </c>
      <c r="N316" s="99">
        <v>72244.3</v>
      </c>
      <c r="O316" s="99">
        <v>16.45</v>
      </c>
      <c r="Q316" s="98" t="s">
        <v>271</v>
      </c>
      <c r="R316" s="99">
        <v>0</v>
      </c>
      <c r="S316" s="99">
        <v>66563.199999999997</v>
      </c>
      <c r="T316" s="99">
        <v>0</v>
      </c>
      <c r="U316" s="99">
        <v>119077.9</v>
      </c>
      <c r="V316" s="99">
        <v>66233.899999999994</v>
      </c>
      <c r="W316" s="99">
        <v>0</v>
      </c>
      <c r="X316" s="99">
        <v>0</v>
      </c>
      <c r="Y316" s="99">
        <v>0</v>
      </c>
      <c r="Z316" s="99">
        <v>0</v>
      </c>
      <c r="AA316" s="99">
        <v>11715</v>
      </c>
      <c r="AB316" s="99">
        <v>263589.90000000002</v>
      </c>
      <c r="AC316" s="99">
        <v>439200</v>
      </c>
      <c r="AD316" s="99">
        <v>175610.1</v>
      </c>
      <c r="AE316" s="99">
        <v>39.979999999999997</v>
      </c>
      <c r="AG316" t="str">
        <f t="shared" si="25"/>
        <v>invalid</v>
      </c>
      <c r="AH316" s="99">
        <v>16.45</v>
      </c>
    </row>
    <row r="317" spans="1:34" ht="63.6" thickBot="1" x14ac:dyDescent="0.35">
      <c r="A317" s="98" t="s">
        <v>273</v>
      </c>
      <c r="B317" s="111">
        <v>0</v>
      </c>
      <c r="C317" s="99">
        <v>33936.699999999997</v>
      </c>
      <c r="D317" s="99">
        <v>34766.300000000003</v>
      </c>
      <c r="E317" s="111">
        <v>0</v>
      </c>
      <c r="F317" s="99">
        <v>29574.799999999999</v>
      </c>
      <c r="G317" s="111">
        <v>0</v>
      </c>
      <c r="H317" s="111">
        <v>0</v>
      </c>
      <c r="I317" s="99">
        <v>187085.2</v>
      </c>
      <c r="J317" s="99">
        <v>46290.400000000001</v>
      </c>
      <c r="K317" s="99">
        <v>24961</v>
      </c>
      <c r="L317" s="99">
        <v>356614.3</v>
      </c>
      <c r="M317" s="99">
        <v>396444</v>
      </c>
      <c r="N317" s="99">
        <v>39829.699999999997</v>
      </c>
      <c r="O317" s="99">
        <v>10.050000000000001</v>
      </c>
      <c r="Q317" s="98" t="s">
        <v>273</v>
      </c>
      <c r="R317" s="99">
        <v>0</v>
      </c>
      <c r="S317" s="99">
        <v>66563.199999999997</v>
      </c>
      <c r="T317" s="99">
        <v>0</v>
      </c>
      <c r="U317" s="99">
        <v>119077.9</v>
      </c>
      <c r="V317" s="99">
        <v>66233.899999999994</v>
      </c>
      <c r="W317" s="99">
        <v>0</v>
      </c>
      <c r="X317" s="99">
        <v>671.7</v>
      </c>
      <c r="Y317" s="99">
        <v>0</v>
      </c>
      <c r="Z317" s="99">
        <v>0</v>
      </c>
      <c r="AA317" s="99">
        <v>11715</v>
      </c>
      <c r="AB317" s="99">
        <v>264261.59999999998</v>
      </c>
      <c r="AC317" s="99">
        <v>396444</v>
      </c>
      <c r="AD317" s="99">
        <v>132182.39999999999</v>
      </c>
      <c r="AE317" s="99">
        <v>33.340000000000003</v>
      </c>
      <c r="AG317" t="str">
        <f t="shared" si="25"/>
        <v>invalid</v>
      </c>
      <c r="AH317" s="99">
        <v>10.050000000000001</v>
      </c>
    </row>
    <row r="318" spans="1:34" ht="36.6" thickBot="1" x14ac:dyDescent="0.35">
      <c r="A318" s="98" t="s">
        <v>277</v>
      </c>
      <c r="B318" s="111">
        <v>0</v>
      </c>
      <c r="C318" s="99">
        <v>33936.699999999997</v>
      </c>
      <c r="D318" s="99">
        <v>0</v>
      </c>
      <c r="E318" s="111">
        <v>0</v>
      </c>
      <c r="F318" s="99">
        <v>29574.799999999999</v>
      </c>
      <c r="G318" s="111">
        <v>0</v>
      </c>
      <c r="H318" s="111">
        <v>0</v>
      </c>
      <c r="I318" s="99">
        <v>187085.2</v>
      </c>
      <c r="J318" s="99">
        <v>46290.400000000001</v>
      </c>
      <c r="K318" s="99">
        <v>24961</v>
      </c>
      <c r="L318" s="99">
        <v>321848.09999999998</v>
      </c>
      <c r="M318" s="99">
        <v>546530</v>
      </c>
      <c r="N318" s="99">
        <v>224681.9</v>
      </c>
      <c r="O318" s="99">
        <v>41.11</v>
      </c>
      <c r="Q318" s="98" t="s">
        <v>277</v>
      </c>
      <c r="R318" s="99">
        <v>0</v>
      </c>
      <c r="S318" s="99">
        <v>66563.199999999997</v>
      </c>
      <c r="T318" s="99">
        <v>70909.399999999994</v>
      </c>
      <c r="U318" s="99">
        <v>119077.9</v>
      </c>
      <c r="V318" s="99">
        <v>66233.899999999994</v>
      </c>
      <c r="W318" s="99">
        <v>0</v>
      </c>
      <c r="X318" s="99">
        <v>671.7</v>
      </c>
      <c r="Y318" s="99">
        <v>0</v>
      </c>
      <c r="Z318" s="99">
        <v>0</v>
      </c>
      <c r="AA318" s="99">
        <v>11715</v>
      </c>
      <c r="AB318" s="99">
        <v>335171</v>
      </c>
      <c r="AC318" s="99">
        <v>546530</v>
      </c>
      <c r="AD318" s="99">
        <v>211359</v>
      </c>
      <c r="AE318" s="99">
        <v>38.67</v>
      </c>
      <c r="AG318" t="str">
        <f t="shared" si="25"/>
        <v>invalid</v>
      </c>
      <c r="AH318" s="99">
        <v>41.11</v>
      </c>
    </row>
    <row r="319" spans="1:34" ht="15" thickBot="1" x14ac:dyDescent="0.35">
      <c r="B319" s="108" t="str">
        <f>IF(COUNTIF(B270:B318,0)*3&gt;COUNT(B270:B318)*2,"nem használt","felhasznált")</f>
        <v>nem használt</v>
      </c>
      <c r="C319" t="str">
        <f t="shared" ref="C319:K319" si="26">IF(COUNTIF(C270:C318,0)*3&gt;COUNT(C270:C318)*2,"nem használt","felhasznált")</f>
        <v>felhasznált</v>
      </c>
      <c r="D319" t="str">
        <f t="shared" si="26"/>
        <v>felhasznált</v>
      </c>
      <c r="E319" s="108" t="str">
        <f t="shared" si="26"/>
        <v>nem használt</v>
      </c>
      <c r="F319" t="str">
        <f t="shared" si="26"/>
        <v>felhasznált</v>
      </c>
      <c r="G319" s="108" t="str">
        <f t="shared" si="26"/>
        <v>nem használt</v>
      </c>
      <c r="H319" s="108" t="str">
        <f t="shared" si="26"/>
        <v>nem használt</v>
      </c>
      <c r="I319" t="str">
        <f t="shared" si="26"/>
        <v>felhasznált</v>
      </c>
      <c r="J319" t="str">
        <f t="shared" si="26"/>
        <v>felhasznált</v>
      </c>
      <c r="K319" t="str">
        <f t="shared" si="26"/>
        <v>felhasznált</v>
      </c>
    </row>
    <row r="320" spans="1:34" ht="18.600000000000001" thickBot="1" x14ac:dyDescent="0.35">
      <c r="A320" s="98" t="s">
        <v>715</v>
      </c>
      <c r="B320" s="148">
        <v>487222.6</v>
      </c>
      <c r="Q320" s="98" t="s">
        <v>715</v>
      </c>
      <c r="R320" s="100">
        <v>335171.09999999998</v>
      </c>
    </row>
    <row r="321" spans="1:18" ht="18.600000000000001" thickBot="1" x14ac:dyDescent="0.35">
      <c r="A321" s="98" t="s">
        <v>883</v>
      </c>
      <c r="B321" s="148">
        <v>0</v>
      </c>
      <c r="Q321" s="98" t="s">
        <v>883</v>
      </c>
      <c r="R321" s="100">
        <v>11715</v>
      </c>
    </row>
    <row r="322" spans="1:18" ht="18.600000000000001" thickBot="1" x14ac:dyDescent="0.35">
      <c r="A322" s="98" t="s">
        <v>717</v>
      </c>
      <c r="B322" s="148">
        <v>10869861.1</v>
      </c>
      <c r="Q322" s="98" t="s">
        <v>717</v>
      </c>
      <c r="R322" s="100">
        <v>10710471.5</v>
      </c>
    </row>
    <row r="323" spans="1:18" ht="18.600000000000001" thickBot="1" x14ac:dyDescent="0.35">
      <c r="A323" s="98" t="s">
        <v>718</v>
      </c>
      <c r="B323" s="148">
        <v>10480938</v>
      </c>
      <c r="Q323" s="98" t="s">
        <v>718</v>
      </c>
      <c r="R323" s="100">
        <v>10480938</v>
      </c>
    </row>
    <row r="324" spans="1:18" ht="27.6" thickBot="1" x14ac:dyDescent="0.35">
      <c r="A324" s="98" t="s">
        <v>719</v>
      </c>
      <c r="B324" s="148">
        <v>388923.1</v>
      </c>
      <c r="Q324" s="98" t="s">
        <v>719</v>
      </c>
      <c r="R324" s="100">
        <v>229533.5</v>
      </c>
    </row>
    <row r="325" spans="1:18" ht="27.6" thickBot="1" x14ac:dyDescent="0.35">
      <c r="A325" s="98" t="s">
        <v>720</v>
      </c>
      <c r="B325" s="148"/>
      <c r="Q325" s="98" t="s">
        <v>720</v>
      </c>
      <c r="R325" s="100"/>
    </row>
    <row r="326" spans="1:18" ht="27.6" thickBot="1" x14ac:dyDescent="0.35">
      <c r="A326" s="98" t="s">
        <v>721</v>
      </c>
      <c r="B326" s="148"/>
      <c r="Q326" s="98" t="s">
        <v>721</v>
      </c>
      <c r="R326" s="100"/>
    </row>
    <row r="327" spans="1:18" ht="18.600000000000001" thickBot="1" x14ac:dyDescent="0.35">
      <c r="A327" s="98" t="s">
        <v>722</v>
      </c>
      <c r="B327" s="148">
        <v>0</v>
      </c>
      <c r="Q327" s="98" t="s">
        <v>722</v>
      </c>
      <c r="R327" s="100">
        <v>0</v>
      </c>
    </row>
    <row r="329" spans="1:18" x14ac:dyDescent="0.3">
      <c r="A329" s="101" t="s">
        <v>621</v>
      </c>
      <c r="Q329" s="101" t="s">
        <v>621</v>
      </c>
    </row>
    <row r="331" spans="1:18" x14ac:dyDescent="0.3">
      <c r="A331" s="102" t="s">
        <v>965</v>
      </c>
      <c r="Q331" s="102" t="s">
        <v>965</v>
      </c>
    </row>
    <row r="332" spans="1:18" x14ac:dyDescent="0.3">
      <c r="A332" s="102" t="s">
        <v>966</v>
      </c>
      <c r="Q332" s="102" t="s">
        <v>975</v>
      </c>
    </row>
  </sheetData>
  <conditionalFormatting sqref="B319:K319">
    <cfRule type="containsText" dxfId="8" priority="1" operator="containsText" text="nem használt">
      <formula>NOT(ISERROR(SEARCH("nem használt",B319)))</formula>
    </cfRule>
  </conditionalFormatting>
  <hyperlinks>
    <hyperlink ref="A329" r:id="rId1" display="https://miau.my-x.hu/myx-free/coco/test/815003820210618211940.html" xr:uid="{00000000-0004-0000-0A00-000000000000}"/>
    <hyperlink ref="Q329" r:id="rId2" display="https://miau.my-x.hu/myx-free/coco/test/682201920210618212013.html" xr:uid="{00000000-0004-0000-0A00-000001000000}"/>
  </hyperlinks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32"/>
  <sheetViews>
    <sheetView topLeftCell="A257" zoomScale="48" workbookViewId="0">
      <selection activeCell="F270" sqref="F270"/>
    </sheetView>
  </sheetViews>
  <sheetFormatPr defaultRowHeight="14.4" x14ac:dyDescent="0.3"/>
  <cols>
    <col min="1" max="1" width="57" bestFit="1" customWidth="1"/>
    <col min="2" max="2" width="9.109375" style="143"/>
    <col min="5" max="5" width="9.109375" style="143"/>
  </cols>
  <sheetData>
    <row r="1" spans="1:8" x14ac:dyDescent="0.3">
      <c r="B1" s="143">
        <v>0</v>
      </c>
      <c r="C1" s="108">
        <v>0</v>
      </c>
      <c r="D1" s="108">
        <v>0</v>
      </c>
      <c r="E1" s="143">
        <v>0</v>
      </c>
    </row>
    <row r="2" spans="1:8" x14ac:dyDescent="0.3">
      <c r="A2" t="s">
        <v>0</v>
      </c>
      <c r="B2" s="143" t="s">
        <v>508</v>
      </c>
      <c r="C2" s="108" t="s">
        <v>96</v>
      </c>
      <c r="D2" s="108" t="s">
        <v>87</v>
      </c>
      <c r="E2" s="143" t="s">
        <v>128</v>
      </c>
      <c r="F2" t="s">
        <v>500</v>
      </c>
      <c r="G2" t="s">
        <v>501</v>
      </c>
      <c r="H2" t="s">
        <v>502</v>
      </c>
    </row>
    <row r="3" spans="1:8" x14ac:dyDescent="0.3">
      <c r="A3" t="s">
        <v>206</v>
      </c>
      <c r="B3" s="143">
        <v>60</v>
      </c>
      <c r="C3" s="108">
        <v>0</v>
      </c>
      <c r="D3" s="108">
        <v>0</v>
      </c>
      <c r="E3" s="143">
        <v>0</v>
      </c>
      <c r="F3">
        <v>45000</v>
      </c>
      <c r="G3">
        <v>73731</v>
      </c>
      <c r="H3">
        <v>59365.5</v>
      </c>
    </row>
    <row r="4" spans="1:8" x14ac:dyDescent="0.3">
      <c r="A4" t="s">
        <v>213</v>
      </c>
      <c r="B4" s="143">
        <v>60</v>
      </c>
      <c r="C4" s="108">
        <v>0</v>
      </c>
      <c r="D4" s="108">
        <v>0</v>
      </c>
      <c r="E4" s="143">
        <v>0</v>
      </c>
      <c r="F4">
        <v>51880</v>
      </c>
      <c r="G4">
        <v>88796</v>
      </c>
      <c r="H4">
        <v>70338</v>
      </c>
    </row>
    <row r="5" spans="1:8" x14ac:dyDescent="0.3">
      <c r="A5" t="s">
        <v>215</v>
      </c>
      <c r="B5" s="143">
        <v>60</v>
      </c>
      <c r="C5" s="108">
        <v>2</v>
      </c>
      <c r="D5" s="108">
        <v>0</v>
      </c>
      <c r="E5" s="143">
        <v>0</v>
      </c>
      <c r="F5">
        <v>54000</v>
      </c>
      <c r="G5">
        <v>83200</v>
      </c>
      <c r="H5">
        <v>68600</v>
      </c>
    </row>
    <row r="6" spans="1:8" x14ac:dyDescent="0.3">
      <c r="A6" t="s">
        <v>217</v>
      </c>
      <c r="B6" s="143">
        <v>60</v>
      </c>
      <c r="C6" s="108">
        <v>2</v>
      </c>
      <c r="D6" s="108">
        <v>0</v>
      </c>
      <c r="E6" s="143">
        <v>0</v>
      </c>
      <c r="F6">
        <v>55500</v>
      </c>
      <c r="G6">
        <v>86400</v>
      </c>
      <c r="H6">
        <v>70950</v>
      </c>
    </row>
    <row r="7" spans="1:8" x14ac:dyDescent="0.3">
      <c r="A7" t="s">
        <v>218</v>
      </c>
      <c r="B7" s="143">
        <v>60</v>
      </c>
      <c r="C7" s="108">
        <v>2</v>
      </c>
      <c r="D7" s="108">
        <v>0</v>
      </c>
      <c r="E7" s="143">
        <v>0</v>
      </c>
      <c r="F7">
        <v>59900</v>
      </c>
      <c r="G7">
        <v>59900</v>
      </c>
      <c r="H7">
        <v>59900</v>
      </c>
    </row>
    <row r="8" spans="1:8" x14ac:dyDescent="0.3">
      <c r="A8" t="s">
        <v>220</v>
      </c>
      <c r="B8" s="143">
        <v>60</v>
      </c>
      <c r="C8" s="108">
        <v>0</v>
      </c>
      <c r="D8" s="108">
        <v>0</v>
      </c>
      <c r="E8" s="143">
        <v>0</v>
      </c>
      <c r="F8">
        <v>70000</v>
      </c>
      <c r="G8">
        <v>103600</v>
      </c>
      <c r="H8">
        <v>86800</v>
      </c>
    </row>
    <row r="9" spans="1:8" x14ac:dyDescent="0.3">
      <c r="A9" t="s">
        <v>221</v>
      </c>
      <c r="B9" s="143">
        <v>60</v>
      </c>
      <c r="C9" s="108">
        <v>2</v>
      </c>
      <c r="D9" s="108">
        <v>0</v>
      </c>
      <c r="E9" s="143">
        <v>0</v>
      </c>
      <c r="F9">
        <v>69880</v>
      </c>
      <c r="G9">
        <v>119229</v>
      </c>
      <c r="H9">
        <v>94554.5</v>
      </c>
    </row>
    <row r="10" spans="1:8" x14ac:dyDescent="0.3">
      <c r="A10" t="s">
        <v>222</v>
      </c>
      <c r="B10" s="143">
        <v>60</v>
      </c>
      <c r="C10" s="108">
        <v>2</v>
      </c>
      <c r="D10" s="108">
        <v>0</v>
      </c>
      <c r="E10" s="143">
        <v>0</v>
      </c>
      <c r="F10">
        <v>69990</v>
      </c>
      <c r="G10">
        <v>88999</v>
      </c>
      <c r="H10">
        <v>79494.5</v>
      </c>
    </row>
    <row r="11" spans="1:8" x14ac:dyDescent="0.3">
      <c r="A11" t="s">
        <v>223</v>
      </c>
      <c r="B11" s="143">
        <v>60</v>
      </c>
      <c r="C11" s="108">
        <v>5</v>
      </c>
      <c r="D11" s="108">
        <v>0</v>
      </c>
      <c r="E11" s="143">
        <v>0</v>
      </c>
      <c r="F11">
        <v>66800</v>
      </c>
      <c r="G11">
        <v>106800</v>
      </c>
      <c r="H11">
        <v>86800</v>
      </c>
    </row>
    <row r="12" spans="1:8" x14ac:dyDescent="0.3">
      <c r="A12" t="s">
        <v>224</v>
      </c>
      <c r="B12" s="143">
        <v>60</v>
      </c>
      <c r="C12" s="108">
        <v>0</v>
      </c>
      <c r="D12" s="108">
        <v>0</v>
      </c>
      <c r="E12" s="143">
        <v>0</v>
      </c>
      <c r="F12">
        <v>68000</v>
      </c>
      <c r="G12">
        <v>104999</v>
      </c>
      <c r="H12">
        <v>86499.5</v>
      </c>
    </row>
    <row r="13" spans="1:8" x14ac:dyDescent="0.3">
      <c r="A13" t="s">
        <v>226</v>
      </c>
      <c r="B13" s="143">
        <v>60</v>
      </c>
      <c r="C13" s="108">
        <v>0</v>
      </c>
      <c r="D13" s="108">
        <v>0</v>
      </c>
      <c r="E13" s="143">
        <v>0</v>
      </c>
      <c r="F13">
        <v>67800</v>
      </c>
      <c r="G13">
        <v>108300</v>
      </c>
      <c r="H13">
        <v>88050</v>
      </c>
    </row>
    <row r="14" spans="1:8" x14ac:dyDescent="0.3">
      <c r="A14" t="s">
        <v>228</v>
      </c>
      <c r="B14" s="143">
        <v>60</v>
      </c>
      <c r="C14" s="108">
        <v>5</v>
      </c>
      <c r="D14" s="108">
        <v>0</v>
      </c>
      <c r="E14" s="143">
        <v>0</v>
      </c>
      <c r="F14">
        <v>82000</v>
      </c>
      <c r="G14">
        <v>150590</v>
      </c>
      <c r="H14">
        <v>116295</v>
      </c>
    </row>
    <row r="15" spans="1:8" x14ac:dyDescent="0.3">
      <c r="A15" t="s">
        <v>229</v>
      </c>
      <c r="B15" s="143">
        <v>60</v>
      </c>
      <c r="C15" s="108">
        <v>0</v>
      </c>
      <c r="D15" s="108">
        <v>0</v>
      </c>
      <c r="E15" s="143">
        <v>0</v>
      </c>
      <c r="F15">
        <v>88900</v>
      </c>
      <c r="G15">
        <v>137630</v>
      </c>
      <c r="H15">
        <v>113265</v>
      </c>
    </row>
    <row r="16" spans="1:8" x14ac:dyDescent="0.3">
      <c r="A16" t="s">
        <v>230</v>
      </c>
      <c r="B16" s="143">
        <v>60</v>
      </c>
      <c r="C16" s="108">
        <v>5</v>
      </c>
      <c r="D16" s="108">
        <v>0</v>
      </c>
      <c r="E16" s="143">
        <v>1</v>
      </c>
      <c r="F16">
        <v>94000</v>
      </c>
      <c r="G16">
        <v>128790</v>
      </c>
      <c r="H16">
        <v>111395</v>
      </c>
    </row>
    <row r="17" spans="1:8" x14ac:dyDescent="0.3">
      <c r="A17" t="s">
        <v>231</v>
      </c>
      <c r="B17" s="143">
        <v>60</v>
      </c>
      <c r="C17" s="108">
        <v>5</v>
      </c>
      <c r="D17" s="108">
        <v>0</v>
      </c>
      <c r="E17" s="143">
        <v>0</v>
      </c>
      <c r="F17">
        <v>97000</v>
      </c>
      <c r="G17">
        <v>136600</v>
      </c>
      <c r="H17">
        <v>116800</v>
      </c>
    </row>
    <row r="18" spans="1:8" x14ac:dyDescent="0.3">
      <c r="A18" t="s">
        <v>232</v>
      </c>
      <c r="B18" s="143">
        <v>60</v>
      </c>
      <c r="C18" s="108">
        <v>5</v>
      </c>
      <c r="D18" s="108">
        <v>0</v>
      </c>
      <c r="E18" s="143">
        <v>0</v>
      </c>
      <c r="F18">
        <v>93300</v>
      </c>
      <c r="G18">
        <v>138200</v>
      </c>
      <c r="H18">
        <v>115750</v>
      </c>
    </row>
    <row r="19" spans="1:8" x14ac:dyDescent="0.3">
      <c r="A19" t="s">
        <v>233</v>
      </c>
      <c r="B19" s="143">
        <v>60</v>
      </c>
      <c r="C19" s="108">
        <v>2</v>
      </c>
      <c r="D19" s="108">
        <v>0</v>
      </c>
      <c r="E19" s="143">
        <v>1</v>
      </c>
      <c r="F19">
        <v>101240</v>
      </c>
      <c r="G19">
        <v>119980</v>
      </c>
      <c r="H19">
        <v>110610</v>
      </c>
    </row>
    <row r="20" spans="1:8" x14ac:dyDescent="0.3">
      <c r="A20" t="s">
        <v>234</v>
      </c>
      <c r="B20" s="143">
        <v>60</v>
      </c>
      <c r="C20" s="108">
        <v>5</v>
      </c>
      <c r="D20" s="108">
        <v>0</v>
      </c>
      <c r="E20" s="143">
        <v>0</v>
      </c>
      <c r="F20">
        <v>106990</v>
      </c>
      <c r="G20">
        <v>187733</v>
      </c>
      <c r="H20">
        <v>147361.5</v>
      </c>
    </row>
    <row r="21" spans="1:8" x14ac:dyDescent="0.3">
      <c r="A21" t="s">
        <v>235</v>
      </c>
      <c r="B21" s="143">
        <v>60</v>
      </c>
      <c r="C21" s="108">
        <v>2</v>
      </c>
      <c r="D21" s="108">
        <v>0</v>
      </c>
      <c r="E21" s="143">
        <v>1</v>
      </c>
      <c r="F21">
        <v>92200</v>
      </c>
      <c r="G21">
        <v>209900</v>
      </c>
      <c r="H21">
        <v>151050</v>
      </c>
    </row>
    <row r="22" spans="1:8" x14ac:dyDescent="0.3">
      <c r="A22" t="s">
        <v>236</v>
      </c>
      <c r="B22" s="143">
        <v>60</v>
      </c>
      <c r="C22" s="108">
        <v>5</v>
      </c>
      <c r="D22" s="108">
        <v>0</v>
      </c>
      <c r="E22" s="143">
        <v>0</v>
      </c>
      <c r="F22">
        <v>108900</v>
      </c>
      <c r="G22">
        <v>127039</v>
      </c>
      <c r="H22">
        <v>117969.5</v>
      </c>
    </row>
    <row r="23" spans="1:8" x14ac:dyDescent="0.3">
      <c r="A23" t="s">
        <v>237</v>
      </c>
      <c r="B23" s="143">
        <v>60</v>
      </c>
      <c r="C23" s="108">
        <v>5</v>
      </c>
      <c r="D23" s="108">
        <v>0</v>
      </c>
      <c r="E23" s="143">
        <v>0</v>
      </c>
      <c r="F23">
        <v>109000</v>
      </c>
      <c r="G23">
        <v>197800</v>
      </c>
      <c r="H23">
        <v>153400</v>
      </c>
    </row>
    <row r="24" spans="1:8" x14ac:dyDescent="0.3">
      <c r="A24" t="s">
        <v>239</v>
      </c>
      <c r="B24" s="143">
        <v>60</v>
      </c>
      <c r="C24" s="108">
        <v>0</v>
      </c>
      <c r="D24" s="108">
        <v>0</v>
      </c>
      <c r="E24" s="143">
        <v>0</v>
      </c>
      <c r="F24">
        <v>138000</v>
      </c>
      <c r="G24">
        <v>201987</v>
      </c>
      <c r="H24">
        <v>169993.5</v>
      </c>
    </row>
    <row r="25" spans="1:8" x14ac:dyDescent="0.3">
      <c r="A25" t="s">
        <v>240</v>
      </c>
      <c r="B25" s="143">
        <v>60</v>
      </c>
      <c r="C25" s="108">
        <v>0</v>
      </c>
      <c r="D25" s="108">
        <v>0</v>
      </c>
      <c r="E25" s="143">
        <v>0</v>
      </c>
      <c r="F25">
        <v>146790</v>
      </c>
      <c r="G25">
        <v>146790</v>
      </c>
      <c r="H25">
        <v>146790</v>
      </c>
    </row>
    <row r="26" spans="1:8" x14ac:dyDescent="0.3">
      <c r="A26" t="s">
        <v>241</v>
      </c>
      <c r="B26" s="143">
        <v>60</v>
      </c>
      <c r="C26" s="108">
        <v>0</v>
      </c>
      <c r="D26" s="108">
        <v>0</v>
      </c>
      <c r="E26" s="143">
        <v>0</v>
      </c>
      <c r="F26">
        <v>148890</v>
      </c>
      <c r="G26">
        <v>229990</v>
      </c>
      <c r="H26">
        <v>189440</v>
      </c>
    </row>
    <row r="27" spans="1:8" x14ac:dyDescent="0.3">
      <c r="A27" t="s">
        <v>242</v>
      </c>
      <c r="B27" s="143">
        <v>120</v>
      </c>
      <c r="C27" s="108">
        <v>0</v>
      </c>
      <c r="D27" s="108">
        <v>0</v>
      </c>
      <c r="E27" s="143">
        <v>0</v>
      </c>
      <c r="F27">
        <v>157500</v>
      </c>
      <c r="G27">
        <v>280350</v>
      </c>
      <c r="H27">
        <v>218925</v>
      </c>
    </row>
    <row r="28" spans="1:8" x14ac:dyDescent="0.3">
      <c r="A28" t="s">
        <v>243</v>
      </c>
      <c r="B28" s="143">
        <v>60</v>
      </c>
      <c r="C28" s="108">
        <v>0</v>
      </c>
      <c r="D28" s="108">
        <v>0</v>
      </c>
      <c r="E28" s="143">
        <v>0</v>
      </c>
      <c r="F28">
        <v>163900</v>
      </c>
      <c r="G28">
        <v>252800</v>
      </c>
      <c r="H28">
        <v>208350</v>
      </c>
    </row>
    <row r="29" spans="1:8" x14ac:dyDescent="0.3">
      <c r="A29" t="s">
        <v>244</v>
      </c>
      <c r="B29" s="143">
        <v>60</v>
      </c>
      <c r="C29" s="108">
        <v>0</v>
      </c>
      <c r="D29" s="108">
        <v>0</v>
      </c>
      <c r="E29" s="143">
        <v>0</v>
      </c>
      <c r="F29">
        <v>169090</v>
      </c>
      <c r="G29">
        <v>274800</v>
      </c>
      <c r="H29">
        <v>221945</v>
      </c>
    </row>
    <row r="30" spans="1:8" x14ac:dyDescent="0.3">
      <c r="A30" t="s">
        <v>245</v>
      </c>
      <c r="B30" s="143">
        <v>60</v>
      </c>
      <c r="C30" s="108">
        <v>0</v>
      </c>
      <c r="D30" s="108">
        <v>0</v>
      </c>
      <c r="E30" s="143">
        <v>0</v>
      </c>
      <c r="F30">
        <v>179990</v>
      </c>
      <c r="G30">
        <v>318989</v>
      </c>
      <c r="H30">
        <v>249489.5</v>
      </c>
    </row>
    <row r="31" spans="1:8" x14ac:dyDescent="0.3">
      <c r="A31" t="s">
        <v>247</v>
      </c>
      <c r="B31" s="143">
        <v>120</v>
      </c>
      <c r="C31" s="108">
        <v>0</v>
      </c>
      <c r="D31" s="108">
        <v>0</v>
      </c>
      <c r="E31" s="143">
        <v>0</v>
      </c>
      <c r="F31">
        <v>181700</v>
      </c>
      <c r="G31">
        <v>310590</v>
      </c>
      <c r="H31">
        <v>246145</v>
      </c>
    </row>
    <row r="32" spans="1:8" x14ac:dyDescent="0.3">
      <c r="A32" t="s">
        <v>248</v>
      </c>
      <c r="B32" s="143">
        <v>60</v>
      </c>
      <c r="C32" s="108">
        <v>0</v>
      </c>
      <c r="D32" s="108">
        <v>0</v>
      </c>
      <c r="E32" s="143">
        <v>0</v>
      </c>
      <c r="F32">
        <v>192000</v>
      </c>
      <c r="G32">
        <v>324614</v>
      </c>
      <c r="H32">
        <v>258307</v>
      </c>
    </row>
    <row r="33" spans="1:8" x14ac:dyDescent="0.3">
      <c r="A33" t="s">
        <v>249</v>
      </c>
      <c r="B33" s="143">
        <v>120</v>
      </c>
      <c r="C33" s="108">
        <v>0</v>
      </c>
      <c r="D33" s="108">
        <v>0</v>
      </c>
      <c r="E33" s="143">
        <v>0</v>
      </c>
      <c r="F33">
        <v>234990</v>
      </c>
      <c r="G33">
        <v>234990</v>
      </c>
      <c r="H33">
        <v>234990</v>
      </c>
    </row>
    <row r="34" spans="1:8" x14ac:dyDescent="0.3">
      <c r="A34" t="s">
        <v>250</v>
      </c>
      <c r="B34" s="143">
        <v>60</v>
      </c>
      <c r="C34" s="108">
        <v>0</v>
      </c>
      <c r="D34" s="108">
        <v>0</v>
      </c>
      <c r="E34" s="143">
        <v>0</v>
      </c>
      <c r="F34">
        <v>237340</v>
      </c>
      <c r="G34">
        <v>292000</v>
      </c>
      <c r="H34">
        <v>264670</v>
      </c>
    </row>
    <row r="35" spans="1:8" x14ac:dyDescent="0.3">
      <c r="A35" t="s">
        <v>251</v>
      </c>
      <c r="B35" s="143">
        <v>120</v>
      </c>
      <c r="C35" s="108">
        <v>0</v>
      </c>
      <c r="D35" s="108">
        <v>0</v>
      </c>
      <c r="E35" s="143">
        <v>1</v>
      </c>
      <c r="F35">
        <v>192200</v>
      </c>
      <c r="G35">
        <v>299974</v>
      </c>
      <c r="H35">
        <v>246087</v>
      </c>
    </row>
    <row r="36" spans="1:8" x14ac:dyDescent="0.3">
      <c r="A36" t="s">
        <v>253</v>
      </c>
      <c r="B36" s="143">
        <v>120</v>
      </c>
      <c r="C36" s="108">
        <v>0</v>
      </c>
      <c r="D36" s="108">
        <v>0</v>
      </c>
      <c r="E36" s="143">
        <v>0</v>
      </c>
      <c r="F36">
        <v>227500</v>
      </c>
      <c r="G36">
        <v>362700</v>
      </c>
      <c r="H36">
        <v>295100</v>
      </c>
    </row>
    <row r="37" spans="1:8" x14ac:dyDescent="0.3">
      <c r="A37" t="s">
        <v>254</v>
      </c>
      <c r="B37" s="143">
        <v>120</v>
      </c>
      <c r="C37" s="108">
        <v>0.3</v>
      </c>
      <c r="D37" s="108">
        <v>1</v>
      </c>
      <c r="E37" s="143">
        <v>0</v>
      </c>
      <c r="F37">
        <v>238000</v>
      </c>
      <c r="G37">
        <v>400408</v>
      </c>
      <c r="H37">
        <v>319204</v>
      </c>
    </row>
    <row r="38" spans="1:8" x14ac:dyDescent="0.3">
      <c r="A38" t="s">
        <v>255</v>
      </c>
      <c r="B38" s="143">
        <v>120</v>
      </c>
      <c r="C38" s="108">
        <v>0</v>
      </c>
      <c r="D38" s="108">
        <v>0</v>
      </c>
      <c r="E38" s="143">
        <v>1</v>
      </c>
      <c r="F38">
        <v>236000</v>
      </c>
      <c r="G38">
        <v>369000</v>
      </c>
      <c r="H38">
        <v>302500</v>
      </c>
    </row>
    <row r="39" spans="1:8" x14ac:dyDescent="0.3">
      <c r="A39" t="s">
        <v>256</v>
      </c>
      <c r="B39" s="143">
        <v>120</v>
      </c>
      <c r="C39" s="108">
        <v>0</v>
      </c>
      <c r="D39" s="108">
        <v>0</v>
      </c>
      <c r="E39" s="143">
        <v>1</v>
      </c>
      <c r="F39">
        <v>237990</v>
      </c>
      <c r="G39">
        <v>259990</v>
      </c>
      <c r="H39">
        <v>248990</v>
      </c>
    </row>
    <row r="40" spans="1:8" x14ac:dyDescent="0.3">
      <c r="A40" t="s">
        <v>258</v>
      </c>
      <c r="B40" s="143">
        <v>60</v>
      </c>
      <c r="C40" s="108">
        <v>0.3</v>
      </c>
      <c r="D40" s="108">
        <v>1</v>
      </c>
      <c r="E40" s="143">
        <v>0</v>
      </c>
      <c r="F40">
        <v>249890</v>
      </c>
      <c r="G40">
        <v>408190</v>
      </c>
      <c r="H40">
        <v>329040</v>
      </c>
    </row>
    <row r="41" spans="1:8" x14ac:dyDescent="0.3">
      <c r="A41" t="s">
        <v>259</v>
      </c>
      <c r="B41" s="143">
        <v>60</v>
      </c>
      <c r="C41" s="108">
        <v>0</v>
      </c>
      <c r="D41" s="108">
        <v>0</v>
      </c>
      <c r="E41" s="143">
        <v>0</v>
      </c>
      <c r="F41">
        <v>247800</v>
      </c>
      <c r="G41">
        <v>425840</v>
      </c>
      <c r="H41">
        <v>336820</v>
      </c>
    </row>
    <row r="42" spans="1:8" x14ac:dyDescent="0.3">
      <c r="A42" t="s">
        <v>260</v>
      </c>
      <c r="B42" s="143">
        <v>60</v>
      </c>
      <c r="C42" s="108">
        <v>0</v>
      </c>
      <c r="D42" s="108">
        <v>0</v>
      </c>
      <c r="E42" s="143">
        <v>0</v>
      </c>
      <c r="F42">
        <v>249990</v>
      </c>
      <c r="G42">
        <v>463900</v>
      </c>
      <c r="H42">
        <v>356945</v>
      </c>
    </row>
    <row r="43" spans="1:8" x14ac:dyDescent="0.3">
      <c r="A43" t="s">
        <v>261</v>
      </c>
      <c r="B43" s="143">
        <v>120</v>
      </c>
      <c r="C43" s="108">
        <v>0.3</v>
      </c>
      <c r="D43" s="108">
        <v>1</v>
      </c>
      <c r="E43" s="143">
        <v>1</v>
      </c>
      <c r="F43">
        <v>244400</v>
      </c>
      <c r="G43">
        <v>439990</v>
      </c>
      <c r="H43">
        <v>342195</v>
      </c>
    </row>
    <row r="44" spans="1:8" x14ac:dyDescent="0.3">
      <c r="A44" t="s">
        <v>264</v>
      </c>
      <c r="B44" s="143">
        <v>120</v>
      </c>
      <c r="C44" s="108">
        <v>0.3</v>
      </c>
      <c r="D44" s="108">
        <v>1</v>
      </c>
      <c r="E44" s="143">
        <v>1</v>
      </c>
      <c r="F44">
        <v>274490</v>
      </c>
      <c r="G44">
        <v>575270</v>
      </c>
      <c r="H44">
        <v>424880</v>
      </c>
    </row>
    <row r="45" spans="1:8" x14ac:dyDescent="0.3">
      <c r="A45" t="s">
        <v>267</v>
      </c>
      <c r="B45" s="143">
        <v>60</v>
      </c>
      <c r="C45" s="108">
        <v>0</v>
      </c>
      <c r="D45" s="108">
        <v>0</v>
      </c>
      <c r="E45" s="143">
        <v>0</v>
      </c>
      <c r="F45">
        <v>210000</v>
      </c>
      <c r="G45">
        <v>314000</v>
      </c>
      <c r="H45">
        <v>262000</v>
      </c>
    </row>
    <row r="46" spans="1:8" x14ac:dyDescent="0.3">
      <c r="A46" t="s">
        <v>268</v>
      </c>
      <c r="B46" s="143">
        <v>60</v>
      </c>
      <c r="C46" s="108">
        <v>0</v>
      </c>
      <c r="D46" s="108">
        <v>0</v>
      </c>
      <c r="E46" s="143">
        <v>0</v>
      </c>
      <c r="F46">
        <v>304900</v>
      </c>
      <c r="G46">
        <v>304900</v>
      </c>
      <c r="H46">
        <v>304900</v>
      </c>
    </row>
    <row r="47" spans="1:8" x14ac:dyDescent="0.3">
      <c r="A47" t="s">
        <v>269</v>
      </c>
      <c r="B47" s="143">
        <v>120</v>
      </c>
      <c r="C47" s="108">
        <v>0.3</v>
      </c>
      <c r="D47" s="108">
        <v>1</v>
      </c>
      <c r="E47" s="143">
        <v>0</v>
      </c>
      <c r="F47">
        <v>330990</v>
      </c>
      <c r="G47">
        <v>521850</v>
      </c>
      <c r="H47">
        <v>426420</v>
      </c>
    </row>
    <row r="48" spans="1:8" x14ac:dyDescent="0.3">
      <c r="A48" t="s">
        <v>270</v>
      </c>
      <c r="B48" s="143">
        <v>60</v>
      </c>
      <c r="C48" s="108">
        <v>0.3</v>
      </c>
      <c r="D48" s="108">
        <v>1</v>
      </c>
      <c r="E48" s="143">
        <v>0</v>
      </c>
      <c r="F48">
        <v>328799</v>
      </c>
      <c r="G48">
        <v>449990</v>
      </c>
      <c r="H48">
        <v>389394.5</v>
      </c>
    </row>
    <row r="49" spans="1:13" x14ac:dyDescent="0.3">
      <c r="A49" t="s">
        <v>271</v>
      </c>
      <c r="B49" s="143">
        <v>120</v>
      </c>
      <c r="C49" s="108">
        <v>0</v>
      </c>
      <c r="D49" s="108">
        <v>0</v>
      </c>
      <c r="E49" s="143">
        <v>1</v>
      </c>
      <c r="F49">
        <v>327500</v>
      </c>
      <c r="G49">
        <v>550900</v>
      </c>
      <c r="H49">
        <v>439200</v>
      </c>
    </row>
    <row r="50" spans="1:13" x14ac:dyDescent="0.3">
      <c r="A50" t="s">
        <v>273</v>
      </c>
      <c r="B50" s="143">
        <v>120</v>
      </c>
      <c r="C50" s="108">
        <v>0</v>
      </c>
      <c r="D50" s="108">
        <v>0</v>
      </c>
      <c r="E50" s="143">
        <v>0</v>
      </c>
      <c r="F50">
        <v>379989</v>
      </c>
      <c r="G50">
        <v>412900</v>
      </c>
      <c r="H50">
        <v>396444.5</v>
      </c>
    </row>
    <row r="51" spans="1:13" x14ac:dyDescent="0.3">
      <c r="A51" t="s">
        <v>277</v>
      </c>
      <c r="B51" s="143">
        <v>60</v>
      </c>
      <c r="C51" s="108">
        <v>0</v>
      </c>
      <c r="D51" s="108">
        <v>0</v>
      </c>
      <c r="E51" s="143">
        <v>0</v>
      </c>
      <c r="F51">
        <v>499990</v>
      </c>
      <c r="G51">
        <v>593070</v>
      </c>
      <c r="H51">
        <v>546530</v>
      </c>
    </row>
    <row r="52" spans="1:13" x14ac:dyDescent="0.3">
      <c r="C52" s="108"/>
      <c r="D52" s="108"/>
    </row>
    <row r="53" spans="1:13" x14ac:dyDescent="0.3">
      <c r="C53" s="108"/>
      <c r="D53" s="108"/>
      <c r="G53" t="s">
        <v>546</v>
      </c>
    </row>
    <row r="54" spans="1:13" x14ac:dyDescent="0.3">
      <c r="B54" s="143" t="s">
        <v>508</v>
      </c>
      <c r="C54" s="108" t="s">
        <v>96</v>
      </c>
      <c r="D54" s="108" t="s">
        <v>87</v>
      </c>
      <c r="E54" s="143" t="s">
        <v>128</v>
      </c>
      <c r="F54" s="116" t="s">
        <v>909</v>
      </c>
      <c r="G54" t="s">
        <v>502</v>
      </c>
    </row>
    <row r="55" spans="1:13" x14ac:dyDescent="0.3">
      <c r="A55" t="s">
        <v>206</v>
      </c>
      <c r="B55" s="143">
        <f t="shared" ref="B55:E70" si="0">RANK(B3,B$3:B$51,B$1)</f>
        <v>14</v>
      </c>
      <c r="C55" s="108">
        <f t="shared" si="0"/>
        <v>22</v>
      </c>
      <c r="D55" s="108">
        <f t="shared" si="0"/>
        <v>7</v>
      </c>
      <c r="E55" s="143">
        <f t="shared" si="0"/>
        <v>10</v>
      </c>
      <c r="F55" s="116">
        <f>INT(G55)</f>
        <v>59365</v>
      </c>
      <c r="G55">
        <v>59365.5</v>
      </c>
      <c r="I55">
        <f t="shared" ref="I55:I86" si="1">50-B55</f>
        <v>36</v>
      </c>
      <c r="J55">
        <f t="shared" ref="J55:J86" si="2">50-C55</f>
        <v>28</v>
      </c>
      <c r="K55">
        <f t="shared" ref="K55:K86" si="3">50-D55</f>
        <v>43</v>
      </c>
      <c r="L55">
        <f t="shared" ref="L55:L86" si="4">50-E55</f>
        <v>40</v>
      </c>
      <c r="M55">
        <f>F55</f>
        <v>59365</v>
      </c>
    </row>
    <row r="56" spans="1:13" x14ac:dyDescent="0.3">
      <c r="A56" t="s">
        <v>213</v>
      </c>
      <c r="B56" s="143">
        <f t="shared" si="0"/>
        <v>14</v>
      </c>
      <c r="C56" s="108">
        <f t="shared" si="0"/>
        <v>22</v>
      </c>
      <c r="D56" s="108">
        <f t="shared" si="0"/>
        <v>7</v>
      </c>
      <c r="E56" s="143">
        <f t="shared" si="0"/>
        <v>10</v>
      </c>
      <c r="F56" s="116">
        <f t="shared" ref="F56:F103" si="5">INT(G56)</f>
        <v>70338</v>
      </c>
      <c r="G56">
        <v>70338</v>
      </c>
      <c r="I56">
        <f t="shared" si="1"/>
        <v>36</v>
      </c>
      <c r="J56">
        <f t="shared" si="2"/>
        <v>28</v>
      </c>
      <c r="K56">
        <f t="shared" si="3"/>
        <v>43</v>
      </c>
      <c r="L56">
        <f t="shared" si="4"/>
        <v>40</v>
      </c>
      <c r="M56">
        <f t="shared" ref="M56:M103" si="6">F56</f>
        <v>70338</v>
      </c>
    </row>
    <row r="57" spans="1:13" x14ac:dyDescent="0.3">
      <c r="A57" t="s">
        <v>215</v>
      </c>
      <c r="B57" s="143">
        <f t="shared" si="0"/>
        <v>14</v>
      </c>
      <c r="C57" s="108">
        <f t="shared" si="0"/>
        <v>9</v>
      </c>
      <c r="D57" s="108">
        <f t="shared" si="0"/>
        <v>7</v>
      </c>
      <c r="E57" s="143">
        <f t="shared" si="0"/>
        <v>10</v>
      </c>
      <c r="F57" s="116">
        <f t="shared" si="5"/>
        <v>68600</v>
      </c>
      <c r="G57">
        <v>68600</v>
      </c>
      <c r="I57">
        <f t="shared" si="1"/>
        <v>36</v>
      </c>
      <c r="J57">
        <f t="shared" si="2"/>
        <v>41</v>
      </c>
      <c r="K57">
        <f t="shared" si="3"/>
        <v>43</v>
      </c>
      <c r="L57">
        <f t="shared" si="4"/>
        <v>40</v>
      </c>
      <c r="M57">
        <f t="shared" si="6"/>
        <v>68600</v>
      </c>
    </row>
    <row r="58" spans="1:13" x14ac:dyDescent="0.3">
      <c r="A58" t="s">
        <v>217</v>
      </c>
      <c r="B58" s="143">
        <f t="shared" si="0"/>
        <v>14</v>
      </c>
      <c r="C58" s="108">
        <f t="shared" si="0"/>
        <v>9</v>
      </c>
      <c r="D58" s="108">
        <f t="shared" si="0"/>
        <v>7</v>
      </c>
      <c r="E58" s="143">
        <f t="shared" si="0"/>
        <v>10</v>
      </c>
      <c r="F58" s="116">
        <f t="shared" si="5"/>
        <v>70950</v>
      </c>
      <c r="G58">
        <v>70950</v>
      </c>
      <c r="I58">
        <f t="shared" si="1"/>
        <v>36</v>
      </c>
      <c r="J58">
        <f t="shared" si="2"/>
        <v>41</v>
      </c>
      <c r="K58">
        <f t="shared" si="3"/>
        <v>43</v>
      </c>
      <c r="L58">
        <f t="shared" si="4"/>
        <v>40</v>
      </c>
      <c r="M58">
        <f t="shared" si="6"/>
        <v>70950</v>
      </c>
    </row>
    <row r="59" spans="1:13" x14ac:dyDescent="0.3">
      <c r="A59" t="s">
        <v>218</v>
      </c>
      <c r="B59" s="143">
        <f t="shared" si="0"/>
        <v>14</v>
      </c>
      <c r="C59" s="108">
        <f t="shared" si="0"/>
        <v>9</v>
      </c>
      <c r="D59" s="108">
        <f t="shared" si="0"/>
        <v>7</v>
      </c>
      <c r="E59" s="143">
        <f t="shared" si="0"/>
        <v>10</v>
      </c>
      <c r="F59" s="116">
        <f t="shared" si="5"/>
        <v>59900</v>
      </c>
      <c r="G59">
        <v>59900</v>
      </c>
      <c r="I59">
        <f t="shared" si="1"/>
        <v>36</v>
      </c>
      <c r="J59">
        <f t="shared" si="2"/>
        <v>41</v>
      </c>
      <c r="K59">
        <f t="shared" si="3"/>
        <v>43</v>
      </c>
      <c r="L59">
        <f t="shared" si="4"/>
        <v>40</v>
      </c>
      <c r="M59">
        <f t="shared" si="6"/>
        <v>59900</v>
      </c>
    </row>
    <row r="60" spans="1:13" x14ac:dyDescent="0.3">
      <c r="A60" t="s">
        <v>220</v>
      </c>
      <c r="B60" s="143">
        <f t="shared" si="0"/>
        <v>14</v>
      </c>
      <c r="C60" s="108">
        <f t="shared" si="0"/>
        <v>22</v>
      </c>
      <c r="D60" s="108">
        <f t="shared" si="0"/>
        <v>7</v>
      </c>
      <c r="E60" s="143">
        <f t="shared" si="0"/>
        <v>10</v>
      </c>
      <c r="F60" s="116">
        <f t="shared" si="5"/>
        <v>86800</v>
      </c>
      <c r="G60">
        <v>86800</v>
      </c>
      <c r="I60">
        <f t="shared" si="1"/>
        <v>36</v>
      </c>
      <c r="J60">
        <f t="shared" si="2"/>
        <v>28</v>
      </c>
      <c r="K60">
        <f t="shared" si="3"/>
        <v>43</v>
      </c>
      <c r="L60">
        <f t="shared" si="4"/>
        <v>40</v>
      </c>
      <c r="M60">
        <f t="shared" si="6"/>
        <v>86800</v>
      </c>
    </row>
    <row r="61" spans="1:13" x14ac:dyDescent="0.3">
      <c r="A61" t="s">
        <v>221</v>
      </c>
      <c r="B61" s="143">
        <f t="shared" si="0"/>
        <v>14</v>
      </c>
      <c r="C61" s="108">
        <f t="shared" si="0"/>
        <v>9</v>
      </c>
      <c r="D61" s="108">
        <f t="shared" si="0"/>
        <v>7</v>
      </c>
      <c r="E61" s="143">
        <f t="shared" si="0"/>
        <v>10</v>
      </c>
      <c r="F61" s="116">
        <f t="shared" si="5"/>
        <v>94554</v>
      </c>
      <c r="G61">
        <v>94554.5</v>
      </c>
      <c r="I61">
        <f t="shared" si="1"/>
        <v>36</v>
      </c>
      <c r="J61">
        <f t="shared" si="2"/>
        <v>41</v>
      </c>
      <c r="K61">
        <f t="shared" si="3"/>
        <v>43</v>
      </c>
      <c r="L61">
        <f t="shared" si="4"/>
        <v>40</v>
      </c>
      <c r="M61">
        <f t="shared" si="6"/>
        <v>94554</v>
      </c>
    </row>
    <row r="62" spans="1:13" x14ac:dyDescent="0.3">
      <c r="A62" t="s">
        <v>222</v>
      </c>
      <c r="B62" s="143">
        <f t="shared" si="0"/>
        <v>14</v>
      </c>
      <c r="C62" s="108">
        <f t="shared" si="0"/>
        <v>9</v>
      </c>
      <c r="D62" s="108">
        <f t="shared" si="0"/>
        <v>7</v>
      </c>
      <c r="E62" s="143">
        <f t="shared" si="0"/>
        <v>10</v>
      </c>
      <c r="F62" s="116">
        <f t="shared" si="5"/>
        <v>79494</v>
      </c>
      <c r="G62">
        <v>79494.5</v>
      </c>
      <c r="I62">
        <f t="shared" si="1"/>
        <v>36</v>
      </c>
      <c r="J62">
        <f t="shared" si="2"/>
        <v>41</v>
      </c>
      <c r="K62">
        <f t="shared" si="3"/>
        <v>43</v>
      </c>
      <c r="L62">
        <f t="shared" si="4"/>
        <v>40</v>
      </c>
      <c r="M62">
        <f t="shared" si="6"/>
        <v>79494</v>
      </c>
    </row>
    <row r="63" spans="1:13" x14ac:dyDescent="0.3">
      <c r="A63" t="s">
        <v>223</v>
      </c>
      <c r="B63" s="143">
        <f t="shared" si="0"/>
        <v>14</v>
      </c>
      <c r="C63" s="108">
        <f t="shared" si="0"/>
        <v>1</v>
      </c>
      <c r="D63" s="108">
        <f t="shared" si="0"/>
        <v>7</v>
      </c>
      <c r="E63" s="143">
        <f t="shared" si="0"/>
        <v>10</v>
      </c>
      <c r="F63" s="116">
        <f t="shared" si="5"/>
        <v>86800</v>
      </c>
      <c r="G63">
        <v>86800</v>
      </c>
      <c r="I63">
        <f t="shared" si="1"/>
        <v>36</v>
      </c>
      <c r="J63">
        <f t="shared" si="2"/>
        <v>49</v>
      </c>
      <c r="K63">
        <f t="shared" si="3"/>
        <v>43</v>
      </c>
      <c r="L63">
        <f t="shared" si="4"/>
        <v>40</v>
      </c>
      <c r="M63">
        <f t="shared" si="6"/>
        <v>86800</v>
      </c>
    </row>
    <row r="64" spans="1:13" x14ac:dyDescent="0.3">
      <c r="A64" t="s">
        <v>224</v>
      </c>
      <c r="B64" s="143">
        <f t="shared" si="0"/>
        <v>14</v>
      </c>
      <c r="C64" s="108">
        <f t="shared" si="0"/>
        <v>22</v>
      </c>
      <c r="D64" s="108">
        <f t="shared" si="0"/>
        <v>7</v>
      </c>
      <c r="E64" s="143">
        <f t="shared" si="0"/>
        <v>10</v>
      </c>
      <c r="F64" s="116">
        <f t="shared" si="5"/>
        <v>86499</v>
      </c>
      <c r="G64">
        <v>86499.5</v>
      </c>
      <c r="I64">
        <f t="shared" si="1"/>
        <v>36</v>
      </c>
      <c r="J64">
        <f t="shared" si="2"/>
        <v>28</v>
      </c>
      <c r="K64">
        <f t="shared" si="3"/>
        <v>43</v>
      </c>
      <c r="L64">
        <f t="shared" si="4"/>
        <v>40</v>
      </c>
      <c r="M64">
        <f t="shared" si="6"/>
        <v>86499</v>
      </c>
    </row>
    <row r="65" spans="1:13" x14ac:dyDescent="0.3">
      <c r="A65" t="s">
        <v>226</v>
      </c>
      <c r="B65" s="143">
        <f t="shared" si="0"/>
        <v>14</v>
      </c>
      <c r="C65" s="108">
        <f t="shared" si="0"/>
        <v>22</v>
      </c>
      <c r="D65" s="108">
        <f t="shared" si="0"/>
        <v>7</v>
      </c>
      <c r="E65" s="143">
        <f t="shared" si="0"/>
        <v>10</v>
      </c>
      <c r="F65" s="116">
        <f t="shared" si="5"/>
        <v>88050</v>
      </c>
      <c r="G65">
        <v>88050</v>
      </c>
      <c r="I65">
        <f t="shared" si="1"/>
        <v>36</v>
      </c>
      <c r="J65">
        <f t="shared" si="2"/>
        <v>28</v>
      </c>
      <c r="K65">
        <f t="shared" si="3"/>
        <v>43</v>
      </c>
      <c r="L65">
        <f t="shared" si="4"/>
        <v>40</v>
      </c>
      <c r="M65">
        <f t="shared" si="6"/>
        <v>88050</v>
      </c>
    </row>
    <row r="66" spans="1:13" x14ac:dyDescent="0.3">
      <c r="A66" t="s">
        <v>228</v>
      </c>
      <c r="B66" s="143">
        <f t="shared" si="0"/>
        <v>14</v>
      </c>
      <c r="C66" s="108">
        <f t="shared" si="0"/>
        <v>1</v>
      </c>
      <c r="D66" s="108">
        <f t="shared" si="0"/>
        <v>7</v>
      </c>
      <c r="E66" s="143">
        <f t="shared" si="0"/>
        <v>10</v>
      </c>
      <c r="F66" s="116">
        <f t="shared" si="5"/>
        <v>116295</v>
      </c>
      <c r="G66">
        <v>116295</v>
      </c>
      <c r="I66">
        <f t="shared" si="1"/>
        <v>36</v>
      </c>
      <c r="J66">
        <f t="shared" si="2"/>
        <v>49</v>
      </c>
      <c r="K66">
        <f t="shared" si="3"/>
        <v>43</v>
      </c>
      <c r="L66">
        <f t="shared" si="4"/>
        <v>40</v>
      </c>
      <c r="M66">
        <f t="shared" si="6"/>
        <v>116295</v>
      </c>
    </row>
    <row r="67" spans="1:13" x14ac:dyDescent="0.3">
      <c r="A67" t="s">
        <v>229</v>
      </c>
      <c r="B67" s="143">
        <f t="shared" si="0"/>
        <v>14</v>
      </c>
      <c r="C67" s="108">
        <f t="shared" si="0"/>
        <v>22</v>
      </c>
      <c r="D67" s="108">
        <f t="shared" si="0"/>
        <v>7</v>
      </c>
      <c r="E67" s="143">
        <f t="shared" si="0"/>
        <v>10</v>
      </c>
      <c r="F67" s="116">
        <f t="shared" si="5"/>
        <v>113265</v>
      </c>
      <c r="G67">
        <v>113265</v>
      </c>
      <c r="I67">
        <f t="shared" si="1"/>
        <v>36</v>
      </c>
      <c r="J67">
        <f t="shared" si="2"/>
        <v>28</v>
      </c>
      <c r="K67">
        <f t="shared" si="3"/>
        <v>43</v>
      </c>
      <c r="L67">
        <f t="shared" si="4"/>
        <v>40</v>
      </c>
      <c r="M67">
        <f t="shared" si="6"/>
        <v>113265</v>
      </c>
    </row>
    <row r="68" spans="1:13" x14ac:dyDescent="0.3">
      <c r="A68" t="s">
        <v>230</v>
      </c>
      <c r="B68" s="143">
        <f t="shared" si="0"/>
        <v>14</v>
      </c>
      <c r="C68" s="108">
        <f t="shared" si="0"/>
        <v>1</v>
      </c>
      <c r="D68" s="108">
        <f t="shared" si="0"/>
        <v>7</v>
      </c>
      <c r="E68" s="143">
        <f t="shared" si="0"/>
        <v>1</v>
      </c>
      <c r="F68" s="116">
        <f t="shared" si="5"/>
        <v>111395</v>
      </c>
      <c r="G68">
        <v>111395</v>
      </c>
      <c r="I68">
        <f t="shared" si="1"/>
        <v>36</v>
      </c>
      <c r="J68">
        <f t="shared" si="2"/>
        <v>49</v>
      </c>
      <c r="K68">
        <f t="shared" si="3"/>
        <v>43</v>
      </c>
      <c r="L68">
        <f t="shared" si="4"/>
        <v>49</v>
      </c>
      <c r="M68">
        <f t="shared" si="6"/>
        <v>111395</v>
      </c>
    </row>
    <row r="69" spans="1:13" x14ac:dyDescent="0.3">
      <c r="A69" t="s">
        <v>231</v>
      </c>
      <c r="B69" s="143">
        <f t="shared" si="0"/>
        <v>14</v>
      </c>
      <c r="C69" s="108">
        <f t="shared" si="0"/>
        <v>1</v>
      </c>
      <c r="D69" s="108">
        <f t="shared" si="0"/>
        <v>7</v>
      </c>
      <c r="E69" s="143">
        <f t="shared" si="0"/>
        <v>10</v>
      </c>
      <c r="F69" s="116">
        <f t="shared" si="5"/>
        <v>116800</v>
      </c>
      <c r="G69">
        <v>116800</v>
      </c>
      <c r="I69">
        <f t="shared" si="1"/>
        <v>36</v>
      </c>
      <c r="J69">
        <f t="shared" si="2"/>
        <v>49</v>
      </c>
      <c r="K69">
        <f t="shared" si="3"/>
        <v>43</v>
      </c>
      <c r="L69">
        <f t="shared" si="4"/>
        <v>40</v>
      </c>
      <c r="M69">
        <f t="shared" si="6"/>
        <v>116800</v>
      </c>
    </row>
    <row r="70" spans="1:13" x14ac:dyDescent="0.3">
      <c r="A70" t="s">
        <v>232</v>
      </c>
      <c r="B70" s="143">
        <f t="shared" si="0"/>
        <v>14</v>
      </c>
      <c r="C70" s="108">
        <f t="shared" si="0"/>
        <v>1</v>
      </c>
      <c r="D70" s="108">
        <f t="shared" si="0"/>
        <v>7</v>
      </c>
      <c r="E70" s="143">
        <f t="shared" si="0"/>
        <v>10</v>
      </c>
      <c r="F70" s="116">
        <f t="shared" si="5"/>
        <v>115750</v>
      </c>
      <c r="G70">
        <v>115750</v>
      </c>
      <c r="I70">
        <f t="shared" si="1"/>
        <v>36</v>
      </c>
      <c r="J70">
        <f t="shared" si="2"/>
        <v>49</v>
      </c>
      <c r="K70">
        <f t="shared" si="3"/>
        <v>43</v>
      </c>
      <c r="L70">
        <f t="shared" si="4"/>
        <v>40</v>
      </c>
      <c r="M70">
        <f t="shared" si="6"/>
        <v>115750</v>
      </c>
    </row>
    <row r="71" spans="1:13" x14ac:dyDescent="0.3">
      <c r="A71" t="s">
        <v>233</v>
      </c>
      <c r="B71" s="143">
        <f t="shared" ref="B71:E86" si="7">RANK(B19,B$3:B$51,B$1)</f>
        <v>14</v>
      </c>
      <c r="C71" s="108">
        <f t="shared" si="7"/>
        <v>9</v>
      </c>
      <c r="D71" s="108">
        <f t="shared" si="7"/>
        <v>7</v>
      </c>
      <c r="E71" s="143">
        <f t="shared" si="7"/>
        <v>1</v>
      </c>
      <c r="F71" s="116">
        <f t="shared" si="5"/>
        <v>110610</v>
      </c>
      <c r="G71">
        <v>110610</v>
      </c>
      <c r="I71">
        <f t="shared" si="1"/>
        <v>36</v>
      </c>
      <c r="J71">
        <f t="shared" si="2"/>
        <v>41</v>
      </c>
      <c r="K71">
        <f t="shared" si="3"/>
        <v>43</v>
      </c>
      <c r="L71">
        <f t="shared" si="4"/>
        <v>49</v>
      </c>
      <c r="M71">
        <f t="shared" si="6"/>
        <v>110610</v>
      </c>
    </row>
    <row r="72" spans="1:13" x14ac:dyDescent="0.3">
      <c r="A72" t="s">
        <v>234</v>
      </c>
      <c r="B72" s="143">
        <f t="shared" si="7"/>
        <v>14</v>
      </c>
      <c r="C72" s="108">
        <f t="shared" si="7"/>
        <v>1</v>
      </c>
      <c r="D72" s="108">
        <f t="shared" si="7"/>
        <v>7</v>
      </c>
      <c r="E72" s="143">
        <f t="shared" si="7"/>
        <v>10</v>
      </c>
      <c r="F72" s="116">
        <f t="shared" si="5"/>
        <v>147361</v>
      </c>
      <c r="G72">
        <v>147361.5</v>
      </c>
      <c r="I72">
        <f t="shared" si="1"/>
        <v>36</v>
      </c>
      <c r="J72">
        <f t="shared" si="2"/>
        <v>49</v>
      </c>
      <c r="K72">
        <f t="shared" si="3"/>
        <v>43</v>
      </c>
      <c r="L72">
        <f t="shared" si="4"/>
        <v>40</v>
      </c>
      <c r="M72">
        <f t="shared" si="6"/>
        <v>147361</v>
      </c>
    </row>
    <row r="73" spans="1:13" x14ac:dyDescent="0.3">
      <c r="A73" t="s">
        <v>235</v>
      </c>
      <c r="B73" s="143">
        <f t="shared" si="7"/>
        <v>14</v>
      </c>
      <c r="C73" s="108">
        <f t="shared" si="7"/>
        <v>9</v>
      </c>
      <c r="D73" s="108">
        <f t="shared" si="7"/>
        <v>7</v>
      </c>
      <c r="E73" s="143">
        <f t="shared" si="7"/>
        <v>1</v>
      </c>
      <c r="F73" s="116">
        <f t="shared" si="5"/>
        <v>151050</v>
      </c>
      <c r="G73">
        <v>151050</v>
      </c>
      <c r="I73">
        <f t="shared" si="1"/>
        <v>36</v>
      </c>
      <c r="J73">
        <f t="shared" si="2"/>
        <v>41</v>
      </c>
      <c r="K73">
        <f t="shared" si="3"/>
        <v>43</v>
      </c>
      <c r="L73">
        <f t="shared" si="4"/>
        <v>49</v>
      </c>
      <c r="M73">
        <f t="shared" si="6"/>
        <v>151050</v>
      </c>
    </row>
    <row r="74" spans="1:13" x14ac:dyDescent="0.3">
      <c r="A74" t="s">
        <v>236</v>
      </c>
      <c r="B74" s="143">
        <f t="shared" si="7"/>
        <v>14</v>
      </c>
      <c r="C74" s="108">
        <f t="shared" si="7"/>
        <v>1</v>
      </c>
      <c r="D74" s="108">
        <f t="shared" si="7"/>
        <v>7</v>
      </c>
      <c r="E74" s="143">
        <f t="shared" si="7"/>
        <v>10</v>
      </c>
      <c r="F74" s="116">
        <f t="shared" si="5"/>
        <v>117969</v>
      </c>
      <c r="G74">
        <v>117969.5</v>
      </c>
      <c r="I74">
        <f t="shared" si="1"/>
        <v>36</v>
      </c>
      <c r="J74">
        <f t="shared" si="2"/>
        <v>49</v>
      </c>
      <c r="K74">
        <f t="shared" si="3"/>
        <v>43</v>
      </c>
      <c r="L74">
        <f t="shared" si="4"/>
        <v>40</v>
      </c>
      <c r="M74">
        <f t="shared" si="6"/>
        <v>117969</v>
      </c>
    </row>
    <row r="75" spans="1:13" x14ac:dyDescent="0.3">
      <c r="A75" t="s">
        <v>237</v>
      </c>
      <c r="B75" s="143">
        <f t="shared" si="7"/>
        <v>14</v>
      </c>
      <c r="C75" s="108">
        <f t="shared" si="7"/>
        <v>1</v>
      </c>
      <c r="D75" s="108">
        <f t="shared" si="7"/>
        <v>7</v>
      </c>
      <c r="E75" s="143">
        <f t="shared" si="7"/>
        <v>10</v>
      </c>
      <c r="F75" s="116">
        <f t="shared" si="5"/>
        <v>153400</v>
      </c>
      <c r="G75">
        <v>153400</v>
      </c>
      <c r="I75">
        <f t="shared" si="1"/>
        <v>36</v>
      </c>
      <c r="J75">
        <f t="shared" si="2"/>
        <v>49</v>
      </c>
      <c r="K75">
        <f t="shared" si="3"/>
        <v>43</v>
      </c>
      <c r="L75">
        <f t="shared" si="4"/>
        <v>40</v>
      </c>
      <c r="M75">
        <f t="shared" si="6"/>
        <v>153400</v>
      </c>
    </row>
    <row r="76" spans="1:13" x14ac:dyDescent="0.3">
      <c r="A76" t="s">
        <v>239</v>
      </c>
      <c r="B76" s="143">
        <f t="shared" si="7"/>
        <v>14</v>
      </c>
      <c r="C76" s="108">
        <f t="shared" si="7"/>
        <v>22</v>
      </c>
      <c r="D76" s="108">
        <f t="shared" si="7"/>
        <v>7</v>
      </c>
      <c r="E76" s="143">
        <f t="shared" si="7"/>
        <v>10</v>
      </c>
      <c r="F76" s="116">
        <f t="shared" si="5"/>
        <v>169993</v>
      </c>
      <c r="G76">
        <v>169993.5</v>
      </c>
      <c r="I76">
        <f t="shared" si="1"/>
        <v>36</v>
      </c>
      <c r="J76">
        <f t="shared" si="2"/>
        <v>28</v>
      </c>
      <c r="K76">
        <f t="shared" si="3"/>
        <v>43</v>
      </c>
      <c r="L76">
        <f t="shared" si="4"/>
        <v>40</v>
      </c>
      <c r="M76">
        <f t="shared" si="6"/>
        <v>169993</v>
      </c>
    </row>
    <row r="77" spans="1:13" x14ac:dyDescent="0.3">
      <c r="A77" t="s">
        <v>240</v>
      </c>
      <c r="B77" s="143">
        <f t="shared" si="7"/>
        <v>14</v>
      </c>
      <c r="C77" s="108">
        <f t="shared" si="7"/>
        <v>22</v>
      </c>
      <c r="D77" s="108">
        <f t="shared" si="7"/>
        <v>7</v>
      </c>
      <c r="E77" s="143">
        <f t="shared" si="7"/>
        <v>10</v>
      </c>
      <c r="F77" s="116">
        <f t="shared" si="5"/>
        <v>146790</v>
      </c>
      <c r="G77">
        <v>146790</v>
      </c>
      <c r="I77">
        <f t="shared" si="1"/>
        <v>36</v>
      </c>
      <c r="J77">
        <f t="shared" si="2"/>
        <v>28</v>
      </c>
      <c r="K77">
        <f t="shared" si="3"/>
        <v>43</v>
      </c>
      <c r="L77">
        <f t="shared" si="4"/>
        <v>40</v>
      </c>
      <c r="M77">
        <f t="shared" si="6"/>
        <v>146790</v>
      </c>
    </row>
    <row r="78" spans="1:13" x14ac:dyDescent="0.3">
      <c r="A78" t="s">
        <v>241</v>
      </c>
      <c r="B78" s="143">
        <f t="shared" si="7"/>
        <v>14</v>
      </c>
      <c r="C78" s="108">
        <f t="shared" si="7"/>
        <v>22</v>
      </c>
      <c r="D78" s="108">
        <f t="shared" si="7"/>
        <v>7</v>
      </c>
      <c r="E78" s="143">
        <f t="shared" si="7"/>
        <v>10</v>
      </c>
      <c r="F78" s="116">
        <f t="shared" si="5"/>
        <v>189440</v>
      </c>
      <c r="G78">
        <v>189440</v>
      </c>
      <c r="I78">
        <f t="shared" si="1"/>
        <v>36</v>
      </c>
      <c r="J78">
        <f t="shared" si="2"/>
        <v>28</v>
      </c>
      <c r="K78">
        <f t="shared" si="3"/>
        <v>43</v>
      </c>
      <c r="L78">
        <f t="shared" si="4"/>
        <v>40</v>
      </c>
      <c r="M78">
        <f t="shared" si="6"/>
        <v>189440</v>
      </c>
    </row>
    <row r="79" spans="1:13" x14ac:dyDescent="0.3">
      <c r="A79" t="s">
        <v>242</v>
      </c>
      <c r="B79" s="143">
        <f t="shared" si="7"/>
        <v>1</v>
      </c>
      <c r="C79" s="108">
        <f t="shared" si="7"/>
        <v>22</v>
      </c>
      <c r="D79" s="108">
        <f t="shared" si="7"/>
        <v>7</v>
      </c>
      <c r="E79" s="143">
        <f t="shared" si="7"/>
        <v>10</v>
      </c>
      <c r="F79" s="116">
        <f t="shared" si="5"/>
        <v>218925</v>
      </c>
      <c r="G79">
        <v>218925</v>
      </c>
      <c r="I79">
        <f t="shared" si="1"/>
        <v>49</v>
      </c>
      <c r="J79">
        <f t="shared" si="2"/>
        <v>28</v>
      </c>
      <c r="K79">
        <f t="shared" si="3"/>
        <v>43</v>
      </c>
      <c r="L79">
        <f t="shared" si="4"/>
        <v>40</v>
      </c>
      <c r="M79">
        <f t="shared" si="6"/>
        <v>218925</v>
      </c>
    </row>
    <row r="80" spans="1:13" x14ac:dyDescent="0.3">
      <c r="A80" t="s">
        <v>243</v>
      </c>
      <c r="B80" s="143">
        <f t="shared" si="7"/>
        <v>14</v>
      </c>
      <c r="C80" s="108">
        <f t="shared" si="7"/>
        <v>22</v>
      </c>
      <c r="D80" s="108">
        <f t="shared" si="7"/>
        <v>7</v>
      </c>
      <c r="E80" s="143">
        <f t="shared" si="7"/>
        <v>10</v>
      </c>
      <c r="F80" s="116">
        <f t="shared" si="5"/>
        <v>208350</v>
      </c>
      <c r="G80">
        <v>208350</v>
      </c>
      <c r="I80">
        <f t="shared" si="1"/>
        <v>36</v>
      </c>
      <c r="J80">
        <f t="shared" si="2"/>
        <v>28</v>
      </c>
      <c r="K80">
        <f t="shared" si="3"/>
        <v>43</v>
      </c>
      <c r="L80">
        <f t="shared" si="4"/>
        <v>40</v>
      </c>
      <c r="M80">
        <f t="shared" si="6"/>
        <v>208350</v>
      </c>
    </row>
    <row r="81" spans="1:13" x14ac:dyDescent="0.3">
      <c r="A81" t="s">
        <v>244</v>
      </c>
      <c r="B81" s="143">
        <f t="shared" si="7"/>
        <v>14</v>
      </c>
      <c r="C81" s="108">
        <f t="shared" si="7"/>
        <v>22</v>
      </c>
      <c r="D81" s="108">
        <f t="shared" si="7"/>
        <v>7</v>
      </c>
      <c r="E81" s="143">
        <f t="shared" si="7"/>
        <v>10</v>
      </c>
      <c r="F81" s="116">
        <f t="shared" si="5"/>
        <v>221945</v>
      </c>
      <c r="G81">
        <v>221945</v>
      </c>
      <c r="I81">
        <f t="shared" si="1"/>
        <v>36</v>
      </c>
      <c r="J81">
        <f t="shared" si="2"/>
        <v>28</v>
      </c>
      <c r="K81">
        <f t="shared" si="3"/>
        <v>43</v>
      </c>
      <c r="L81">
        <f t="shared" si="4"/>
        <v>40</v>
      </c>
      <c r="M81">
        <f t="shared" si="6"/>
        <v>221945</v>
      </c>
    </row>
    <row r="82" spans="1:13" x14ac:dyDescent="0.3">
      <c r="A82" t="s">
        <v>245</v>
      </c>
      <c r="B82" s="143">
        <f t="shared" si="7"/>
        <v>14</v>
      </c>
      <c r="C82" s="108">
        <f t="shared" si="7"/>
        <v>22</v>
      </c>
      <c r="D82" s="108">
        <f t="shared" si="7"/>
        <v>7</v>
      </c>
      <c r="E82" s="143">
        <f t="shared" si="7"/>
        <v>10</v>
      </c>
      <c r="F82" s="116">
        <f t="shared" si="5"/>
        <v>249489</v>
      </c>
      <c r="G82">
        <v>249489.5</v>
      </c>
      <c r="I82">
        <f t="shared" si="1"/>
        <v>36</v>
      </c>
      <c r="J82">
        <f t="shared" si="2"/>
        <v>28</v>
      </c>
      <c r="K82">
        <f t="shared" si="3"/>
        <v>43</v>
      </c>
      <c r="L82">
        <f t="shared" si="4"/>
        <v>40</v>
      </c>
      <c r="M82">
        <f t="shared" si="6"/>
        <v>249489</v>
      </c>
    </row>
    <row r="83" spans="1:13" x14ac:dyDescent="0.3">
      <c r="A83" t="s">
        <v>247</v>
      </c>
      <c r="B83" s="143">
        <f t="shared" si="7"/>
        <v>1</v>
      </c>
      <c r="C83" s="108">
        <f t="shared" si="7"/>
        <v>22</v>
      </c>
      <c r="D83" s="108">
        <f t="shared" si="7"/>
        <v>7</v>
      </c>
      <c r="E83" s="143">
        <f t="shared" si="7"/>
        <v>10</v>
      </c>
      <c r="F83" s="116">
        <f t="shared" si="5"/>
        <v>246145</v>
      </c>
      <c r="G83">
        <v>246145</v>
      </c>
      <c r="I83">
        <f t="shared" si="1"/>
        <v>49</v>
      </c>
      <c r="J83">
        <f t="shared" si="2"/>
        <v>28</v>
      </c>
      <c r="K83">
        <f t="shared" si="3"/>
        <v>43</v>
      </c>
      <c r="L83">
        <f t="shared" si="4"/>
        <v>40</v>
      </c>
      <c r="M83">
        <f t="shared" si="6"/>
        <v>246145</v>
      </c>
    </row>
    <row r="84" spans="1:13" x14ac:dyDescent="0.3">
      <c r="A84" t="s">
        <v>248</v>
      </c>
      <c r="B84" s="143">
        <f t="shared" si="7"/>
        <v>14</v>
      </c>
      <c r="C84" s="108">
        <f t="shared" si="7"/>
        <v>22</v>
      </c>
      <c r="D84" s="108">
        <f t="shared" si="7"/>
        <v>7</v>
      </c>
      <c r="E84" s="143">
        <f t="shared" si="7"/>
        <v>10</v>
      </c>
      <c r="F84" s="116">
        <f t="shared" si="5"/>
        <v>258307</v>
      </c>
      <c r="G84">
        <v>258307</v>
      </c>
      <c r="I84">
        <f t="shared" si="1"/>
        <v>36</v>
      </c>
      <c r="J84">
        <f t="shared" si="2"/>
        <v>28</v>
      </c>
      <c r="K84">
        <f t="shared" si="3"/>
        <v>43</v>
      </c>
      <c r="L84">
        <f t="shared" si="4"/>
        <v>40</v>
      </c>
      <c r="M84">
        <f t="shared" si="6"/>
        <v>258307</v>
      </c>
    </row>
    <row r="85" spans="1:13" x14ac:dyDescent="0.3">
      <c r="A85" t="s">
        <v>249</v>
      </c>
      <c r="B85" s="143">
        <f t="shared" si="7"/>
        <v>1</v>
      </c>
      <c r="C85" s="108">
        <f t="shared" si="7"/>
        <v>22</v>
      </c>
      <c r="D85" s="108">
        <f t="shared" si="7"/>
        <v>7</v>
      </c>
      <c r="E85" s="143">
        <f t="shared" si="7"/>
        <v>10</v>
      </c>
      <c r="F85" s="116">
        <f t="shared" si="5"/>
        <v>234990</v>
      </c>
      <c r="G85">
        <v>234990</v>
      </c>
      <c r="I85">
        <f t="shared" si="1"/>
        <v>49</v>
      </c>
      <c r="J85">
        <f t="shared" si="2"/>
        <v>28</v>
      </c>
      <c r="K85">
        <f t="shared" si="3"/>
        <v>43</v>
      </c>
      <c r="L85">
        <f t="shared" si="4"/>
        <v>40</v>
      </c>
      <c r="M85">
        <f t="shared" si="6"/>
        <v>234990</v>
      </c>
    </row>
    <row r="86" spans="1:13" x14ac:dyDescent="0.3">
      <c r="A86" t="s">
        <v>250</v>
      </c>
      <c r="B86" s="143">
        <f t="shared" si="7"/>
        <v>14</v>
      </c>
      <c r="C86" s="108">
        <f t="shared" si="7"/>
        <v>22</v>
      </c>
      <c r="D86" s="108">
        <f t="shared" si="7"/>
        <v>7</v>
      </c>
      <c r="E86" s="143">
        <f t="shared" si="7"/>
        <v>10</v>
      </c>
      <c r="F86" s="116">
        <f t="shared" si="5"/>
        <v>264670</v>
      </c>
      <c r="G86">
        <v>264670</v>
      </c>
      <c r="I86">
        <f t="shared" si="1"/>
        <v>36</v>
      </c>
      <c r="J86">
        <f t="shared" si="2"/>
        <v>28</v>
      </c>
      <c r="K86">
        <f t="shared" si="3"/>
        <v>43</v>
      </c>
      <c r="L86">
        <f t="shared" si="4"/>
        <v>40</v>
      </c>
      <c r="M86">
        <f t="shared" si="6"/>
        <v>264670</v>
      </c>
    </row>
    <row r="87" spans="1:13" x14ac:dyDescent="0.3">
      <c r="A87" t="s">
        <v>251</v>
      </c>
      <c r="B87" s="143">
        <f t="shared" ref="B87:E102" si="8">RANK(B35,B$3:B$51,B$1)</f>
        <v>1</v>
      </c>
      <c r="C87" s="108">
        <f t="shared" si="8"/>
        <v>22</v>
      </c>
      <c r="D87" s="108">
        <f t="shared" si="8"/>
        <v>7</v>
      </c>
      <c r="E87" s="143">
        <f t="shared" si="8"/>
        <v>1</v>
      </c>
      <c r="F87" s="116">
        <f t="shared" si="5"/>
        <v>246087</v>
      </c>
      <c r="G87">
        <v>246087</v>
      </c>
      <c r="I87">
        <f t="shared" ref="I87:I103" si="9">50-B87</f>
        <v>49</v>
      </c>
      <c r="J87">
        <f t="shared" ref="J87:J103" si="10">50-C87</f>
        <v>28</v>
      </c>
      <c r="K87">
        <f t="shared" ref="K87:K103" si="11">50-D87</f>
        <v>43</v>
      </c>
      <c r="L87">
        <f t="shared" ref="L87:L103" si="12">50-E87</f>
        <v>49</v>
      </c>
      <c r="M87">
        <f t="shared" si="6"/>
        <v>246087</v>
      </c>
    </row>
    <row r="88" spans="1:13" x14ac:dyDescent="0.3">
      <c r="A88" t="s">
        <v>253</v>
      </c>
      <c r="B88" s="143">
        <f t="shared" si="8"/>
        <v>1</v>
      </c>
      <c r="C88" s="108">
        <f t="shared" si="8"/>
        <v>22</v>
      </c>
      <c r="D88" s="108">
        <f t="shared" si="8"/>
        <v>7</v>
      </c>
      <c r="E88" s="143">
        <f t="shared" si="8"/>
        <v>10</v>
      </c>
      <c r="F88" s="116">
        <f t="shared" si="5"/>
        <v>295100</v>
      </c>
      <c r="G88">
        <v>295100</v>
      </c>
      <c r="I88">
        <f t="shared" si="9"/>
        <v>49</v>
      </c>
      <c r="J88">
        <f t="shared" si="10"/>
        <v>28</v>
      </c>
      <c r="K88">
        <f t="shared" si="11"/>
        <v>43</v>
      </c>
      <c r="L88">
        <f t="shared" si="12"/>
        <v>40</v>
      </c>
      <c r="M88">
        <f t="shared" si="6"/>
        <v>295100</v>
      </c>
    </row>
    <row r="89" spans="1:13" x14ac:dyDescent="0.3">
      <c r="A89" t="s">
        <v>254</v>
      </c>
      <c r="B89" s="143">
        <f t="shared" si="8"/>
        <v>1</v>
      </c>
      <c r="C89" s="108">
        <f t="shared" si="8"/>
        <v>16</v>
      </c>
      <c r="D89" s="108">
        <f t="shared" si="8"/>
        <v>1</v>
      </c>
      <c r="E89" s="143">
        <f t="shared" si="8"/>
        <v>10</v>
      </c>
      <c r="F89" s="116">
        <f t="shared" si="5"/>
        <v>319204</v>
      </c>
      <c r="G89">
        <v>319204</v>
      </c>
      <c r="I89">
        <f t="shared" si="9"/>
        <v>49</v>
      </c>
      <c r="J89">
        <f t="shared" si="10"/>
        <v>34</v>
      </c>
      <c r="K89">
        <f t="shared" si="11"/>
        <v>49</v>
      </c>
      <c r="L89">
        <f t="shared" si="12"/>
        <v>40</v>
      </c>
      <c r="M89">
        <f t="shared" si="6"/>
        <v>319204</v>
      </c>
    </row>
    <row r="90" spans="1:13" x14ac:dyDescent="0.3">
      <c r="A90" t="s">
        <v>255</v>
      </c>
      <c r="B90" s="143">
        <f t="shared" si="8"/>
        <v>1</v>
      </c>
      <c r="C90" s="108">
        <f t="shared" si="8"/>
        <v>22</v>
      </c>
      <c r="D90" s="108">
        <f t="shared" si="8"/>
        <v>7</v>
      </c>
      <c r="E90" s="143">
        <f t="shared" si="8"/>
        <v>1</v>
      </c>
      <c r="F90" s="116">
        <f t="shared" si="5"/>
        <v>302500</v>
      </c>
      <c r="G90">
        <v>302500</v>
      </c>
      <c r="I90">
        <f t="shared" si="9"/>
        <v>49</v>
      </c>
      <c r="J90">
        <f t="shared" si="10"/>
        <v>28</v>
      </c>
      <c r="K90">
        <f t="shared" si="11"/>
        <v>43</v>
      </c>
      <c r="L90">
        <f t="shared" si="12"/>
        <v>49</v>
      </c>
      <c r="M90">
        <f t="shared" si="6"/>
        <v>302500</v>
      </c>
    </row>
    <row r="91" spans="1:13" x14ac:dyDescent="0.3">
      <c r="A91" t="s">
        <v>256</v>
      </c>
      <c r="B91" s="143">
        <f t="shared" si="8"/>
        <v>1</v>
      </c>
      <c r="C91" s="108">
        <f t="shared" si="8"/>
        <v>22</v>
      </c>
      <c r="D91" s="108">
        <f t="shared" si="8"/>
        <v>7</v>
      </c>
      <c r="E91" s="143">
        <f t="shared" si="8"/>
        <v>1</v>
      </c>
      <c r="F91" s="116">
        <f t="shared" si="5"/>
        <v>248990</v>
      </c>
      <c r="G91">
        <v>248990</v>
      </c>
      <c r="I91">
        <f t="shared" si="9"/>
        <v>49</v>
      </c>
      <c r="J91">
        <f t="shared" si="10"/>
        <v>28</v>
      </c>
      <c r="K91">
        <f t="shared" si="11"/>
        <v>43</v>
      </c>
      <c r="L91">
        <f t="shared" si="12"/>
        <v>49</v>
      </c>
      <c r="M91">
        <f t="shared" si="6"/>
        <v>248990</v>
      </c>
    </row>
    <row r="92" spans="1:13" x14ac:dyDescent="0.3">
      <c r="A92" t="s">
        <v>258</v>
      </c>
      <c r="B92" s="143">
        <f t="shared" si="8"/>
        <v>14</v>
      </c>
      <c r="C92" s="108">
        <f t="shared" si="8"/>
        <v>16</v>
      </c>
      <c r="D92" s="108">
        <f t="shared" si="8"/>
        <v>1</v>
      </c>
      <c r="E92" s="143">
        <f t="shared" si="8"/>
        <v>10</v>
      </c>
      <c r="F92" s="116">
        <f t="shared" si="5"/>
        <v>329040</v>
      </c>
      <c r="G92">
        <v>329040</v>
      </c>
      <c r="I92">
        <f t="shared" si="9"/>
        <v>36</v>
      </c>
      <c r="J92">
        <f t="shared" si="10"/>
        <v>34</v>
      </c>
      <c r="K92">
        <f t="shared" si="11"/>
        <v>49</v>
      </c>
      <c r="L92">
        <f t="shared" si="12"/>
        <v>40</v>
      </c>
      <c r="M92">
        <f t="shared" si="6"/>
        <v>329040</v>
      </c>
    </row>
    <row r="93" spans="1:13" x14ac:dyDescent="0.3">
      <c r="A93" t="s">
        <v>259</v>
      </c>
      <c r="B93" s="143">
        <f t="shared" si="8"/>
        <v>14</v>
      </c>
      <c r="C93" s="108">
        <f t="shared" si="8"/>
        <v>22</v>
      </c>
      <c r="D93" s="108">
        <f t="shared" si="8"/>
        <v>7</v>
      </c>
      <c r="E93" s="143">
        <f t="shared" si="8"/>
        <v>10</v>
      </c>
      <c r="F93" s="116">
        <f t="shared" si="5"/>
        <v>336820</v>
      </c>
      <c r="G93">
        <v>336820</v>
      </c>
      <c r="I93">
        <f t="shared" si="9"/>
        <v>36</v>
      </c>
      <c r="J93">
        <f t="shared" si="10"/>
        <v>28</v>
      </c>
      <c r="K93">
        <f t="shared" si="11"/>
        <v>43</v>
      </c>
      <c r="L93">
        <f t="shared" si="12"/>
        <v>40</v>
      </c>
      <c r="M93">
        <f t="shared" si="6"/>
        <v>336820</v>
      </c>
    </row>
    <row r="94" spans="1:13" x14ac:dyDescent="0.3">
      <c r="A94" t="s">
        <v>260</v>
      </c>
      <c r="B94" s="143">
        <f t="shared" si="8"/>
        <v>14</v>
      </c>
      <c r="C94" s="108">
        <f t="shared" si="8"/>
        <v>22</v>
      </c>
      <c r="D94" s="108">
        <f t="shared" si="8"/>
        <v>7</v>
      </c>
      <c r="E94" s="143">
        <f t="shared" si="8"/>
        <v>10</v>
      </c>
      <c r="F94" s="116">
        <f t="shared" si="5"/>
        <v>356945</v>
      </c>
      <c r="G94">
        <v>356945</v>
      </c>
      <c r="I94">
        <f t="shared" si="9"/>
        <v>36</v>
      </c>
      <c r="J94">
        <f t="shared" si="10"/>
        <v>28</v>
      </c>
      <c r="K94">
        <f t="shared" si="11"/>
        <v>43</v>
      </c>
      <c r="L94">
        <f t="shared" si="12"/>
        <v>40</v>
      </c>
      <c r="M94">
        <f t="shared" si="6"/>
        <v>356945</v>
      </c>
    </row>
    <row r="95" spans="1:13" x14ac:dyDescent="0.3">
      <c r="A95" t="s">
        <v>261</v>
      </c>
      <c r="B95" s="143">
        <f t="shared" si="8"/>
        <v>1</v>
      </c>
      <c r="C95" s="108">
        <f t="shared" si="8"/>
        <v>16</v>
      </c>
      <c r="D95" s="108">
        <f t="shared" si="8"/>
        <v>1</v>
      </c>
      <c r="E95" s="143">
        <f t="shared" si="8"/>
        <v>1</v>
      </c>
      <c r="F95" s="116">
        <f t="shared" si="5"/>
        <v>342195</v>
      </c>
      <c r="G95">
        <v>342195</v>
      </c>
      <c r="I95">
        <f t="shared" si="9"/>
        <v>49</v>
      </c>
      <c r="J95">
        <f t="shared" si="10"/>
        <v>34</v>
      </c>
      <c r="K95">
        <f t="shared" si="11"/>
        <v>49</v>
      </c>
      <c r="L95">
        <f t="shared" si="12"/>
        <v>49</v>
      </c>
      <c r="M95">
        <f t="shared" si="6"/>
        <v>342195</v>
      </c>
    </row>
    <row r="96" spans="1:13" x14ac:dyDescent="0.3">
      <c r="A96" t="s">
        <v>264</v>
      </c>
      <c r="B96" s="143">
        <f t="shared" si="8"/>
        <v>1</v>
      </c>
      <c r="C96" s="108">
        <f t="shared" si="8"/>
        <v>16</v>
      </c>
      <c r="D96" s="108">
        <f t="shared" si="8"/>
        <v>1</v>
      </c>
      <c r="E96" s="143">
        <f t="shared" si="8"/>
        <v>1</v>
      </c>
      <c r="F96" s="116">
        <f t="shared" si="5"/>
        <v>424880</v>
      </c>
      <c r="G96">
        <v>424880</v>
      </c>
      <c r="I96">
        <f t="shared" si="9"/>
        <v>49</v>
      </c>
      <c r="J96">
        <f t="shared" si="10"/>
        <v>34</v>
      </c>
      <c r="K96">
        <f t="shared" si="11"/>
        <v>49</v>
      </c>
      <c r="L96">
        <f t="shared" si="12"/>
        <v>49</v>
      </c>
      <c r="M96">
        <f t="shared" si="6"/>
        <v>424880</v>
      </c>
    </row>
    <row r="97" spans="1:13" x14ac:dyDescent="0.3">
      <c r="A97" t="s">
        <v>267</v>
      </c>
      <c r="B97" s="143">
        <f t="shared" si="8"/>
        <v>14</v>
      </c>
      <c r="C97" s="108">
        <f t="shared" si="8"/>
        <v>22</v>
      </c>
      <c r="D97" s="108">
        <f t="shared" si="8"/>
        <v>7</v>
      </c>
      <c r="E97" s="143">
        <f t="shared" si="8"/>
        <v>10</v>
      </c>
      <c r="F97" s="116">
        <f t="shared" si="5"/>
        <v>262000</v>
      </c>
      <c r="G97">
        <v>262000</v>
      </c>
      <c r="I97">
        <f t="shared" si="9"/>
        <v>36</v>
      </c>
      <c r="J97">
        <f t="shared" si="10"/>
        <v>28</v>
      </c>
      <c r="K97">
        <f t="shared" si="11"/>
        <v>43</v>
      </c>
      <c r="L97">
        <f t="shared" si="12"/>
        <v>40</v>
      </c>
      <c r="M97">
        <f t="shared" si="6"/>
        <v>262000</v>
      </c>
    </row>
    <row r="98" spans="1:13" x14ac:dyDescent="0.3">
      <c r="A98" t="s">
        <v>268</v>
      </c>
      <c r="B98" s="143">
        <f t="shared" si="8"/>
        <v>14</v>
      </c>
      <c r="C98" s="108">
        <f t="shared" si="8"/>
        <v>22</v>
      </c>
      <c r="D98" s="108">
        <f t="shared" si="8"/>
        <v>7</v>
      </c>
      <c r="E98" s="143">
        <f t="shared" si="8"/>
        <v>10</v>
      </c>
      <c r="F98" s="116">
        <f t="shared" si="5"/>
        <v>304900</v>
      </c>
      <c r="G98">
        <v>304900</v>
      </c>
      <c r="I98">
        <f t="shared" si="9"/>
        <v>36</v>
      </c>
      <c r="J98">
        <f t="shared" si="10"/>
        <v>28</v>
      </c>
      <c r="K98">
        <f t="shared" si="11"/>
        <v>43</v>
      </c>
      <c r="L98">
        <f t="shared" si="12"/>
        <v>40</v>
      </c>
      <c r="M98">
        <f t="shared" si="6"/>
        <v>304900</v>
      </c>
    </row>
    <row r="99" spans="1:13" x14ac:dyDescent="0.3">
      <c r="A99" t="s">
        <v>269</v>
      </c>
      <c r="B99" s="143">
        <f t="shared" si="8"/>
        <v>1</v>
      </c>
      <c r="C99" s="108">
        <f t="shared" si="8"/>
        <v>16</v>
      </c>
      <c r="D99" s="108">
        <f t="shared" si="8"/>
        <v>1</v>
      </c>
      <c r="E99" s="143">
        <f t="shared" si="8"/>
        <v>10</v>
      </c>
      <c r="F99" s="116">
        <f t="shared" si="5"/>
        <v>426420</v>
      </c>
      <c r="G99">
        <v>426420</v>
      </c>
      <c r="I99">
        <f t="shared" si="9"/>
        <v>49</v>
      </c>
      <c r="J99">
        <f t="shared" si="10"/>
        <v>34</v>
      </c>
      <c r="K99">
        <f t="shared" si="11"/>
        <v>49</v>
      </c>
      <c r="L99">
        <f t="shared" si="12"/>
        <v>40</v>
      </c>
      <c r="M99">
        <f t="shared" si="6"/>
        <v>426420</v>
      </c>
    </row>
    <row r="100" spans="1:13" x14ac:dyDescent="0.3">
      <c r="A100" t="s">
        <v>270</v>
      </c>
      <c r="B100" s="143">
        <f t="shared" si="8"/>
        <v>14</v>
      </c>
      <c r="C100" s="108">
        <f t="shared" si="8"/>
        <v>16</v>
      </c>
      <c r="D100" s="108">
        <f t="shared" si="8"/>
        <v>1</v>
      </c>
      <c r="E100" s="143">
        <f t="shared" si="8"/>
        <v>10</v>
      </c>
      <c r="F100" s="116">
        <f t="shared" si="5"/>
        <v>389394</v>
      </c>
      <c r="G100">
        <v>389394.5</v>
      </c>
      <c r="I100">
        <f t="shared" si="9"/>
        <v>36</v>
      </c>
      <c r="J100">
        <f t="shared" si="10"/>
        <v>34</v>
      </c>
      <c r="K100">
        <f t="shared" si="11"/>
        <v>49</v>
      </c>
      <c r="L100">
        <f t="shared" si="12"/>
        <v>40</v>
      </c>
      <c r="M100">
        <f t="shared" si="6"/>
        <v>389394</v>
      </c>
    </row>
    <row r="101" spans="1:13" x14ac:dyDescent="0.3">
      <c r="A101" t="s">
        <v>271</v>
      </c>
      <c r="B101" s="143">
        <f t="shared" si="8"/>
        <v>1</v>
      </c>
      <c r="C101" s="108">
        <f t="shared" si="8"/>
        <v>22</v>
      </c>
      <c r="D101" s="108">
        <f t="shared" si="8"/>
        <v>7</v>
      </c>
      <c r="E101" s="143">
        <f t="shared" si="8"/>
        <v>1</v>
      </c>
      <c r="F101" s="116">
        <f t="shared" si="5"/>
        <v>439200</v>
      </c>
      <c r="G101">
        <v>439200</v>
      </c>
      <c r="I101">
        <f t="shared" si="9"/>
        <v>49</v>
      </c>
      <c r="J101">
        <f t="shared" si="10"/>
        <v>28</v>
      </c>
      <c r="K101">
        <f t="shared" si="11"/>
        <v>43</v>
      </c>
      <c r="L101">
        <f t="shared" si="12"/>
        <v>49</v>
      </c>
      <c r="M101">
        <f t="shared" si="6"/>
        <v>439200</v>
      </c>
    </row>
    <row r="102" spans="1:13" x14ac:dyDescent="0.3">
      <c r="A102" t="s">
        <v>273</v>
      </c>
      <c r="B102" s="143">
        <f t="shared" si="8"/>
        <v>1</v>
      </c>
      <c r="C102" s="108">
        <f t="shared" si="8"/>
        <v>22</v>
      </c>
      <c r="D102" s="108">
        <f t="shared" si="8"/>
        <v>7</v>
      </c>
      <c r="E102" s="143">
        <f t="shared" si="8"/>
        <v>10</v>
      </c>
      <c r="F102" s="116">
        <f t="shared" si="5"/>
        <v>396444</v>
      </c>
      <c r="G102">
        <v>396444.5</v>
      </c>
      <c r="I102">
        <f t="shared" si="9"/>
        <v>49</v>
      </c>
      <c r="J102">
        <f t="shared" si="10"/>
        <v>28</v>
      </c>
      <c r="K102">
        <f t="shared" si="11"/>
        <v>43</v>
      </c>
      <c r="L102">
        <f t="shared" si="12"/>
        <v>40</v>
      </c>
      <c r="M102">
        <f t="shared" si="6"/>
        <v>396444</v>
      </c>
    </row>
    <row r="103" spans="1:13" x14ac:dyDescent="0.3">
      <c r="A103" t="s">
        <v>277</v>
      </c>
      <c r="B103" s="143">
        <f t="shared" ref="B103:E103" si="13">RANK(B51,B$3:B$51,B$1)</f>
        <v>14</v>
      </c>
      <c r="C103" s="108">
        <f t="shared" si="13"/>
        <v>22</v>
      </c>
      <c r="D103" s="108">
        <f t="shared" si="13"/>
        <v>7</v>
      </c>
      <c r="E103" s="143">
        <f t="shared" si="13"/>
        <v>10</v>
      </c>
      <c r="F103" s="116">
        <f t="shared" si="5"/>
        <v>546530</v>
      </c>
      <c r="G103">
        <v>546530</v>
      </c>
      <c r="I103">
        <f t="shared" si="9"/>
        <v>36</v>
      </c>
      <c r="J103">
        <f t="shared" si="10"/>
        <v>28</v>
      </c>
      <c r="K103">
        <f t="shared" si="11"/>
        <v>43</v>
      </c>
      <c r="L103">
        <f t="shared" si="12"/>
        <v>40</v>
      </c>
      <c r="M103">
        <f t="shared" si="6"/>
        <v>546530</v>
      </c>
    </row>
    <row r="110" spans="1:13" ht="18" x14ac:dyDescent="0.3">
      <c r="A110" s="93"/>
      <c r="M110" s="93"/>
    </row>
    <row r="111" spans="1:13" x14ac:dyDescent="0.3">
      <c r="A111" s="94"/>
      <c r="M111" s="94"/>
    </row>
    <row r="114" spans="1:24" ht="30.6" x14ac:dyDescent="0.3">
      <c r="A114" s="95" t="s">
        <v>704</v>
      </c>
      <c r="B114" s="144">
        <v>2795975</v>
      </c>
      <c r="C114" s="95" t="s">
        <v>548</v>
      </c>
      <c r="D114" s="96">
        <v>49</v>
      </c>
      <c r="E114" s="149" t="s">
        <v>705</v>
      </c>
      <c r="F114" s="96">
        <v>4</v>
      </c>
      <c r="G114" s="95" t="s">
        <v>706</v>
      </c>
      <c r="H114" s="96">
        <v>49</v>
      </c>
      <c r="I114" s="95" t="s">
        <v>707</v>
      </c>
      <c r="J114" s="96">
        <v>0</v>
      </c>
      <c r="K114" s="95" t="s">
        <v>708</v>
      </c>
      <c r="L114" s="96" t="s">
        <v>976</v>
      </c>
      <c r="M114" s="95" t="s">
        <v>704</v>
      </c>
      <c r="N114" s="96">
        <v>7791984</v>
      </c>
      <c r="O114" s="95" t="s">
        <v>548</v>
      </c>
      <c r="P114" s="96">
        <v>49</v>
      </c>
      <c r="Q114" s="95" t="s">
        <v>705</v>
      </c>
      <c r="R114" s="96">
        <v>4</v>
      </c>
      <c r="S114" s="95" t="s">
        <v>706</v>
      </c>
      <c r="T114" s="96">
        <v>49</v>
      </c>
      <c r="U114" s="95" t="s">
        <v>707</v>
      </c>
      <c r="V114" s="96">
        <v>0</v>
      </c>
      <c r="W114" s="95" t="s">
        <v>708</v>
      </c>
      <c r="X114" s="96" t="s">
        <v>986</v>
      </c>
    </row>
    <row r="115" spans="1:24" ht="18.600000000000001" thickBot="1" x14ac:dyDescent="0.35">
      <c r="A115" s="93"/>
      <c r="M115" s="93"/>
    </row>
    <row r="116" spans="1:24" ht="36.6" thickBot="1" x14ac:dyDescent="0.35">
      <c r="A116" s="97" t="s">
        <v>554</v>
      </c>
      <c r="B116" s="145" t="s">
        <v>508</v>
      </c>
      <c r="C116" s="97" t="s">
        <v>96</v>
      </c>
      <c r="D116" s="97" t="s">
        <v>87</v>
      </c>
      <c r="E116" s="145" t="s">
        <v>128</v>
      </c>
      <c r="F116" s="97" t="s">
        <v>909</v>
      </c>
      <c r="M116" s="97" t="s">
        <v>554</v>
      </c>
      <c r="N116" s="97" t="s">
        <v>508</v>
      </c>
      <c r="O116" s="97" t="s">
        <v>96</v>
      </c>
      <c r="P116" s="97" t="s">
        <v>87</v>
      </c>
      <c r="Q116" s="97" t="s">
        <v>128</v>
      </c>
      <c r="R116" s="97" t="s">
        <v>909</v>
      </c>
    </row>
    <row r="117" spans="1:24" ht="45.6" thickBot="1" x14ac:dyDescent="0.35">
      <c r="A117" s="98" t="s">
        <v>206</v>
      </c>
      <c r="B117" s="146">
        <v>14</v>
      </c>
      <c r="C117" s="99">
        <v>22</v>
      </c>
      <c r="D117" s="99">
        <v>7</v>
      </c>
      <c r="E117" s="146">
        <v>10</v>
      </c>
      <c r="F117" s="99">
        <v>59365</v>
      </c>
      <c r="M117" s="98" t="s">
        <v>206</v>
      </c>
      <c r="N117" s="99">
        <v>36</v>
      </c>
      <c r="O117" s="99">
        <v>28</v>
      </c>
      <c r="P117" s="99">
        <v>43</v>
      </c>
      <c r="Q117" s="99">
        <v>40</v>
      </c>
      <c r="R117" s="99">
        <v>59365</v>
      </c>
    </row>
    <row r="118" spans="1:24" ht="54.6" thickBot="1" x14ac:dyDescent="0.35">
      <c r="A118" s="98" t="s">
        <v>213</v>
      </c>
      <c r="B118" s="146">
        <v>14</v>
      </c>
      <c r="C118" s="99">
        <v>22</v>
      </c>
      <c r="D118" s="99">
        <v>7</v>
      </c>
      <c r="E118" s="146">
        <v>10</v>
      </c>
      <c r="F118" s="99">
        <v>70338</v>
      </c>
      <c r="M118" s="98" t="s">
        <v>213</v>
      </c>
      <c r="N118" s="99">
        <v>36</v>
      </c>
      <c r="O118" s="99">
        <v>28</v>
      </c>
      <c r="P118" s="99">
        <v>43</v>
      </c>
      <c r="Q118" s="99">
        <v>40</v>
      </c>
      <c r="R118" s="99">
        <v>70338</v>
      </c>
    </row>
    <row r="119" spans="1:24" ht="45.6" thickBot="1" x14ac:dyDescent="0.35">
      <c r="A119" s="98" t="s">
        <v>215</v>
      </c>
      <c r="B119" s="146">
        <v>14</v>
      </c>
      <c r="C119" s="99">
        <v>9</v>
      </c>
      <c r="D119" s="99">
        <v>7</v>
      </c>
      <c r="E119" s="146">
        <v>10</v>
      </c>
      <c r="F119" s="99">
        <v>68600</v>
      </c>
      <c r="M119" s="98" t="s">
        <v>215</v>
      </c>
      <c r="N119" s="99">
        <v>36</v>
      </c>
      <c r="O119" s="99">
        <v>41</v>
      </c>
      <c r="P119" s="99">
        <v>43</v>
      </c>
      <c r="Q119" s="99">
        <v>40</v>
      </c>
      <c r="R119" s="99">
        <v>68600</v>
      </c>
    </row>
    <row r="120" spans="1:24" ht="54.6" thickBot="1" x14ac:dyDescent="0.35">
      <c r="A120" s="98" t="s">
        <v>217</v>
      </c>
      <c r="B120" s="146">
        <v>14</v>
      </c>
      <c r="C120" s="99">
        <v>9</v>
      </c>
      <c r="D120" s="99">
        <v>7</v>
      </c>
      <c r="E120" s="146">
        <v>10</v>
      </c>
      <c r="F120" s="99">
        <v>70950</v>
      </c>
      <c r="M120" s="98" t="s">
        <v>217</v>
      </c>
      <c r="N120" s="99">
        <v>36</v>
      </c>
      <c r="O120" s="99">
        <v>41</v>
      </c>
      <c r="P120" s="99">
        <v>43</v>
      </c>
      <c r="Q120" s="99">
        <v>40</v>
      </c>
      <c r="R120" s="99">
        <v>70950</v>
      </c>
    </row>
    <row r="121" spans="1:24" ht="54.6" thickBot="1" x14ac:dyDescent="0.35">
      <c r="A121" s="98" t="s">
        <v>218</v>
      </c>
      <c r="B121" s="146">
        <v>14</v>
      </c>
      <c r="C121" s="99">
        <v>9</v>
      </c>
      <c r="D121" s="99">
        <v>7</v>
      </c>
      <c r="E121" s="146">
        <v>10</v>
      </c>
      <c r="F121" s="99">
        <v>59900</v>
      </c>
      <c r="M121" s="98" t="s">
        <v>218</v>
      </c>
      <c r="N121" s="99">
        <v>36</v>
      </c>
      <c r="O121" s="99">
        <v>41</v>
      </c>
      <c r="P121" s="99">
        <v>43</v>
      </c>
      <c r="Q121" s="99">
        <v>40</v>
      </c>
      <c r="R121" s="99">
        <v>59900</v>
      </c>
    </row>
    <row r="122" spans="1:24" ht="54.6" thickBot="1" x14ac:dyDescent="0.35">
      <c r="A122" s="98" t="s">
        <v>220</v>
      </c>
      <c r="B122" s="146">
        <v>14</v>
      </c>
      <c r="C122" s="99">
        <v>22</v>
      </c>
      <c r="D122" s="99">
        <v>7</v>
      </c>
      <c r="E122" s="146">
        <v>10</v>
      </c>
      <c r="F122" s="99">
        <v>86800</v>
      </c>
      <c r="M122" s="98" t="s">
        <v>220</v>
      </c>
      <c r="N122" s="99">
        <v>36</v>
      </c>
      <c r="O122" s="99">
        <v>28</v>
      </c>
      <c r="P122" s="99">
        <v>43</v>
      </c>
      <c r="Q122" s="99">
        <v>40</v>
      </c>
      <c r="R122" s="99">
        <v>86800</v>
      </c>
    </row>
    <row r="123" spans="1:24" ht="54.6" thickBot="1" x14ac:dyDescent="0.35">
      <c r="A123" s="98" t="s">
        <v>221</v>
      </c>
      <c r="B123" s="146">
        <v>14</v>
      </c>
      <c r="C123" s="99">
        <v>9</v>
      </c>
      <c r="D123" s="99">
        <v>7</v>
      </c>
      <c r="E123" s="146">
        <v>10</v>
      </c>
      <c r="F123" s="99">
        <v>94554</v>
      </c>
      <c r="M123" s="98" t="s">
        <v>221</v>
      </c>
      <c r="N123" s="99">
        <v>36</v>
      </c>
      <c r="O123" s="99">
        <v>41</v>
      </c>
      <c r="P123" s="99">
        <v>43</v>
      </c>
      <c r="Q123" s="99">
        <v>40</v>
      </c>
      <c r="R123" s="99">
        <v>94554</v>
      </c>
    </row>
    <row r="124" spans="1:24" ht="54.6" thickBot="1" x14ac:dyDescent="0.35">
      <c r="A124" s="98" t="s">
        <v>222</v>
      </c>
      <c r="B124" s="146">
        <v>14</v>
      </c>
      <c r="C124" s="99">
        <v>9</v>
      </c>
      <c r="D124" s="99">
        <v>7</v>
      </c>
      <c r="E124" s="146">
        <v>10</v>
      </c>
      <c r="F124" s="99">
        <v>79494</v>
      </c>
      <c r="M124" s="98" t="s">
        <v>222</v>
      </c>
      <c r="N124" s="99">
        <v>36</v>
      </c>
      <c r="O124" s="99">
        <v>41</v>
      </c>
      <c r="P124" s="99">
        <v>43</v>
      </c>
      <c r="Q124" s="99">
        <v>40</v>
      </c>
      <c r="R124" s="99">
        <v>79494</v>
      </c>
    </row>
    <row r="125" spans="1:24" ht="45.6" thickBot="1" x14ac:dyDescent="0.35">
      <c r="A125" s="98" t="s">
        <v>223</v>
      </c>
      <c r="B125" s="146">
        <v>14</v>
      </c>
      <c r="C125" s="99">
        <v>1</v>
      </c>
      <c r="D125" s="99">
        <v>7</v>
      </c>
      <c r="E125" s="146">
        <v>10</v>
      </c>
      <c r="F125" s="99">
        <v>86800</v>
      </c>
      <c r="M125" s="98" t="s">
        <v>223</v>
      </c>
      <c r="N125" s="99">
        <v>36</v>
      </c>
      <c r="O125" s="99">
        <v>49</v>
      </c>
      <c r="P125" s="99">
        <v>43</v>
      </c>
      <c r="Q125" s="99">
        <v>40</v>
      </c>
      <c r="R125" s="99">
        <v>86800</v>
      </c>
    </row>
    <row r="126" spans="1:24" ht="45.6" thickBot="1" x14ac:dyDescent="0.35">
      <c r="A126" s="98" t="s">
        <v>224</v>
      </c>
      <c r="B126" s="146">
        <v>14</v>
      </c>
      <c r="C126" s="99">
        <v>22</v>
      </c>
      <c r="D126" s="99">
        <v>7</v>
      </c>
      <c r="E126" s="146">
        <v>10</v>
      </c>
      <c r="F126" s="99">
        <v>86499</v>
      </c>
      <c r="M126" s="98" t="s">
        <v>224</v>
      </c>
      <c r="N126" s="99">
        <v>36</v>
      </c>
      <c r="O126" s="99">
        <v>28</v>
      </c>
      <c r="P126" s="99">
        <v>43</v>
      </c>
      <c r="Q126" s="99">
        <v>40</v>
      </c>
      <c r="R126" s="99">
        <v>86499</v>
      </c>
    </row>
    <row r="127" spans="1:24" ht="54.6" thickBot="1" x14ac:dyDescent="0.35">
      <c r="A127" s="98" t="s">
        <v>226</v>
      </c>
      <c r="B127" s="146">
        <v>14</v>
      </c>
      <c r="C127" s="99">
        <v>22</v>
      </c>
      <c r="D127" s="99">
        <v>7</v>
      </c>
      <c r="E127" s="146">
        <v>10</v>
      </c>
      <c r="F127" s="99">
        <v>88050</v>
      </c>
      <c r="M127" s="98" t="s">
        <v>226</v>
      </c>
      <c r="N127" s="99">
        <v>36</v>
      </c>
      <c r="O127" s="99">
        <v>28</v>
      </c>
      <c r="P127" s="99">
        <v>43</v>
      </c>
      <c r="Q127" s="99">
        <v>40</v>
      </c>
      <c r="R127" s="99">
        <v>88050</v>
      </c>
    </row>
    <row r="128" spans="1:24" ht="63.6" thickBot="1" x14ac:dyDescent="0.35">
      <c r="A128" s="98" t="s">
        <v>228</v>
      </c>
      <c r="B128" s="146">
        <v>14</v>
      </c>
      <c r="C128" s="99">
        <v>1</v>
      </c>
      <c r="D128" s="99">
        <v>7</v>
      </c>
      <c r="E128" s="146">
        <v>10</v>
      </c>
      <c r="F128" s="99">
        <v>116295</v>
      </c>
      <c r="M128" s="98" t="s">
        <v>228</v>
      </c>
      <c r="N128" s="99">
        <v>36</v>
      </c>
      <c r="O128" s="99">
        <v>49</v>
      </c>
      <c r="P128" s="99">
        <v>43</v>
      </c>
      <c r="Q128" s="99">
        <v>40</v>
      </c>
      <c r="R128" s="99">
        <v>116295</v>
      </c>
    </row>
    <row r="129" spans="1:18" ht="54.6" thickBot="1" x14ac:dyDescent="0.35">
      <c r="A129" s="98" t="s">
        <v>229</v>
      </c>
      <c r="B129" s="146">
        <v>14</v>
      </c>
      <c r="C129" s="99">
        <v>22</v>
      </c>
      <c r="D129" s="99">
        <v>7</v>
      </c>
      <c r="E129" s="146">
        <v>10</v>
      </c>
      <c r="F129" s="99">
        <v>113265</v>
      </c>
      <c r="M129" s="98" t="s">
        <v>229</v>
      </c>
      <c r="N129" s="99">
        <v>36</v>
      </c>
      <c r="O129" s="99">
        <v>28</v>
      </c>
      <c r="P129" s="99">
        <v>43</v>
      </c>
      <c r="Q129" s="99">
        <v>40</v>
      </c>
      <c r="R129" s="99">
        <v>113265</v>
      </c>
    </row>
    <row r="130" spans="1:18" ht="63.6" thickBot="1" x14ac:dyDescent="0.35">
      <c r="A130" s="98" t="s">
        <v>230</v>
      </c>
      <c r="B130" s="146">
        <v>14</v>
      </c>
      <c r="C130" s="99">
        <v>1</v>
      </c>
      <c r="D130" s="99">
        <v>7</v>
      </c>
      <c r="E130" s="146">
        <v>1</v>
      </c>
      <c r="F130" s="99">
        <v>111395</v>
      </c>
      <c r="M130" s="98" t="s">
        <v>230</v>
      </c>
      <c r="N130" s="99">
        <v>36</v>
      </c>
      <c r="O130" s="99">
        <v>49</v>
      </c>
      <c r="P130" s="99">
        <v>43</v>
      </c>
      <c r="Q130" s="99">
        <v>49</v>
      </c>
      <c r="R130" s="99">
        <v>111395</v>
      </c>
    </row>
    <row r="131" spans="1:18" ht="54.6" thickBot="1" x14ac:dyDescent="0.35">
      <c r="A131" s="98" t="s">
        <v>231</v>
      </c>
      <c r="B131" s="146">
        <v>14</v>
      </c>
      <c r="C131" s="99">
        <v>1</v>
      </c>
      <c r="D131" s="99">
        <v>7</v>
      </c>
      <c r="E131" s="146">
        <v>10</v>
      </c>
      <c r="F131" s="99">
        <v>116800</v>
      </c>
      <c r="M131" s="98" t="s">
        <v>231</v>
      </c>
      <c r="N131" s="99">
        <v>36</v>
      </c>
      <c r="O131" s="99">
        <v>49</v>
      </c>
      <c r="P131" s="99">
        <v>43</v>
      </c>
      <c r="Q131" s="99">
        <v>40</v>
      </c>
      <c r="R131" s="99">
        <v>116800</v>
      </c>
    </row>
    <row r="132" spans="1:18" ht="54.6" thickBot="1" x14ac:dyDescent="0.35">
      <c r="A132" s="98" t="s">
        <v>232</v>
      </c>
      <c r="B132" s="146">
        <v>14</v>
      </c>
      <c r="C132" s="99">
        <v>1</v>
      </c>
      <c r="D132" s="99">
        <v>7</v>
      </c>
      <c r="E132" s="146">
        <v>10</v>
      </c>
      <c r="F132" s="99">
        <v>115750</v>
      </c>
      <c r="M132" s="98" t="s">
        <v>232</v>
      </c>
      <c r="N132" s="99">
        <v>36</v>
      </c>
      <c r="O132" s="99">
        <v>49</v>
      </c>
      <c r="P132" s="99">
        <v>43</v>
      </c>
      <c r="Q132" s="99">
        <v>40</v>
      </c>
      <c r="R132" s="99">
        <v>115750</v>
      </c>
    </row>
    <row r="133" spans="1:18" ht="54.6" thickBot="1" x14ac:dyDescent="0.35">
      <c r="A133" s="98" t="s">
        <v>233</v>
      </c>
      <c r="B133" s="146">
        <v>14</v>
      </c>
      <c r="C133" s="99">
        <v>9</v>
      </c>
      <c r="D133" s="99">
        <v>7</v>
      </c>
      <c r="E133" s="146">
        <v>1</v>
      </c>
      <c r="F133" s="99">
        <v>110610</v>
      </c>
      <c r="M133" s="98" t="s">
        <v>233</v>
      </c>
      <c r="N133" s="99">
        <v>36</v>
      </c>
      <c r="O133" s="99">
        <v>41</v>
      </c>
      <c r="P133" s="99">
        <v>43</v>
      </c>
      <c r="Q133" s="99">
        <v>49</v>
      </c>
      <c r="R133" s="99">
        <v>110610</v>
      </c>
    </row>
    <row r="134" spans="1:18" ht="63.6" thickBot="1" x14ac:dyDescent="0.35">
      <c r="A134" s="98" t="s">
        <v>234</v>
      </c>
      <c r="B134" s="146">
        <v>14</v>
      </c>
      <c r="C134" s="99">
        <v>1</v>
      </c>
      <c r="D134" s="99">
        <v>7</v>
      </c>
      <c r="E134" s="146">
        <v>10</v>
      </c>
      <c r="F134" s="99">
        <v>147361</v>
      </c>
      <c r="M134" s="98" t="s">
        <v>234</v>
      </c>
      <c r="N134" s="99">
        <v>36</v>
      </c>
      <c r="O134" s="99">
        <v>49</v>
      </c>
      <c r="P134" s="99">
        <v>43</v>
      </c>
      <c r="Q134" s="99">
        <v>40</v>
      </c>
      <c r="R134" s="99">
        <v>147361</v>
      </c>
    </row>
    <row r="135" spans="1:18" ht="63.6" thickBot="1" x14ac:dyDescent="0.35">
      <c r="A135" s="98" t="s">
        <v>235</v>
      </c>
      <c r="B135" s="146">
        <v>14</v>
      </c>
      <c r="C135" s="99">
        <v>9</v>
      </c>
      <c r="D135" s="99">
        <v>7</v>
      </c>
      <c r="E135" s="146">
        <v>1</v>
      </c>
      <c r="F135" s="99">
        <v>151050</v>
      </c>
      <c r="M135" s="98" t="s">
        <v>235</v>
      </c>
      <c r="N135" s="99">
        <v>36</v>
      </c>
      <c r="O135" s="99">
        <v>41</v>
      </c>
      <c r="P135" s="99">
        <v>43</v>
      </c>
      <c r="Q135" s="99">
        <v>49</v>
      </c>
      <c r="R135" s="99">
        <v>151050</v>
      </c>
    </row>
    <row r="136" spans="1:18" ht="54.6" thickBot="1" x14ac:dyDescent="0.35">
      <c r="A136" s="98" t="s">
        <v>236</v>
      </c>
      <c r="B136" s="146">
        <v>14</v>
      </c>
      <c r="C136" s="99">
        <v>1</v>
      </c>
      <c r="D136" s="99">
        <v>7</v>
      </c>
      <c r="E136" s="146">
        <v>10</v>
      </c>
      <c r="F136" s="99">
        <v>117969</v>
      </c>
      <c r="M136" s="98" t="s">
        <v>236</v>
      </c>
      <c r="N136" s="99">
        <v>36</v>
      </c>
      <c r="O136" s="99">
        <v>49</v>
      </c>
      <c r="P136" s="99">
        <v>43</v>
      </c>
      <c r="Q136" s="99">
        <v>40</v>
      </c>
      <c r="R136" s="99">
        <v>117969</v>
      </c>
    </row>
    <row r="137" spans="1:18" ht="54.6" thickBot="1" x14ac:dyDescent="0.35">
      <c r="A137" s="98" t="s">
        <v>237</v>
      </c>
      <c r="B137" s="146">
        <v>14</v>
      </c>
      <c r="C137" s="99">
        <v>1</v>
      </c>
      <c r="D137" s="99">
        <v>7</v>
      </c>
      <c r="E137" s="146">
        <v>10</v>
      </c>
      <c r="F137" s="99">
        <v>153400</v>
      </c>
      <c r="M137" s="98" t="s">
        <v>237</v>
      </c>
      <c r="N137" s="99">
        <v>36</v>
      </c>
      <c r="O137" s="99">
        <v>49</v>
      </c>
      <c r="P137" s="99">
        <v>43</v>
      </c>
      <c r="Q137" s="99">
        <v>40</v>
      </c>
      <c r="R137" s="99">
        <v>153400</v>
      </c>
    </row>
    <row r="138" spans="1:18" ht="45.6" thickBot="1" x14ac:dyDescent="0.35">
      <c r="A138" s="98" t="s">
        <v>239</v>
      </c>
      <c r="B138" s="146">
        <v>14</v>
      </c>
      <c r="C138" s="99">
        <v>22</v>
      </c>
      <c r="D138" s="99">
        <v>7</v>
      </c>
      <c r="E138" s="146">
        <v>10</v>
      </c>
      <c r="F138" s="99">
        <v>169993</v>
      </c>
      <c r="M138" s="98" t="s">
        <v>239</v>
      </c>
      <c r="N138" s="99">
        <v>36</v>
      </c>
      <c r="O138" s="99">
        <v>28</v>
      </c>
      <c r="P138" s="99">
        <v>43</v>
      </c>
      <c r="Q138" s="99">
        <v>40</v>
      </c>
      <c r="R138" s="99">
        <v>169993</v>
      </c>
    </row>
    <row r="139" spans="1:18" ht="54.6" thickBot="1" x14ac:dyDescent="0.35">
      <c r="A139" s="98" t="s">
        <v>240</v>
      </c>
      <c r="B139" s="146">
        <v>14</v>
      </c>
      <c r="C139" s="99">
        <v>22</v>
      </c>
      <c r="D139" s="99">
        <v>7</v>
      </c>
      <c r="E139" s="146">
        <v>10</v>
      </c>
      <c r="F139" s="99">
        <v>146790</v>
      </c>
      <c r="M139" s="98" t="s">
        <v>240</v>
      </c>
      <c r="N139" s="99">
        <v>36</v>
      </c>
      <c r="O139" s="99">
        <v>28</v>
      </c>
      <c r="P139" s="99">
        <v>43</v>
      </c>
      <c r="Q139" s="99">
        <v>40</v>
      </c>
      <c r="R139" s="99">
        <v>146790</v>
      </c>
    </row>
    <row r="140" spans="1:18" ht="72.599999999999994" thickBot="1" x14ac:dyDescent="0.35">
      <c r="A140" s="98" t="s">
        <v>241</v>
      </c>
      <c r="B140" s="146">
        <v>14</v>
      </c>
      <c r="C140" s="99">
        <v>22</v>
      </c>
      <c r="D140" s="99">
        <v>7</v>
      </c>
      <c r="E140" s="146">
        <v>10</v>
      </c>
      <c r="F140" s="99">
        <v>189440</v>
      </c>
      <c r="M140" s="98" t="s">
        <v>241</v>
      </c>
      <c r="N140" s="99">
        <v>36</v>
      </c>
      <c r="O140" s="99">
        <v>28</v>
      </c>
      <c r="P140" s="99">
        <v>43</v>
      </c>
      <c r="Q140" s="99">
        <v>40</v>
      </c>
      <c r="R140" s="99">
        <v>189440</v>
      </c>
    </row>
    <row r="141" spans="1:18" ht="63.6" thickBot="1" x14ac:dyDescent="0.35">
      <c r="A141" s="98" t="s">
        <v>242</v>
      </c>
      <c r="B141" s="146">
        <v>1</v>
      </c>
      <c r="C141" s="99">
        <v>22</v>
      </c>
      <c r="D141" s="99">
        <v>7</v>
      </c>
      <c r="E141" s="146">
        <v>10</v>
      </c>
      <c r="F141" s="99">
        <v>218925</v>
      </c>
      <c r="M141" s="98" t="s">
        <v>242</v>
      </c>
      <c r="N141" s="99">
        <v>49</v>
      </c>
      <c r="O141" s="99">
        <v>28</v>
      </c>
      <c r="P141" s="99">
        <v>43</v>
      </c>
      <c r="Q141" s="99">
        <v>40</v>
      </c>
      <c r="R141" s="99">
        <v>218925</v>
      </c>
    </row>
    <row r="142" spans="1:18" ht="63.6" thickBot="1" x14ac:dyDescent="0.35">
      <c r="A142" s="98" t="s">
        <v>243</v>
      </c>
      <c r="B142" s="146">
        <v>14</v>
      </c>
      <c r="C142" s="99">
        <v>22</v>
      </c>
      <c r="D142" s="99">
        <v>7</v>
      </c>
      <c r="E142" s="146">
        <v>10</v>
      </c>
      <c r="F142" s="99">
        <v>208350</v>
      </c>
      <c r="M142" s="98" t="s">
        <v>243</v>
      </c>
      <c r="N142" s="99">
        <v>36</v>
      </c>
      <c r="O142" s="99">
        <v>28</v>
      </c>
      <c r="P142" s="99">
        <v>43</v>
      </c>
      <c r="Q142" s="99">
        <v>40</v>
      </c>
      <c r="R142" s="99">
        <v>208350</v>
      </c>
    </row>
    <row r="143" spans="1:18" ht="45.6" thickBot="1" x14ac:dyDescent="0.35">
      <c r="A143" s="98" t="s">
        <v>244</v>
      </c>
      <c r="B143" s="146">
        <v>14</v>
      </c>
      <c r="C143" s="99">
        <v>22</v>
      </c>
      <c r="D143" s="99">
        <v>7</v>
      </c>
      <c r="E143" s="146">
        <v>10</v>
      </c>
      <c r="F143" s="99">
        <v>221945</v>
      </c>
      <c r="M143" s="98" t="s">
        <v>244</v>
      </c>
      <c r="N143" s="99">
        <v>36</v>
      </c>
      <c r="O143" s="99">
        <v>28</v>
      </c>
      <c r="P143" s="99">
        <v>43</v>
      </c>
      <c r="Q143" s="99">
        <v>40</v>
      </c>
      <c r="R143" s="99">
        <v>221945</v>
      </c>
    </row>
    <row r="144" spans="1:18" ht="63.6" thickBot="1" x14ac:dyDescent="0.35">
      <c r="A144" s="98" t="s">
        <v>245</v>
      </c>
      <c r="B144" s="146">
        <v>14</v>
      </c>
      <c r="C144" s="99">
        <v>22</v>
      </c>
      <c r="D144" s="99">
        <v>7</v>
      </c>
      <c r="E144" s="146">
        <v>10</v>
      </c>
      <c r="F144" s="99">
        <v>249489</v>
      </c>
      <c r="M144" s="98" t="s">
        <v>245</v>
      </c>
      <c r="N144" s="99">
        <v>36</v>
      </c>
      <c r="O144" s="99">
        <v>28</v>
      </c>
      <c r="P144" s="99">
        <v>43</v>
      </c>
      <c r="Q144" s="99">
        <v>40</v>
      </c>
      <c r="R144" s="99">
        <v>249489</v>
      </c>
    </row>
    <row r="145" spans="1:18" ht="63.6" thickBot="1" x14ac:dyDescent="0.35">
      <c r="A145" s="98" t="s">
        <v>247</v>
      </c>
      <c r="B145" s="146">
        <v>1</v>
      </c>
      <c r="C145" s="99">
        <v>22</v>
      </c>
      <c r="D145" s="99">
        <v>7</v>
      </c>
      <c r="E145" s="146">
        <v>10</v>
      </c>
      <c r="F145" s="99">
        <v>246145</v>
      </c>
      <c r="M145" s="98" t="s">
        <v>247</v>
      </c>
      <c r="N145" s="99">
        <v>49</v>
      </c>
      <c r="O145" s="99">
        <v>28</v>
      </c>
      <c r="P145" s="99">
        <v>43</v>
      </c>
      <c r="Q145" s="99">
        <v>40</v>
      </c>
      <c r="R145" s="99">
        <v>246145</v>
      </c>
    </row>
    <row r="146" spans="1:18" ht="45.6" thickBot="1" x14ac:dyDescent="0.35">
      <c r="A146" s="98" t="s">
        <v>248</v>
      </c>
      <c r="B146" s="146">
        <v>14</v>
      </c>
      <c r="C146" s="99">
        <v>22</v>
      </c>
      <c r="D146" s="99">
        <v>7</v>
      </c>
      <c r="E146" s="146">
        <v>10</v>
      </c>
      <c r="F146" s="99">
        <v>258307</v>
      </c>
      <c r="M146" s="98" t="s">
        <v>248</v>
      </c>
      <c r="N146" s="99">
        <v>36</v>
      </c>
      <c r="O146" s="99">
        <v>28</v>
      </c>
      <c r="P146" s="99">
        <v>43</v>
      </c>
      <c r="Q146" s="99">
        <v>40</v>
      </c>
      <c r="R146" s="99">
        <v>258307</v>
      </c>
    </row>
    <row r="147" spans="1:18" ht="54.6" thickBot="1" x14ac:dyDescent="0.35">
      <c r="A147" s="98" t="s">
        <v>249</v>
      </c>
      <c r="B147" s="146">
        <v>1</v>
      </c>
      <c r="C147" s="99">
        <v>22</v>
      </c>
      <c r="D147" s="99">
        <v>7</v>
      </c>
      <c r="E147" s="146">
        <v>10</v>
      </c>
      <c r="F147" s="99">
        <v>234990</v>
      </c>
      <c r="M147" s="98" t="s">
        <v>249</v>
      </c>
      <c r="N147" s="99">
        <v>49</v>
      </c>
      <c r="O147" s="99">
        <v>28</v>
      </c>
      <c r="P147" s="99">
        <v>43</v>
      </c>
      <c r="Q147" s="99">
        <v>40</v>
      </c>
      <c r="R147" s="99">
        <v>234990</v>
      </c>
    </row>
    <row r="148" spans="1:18" ht="45.6" thickBot="1" x14ac:dyDescent="0.35">
      <c r="A148" s="98" t="s">
        <v>250</v>
      </c>
      <c r="B148" s="146">
        <v>14</v>
      </c>
      <c r="C148" s="99">
        <v>22</v>
      </c>
      <c r="D148" s="99">
        <v>7</v>
      </c>
      <c r="E148" s="146">
        <v>10</v>
      </c>
      <c r="F148" s="99">
        <v>264670</v>
      </c>
      <c r="M148" s="98" t="s">
        <v>250</v>
      </c>
      <c r="N148" s="99">
        <v>36</v>
      </c>
      <c r="O148" s="99">
        <v>28</v>
      </c>
      <c r="P148" s="99">
        <v>43</v>
      </c>
      <c r="Q148" s="99">
        <v>40</v>
      </c>
      <c r="R148" s="99">
        <v>264670</v>
      </c>
    </row>
    <row r="149" spans="1:18" ht="63.6" thickBot="1" x14ac:dyDescent="0.35">
      <c r="A149" s="98" t="s">
        <v>251</v>
      </c>
      <c r="B149" s="146">
        <v>1</v>
      </c>
      <c r="C149" s="99">
        <v>22</v>
      </c>
      <c r="D149" s="99">
        <v>7</v>
      </c>
      <c r="E149" s="146">
        <v>1</v>
      </c>
      <c r="F149" s="99">
        <v>246087</v>
      </c>
      <c r="M149" s="98" t="s">
        <v>251</v>
      </c>
      <c r="N149" s="99">
        <v>49</v>
      </c>
      <c r="O149" s="99">
        <v>28</v>
      </c>
      <c r="P149" s="99">
        <v>43</v>
      </c>
      <c r="Q149" s="99">
        <v>49</v>
      </c>
      <c r="R149" s="99">
        <v>246087</v>
      </c>
    </row>
    <row r="150" spans="1:18" ht="63.6" thickBot="1" x14ac:dyDescent="0.35">
      <c r="A150" s="98" t="s">
        <v>253</v>
      </c>
      <c r="B150" s="146">
        <v>1</v>
      </c>
      <c r="C150" s="99">
        <v>22</v>
      </c>
      <c r="D150" s="99">
        <v>7</v>
      </c>
      <c r="E150" s="146">
        <v>10</v>
      </c>
      <c r="F150" s="99">
        <v>295100</v>
      </c>
      <c r="M150" s="98" t="s">
        <v>253</v>
      </c>
      <c r="N150" s="99">
        <v>49</v>
      </c>
      <c r="O150" s="99">
        <v>28</v>
      </c>
      <c r="P150" s="99">
        <v>43</v>
      </c>
      <c r="Q150" s="99">
        <v>40</v>
      </c>
      <c r="R150" s="99">
        <v>295100</v>
      </c>
    </row>
    <row r="151" spans="1:18" ht="63.6" thickBot="1" x14ac:dyDescent="0.35">
      <c r="A151" s="98" t="s">
        <v>254</v>
      </c>
      <c r="B151" s="146">
        <v>1</v>
      </c>
      <c r="C151" s="99">
        <v>16</v>
      </c>
      <c r="D151" s="99">
        <v>1</v>
      </c>
      <c r="E151" s="146">
        <v>10</v>
      </c>
      <c r="F151" s="99">
        <v>319204</v>
      </c>
      <c r="M151" s="98" t="s">
        <v>254</v>
      </c>
      <c r="N151" s="99">
        <v>49</v>
      </c>
      <c r="O151" s="99">
        <v>34</v>
      </c>
      <c r="P151" s="99">
        <v>49</v>
      </c>
      <c r="Q151" s="99">
        <v>40</v>
      </c>
      <c r="R151" s="99">
        <v>319204</v>
      </c>
    </row>
    <row r="152" spans="1:18" ht="54.6" thickBot="1" x14ac:dyDescent="0.35">
      <c r="A152" s="98" t="s">
        <v>255</v>
      </c>
      <c r="B152" s="146">
        <v>1</v>
      </c>
      <c r="C152" s="99">
        <v>22</v>
      </c>
      <c r="D152" s="99">
        <v>7</v>
      </c>
      <c r="E152" s="146">
        <v>1</v>
      </c>
      <c r="F152" s="99">
        <v>302500</v>
      </c>
      <c r="M152" s="98" t="s">
        <v>255</v>
      </c>
      <c r="N152" s="99">
        <v>49</v>
      </c>
      <c r="O152" s="99">
        <v>28</v>
      </c>
      <c r="P152" s="99">
        <v>43</v>
      </c>
      <c r="Q152" s="99">
        <v>49</v>
      </c>
      <c r="R152" s="99">
        <v>302500</v>
      </c>
    </row>
    <row r="153" spans="1:18" ht="54.6" thickBot="1" x14ac:dyDescent="0.35">
      <c r="A153" s="98" t="s">
        <v>256</v>
      </c>
      <c r="B153" s="146">
        <v>1</v>
      </c>
      <c r="C153" s="99">
        <v>22</v>
      </c>
      <c r="D153" s="99">
        <v>7</v>
      </c>
      <c r="E153" s="146">
        <v>1</v>
      </c>
      <c r="F153" s="99">
        <v>248990</v>
      </c>
      <c r="M153" s="98" t="s">
        <v>256</v>
      </c>
      <c r="N153" s="99">
        <v>49</v>
      </c>
      <c r="O153" s="99">
        <v>28</v>
      </c>
      <c r="P153" s="99">
        <v>43</v>
      </c>
      <c r="Q153" s="99">
        <v>49</v>
      </c>
      <c r="R153" s="99">
        <v>248990</v>
      </c>
    </row>
    <row r="154" spans="1:18" ht="54.6" thickBot="1" x14ac:dyDescent="0.35">
      <c r="A154" s="98" t="s">
        <v>258</v>
      </c>
      <c r="B154" s="146">
        <v>14</v>
      </c>
      <c r="C154" s="99">
        <v>16</v>
      </c>
      <c r="D154" s="99">
        <v>1</v>
      </c>
      <c r="E154" s="146">
        <v>10</v>
      </c>
      <c r="F154" s="99">
        <v>329040</v>
      </c>
      <c r="M154" s="98" t="s">
        <v>258</v>
      </c>
      <c r="N154" s="99">
        <v>36</v>
      </c>
      <c r="O154" s="99">
        <v>34</v>
      </c>
      <c r="P154" s="99">
        <v>49</v>
      </c>
      <c r="Q154" s="99">
        <v>40</v>
      </c>
      <c r="R154" s="99">
        <v>329040</v>
      </c>
    </row>
    <row r="155" spans="1:18" ht="45.6" thickBot="1" x14ac:dyDescent="0.35">
      <c r="A155" s="98" t="s">
        <v>259</v>
      </c>
      <c r="B155" s="146">
        <v>14</v>
      </c>
      <c r="C155" s="99">
        <v>22</v>
      </c>
      <c r="D155" s="99">
        <v>7</v>
      </c>
      <c r="E155" s="146">
        <v>10</v>
      </c>
      <c r="F155" s="99">
        <v>336820</v>
      </c>
      <c r="M155" s="98" t="s">
        <v>259</v>
      </c>
      <c r="N155" s="99">
        <v>36</v>
      </c>
      <c r="O155" s="99">
        <v>28</v>
      </c>
      <c r="P155" s="99">
        <v>43</v>
      </c>
      <c r="Q155" s="99">
        <v>40</v>
      </c>
      <c r="R155" s="99">
        <v>336820</v>
      </c>
    </row>
    <row r="156" spans="1:18" ht="45.6" thickBot="1" x14ac:dyDescent="0.35">
      <c r="A156" s="98" t="s">
        <v>260</v>
      </c>
      <c r="B156" s="146">
        <v>14</v>
      </c>
      <c r="C156" s="99">
        <v>22</v>
      </c>
      <c r="D156" s="99">
        <v>7</v>
      </c>
      <c r="E156" s="146">
        <v>10</v>
      </c>
      <c r="F156" s="99">
        <v>356945</v>
      </c>
      <c r="M156" s="98" t="s">
        <v>260</v>
      </c>
      <c r="N156" s="99">
        <v>36</v>
      </c>
      <c r="O156" s="99">
        <v>28</v>
      </c>
      <c r="P156" s="99">
        <v>43</v>
      </c>
      <c r="Q156" s="99">
        <v>40</v>
      </c>
      <c r="R156" s="99">
        <v>356945</v>
      </c>
    </row>
    <row r="157" spans="1:18" ht="63.6" thickBot="1" x14ac:dyDescent="0.35">
      <c r="A157" s="98" t="s">
        <v>261</v>
      </c>
      <c r="B157" s="146">
        <v>1</v>
      </c>
      <c r="C157" s="99">
        <v>16</v>
      </c>
      <c r="D157" s="99">
        <v>1</v>
      </c>
      <c r="E157" s="146">
        <v>1</v>
      </c>
      <c r="F157" s="99">
        <v>342195</v>
      </c>
      <c r="M157" s="98" t="s">
        <v>261</v>
      </c>
      <c r="N157" s="99">
        <v>49</v>
      </c>
      <c r="O157" s="99">
        <v>34</v>
      </c>
      <c r="P157" s="99">
        <v>49</v>
      </c>
      <c r="Q157" s="99">
        <v>49</v>
      </c>
      <c r="R157" s="99">
        <v>342195</v>
      </c>
    </row>
    <row r="158" spans="1:18" ht="54.6" thickBot="1" x14ac:dyDescent="0.35">
      <c r="A158" s="98" t="s">
        <v>264</v>
      </c>
      <c r="B158" s="146">
        <v>1</v>
      </c>
      <c r="C158" s="99">
        <v>16</v>
      </c>
      <c r="D158" s="99">
        <v>1</v>
      </c>
      <c r="E158" s="146">
        <v>1</v>
      </c>
      <c r="F158" s="99">
        <v>424880</v>
      </c>
      <c r="M158" s="98" t="s">
        <v>264</v>
      </c>
      <c r="N158" s="99">
        <v>49</v>
      </c>
      <c r="O158" s="99">
        <v>34</v>
      </c>
      <c r="P158" s="99">
        <v>49</v>
      </c>
      <c r="Q158" s="99">
        <v>49</v>
      </c>
      <c r="R158" s="99">
        <v>424880</v>
      </c>
    </row>
    <row r="159" spans="1:18" ht="45.6" thickBot="1" x14ac:dyDescent="0.35">
      <c r="A159" s="98" t="s">
        <v>267</v>
      </c>
      <c r="B159" s="146">
        <v>14</v>
      </c>
      <c r="C159" s="99">
        <v>22</v>
      </c>
      <c r="D159" s="99">
        <v>7</v>
      </c>
      <c r="E159" s="146">
        <v>10</v>
      </c>
      <c r="F159" s="99">
        <v>262000</v>
      </c>
      <c r="M159" s="98" t="s">
        <v>267</v>
      </c>
      <c r="N159" s="99">
        <v>36</v>
      </c>
      <c r="O159" s="99">
        <v>28</v>
      </c>
      <c r="P159" s="99">
        <v>43</v>
      </c>
      <c r="Q159" s="99">
        <v>40</v>
      </c>
      <c r="R159" s="99">
        <v>262000</v>
      </c>
    </row>
    <row r="160" spans="1:18" ht="36.6" thickBot="1" x14ac:dyDescent="0.35">
      <c r="A160" s="98" t="s">
        <v>268</v>
      </c>
      <c r="B160" s="146">
        <v>14</v>
      </c>
      <c r="C160" s="99">
        <v>22</v>
      </c>
      <c r="D160" s="99">
        <v>7</v>
      </c>
      <c r="E160" s="146">
        <v>10</v>
      </c>
      <c r="F160" s="99">
        <v>304900</v>
      </c>
      <c r="M160" s="98" t="s">
        <v>268</v>
      </c>
      <c r="N160" s="99">
        <v>36</v>
      </c>
      <c r="O160" s="99">
        <v>28</v>
      </c>
      <c r="P160" s="99">
        <v>43</v>
      </c>
      <c r="Q160" s="99">
        <v>40</v>
      </c>
      <c r="R160" s="99">
        <v>304900</v>
      </c>
    </row>
    <row r="161" spans="1:18" ht="54.6" thickBot="1" x14ac:dyDescent="0.35">
      <c r="A161" s="98" t="s">
        <v>269</v>
      </c>
      <c r="B161" s="146">
        <v>1</v>
      </c>
      <c r="C161" s="99">
        <v>16</v>
      </c>
      <c r="D161" s="99">
        <v>1</v>
      </c>
      <c r="E161" s="146">
        <v>10</v>
      </c>
      <c r="F161" s="99">
        <v>426420</v>
      </c>
      <c r="M161" s="98" t="s">
        <v>269</v>
      </c>
      <c r="N161" s="99">
        <v>49</v>
      </c>
      <c r="O161" s="99">
        <v>34</v>
      </c>
      <c r="P161" s="99">
        <v>49</v>
      </c>
      <c r="Q161" s="99">
        <v>40</v>
      </c>
      <c r="R161" s="99">
        <v>426420</v>
      </c>
    </row>
    <row r="162" spans="1:18" ht="45.6" thickBot="1" x14ac:dyDescent="0.35">
      <c r="A162" s="98" t="s">
        <v>270</v>
      </c>
      <c r="B162" s="146">
        <v>14</v>
      </c>
      <c r="C162" s="99">
        <v>16</v>
      </c>
      <c r="D162" s="99">
        <v>1</v>
      </c>
      <c r="E162" s="146">
        <v>10</v>
      </c>
      <c r="F162" s="99">
        <v>389394</v>
      </c>
      <c r="M162" s="98" t="s">
        <v>270</v>
      </c>
      <c r="N162" s="99">
        <v>36</v>
      </c>
      <c r="O162" s="99">
        <v>34</v>
      </c>
      <c r="P162" s="99">
        <v>49</v>
      </c>
      <c r="Q162" s="99">
        <v>40</v>
      </c>
      <c r="R162" s="99">
        <v>389394</v>
      </c>
    </row>
    <row r="163" spans="1:18" ht="72.599999999999994" thickBot="1" x14ac:dyDescent="0.35">
      <c r="A163" s="98" t="s">
        <v>271</v>
      </c>
      <c r="B163" s="146">
        <v>1</v>
      </c>
      <c r="C163" s="99">
        <v>22</v>
      </c>
      <c r="D163" s="99">
        <v>7</v>
      </c>
      <c r="E163" s="146">
        <v>1</v>
      </c>
      <c r="F163" s="99">
        <v>439200</v>
      </c>
      <c r="M163" s="98" t="s">
        <v>271</v>
      </c>
      <c r="N163" s="99">
        <v>49</v>
      </c>
      <c r="O163" s="99">
        <v>28</v>
      </c>
      <c r="P163" s="99">
        <v>43</v>
      </c>
      <c r="Q163" s="99">
        <v>49</v>
      </c>
      <c r="R163" s="99">
        <v>439200</v>
      </c>
    </row>
    <row r="164" spans="1:18" ht="63.6" thickBot="1" x14ac:dyDescent="0.35">
      <c r="A164" s="98" t="s">
        <v>273</v>
      </c>
      <c r="B164" s="146">
        <v>1</v>
      </c>
      <c r="C164" s="99">
        <v>22</v>
      </c>
      <c r="D164" s="99">
        <v>7</v>
      </c>
      <c r="E164" s="146">
        <v>10</v>
      </c>
      <c r="F164" s="99">
        <v>396444</v>
      </c>
      <c r="M164" s="98" t="s">
        <v>273</v>
      </c>
      <c r="N164" s="99">
        <v>49</v>
      </c>
      <c r="O164" s="99">
        <v>28</v>
      </c>
      <c r="P164" s="99">
        <v>43</v>
      </c>
      <c r="Q164" s="99">
        <v>40</v>
      </c>
      <c r="R164" s="99">
        <v>396444</v>
      </c>
    </row>
    <row r="165" spans="1:18" ht="36.6" thickBot="1" x14ac:dyDescent="0.35">
      <c r="A165" s="98" t="s">
        <v>277</v>
      </c>
      <c r="B165" s="146">
        <v>14</v>
      </c>
      <c r="C165" s="99">
        <v>22</v>
      </c>
      <c r="D165" s="99">
        <v>7</v>
      </c>
      <c r="E165" s="146">
        <v>10</v>
      </c>
      <c r="F165" s="99">
        <v>546530</v>
      </c>
      <c r="M165" s="98" t="s">
        <v>277</v>
      </c>
      <c r="N165" s="99">
        <v>36</v>
      </c>
      <c r="O165" s="99">
        <v>28</v>
      </c>
      <c r="P165" s="99">
        <v>43</v>
      </c>
      <c r="Q165" s="99">
        <v>40</v>
      </c>
      <c r="R165" s="99">
        <v>546530</v>
      </c>
    </row>
    <row r="166" spans="1:18" ht="18.600000000000001" thickBot="1" x14ac:dyDescent="0.35">
      <c r="A166" s="93"/>
      <c r="M166" s="93"/>
    </row>
    <row r="167" spans="1:18" ht="36.6" thickBot="1" x14ac:dyDescent="0.35">
      <c r="A167" s="97" t="s">
        <v>710</v>
      </c>
      <c r="B167" s="145" t="s">
        <v>508</v>
      </c>
      <c r="C167" s="97" t="s">
        <v>96</v>
      </c>
      <c r="D167" s="97" t="s">
        <v>87</v>
      </c>
      <c r="E167" s="145" t="s">
        <v>128</v>
      </c>
      <c r="M167" s="97" t="s">
        <v>710</v>
      </c>
      <c r="N167" s="97" t="s">
        <v>508</v>
      </c>
      <c r="O167" s="97" t="s">
        <v>96</v>
      </c>
      <c r="P167" s="97" t="s">
        <v>87</v>
      </c>
      <c r="Q167" s="97" t="s">
        <v>128</v>
      </c>
    </row>
    <row r="168" spans="1:18" ht="36.6" thickBot="1" x14ac:dyDescent="0.35">
      <c r="A168" s="97" t="s">
        <v>556</v>
      </c>
      <c r="B168" s="146" t="s">
        <v>977</v>
      </c>
      <c r="C168" s="99" t="s">
        <v>978</v>
      </c>
      <c r="D168" s="99" t="s">
        <v>979</v>
      </c>
      <c r="E168" s="146" t="s">
        <v>980</v>
      </c>
      <c r="M168" s="97" t="s">
        <v>556</v>
      </c>
      <c r="N168" s="99" t="s">
        <v>987</v>
      </c>
      <c r="O168" s="99" t="s">
        <v>988</v>
      </c>
      <c r="P168" s="99" t="s">
        <v>989</v>
      </c>
      <c r="Q168" s="99" t="s">
        <v>990</v>
      </c>
    </row>
    <row r="169" spans="1:18" ht="27.6" thickBot="1" x14ac:dyDescent="0.35">
      <c r="A169" s="97" t="s">
        <v>558</v>
      </c>
      <c r="B169" s="146" t="s">
        <v>557</v>
      </c>
      <c r="C169" s="99" t="s">
        <v>981</v>
      </c>
      <c r="D169" s="99" t="s">
        <v>982</v>
      </c>
      <c r="E169" s="146" t="s">
        <v>557</v>
      </c>
      <c r="M169" s="97" t="s">
        <v>558</v>
      </c>
      <c r="N169" s="99" t="s">
        <v>987</v>
      </c>
      <c r="O169" s="99" t="s">
        <v>988</v>
      </c>
      <c r="P169" s="99" t="s">
        <v>989</v>
      </c>
      <c r="Q169" s="99" t="s">
        <v>990</v>
      </c>
    </row>
    <row r="170" spans="1:18" ht="27.6" thickBot="1" x14ac:dyDescent="0.35">
      <c r="A170" s="97" t="s">
        <v>559</v>
      </c>
      <c r="B170" s="146" t="s">
        <v>557</v>
      </c>
      <c r="C170" s="99" t="s">
        <v>981</v>
      </c>
      <c r="D170" s="99" t="s">
        <v>982</v>
      </c>
      <c r="E170" s="146" t="s">
        <v>557</v>
      </c>
      <c r="M170" s="97" t="s">
        <v>559</v>
      </c>
      <c r="N170" s="99" t="s">
        <v>987</v>
      </c>
      <c r="O170" s="99" t="s">
        <v>988</v>
      </c>
      <c r="P170" s="99" t="s">
        <v>989</v>
      </c>
      <c r="Q170" s="99" t="s">
        <v>990</v>
      </c>
    </row>
    <row r="171" spans="1:18" ht="27.6" thickBot="1" x14ac:dyDescent="0.35">
      <c r="A171" s="97" t="s">
        <v>560</v>
      </c>
      <c r="B171" s="146" t="s">
        <v>557</v>
      </c>
      <c r="C171" s="99" t="s">
        <v>981</v>
      </c>
      <c r="D171" s="99" t="s">
        <v>982</v>
      </c>
      <c r="E171" s="146" t="s">
        <v>557</v>
      </c>
      <c r="M171" s="97" t="s">
        <v>560</v>
      </c>
      <c r="N171" s="99" t="s">
        <v>987</v>
      </c>
      <c r="O171" s="99" t="s">
        <v>988</v>
      </c>
      <c r="P171" s="99" t="s">
        <v>989</v>
      </c>
      <c r="Q171" s="99" t="s">
        <v>990</v>
      </c>
    </row>
    <row r="172" spans="1:18" ht="27.6" thickBot="1" x14ac:dyDescent="0.35">
      <c r="A172" s="97" t="s">
        <v>561</v>
      </c>
      <c r="B172" s="146" t="s">
        <v>557</v>
      </c>
      <c r="C172" s="99" t="s">
        <v>981</v>
      </c>
      <c r="D172" s="99" t="s">
        <v>982</v>
      </c>
      <c r="E172" s="146" t="s">
        <v>557</v>
      </c>
      <c r="M172" s="97" t="s">
        <v>561</v>
      </c>
      <c r="N172" s="99" t="s">
        <v>987</v>
      </c>
      <c r="O172" s="99" t="s">
        <v>988</v>
      </c>
      <c r="P172" s="99" t="s">
        <v>989</v>
      </c>
      <c r="Q172" s="99" t="s">
        <v>990</v>
      </c>
    </row>
    <row r="173" spans="1:18" ht="27.6" thickBot="1" x14ac:dyDescent="0.35">
      <c r="A173" s="97" t="s">
        <v>562</v>
      </c>
      <c r="B173" s="146" t="s">
        <v>557</v>
      </c>
      <c r="C173" s="99" t="s">
        <v>981</v>
      </c>
      <c r="D173" s="99" t="s">
        <v>982</v>
      </c>
      <c r="E173" s="146" t="s">
        <v>557</v>
      </c>
      <c r="M173" s="97" t="s">
        <v>562</v>
      </c>
      <c r="N173" s="99" t="s">
        <v>987</v>
      </c>
      <c r="O173" s="99" t="s">
        <v>988</v>
      </c>
      <c r="P173" s="99" t="s">
        <v>989</v>
      </c>
      <c r="Q173" s="99" t="s">
        <v>990</v>
      </c>
    </row>
    <row r="174" spans="1:18" ht="27.6" thickBot="1" x14ac:dyDescent="0.35">
      <c r="A174" s="97" t="s">
        <v>563</v>
      </c>
      <c r="B174" s="146" t="s">
        <v>557</v>
      </c>
      <c r="C174" s="99" t="s">
        <v>981</v>
      </c>
      <c r="D174" s="99" t="s">
        <v>982</v>
      </c>
      <c r="E174" s="146" t="s">
        <v>557</v>
      </c>
      <c r="M174" s="97" t="s">
        <v>563</v>
      </c>
      <c r="N174" s="99" t="s">
        <v>987</v>
      </c>
      <c r="O174" s="99" t="s">
        <v>988</v>
      </c>
      <c r="P174" s="99" t="s">
        <v>989</v>
      </c>
      <c r="Q174" s="99" t="s">
        <v>990</v>
      </c>
    </row>
    <row r="175" spans="1:18" ht="27.6" thickBot="1" x14ac:dyDescent="0.35">
      <c r="A175" s="97" t="s">
        <v>564</v>
      </c>
      <c r="B175" s="146" t="s">
        <v>557</v>
      </c>
      <c r="C175" s="99" t="s">
        <v>981</v>
      </c>
      <c r="D175" s="99" t="s">
        <v>557</v>
      </c>
      <c r="E175" s="146" t="s">
        <v>557</v>
      </c>
      <c r="M175" s="97" t="s">
        <v>564</v>
      </c>
      <c r="N175" s="99" t="s">
        <v>987</v>
      </c>
      <c r="O175" s="99" t="s">
        <v>988</v>
      </c>
      <c r="P175" s="99" t="s">
        <v>989</v>
      </c>
      <c r="Q175" s="99" t="s">
        <v>990</v>
      </c>
    </row>
    <row r="176" spans="1:18" ht="27.6" thickBot="1" x14ac:dyDescent="0.35">
      <c r="A176" s="97" t="s">
        <v>565</v>
      </c>
      <c r="B176" s="146" t="s">
        <v>557</v>
      </c>
      <c r="C176" s="99" t="s">
        <v>981</v>
      </c>
      <c r="D176" s="99" t="s">
        <v>557</v>
      </c>
      <c r="E176" s="146" t="s">
        <v>557</v>
      </c>
      <c r="M176" s="97" t="s">
        <v>565</v>
      </c>
      <c r="N176" s="99" t="s">
        <v>987</v>
      </c>
      <c r="O176" s="99" t="s">
        <v>988</v>
      </c>
      <c r="P176" s="99" t="s">
        <v>989</v>
      </c>
      <c r="Q176" s="99" t="s">
        <v>990</v>
      </c>
    </row>
    <row r="177" spans="1:17" ht="27.6" thickBot="1" x14ac:dyDescent="0.35">
      <c r="A177" s="97" t="s">
        <v>566</v>
      </c>
      <c r="B177" s="146" t="s">
        <v>557</v>
      </c>
      <c r="C177" s="99" t="s">
        <v>983</v>
      </c>
      <c r="D177" s="99" t="s">
        <v>557</v>
      </c>
      <c r="E177" s="146" t="s">
        <v>557</v>
      </c>
      <c r="M177" s="97" t="s">
        <v>566</v>
      </c>
      <c r="N177" s="99" t="s">
        <v>987</v>
      </c>
      <c r="O177" s="99" t="s">
        <v>988</v>
      </c>
      <c r="P177" s="99" t="s">
        <v>989</v>
      </c>
      <c r="Q177" s="99" t="s">
        <v>990</v>
      </c>
    </row>
    <row r="178" spans="1:17" ht="27.6" thickBot="1" x14ac:dyDescent="0.35">
      <c r="A178" s="97" t="s">
        <v>567</v>
      </c>
      <c r="B178" s="146" t="s">
        <v>557</v>
      </c>
      <c r="C178" s="99" t="s">
        <v>983</v>
      </c>
      <c r="D178" s="99" t="s">
        <v>557</v>
      </c>
      <c r="E178" s="146" t="s">
        <v>557</v>
      </c>
      <c r="M178" s="97" t="s">
        <v>567</v>
      </c>
      <c r="N178" s="99" t="s">
        <v>987</v>
      </c>
      <c r="O178" s="99" t="s">
        <v>988</v>
      </c>
      <c r="P178" s="99" t="s">
        <v>989</v>
      </c>
      <c r="Q178" s="99" t="s">
        <v>990</v>
      </c>
    </row>
    <row r="179" spans="1:17" ht="27.6" thickBot="1" x14ac:dyDescent="0.35">
      <c r="A179" s="97" t="s">
        <v>568</v>
      </c>
      <c r="B179" s="146" t="s">
        <v>557</v>
      </c>
      <c r="C179" s="99" t="s">
        <v>983</v>
      </c>
      <c r="D179" s="99" t="s">
        <v>557</v>
      </c>
      <c r="E179" s="146" t="s">
        <v>557</v>
      </c>
      <c r="M179" s="97" t="s">
        <v>568</v>
      </c>
      <c r="N179" s="99" t="s">
        <v>987</v>
      </c>
      <c r="O179" s="99" t="s">
        <v>988</v>
      </c>
      <c r="P179" s="99" t="s">
        <v>989</v>
      </c>
      <c r="Q179" s="99" t="s">
        <v>990</v>
      </c>
    </row>
    <row r="180" spans="1:17" ht="27.6" thickBot="1" x14ac:dyDescent="0.35">
      <c r="A180" s="97" t="s">
        <v>569</v>
      </c>
      <c r="B180" s="146" t="s">
        <v>557</v>
      </c>
      <c r="C180" s="99" t="s">
        <v>983</v>
      </c>
      <c r="D180" s="99" t="s">
        <v>557</v>
      </c>
      <c r="E180" s="146" t="s">
        <v>557</v>
      </c>
      <c r="M180" s="97" t="s">
        <v>569</v>
      </c>
      <c r="N180" s="99" t="s">
        <v>987</v>
      </c>
      <c r="O180" s="99" t="s">
        <v>988</v>
      </c>
      <c r="P180" s="99" t="s">
        <v>989</v>
      </c>
      <c r="Q180" s="99" t="s">
        <v>990</v>
      </c>
    </row>
    <row r="181" spans="1:17" ht="27.6" thickBot="1" x14ac:dyDescent="0.35">
      <c r="A181" s="97" t="s">
        <v>570</v>
      </c>
      <c r="B181" s="146" t="s">
        <v>557</v>
      </c>
      <c r="C181" s="99" t="s">
        <v>983</v>
      </c>
      <c r="D181" s="99" t="s">
        <v>557</v>
      </c>
      <c r="E181" s="146" t="s">
        <v>557</v>
      </c>
      <c r="M181" s="97" t="s">
        <v>570</v>
      </c>
      <c r="N181" s="99" t="s">
        <v>987</v>
      </c>
      <c r="O181" s="99" t="s">
        <v>988</v>
      </c>
      <c r="P181" s="99" t="s">
        <v>989</v>
      </c>
      <c r="Q181" s="99" t="s">
        <v>990</v>
      </c>
    </row>
    <row r="182" spans="1:17" ht="27.6" thickBot="1" x14ac:dyDescent="0.35">
      <c r="A182" s="97" t="s">
        <v>571</v>
      </c>
      <c r="B182" s="146" t="s">
        <v>557</v>
      </c>
      <c r="C182" s="99" t="s">
        <v>983</v>
      </c>
      <c r="D182" s="99" t="s">
        <v>557</v>
      </c>
      <c r="E182" s="146" t="s">
        <v>557</v>
      </c>
      <c r="M182" s="97" t="s">
        <v>571</v>
      </c>
      <c r="N182" s="99" t="s">
        <v>987</v>
      </c>
      <c r="O182" s="99" t="s">
        <v>988</v>
      </c>
      <c r="P182" s="99" t="s">
        <v>989</v>
      </c>
      <c r="Q182" s="99" t="s">
        <v>990</v>
      </c>
    </row>
    <row r="183" spans="1:17" ht="27.6" thickBot="1" x14ac:dyDescent="0.35">
      <c r="A183" s="97" t="s">
        <v>572</v>
      </c>
      <c r="B183" s="146" t="s">
        <v>557</v>
      </c>
      <c r="C183" s="99" t="s">
        <v>983</v>
      </c>
      <c r="D183" s="99" t="s">
        <v>557</v>
      </c>
      <c r="E183" s="146" t="s">
        <v>557</v>
      </c>
      <c r="M183" s="97" t="s">
        <v>572</v>
      </c>
      <c r="N183" s="99" t="s">
        <v>987</v>
      </c>
      <c r="O183" s="99" t="s">
        <v>988</v>
      </c>
      <c r="P183" s="99" t="s">
        <v>989</v>
      </c>
      <c r="Q183" s="99" t="s">
        <v>990</v>
      </c>
    </row>
    <row r="184" spans="1:17" ht="27.6" thickBot="1" x14ac:dyDescent="0.35">
      <c r="A184" s="97" t="s">
        <v>573</v>
      </c>
      <c r="B184" s="146" t="s">
        <v>557</v>
      </c>
      <c r="C184" s="99" t="s">
        <v>983</v>
      </c>
      <c r="D184" s="99" t="s">
        <v>557</v>
      </c>
      <c r="E184" s="146" t="s">
        <v>557</v>
      </c>
      <c r="M184" s="97" t="s">
        <v>573</v>
      </c>
      <c r="N184" s="99" t="s">
        <v>987</v>
      </c>
      <c r="O184" s="99" t="s">
        <v>988</v>
      </c>
      <c r="P184" s="99" t="s">
        <v>989</v>
      </c>
      <c r="Q184" s="99" t="s">
        <v>990</v>
      </c>
    </row>
    <row r="185" spans="1:17" ht="27.6" thickBot="1" x14ac:dyDescent="0.35">
      <c r="A185" s="97" t="s">
        <v>574</v>
      </c>
      <c r="B185" s="146" t="s">
        <v>557</v>
      </c>
      <c r="C185" s="99" t="s">
        <v>983</v>
      </c>
      <c r="D185" s="99" t="s">
        <v>557</v>
      </c>
      <c r="E185" s="146" t="s">
        <v>557</v>
      </c>
      <c r="M185" s="97" t="s">
        <v>574</v>
      </c>
      <c r="N185" s="99" t="s">
        <v>987</v>
      </c>
      <c r="O185" s="99" t="s">
        <v>988</v>
      </c>
      <c r="P185" s="99" t="s">
        <v>989</v>
      </c>
      <c r="Q185" s="99" t="s">
        <v>990</v>
      </c>
    </row>
    <row r="186" spans="1:17" ht="27.6" thickBot="1" x14ac:dyDescent="0.35">
      <c r="A186" s="97" t="s">
        <v>575</v>
      </c>
      <c r="B186" s="146" t="s">
        <v>557</v>
      </c>
      <c r="C186" s="99" t="s">
        <v>983</v>
      </c>
      <c r="D186" s="99" t="s">
        <v>557</v>
      </c>
      <c r="E186" s="146" t="s">
        <v>557</v>
      </c>
      <c r="M186" s="97" t="s">
        <v>575</v>
      </c>
      <c r="N186" s="99" t="s">
        <v>987</v>
      </c>
      <c r="O186" s="99" t="s">
        <v>988</v>
      </c>
      <c r="P186" s="99" t="s">
        <v>989</v>
      </c>
      <c r="Q186" s="99" t="s">
        <v>990</v>
      </c>
    </row>
    <row r="187" spans="1:17" ht="27.6" thickBot="1" x14ac:dyDescent="0.35">
      <c r="A187" s="97" t="s">
        <v>576</v>
      </c>
      <c r="B187" s="146" t="s">
        <v>557</v>
      </c>
      <c r="C187" s="99" t="s">
        <v>983</v>
      </c>
      <c r="D187" s="99" t="s">
        <v>557</v>
      </c>
      <c r="E187" s="146" t="s">
        <v>557</v>
      </c>
      <c r="M187" s="97" t="s">
        <v>576</v>
      </c>
      <c r="N187" s="99" t="s">
        <v>987</v>
      </c>
      <c r="O187" s="99" t="s">
        <v>988</v>
      </c>
      <c r="P187" s="99" t="s">
        <v>989</v>
      </c>
      <c r="Q187" s="99" t="s">
        <v>990</v>
      </c>
    </row>
    <row r="188" spans="1:17" ht="27.6" thickBot="1" x14ac:dyDescent="0.35">
      <c r="A188" s="97" t="s">
        <v>577</v>
      </c>
      <c r="B188" s="146" t="s">
        <v>557</v>
      </c>
      <c r="C188" s="99" t="s">
        <v>983</v>
      </c>
      <c r="D188" s="99" t="s">
        <v>557</v>
      </c>
      <c r="E188" s="146" t="s">
        <v>557</v>
      </c>
      <c r="M188" s="97" t="s">
        <v>577</v>
      </c>
      <c r="N188" s="99" t="s">
        <v>987</v>
      </c>
      <c r="O188" s="99" t="s">
        <v>988</v>
      </c>
      <c r="P188" s="99" t="s">
        <v>989</v>
      </c>
      <c r="Q188" s="99" t="s">
        <v>990</v>
      </c>
    </row>
    <row r="189" spans="1:17" ht="27.6" thickBot="1" x14ac:dyDescent="0.35">
      <c r="A189" s="97" t="s">
        <v>578</v>
      </c>
      <c r="B189" s="146" t="s">
        <v>557</v>
      </c>
      <c r="C189" s="99" t="s">
        <v>983</v>
      </c>
      <c r="D189" s="99" t="s">
        <v>557</v>
      </c>
      <c r="E189" s="146" t="s">
        <v>557</v>
      </c>
      <c r="M189" s="97" t="s">
        <v>578</v>
      </c>
      <c r="N189" s="99" t="s">
        <v>987</v>
      </c>
      <c r="O189" s="99" t="s">
        <v>988</v>
      </c>
      <c r="P189" s="99" t="s">
        <v>989</v>
      </c>
      <c r="Q189" s="99" t="s">
        <v>990</v>
      </c>
    </row>
    <row r="190" spans="1:17" ht="27.6" thickBot="1" x14ac:dyDescent="0.35">
      <c r="A190" s="97" t="s">
        <v>579</v>
      </c>
      <c r="B190" s="146" t="s">
        <v>557</v>
      </c>
      <c r="C190" s="99" t="s">
        <v>557</v>
      </c>
      <c r="D190" s="99" t="s">
        <v>557</v>
      </c>
      <c r="E190" s="146" t="s">
        <v>557</v>
      </c>
      <c r="M190" s="97" t="s">
        <v>579</v>
      </c>
      <c r="N190" s="99" t="s">
        <v>987</v>
      </c>
      <c r="O190" s="99" t="s">
        <v>988</v>
      </c>
      <c r="P190" s="99" t="s">
        <v>989</v>
      </c>
      <c r="Q190" s="99" t="s">
        <v>990</v>
      </c>
    </row>
    <row r="191" spans="1:17" ht="27.6" thickBot="1" x14ac:dyDescent="0.35">
      <c r="A191" s="97" t="s">
        <v>580</v>
      </c>
      <c r="B191" s="146" t="s">
        <v>557</v>
      </c>
      <c r="C191" s="99" t="s">
        <v>557</v>
      </c>
      <c r="D191" s="99" t="s">
        <v>557</v>
      </c>
      <c r="E191" s="146" t="s">
        <v>557</v>
      </c>
      <c r="M191" s="97" t="s">
        <v>580</v>
      </c>
      <c r="N191" s="99" t="s">
        <v>987</v>
      </c>
      <c r="O191" s="99" t="s">
        <v>988</v>
      </c>
      <c r="P191" s="99" t="s">
        <v>989</v>
      </c>
      <c r="Q191" s="99" t="s">
        <v>990</v>
      </c>
    </row>
    <row r="192" spans="1:17" ht="27.6" thickBot="1" x14ac:dyDescent="0.35">
      <c r="A192" s="97" t="s">
        <v>581</v>
      </c>
      <c r="B192" s="146" t="s">
        <v>557</v>
      </c>
      <c r="C192" s="99" t="s">
        <v>557</v>
      </c>
      <c r="D192" s="99" t="s">
        <v>557</v>
      </c>
      <c r="E192" s="146" t="s">
        <v>557</v>
      </c>
      <c r="M192" s="97" t="s">
        <v>581</v>
      </c>
      <c r="N192" s="99" t="s">
        <v>987</v>
      </c>
      <c r="O192" s="99" t="s">
        <v>988</v>
      </c>
      <c r="P192" s="99" t="s">
        <v>989</v>
      </c>
      <c r="Q192" s="99" t="s">
        <v>990</v>
      </c>
    </row>
    <row r="193" spans="1:17" ht="27.6" thickBot="1" x14ac:dyDescent="0.35">
      <c r="A193" s="97" t="s">
        <v>582</v>
      </c>
      <c r="B193" s="146" t="s">
        <v>557</v>
      </c>
      <c r="C193" s="99" t="s">
        <v>557</v>
      </c>
      <c r="D193" s="99" t="s">
        <v>557</v>
      </c>
      <c r="E193" s="146" t="s">
        <v>557</v>
      </c>
      <c r="M193" s="97" t="s">
        <v>582</v>
      </c>
      <c r="N193" s="99" t="s">
        <v>987</v>
      </c>
      <c r="O193" s="99" t="s">
        <v>988</v>
      </c>
      <c r="P193" s="99" t="s">
        <v>989</v>
      </c>
      <c r="Q193" s="99" t="s">
        <v>990</v>
      </c>
    </row>
    <row r="194" spans="1:17" ht="27.6" thickBot="1" x14ac:dyDescent="0.35">
      <c r="A194" s="97" t="s">
        <v>583</v>
      </c>
      <c r="B194" s="146" t="s">
        <v>557</v>
      </c>
      <c r="C194" s="99" t="s">
        <v>557</v>
      </c>
      <c r="D194" s="99" t="s">
        <v>557</v>
      </c>
      <c r="E194" s="146" t="s">
        <v>557</v>
      </c>
      <c r="M194" s="97" t="s">
        <v>583</v>
      </c>
      <c r="N194" s="99" t="s">
        <v>987</v>
      </c>
      <c r="O194" s="99" t="s">
        <v>988</v>
      </c>
      <c r="P194" s="99" t="s">
        <v>989</v>
      </c>
      <c r="Q194" s="99" t="s">
        <v>990</v>
      </c>
    </row>
    <row r="195" spans="1:17" ht="27.6" thickBot="1" x14ac:dyDescent="0.35">
      <c r="A195" s="97" t="s">
        <v>584</v>
      </c>
      <c r="B195" s="146" t="s">
        <v>557</v>
      </c>
      <c r="C195" s="99" t="s">
        <v>557</v>
      </c>
      <c r="D195" s="99" t="s">
        <v>557</v>
      </c>
      <c r="E195" s="146" t="s">
        <v>557</v>
      </c>
      <c r="M195" s="97" t="s">
        <v>584</v>
      </c>
      <c r="N195" s="99" t="s">
        <v>987</v>
      </c>
      <c r="O195" s="99" t="s">
        <v>988</v>
      </c>
      <c r="P195" s="99" t="s">
        <v>989</v>
      </c>
      <c r="Q195" s="99" t="s">
        <v>990</v>
      </c>
    </row>
    <row r="196" spans="1:17" ht="27.6" thickBot="1" x14ac:dyDescent="0.35">
      <c r="A196" s="97" t="s">
        <v>585</v>
      </c>
      <c r="B196" s="146" t="s">
        <v>557</v>
      </c>
      <c r="C196" s="99" t="s">
        <v>557</v>
      </c>
      <c r="D196" s="99" t="s">
        <v>557</v>
      </c>
      <c r="E196" s="146" t="s">
        <v>557</v>
      </c>
      <c r="M196" s="97" t="s">
        <v>585</v>
      </c>
      <c r="N196" s="99" t="s">
        <v>987</v>
      </c>
      <c r="O196" s="99" t="s">
        <v>988</v>
      </c>
      <c r="P196" s="99" t="s">
        <v>989</v>
      </c>
      <c r="Q196" s="99" t="s">
        <v>990</v>
      </c>
    </row>
    <row r="197" spans="1:17" ht="27.6" thickBot="1" x14ac:dyDescent="0.35">
      <c r="A197" s="97" t="s">
        <v>586</v>
      </c>
      <c r="B197" s="146" t="s">
        <v>557</v>
      </c>
      <c r="C197" s="99" t="s">
        <v>557</v>
      </c>
      <c r="D197" s="99" t="s">
        <v>557</v>
      </c>
      <c r="E197" s="146" t="s">
        <v>557</v>
      </c>
      <c r="M197" s="97" t="s">
        <v>586</v>
      </c>
      <c r="N197" s="99" t="s">
        <v>987</v>
      </c>
      <c r="O197" s="99" t="s">
        <v>988</v>
      </c>
      <c r="P197" s="99" t="s">
        <v>989</v>
      </c>
      <c r="Q197" s="99" t="s">
        <v>990</v>
      </c>
    </row>
    <row r="198" spans="1:17" ht="27.6" thickBot="1" x14ac:dyDescent="0.35">
      <c r="A198" s="97" t="s">
        <v>587</v>
      </c>
      <c r="B198" s="146" t="s">
        <v>557</v>
      </c>
      <c r="C198" s="99" t="s">
        <v>557</v>
      </c>
      <c r="D198" s="99" t="s">
        <v>557</v>
      </c>
      <c r="E198" s="146" t="s">
        <v>557</v>
      </c>
      <c r="M198" s="97" t="s">
        <v>587</v>
      </c>
      <c r="N198" s="99" t="s">
        <v>987</v>
      </c>
      <c r="O198" s="99" t="s">
        <v>988</v>
      </c>
      <c r="P198" s="99" t="s">
        <v>989</v>
      </c>
      <c r="Q198" s="99" t="s">
        <v>990</v>
      </c>
    </row>
    <row r="199" spans="1:17" ht="27.6" thickBot="1" x14ac:dyDescent="0.35">
      <c r="A199" s="97" t="s">
        <v>588</v>
      </c>
      <c r="B199" s="146" t="s">
        <v>557</v>
      </c>
      <c r="C199" s="99" t="s">
        <v>557</v>
      </c>
      <c r="D199" s="99" t="s">
        <v>557</v>
      </c>
      <c r="E199" s="146" t="s">
        <v>557</v>
      </c>
      <c r="M199" s="97" t="s">
        <v>588</v>
      </c>
      <c r="N199" s="99" t="s">
        <v>987</v>
      </c>
      <c r="O199" s="99" t="s">
        <v>988</v>
      </c>
      <c r="P199" s="99" t="s">
        <v>989</v>
      </c>
      <c r="Q199" s="99" t="s">
        <v>990</v>
      </c>
    </row>
    <row r="200" spans="1:17" ht="27.6" thickBot="1" x14ac:dyDescent="0.35">
      <c r="A200" s="97" t="s">
        <v>589</v>
      </c>
      <c r="B200" s="146" t="s">
        <v>557</v>
      </c>
      <c r="C200" s="99" t="s">
        <v>557</v>
      </c>
      <c r="D200" s="99" t="s">
        <v>557</v>
      </c>
      <c r="E200" s="146" t="s">
        <v>557</v>
      </c>
      <c r="M200" s="97" t="s">
        <v>589</v>
      </c>
      <c r="N200" s="99" t="s">
        <v>987</v>
      </c>
      <c r="O200" s="99" t="s">
        <v>988</v>
      </c>
      <c r="P200" s="99" t="s">
        <v>989</v>
      </c>
      <c r="Q200" s="99" t="s">
        <v>990</v>
      </c>
    </row>
    <row r="201" spans="1:17" ht="27.6" thickBot="1" x14ac:dyDescent="0.35">
      <c r="A201" s="97" t="s">
        <v>590</v>
      </c>
      <c r="B201" s="146" t="s">
        <v>557</v>
      </c>
      <c r="C201" s="99" t="s">
        <v>557</v>
      </c>
      <c r="D201" s="99" t="s">
        <v>557</v>
      </c>
      <c r="E201" s="146" t="s">
        <v>557</v>
      </c>
      <c r="M201" s="97" t="s">
        <v>590</v>
      </c>
      <c r="N201" s="99" t="s">
        <v>987</v>
      </c>
      <c r="O201" s="99" t="s">
        <v>991</v>
      </c>
      <c r="P201" s="99" t="s">
        <v>989</v>
      </c>
      <c r="Q201" s="99" t="s">
        <v>990</v>
      </c>
    </row>
    <row r="202" spans="1:17" ht="27.6" thickBot="1" x14ac:dyDescent="0.35">
      <c r="A202" s="97" t="s">
        <v>591</v>
      </c>
      <c r="B202" s="146" t="s">
        <v>557</v>
      </c>
      <c r="C202" s="99" t="s">
        <v>557</v>
      </c>
      <c r="D202" s="99" t="s">
        <v>557</v>
      </c>
      <c r="E202" s="146" t="s">
        <v>557</v>
      </c>
      <c r="M202" s="97" t="s">
        <v>591</v>
      </c>
      <c r="N202" s="99" t="s">
        <v>987</v>
      </c>
      <c r="O202" s="99" t="s">
        <v>992</v>
      </c>
      <c r="P202" s="99" t="s">
        <v>989</v>
      </c>
      <c r="Q202" s="99" t="s">
        <v>990</v>
      </c>
    </row>
    <row r="203" spans="1:17" ht="27.6" thickBot="1" x14ac:dyDescent="0.35">
      <c r="A203" s="97" t="s">
        <v>592</v>
      </c>
      <c r="B203" s="146" t="s">
        <v>557</v>
      </c>
      <c r="C203" s="99" t="s">
        <v>557</v>
      </c>
      <c r="D203" s="99" t="s">
        <v>557</v>
      </c>
      <c r="E203" s="146" t="s">
        <v>557</v>
      </c>
      <c r="M203" s="97" t="s">
        <v>592</v>
      </c>
      <c r="N203" s="99" t="s">
        <v>987</v>
      </c>
      <c r="O203" s="99" t="s">
        <v>992</v>
      </c>
      <c r="P203" s="99" t="s">
        <v>989</v>
      </c>
      <c r="Q203" s="99" t="s">
        <v>990</v>
      </c>
    </row>
    <row r="204" spans="1:17" ht="27.6" thickBot="1" x14ac:dyDescent="0.35">
      <c r="A204" s="97" t="s">
        <v>593</v>
      </c>
      <c r="B204" s="146" t="s">
        <v>557</v>
      </c>
      <c r="C204" s="99" t="s">
        <v>557</v>
      </c>
      <c r="D204" s="99" t="s">
        <v>557</v>
      </c>
      <c r="E204" s="146" t="s">
        <v>557</v>
      </c>
      <c r="M204" s="97" t="s">
        <v>593</v>
      </c>
      <c r="N204" s="99" t="s">
        <v>557</v>
      </c>
      <c r="O204" s="99" t="s">
        <v>992</v>
      </c>
      <c r="P204" s="99" t="s">
        <v>989</v>
      </c>
      <c r="Q204" s="99" t="s">
        <v>990</v>
      </c>
    </row>
    <row r="205" spans="1:17" ht="27.6" thickBot="1" x14ac:dyDescent="0.35">
      <c r="A205" s="97" t="s">
        <v>594</v>
      </c>
      <c r="B205" s="146" t="s">
        <v>557</v>
      </c>
      <c r="C205" s="99" t="s">
        <v>557</v>
      </c>
      <c r="D205" s="99" t="s">
        <v>557</v>
      </c>
      <c r="E205" s="146" t="s">
        <v>557</v>
      </c>
      <c r="M205" s="97" t="s">
        <v>594</v>
      </c>
      <c r="N205" s="99" t="s">
        <v>557</v>
      </c>
      <c r="O205" s="99" t="s">
        <v>992</v>
      </c>
      <c r="P205" s="99" t="s">
        <v>989</v>
      </c>
      <c r="Q205" s="99" t="s">
        <v>990</v>
      </c>
    </row>
    <row r="206" spans="1:17" ht="27.6" thickBot="1" x14ac:dyDescent="0.35">
      <c r="A206" s="97" t="s">
        <v>595</v>
      </c>
      <c r="B206" s="146" t="s">
        <v>557</v>
      </c>
      <c r="C206" s="99" t="s">
        <v>557</v>
      </c>
      <c r="D206" s="99" t="s">
        <v>557</v>
      </c>
      <c r="E206" s="146" t="s">
        <v>557</v>
      </c>
      <c r="M206" s="97" t="s">
        <v>595</v>
      </c>
      <c r="N206" s="99" t="s">
        <v>557</v>
      </c>
      <c r="O206" s="99" t="s">
        <v>992</v>
      </c>
      <c r="P206" s="99" t="s">
        <v>989</v>
      </c>
      <c r="Q206" s="99" t="s">
        <v>990</v>
      </c>
    </row>
    <row r="207" spans="1:17" ht="27.6" thickBot="1" x14ac:dyDescent="0.35">
      <c r="A207" s="97" t="s">
        <v>596</v>
      </c>
      <c r="B207" s="146" t="s">
        <v>557</v>
      </c>
      <c r="C207" s="99" t="s">
        <v>557</v>
      </c>
      <c r="D207" s="99" t="s">
        <v>557</v>
      </c>
      <c r="E207" s="146" t="s">
        <v>557</v>
      </c>
      <c r="M207" s="97" t="s">
        <v>596</v>
      </c>
      <c r="N207" s="99" t="s">
        <v>557</v>
      </c>
      <c r="O207" s="99" t="s">
        <v>992</v>
      </c>
      <c r="P207" s="99" t="s">
        <v>989</v>
      </c>
      <c r="Q207" s="99" t="s">
        <v>990</v>
      </c>
    </row>
    <row r="208" spans="1:17" ht="27.6" thickBot="1" x14ac:dyDescent="0.35">
      <c r="A208" s="97" t="s">
        <v>597</v>
      </c>
      <c r="B208" s="146" t="s">
        <v>557</v>
      </c>
      <c r="C208" s="99" t="s">
        <v>557</v>
      </c>
      <c r="D208" s="99" t="s">
        <v>557</v>
      </c>
      <c r="E208" s="146" t="s">
        <v>557</v>
      </c>
      <c r="M208" s="97" t="s">
        <v>597</v>
      </c>
      <c r="N208" s="99" t="s">
        <v>557</v>
      </c>
      <c r="O208" s="99" t="s">
        <v>992</v>
      </c>
      <c r="P208" s="99" t="s">
        <v>989</v>
      </c>
      <c r="Q208" s="99" t="s">
        <v>557</v>
      </c>
    </row>
    <row r="209" spans="1:17" ht="27.6" thickBot="1" x14ac:dyDescent="0.35">
      <c r="A209" s="97" t="s">
        <v>598</v>
      </c>
      <c r="B209" s="146" t="s">
        <v>557</v>
      </c>
      <c r="C209" s="99" t="s">
        <v>557</v>
      </c>
      <c r="D209" s="99" t="s">
        <v>557</v>
      </c>
      <c r="E209" s="146" t="s">
        <v>557</v>
      </c>
      <c r="M209" s="97" t="s">
        <v>598</v>
      </c>
      <c r="N209" s="99" t="s">
        <v>557</v>
      </c>
      <c r="O209" s="99" t="s">
        <v>992</v>
      </c>
      <c r="P209" s="99" t="s">
        <v>989</v>
      </c>
      <c r="Q209" s="99" t="s">
        <v>557</v>
      </c>
    </row>
    <row r="210" spans="1:17" ht="27.6" thickBot="1" x14ac:dyDescent="0.35">
      <c r="A210" s="97" t="s">
        <v>599</v>
      </c>
      <c r="B210" s="146" t="s">
        <v>557</v>
      </c>
      <c r="C210" s="99" t="s">
        <v>557</v>
      </c>
      <c r="D210" s="99" t="s">
        <v>557</v>
      </c>
      <c r="E210" s="146" t="s">
        <v>557</v>
      </c>
      <c r="M210" s="97" t="s">
        <v>599</v>
      </c>
      <c r="N210" s="99" t="s">
        <v>557</v>
      </c>
      <c r="O210" s="99" t="s">
        <v>992</v>
      </c>
      <c r="P210" s="99" t="s">
        <v>989</v>
      </c>
      <c r="Q210" s="99" t="s">
        <v>557</v>
      </c>
    </row>
    <row r="211" spans="1:17" ht="27.6" thickBot="1" x14ac:dyDescent="0.35">
      <c r="A211" s="97" t="s">
        <v>600</v>
      </c>
      <c r="B211" s="146" t="s">
        <v>557</v>
      </c>
      <c r="C211" s="99" t="s">
        <v>557</v>
      </c>
      <c r="D211" s="99" t="s">
        <v>557</v>
      </c>
      <c r="E211" s="146" t="s">
        <v>557</v>
      </c>
      <c r="M211" s="97" t="s">
        <v>600</v>
      </c>
      <c r="N211" s="99" t="s">
        <v>557</v>
      </c>
      <c r="O211" s="99" t="s">
        <v>992</v>
      </c>
      <c r="P211" s="99" t="s">
        <v>989</v>
      </c>
      <c r="Q211" s="99" t="s">
        <v>557</v>
      </c>
    </row>
    <row r="212" spans="1:17" ht="27.6" thickBot="1" x14ac:dyDescent="0.35">
      <c r="A212" s="97" t="s">
        <v>601</v>
      </c>
      <c r="B212" s="146" t="s">
        <v>557</v>
      </c>
      <c r="C212" s="99" t="s">
        <v>557</v>
      </c>
      <c r="D212" s="99" t="s">
        <v>557</v>
      </c>
      <c r="E212" s="146" t="s">
        <v>557</v>
      </c>
      <c r="M212" s="97" t="s">
        <v>601</v>
      </c>
      <c r="N212" s="99" t="s">
        <v>557</v>
      </c>
      <c r="O212" s="99" t="s">
        <v>992</v>
      </c>
      <c r="P212" s="99" t="s">
        <v>989</v>
      </c>
      <c r="Q212" s="99" t="s">
        <v>557</v>
      </c>
    </row>
    <row r="213" spans="1:17" ht="27.6" thickBot="1" x14ac:dyDescent="0.35">
      <c r="A213" s="97" t="s">
        <v>602</v>
      </c>
      <c r="B213" s="146" t="s">
        <v>557</v>
      </c>
      <c r="C213" s="99" t="s">
        <v>557</v>
      </c>
      <c r="D213" s="99" t="s">
        <v>557</v>
      </c>
      <c r="E213" s="146" t="s">
        <v>557</v>
      </c>
      <c r="M213" s="97" t="s">
        <v>602</v>
      </c>
      <c r="N213" s="99" t="s">
        <v>557</v>
      </c>
      <c r="O213" s="99" t="s">
        <v>992</v>
      </c>
      <c r="P213" s="99" t="s">
        <v>989</v>
      </c>
      <c r="Q213" s="99" t="s">
        <v>557</v>
      </c>
    </row>
    <row r="214" spans="1:17" ht="27.6" thickBot="1" x14ac:dyDescent="0.35">
      <c r="A214" s="97" t="s">
        <v>603</v>
      </c>
      <c r="B214" s="146" t="s">
        <v>557</v>
      </c>
      <c r="C214" s="99" t="s">
        <v>557</v>
      </c>
      <c r="D214" s="99" t="s">
        <v>557</v>
      </c>
      <c r="E214" s="146" t="s">
        <v>557</v>
      </c>
      <c r="M214" s="97" t="s">
        <v>603</v>
      </c>
      <c r="N214" s="99" t="s">
        <v>557</v>
      </c>
      <c r="O214" s="99" t="s">
        <v>992</v>
      </c>
      <c r="P214" s="99" t="s">
        <v>989</v>
      </c>
      <c r="Q214" s="99" t="s">
        <v>557</v>
      </c>
    </row>
    <row r="215" spans="1:17" ht="27.6" thickBot="1" x14ac:dyDescent="0.35">
      <c r="A215" s="97" t="s">
        <v>604</v>
      </c>
      <c r="B215" s="146" t="s">
        <v>557</v>
      </c>
      <c r="C215" s="99" t="s">
        <v>557</v>
      </c>
      <c r="D215" s="99" t="s">
        <v>557</v>
      </c>
      <c r="E215" s="146" t="s">
        <v>557</v>
      </c>
      <c r="M215" s="97" t="s">
        <v>604</v>
      </c>
      <c r="N215" s="99" t="s">
        <v>557</v>
      </c>
      <c r="O215" s="99" t="s">
        <v>992</v>
      </c>
      <c r="P215" s="99" t="s">
        <v>989</v>
      </c>
      <c r="Q215" s="99" t="s">
        <v>557</v>
      </c>
    </row>
    <row r="216" spans="1:17" ht="27.6" thickBot="1" x14ac:dyDescent="0.35">
      <c r="A216" s="97" t="s">
        <v>605</v>
      </c>
      <c r="B216" s="146" t="s">
        <v>557</v>
      </c>
      <c r="C216" s="99" t="s">
        <v>557</v>
      </c>
      <c r="D216" s="99" t="s">
        <v>557</v>
      </c>
      <c r="E216" s="146" t="s">
        <v>557</v>
      </c>
      <c r="M216" s="97" t="s">
        <v>605</v>
      </c>
      <c r="N216" s="99" t="s">
        <v>557</v>
      </c>
      <c r="O216" s="99" t="s">
        <v>992</v>
      </c>
      <c r="P216" s="99" t="s">
        <v>989</v>
      </c>
      <c r="Q216" s="99" t="s">
        <v>557</v>
      </c>
    </row>
    <row r="217" spans="1:17" ht="18.600000000000001" thickBot="1" x14ac:dyDescent="0.35">
      <c r="A217" s="93"/>
      <c r="M217" s="93"/>
    </row>
    <row r="218" spans="1:17" ht="36.6" thickBot="1" x14ac:dyDescent="0.35">
      <c r="A218" s="97" t="s">
        <v>711</v>
      </c>
      <c r="B218" s="145" t="s">
        <v>508</v>
      </c>
      <c r="C218" s="97" t="s">
        <v>96</v>
      </c>
      <c r="D218" s="97" t="s">
        <v>87</v>
      </c>
      <c r="E218" s="145" t="s">
        <v>128</v>
      </c>
      <c r="M218" s="97" t="s">
        <v>711</v>
      </c>
      <c r="N218" s="97" t="s">
        <v>508</v>
      </c>
      <c r="O218" s="97" t="s">
        <v>96</v>
      </c>
      <c r="P218" s="97" t="s">
        <v>87</v>
      </c>
      <c r="Q218" s="97" t="s">
        <v>128</v>
      </c>
    </row>
    <row r="219" spans="1:17" ht="15" thickBot="1" x14ac:dyDescent="0.35">
      <c r="A219" s="97" t="s">
        <v>556</v>
      </c>
      <c r="B219" s="146">
        <v>58622.400000000001</v>
      </c>
      <c r="C219" s="99">
        <v>210874.8</v>
      </c>
      <c r="D219" s="99">
        <v>58063.9</v>
      </c>
      <c r="E219" s="146">
        <v>9036.2000000000007</v>
      </c>
      <c r="M219" s="97" t="s">
        <v>556</v>
      </c>
      <c r="N219" s="99">
        <v>49867.3</v>
      </c>
      <c r="O219" s="99">
        <v>207030.1</v>
      </c>
      <c r="P219" s="99">
        <v>27983.5</v>
      </c>
      <c r="Q219" s="99">
        <v>725.9</v>
      </c>
    </row>
    <row r="220" spans="1:17" ht="15" thickBot="1" x14ac:dyDescent="0.35">
      <c r="A220" s="97" t="s">
        <v>558</v>
      </c>
      <c r="B220" s="146">
        <v>0</v>
      </c>
      <c r="C220" s="99">
        <v>200991.8</v>
      </c>
      <c r="D220" s="99">
        <v>21810.7</v>
      </c>
      <c r="E220" s="146">
        <v>0</v>
      </c>
      <c r="M220" s="97" t="s">
        <v>558</v>
      </c>
      <c r="N220" s="99">
        <v>49867.3</v>
      </c>
      <c r="O220" s="99">
        <v>207030.1</v>
      </c>
      <c r="P220" s="99">
        <v>27983.5</v>
      </c>
      <c r="Q220" s="99">
        <v>725.9</v>
      </c>
    </row>
    <row r="221" spans="1:17" ht="15" thickBot="1" x14ac:dyDescent="0.35">
      <c r="A221" s="97" t="s">
        <v>559</v>
      </c>
      <c r="B221" s="146">
        <v>0</v>
      </c>
      <c r="C221" s="99">
        <v>200991.8</v>
      </c>
      <c r="D221" s="99">
        <v>21810.7</v>
      </c>
      <c r="E221" s="146">
        <v>0</v>
      </c>
      <c r="M221" s="97" t="s">
        <v>559</v>
      </c>
      <c r="N221" s="99">
        <v>49867.3</v>
      </c>
      <c r="O221" s="99">
        <v>207030.1</v>
      </c>
      <c r="P221" s="99">
        <v>27983.5</v>
      </c>
      <c r="Q221" s="99">
        <v>725.9</v>
      </c>
    </row>
    <row r="222" spans="1:17" ht="15" thickBot="1" x14ac:dyDescent="0.35">
      <c r="A222" s="97" t="s">
        <v>560</v>
      </c>
      <c r="B222" s="146">
        <v>0</v>
      </c>
      <c r="C222" s="99">
        <v>200991.8</v>
      </c>
      <c r="D222" s="99">
        <v>21810.7</v>
      </c>
      <c r="E222" s="146">
        <v>0</v>
      </c>
      <c r="M222" s="97" t="s">
        <v>560</v>
      </c>
      <c r="N222" s="99">
        <v>49867.3</v>
      </c>
      <c r="O222" s="99">
        <v>207030.1</v>
      </c>
      <c r="P222" s="99">
        <v>27983.5</v>
      </c>
      <c r="Q222" s="99">
        <v>725.9</v>
      </c>
    </row>
    <row r="223" spans="1:17" ht="15" thickBot="1" x14ac:dyDescent="0.35">
      <c r="A223" s="97" t="s">
        <v>561</v>
      </c>
      <c r="B223" s="146">
        <v>0</v>
      </c>
      <c r="C223" s="99">
        <v>200991.8</v>
      </c>
      <c r="D223" s="99">
        <v>21810.7</v>
      </c>
      <c r="E223" s="146">
        <v>0</v>
      </c>
      <c r="M223" s="97" t="s">
        <v>561</v>
      </c>
      <c r="N223" s="99">
        <v>49867.3</v>
      </c>
      <c r="O223" s="99">
        <v>207030.1</v>
      </c>
      <c r="P223" s="99">
        <v>27983.5</v>
      </c>
      <c r="Q223" s="99">
        <v>725.9</v>
      </c>
    </row>
    <row r="224" spans="1:17" ht="15" thickBot="1" x14ac:dyDescent="0.35">
      <c r="A224" s="97" t="s">
        <v>562</v>
      </c>
      <c r="B224" s="146">
        <v>0</v>
      </c>
      <c r="C224" s="99">
        <v>200991.8</v>
      </c>
      <c r="D224" s="99">
        <v>21810.7</v>
      </c>
      <c r="E224" s="146">
        <v>0</v>
      </c>
      <c r="M224" s="97" t="s">
        <v>562</v>
      </c>
      <c r="N224" s="99">
        <v>49867.3</v>
      </c>
      <c r="O224" s="99">
        <v>207030.1</v>
      </c>
      <c r="P224" s="99">
        <v>27983.5</v>
      </c>
      <c r="Q224" s="99">
        <v>725.9</v>
      </c>
    </row>
    <row r="225" spans="1:17" ht="15" thickBot="1" x14ac:dyDescent="0.35">
      <c r="A225" s="97" t="s">
        <v>563</v>
      </c>
      <c r="B225" s="146">
        <v>0</v>
      </c>
      <c r="C225" s="99">
        <v>200991.8</v>
      </c>
      <c r="D225" s="99">
        <v>21810.7</v>
      </c>
      <c r="E225" s="146">
        <v>0</v>
      </c>
      <c r="M225" s="97" t="s">
        <v>563</v>
      </c>
      <c r="N225" s="99">
        <v>49867.3</v>
      </c>
      <c r="O225" s="99">
        <v>207030.1</v>
      </c>
      <c r="P225" s="99">
        <v>27983.5</v>
      </c>
      <c r="Q225" s="99">
        <v>725.9</v>
      </c>
    </row>
    <row r="226" spans="1:17" ht="15" thickBot="1" x14ac:dyDescent="0.35">
      <c r="A226" s="97" t="s">
        <v>564</v>
      </c>
      <c r="B226" s="146">
        <v>0</v>
      </c>
      <c r="C226" s="99">
        <v>200991.8</v>
      </c>
      <c r="D226" s="99">
        <v>0</v>
      </c>
      <c r="E226" s="146">
        <v>0</v>
      </c>
      <c r="M226" s="97" t="s">
        <v>564</v>
      </c>
      <c r="N226" s="99">
        <v>49867.3</v>
      </c>
      <c r="O226" s="99">
        <v>207030.1</v>
      </c>
      <c r="P226" s="99">
        <v>27983.5</v>
      </c>
      <c r="Q226" s="99">
        <v>725.9</v>
      </c>
    </row>
    <row r="227" spans="1:17" ht="15" thickBot="1" x14ac:dyDescent="0.35">
      <c r="A227" s="97" t="s">
        <v>565</v>
      </c>
      <c r="B227" s="146">
        <v>0</v>
      </c>
      <c r="C227" s="99">
        <v>200991.8</v>
      </c>
      <c r="D227" s="99">
        <v>0</v>
      </c>
      <c r="E227" s="146">
        <v>0</v>
      </c>
      <c r="M227" s="97" t="s">
        <v>565</v>
      </c>
      <c r="N227" s="99">
        <v>49867.3</v>
      </c>
      <c r="O227" s="99">
        <v>207030.1</v>
      </c>
      <c r="P227" s="99">
        <v>27983.5</v>
      </c>
      <c r="Q227" s="99">
        <v>725.9</v>
      </c>
    </row>
    <row r="228" spans="1:17" ht="15" thickBot="1" x14ac:dyDescent="0.35">
      <c r="A228" s="97" t="s">
        <v>566</v>
      </c>
      <c r="B228" s="146">
        <v>0</v>
      </c>
      <c r="C228" s="99">
        <v>200795.2</v>
      </c>
      <c r="D228" s="99">
        <v>0</v>
      </c>
      <c r="E228" s="146">
        <v>0</v>
      </c>
      <c r="M228" s="97" t="s">
        <v>566</v>
      </c>
      <c r="N228" s="99">
        <v>49867.3</v>
      </c>
      <c r="O228" s="99">
        <v>207030.1</v>
      </c>
      <c r="P228" s="99">
        <v>27983.5</v>
      </c>
      <c r="Q228" s="99">
        <v>725.9</v>
      </c>
    </row>
    <row r="229" spans="1:17" ht="15" thickBot="1" x14ac:dyDescent="0.35">
      <c r="A229" s="97" t="s">
        <v>567</v>
      </c>
      <c r="B229" s="146">
        <v>0</v>
      </c>
      <c r="C229" s="99">
        <v>200795.2</v>
      </c>
      <c r="D229" s="99">
        <v>0</v>
      </c>
      <c r="E229" s="146">
        <v>0</v>
      </c>
      <c r="M229" s="97" t="s">
        <v>567</v>
      </c>
      <c r="N229" s="99">
        <v>49867.3</v>
      </c>
      <c r="O229" s="99">
        <v>207030.1</v>
      </c>
      <c r="P229" s="99">
        <v>27983.5</v>
      </c>
      <c r="Q229" s="99">
        <v>725.9</v>
      </c>
    </row>
    <row r="230" spans="1:17" ht="15" thickBot="1" x14ac:dyDescent="0.35">
      <c r="A230" s="97" t="s">
        <v>568</v>
      </c>
      <c r="B230" s="146">
        <v>0</v>
      </c>
      <c r="C230" s="99">
        <v>200795.2</v>
      </c>
      <c r="D230" s="99">
        <v>0</v>
      </c>
      <c r="E230" s="146">
        <v>0</v>
      </c>
      <c r="M230" s="97" t="s">
        <v>568</v>
      </c>
      <c r="N230" s="99">
        <v>49867.3</v>
      </c>
      <c r="O230" s="99">
        <v>207030.1</v>
      </c>
      <c r="P230" s="99">
        <v>27983.5</v>
      </c>
      <c r="Q230" s="99">
        <v>725.9</v>
      </c>
    </row>
    <row r="231" spans="1:17" ht="15" thickBot="1" x14ac:dyDescent="0.35">
      <c r="A231" s="97" t="s">
        <v>569</v>
      </c>
      <c r="B231" s="146">
        <v>0</v>
      </c>
      <c r="C231" s="99">
        <v>200795.2</v>
      </c>
      <c r="D231" s="99">
        <v>0</v>
      </c>
      <c r="E231" s="146">
        <v>0</v>
      </c>
      <c r="M231" s="97" t="s">
        <v>569</v>
      </c>
      <c r="N231" s="99">
        <v>49867.3</v>
      </c>
      <c r="O231" s="99">
        <v>207030.1</v>
      </c>
      <c r="P231" s="99">
        <v>27983.5</v>
      </c>
      <c r="Q231" s="99">
        <v>725.9</v>
      </c>
    </row>
    <row r="232" spans="1:17" ht="15" thickBot="1" x14ac:dyDescent="0.35">
      <c r="A232" s="97" t="s">
        <v>570</v>
      </c>
      <c r="B232" s="146">
        <v>0</v>
      </c>
      <c r="C232" s="99">
        <v>200795.2</v>
      </c>
      <c r="D232" s="99">
        <v>0</v>
      </c>
      <c r="E232" s="146">
        <v>0</v>
      </c>
      <c r="M232" s="97" t="s">
        <v>570</v>
      </c>
      <c r="N232" s="99">
        <v>49867.3</v>
      </c>
      <c r="O232" s="99">
        <v>207030.1</v>
      </c>
      <c r="P232" s="99">
        <v>27983.5</v>
      </c>
      <c r="Q232" s="99">
        <v>725.9</v>
      </c>
    </row>
    <row r="233" spans="1:17" ht="15" thickBot="1" x14ac:dyDescent="0.35">
      <c r="A233" s="97" t="s">
        <v>571</v>
      </c>
      <c r="B233" s="146">
        <v>0</v>
      </c>
      <c r="C233" s="99">
        <v>200795.2</v>
      </c>
      <c r="D233" s="99">
        <v>0</v>
      </c>
      <c r="E233" s="146">
        <v>0</v>
      </c>
      <c r="M233" s="97" t="s">
        <v>571</v>
      </c>
      <c r="N233" s="99">
        <v>49867.3</v>
      </c>
      <c r="O233" s="99">
        <v>207030.1</v>
      </c>
      <c r="P233" s="99">
        <v>27983.5</v>
      </c>
      <c r="Q233" s="99">
        <v>725.9</v>
      </c>
    </row>
    <row r="234" spans="1:17" ht="15" thickBot="1" x14ac:dyDescent="0.35">
      <c r="A234" s="97" t="s">
        <v>572</v>
      </c>
      <c r="B234" s="146">
        <v>0</v>
      </c>
      <c r="C234" s="99">
        <v>200795.2</v>
      </c>
      <c r="D234" s="99">
        <v>0</v>
      </c>
      <c r="E234" s="146">
        <v>0</v>
      </c>
      <c r="M234" s="97" t="s">
        <v>572</v>
      </c>
      <c r="N234" s="99">
        <v>49867.3</v>
      </c>
      <c r="O234" s="99">
        <v>207030.1</v>
      </c>
      <c r="P234" s="99">
        <v>27983.5</v>
      </c>
      <c r="Q234" s="99">
        <v>725.9</v>
      </c>
    </row>
    <row r="235" spans="1:17" ht="15" thickBot="1" x14ac:dyDescent="0.35">
      <c r="A235" s="97" t="s">
        <v>573</v>
      </c>
      <c r="B235" s="146">
        <v>0</v>
      </c>
      <c r="C235" s="99">
        <v>200795.2</v>
      </c>
      <c r="D235" s="99">
        <v>0</v>
      </c>
      <c r="E235" s="146">
        <v>0</v>
      </c>
      <c r="M235" s="97" t="s">
        <v>573</v>
      </c>
      <c r="N235" s="99">
        <v>49867.3</v>
      </c>
      <c r="O235" s="99">
        <v>207030.1</v>
      </c>
      <c r="P235" s="99">
        <v>27983.5</v>
      </c>
      <c r="Q235" s="99">
        <v>725.9</v>
      </c>
    </row>
    <row r="236" spans="1:17" ht="15" thickBot="1" x14ac:dyDescent="0.35">
      <c r="A236" s="97" t="s">
        <v>574</v>
      </c>
      <c r="B236" s="146">
        <v>0</v>
      </c>
      <c r="C236" s="99">
        <v>200795.2</v>
      </c>
      <c r="D236" s="99">
        <v>0</v>
      </c>
      <c r="E236" s="146">
        <v>0</v>
      </c>
      <c r="M236" s="97" t="s">
        <v>574</v>
      </c>
      <c r="N236" s="99">
        <v>49867.3</v>
      </c>
      <c r="O236" s="99">
        <v>207030.1</v>
      </c>
      <c r="P236" s="99">
        <v>27983.5</v>
      </c>
      <c r="Q236" s="99">
        <v>725.9</v>
      </c>
    </row>
    <row r="237" spans="1:17" ht="15" thickBot="1" x14ac:dyDescent="0.35">
      <c r="A237" s="97" t="s">
        <v>575</v>
      </c>
      <c r="B237" s="146">
        <v>0</v>
      </c>
      <c r="C237" s="99">
        <v>200795.2</v>
      </c>
      <c r="D237" s="99">
        <v>0</v>
      </c>
      <c r="E237" s="146">
        <v>0</v>
      </c>
      <c r="M237" s="97" t="s">
        <v>575</v>
      </c>
      <c r="N237" s="99">
        <v>49867.3</v>
      </c>
      <c r="O237" s="99">
        <v>207030.1</v>
      </c>
      <c r="P237" s="99">
        <v>27983.5</v>
      </c>
      <c r="Q237" s="99">
        <v>725.9</v>
      </c>
    </row>
    <row r="238" spans="1:17" ht="15" thickBot="1" x14ac:dyDescent="0.35">
      <c r="A238" s="97" t="s">
        <v>576</v>
      </c>
      <c r="B238" s="146">
        <v>0</v>
      </c>
      <c r="C238" s="99">
        <v>200795.2</v>
      </c>
      <c r="D238" s="99">
        <v>0</v>
      </c>
      <c r="E238" s="146">
        <v>0</v>
      </c>
      <c r="M238" s="97" t="s">
        <v>576</v>
      </c>
      <c r="N238" s="99">
        <v>49867.3</v>
      </c>
      <c r="O238" s="99">
        <v>207030.1</v>
      </c>
      <c r="P238" s="99">
        <v>27983.5</v>
      </c>
      <c r="Q238" s="99">
        <v>725.9</v>
      </c>
    </row>
    <row r="239" spans="1:17" ht="15" thickBot="1" x14ac:dyDescent="0.35">
      <c r="A239" s="97" t="s">
        <v>577</v>
      </c>
      <c r="B239" s="146">
        <v>0</v>
      </c>
      <c r="C239" s="99">
        <v>200795.2</v>
      </c>
      <c r="D239" s="99">
        <v>0</v>
      </c>
      <c r="E239" s="146">
        <v>0</v>
      </c>
      <c r="M239" s="97" t="s">
        <v>577</v>
      </c>
      <c r="N239" s="99">
        <v>49867.3</v>
      </c>
      <c r="O239" s="99">
        <v>207030.1</v>
      </c>
      <c r="P239" s="99">
        <v>27983.5</v>
      </c>
      <c r="Q239" s="99">
        <v>725.9</v>
      </c>
    </row>
    <row r="240" spans="1:17" ht="15" thickBot="1" x14ac:dyDescent="0.35">
      <c r="A240" s="97" t="s">
        <v>578</v>
      </c>
      <c r="B240" s="146">
        <v>0</v>
      </c>
      <c r="C240" s="99">
        <v>200795.2</v>
      </c>
      <c r="D240" s="99">
        <v>0</v>
      </c>
      <c r="E240" s="146">
        <v>0</v>
      </c>
      <c r="M240" s="97" t="s">
        <v>578</v>
      </c>
      <c r="N240" s="99">
        <v>49867.3</v>
      </c>
      <c r="O240" s="99">
        <v>207030.1</v>
      </c>
      <c r="P240" s="99">
        <v>27983.5</v>
      </c>
      <c r="Q240" s="99">
        <v>725.9</v>
      </c>
    </row>
    <row r="241" spans="1:17" ht="15" thickBot="1" x14ac:dyDescent="0.35">
      <c r="A241" s="97" t="s">
        <v>579</v>
      </c>
      <c r="B241" s="146">
        <v>0</v>
      </c>
      <c r="C241" s="99">
        <v>0</v>
      </c>
      <c r="D241" s="99">
        <v>0</v>
      </c>
      <c r="E241" s="146">
        <v>0</v>
      </c>
      <c r="M241" s="97" t="s">
        <v>579</v>
      </c>
      <c r="N241" s="99">
        <v>49867.3</v>
      </c>
      <c r="O241" s="99">
        <v>207030.1</v>
      </c>
      <c r="P241" s="99">
        <v>27983.5</v>
      </c>
      <c r="Q241" s="99">
        <v>725.9</v>
      </c>
    </row>
    <row r="242" spans="1:17" ht="15" thickBot="1" x14ac:dyDescent="0.35">
      <c r="A242" s="97" t="s">
        <v>580</v>
      </c>
      <c r="B242" s="146">
        <v>0</v>
      </c>
      <c r="C242" s="99">
        <v>0</v>
      </c>
      <c r="D242" s="99">
        <v>0</v>
      </c>
      <c r="E242" s="146">
        <v>0</v>
      </c>
      <c r="M242" s="97" t="s">
        <v>580</v>
      </c>
      <c r="N242" s="99">
        <v>49867.3</v>
      </c>
      <c r="O242" s="99">
        <v>207030.1</v>
      </c>
      <c r="P242" s="99">
        <v>27983.5</v>
      </c>
      <c r="Q242" s="99">
        <v>725.9</v>
      </c>
    </row>
    <row r="243" spans="1:17" ht="15" thickBot="1" x14ac:dyDescent="0.35">
      <c r="A243" s="97" t="s">
        <v>581</v>
      </c>
      <c r="B243" s="146">
        <v>0</v>
      </c>
      <c r="C243" s="99">
        <v>0</v>
      </c>
      <c r="D243" s="99">
        <v>0</v>
      </c>
      <c r="E243" s="146">
        <v>0</v>
      </c>
      <c r="M243" s="97" t="s">
        <v>581</v>
      </c>
      <c r="N243" s="99">
        <v>49867.3</v>
      </c>
      <c r="O243" s="99">
        <v>207030.1</v>
      </c>
      <c r="P243" s="99">
        <v>27983.5</v>
      </c>
      <c r="Q243" s="99">
        <v>725.9</v>
      </c>
    </row>
    <row r="244" spans="1:17" ht="15" thickBot="1" x14ac:dyDescent="0.35">
      <c r="A244" s="97" t="s">
        <v>582</v>
      </c>
      <c r="B244" s="146">
        <v>0</v>
      </c>
      <c r="C244" s="99">
        <v>0</v>
      </c>
      <c r="D244" s="99">
        <v>0</v>
      </c>
      <c r="E244" s="146">
        <v>0</v>
      </c>
      <c r="M244" s="97" t="s">
        <v>582</v>
      </c>
      <c r="N244" s="99">
        <v>49867.3</v>
      </c>
      <c r="O244" s="99">
        <v>207030.1</v>
      </c>
      <c r="P244" s="99">
        <v>27983.5</v>
      </c>
      <c r="Q244" s="99">
        <v>725.9</v>
      </c>
    </row>
    <row r="245" spans="1:17" ht="15" thickBot="1" x14ac:dyDescent="0.35">
      <c r="A245" s="97" t="s">
        <v>583</v>
      </c>
      <c r="B245" s="146">
        <v>0</v>
      </c>
      <c r="C245" s="99">
        <v>0</v>
      </c>
      <c r="D245" s="99">
        <v>0</v>
      </c>
      <c r="E245" s="146">
        <v>0</v>
      </c>
      <c r="M245" s="97" t="s">
        <v>583</v>
      </c>
      <c r="N245" s="99">
        <v>49867.3</v>
      </c>
      <c r="O245" s="99">
        <v>207030.1</v>
      </c>
      <c r="P245" s="99">
        <v>27983.5</v>
      </c>
      <c r="Q245" s="99">
        <v>725.9</v>
      </c>
    </row>
    <row r="246" spans="1:17" ht="15" thickBot="1" x14ac:dyDescent="0.35">
      <c r="A246" s="97" t="s">
        <v>584</v>
      </c>
      <c r="B246" s="146">
        <v>0</v>
      </c>
      <c r="C246" s="99">
        <v>0</v>
      </c>
      <c r="D246" s="99">
        <v>0</v>
      </c>
      <c r="E246" s="146">
        <v>0</v>
      </c>
      <c r="M246" s="97" t="s">
        <v>584</v>
      </c>
      <c r="N246" s="99">
        <v>49867.3</v>
      </c>
      <c r="O246" s="99">
        <v>207030.1</v>
      </c>
      <c r="P246" s="99">
        <v>27983.5</v>
      </c>
      <c r="Q246" s="99">
        <v>725.9</v>
      </c>
    </row>
    <row r="247" spans="1:17" ht="15" thickBot="1" x14ac:dyDescent="0.35">
      <c r="A247" s="97" t="s">
        <v>585</v>
      </c>
      <c r="B247" s="146">
        <v>0</v>
      </c>
      <c r="C247" s="99">
        <v>0</v>
      </c>
      <c r="D247" s="99">
        <v>0</v>
      </c>
      <c r="E247" s="146">
        <v>0</v>
      </c>
      <c r="M247" s="97" t="s">
        <v>585</v>
      </c>
      <c r="N247" s="99">
        <v>49867.3</v>
      </c>
      <c r="O247" s="99">
        <v>207030.1</v>
      </c>
      <c r="P247" s="99">
        <v>27983.5</v>
      </c>
      <c r="Q247" s="99">
        <v>725.9</v>
      </c>
    </row>
    <row r="248" spans="1:17" ht="15" thickBot="1" x14ac:dyDescent="0.35">
      <c r="A248" s="97" t="s">
        <v>586</v>
      </c>
      <c r="B248" s="146">
        <v>0</v>
      </c>
      <c r="C248" s="99">
        <v>0</v>
      </c>
      <c r="D248" s="99">
        <v>0</v>
      </c>
      <c r="E248" s="146">
        <v>0</v>
      </c>
      <c r="M248" s="97" t="s">
        <v>586</v>
      </c>
      <c r="N248" s="99">
        <v>49867.3</v>
      </c>
      <c r="O248" s="99">
        <v>207030.1</v>
      </c>
      <c r="P248" s="99">
        <v>27983.5</v>
      </c>
      <c r="Q248" s="99">
        <v>725.9</v>
      </c>
    </row>
    <row r="249" spans="1:17" ht="15" thickBot="1" x14ac:dyDescent="0.35">
      <c r="A249" s="97" t="s">
        <v>587</v>
      </c>
      <c r="B249" s="146">
        <v>0</v>
      </c>
      <c r="C249" s="99">
        <v>0</v>
      </c>
      <c r="D249" s="99">
        <v>0</v>
      </c>
      <c r="E249" s="146">
        <v>0</v>
      </c>
      <c r="M249" s="97" t="s">
        <v>587</v>
      </c>
      <c r="N249" s="99">
        <v>49867.3</v>
      </c>
      <c r="O249" s="99">
        <v>207030.1</v>
      </c>
      <c r="P249" s="99">
        <v>27983.5</v>
      </c>
      <c r="Q249" s="99">
        <v>725.9</v>
      </c>
    </row>
    <row r="250" spans="1:17" ht="15" thickBot="1" x14ac:dyDescent="0.35">
      <c r="A250" s="97" t="s">
        <v>588</v>
      </c>
      <c r="B250" s="146">
        <v>0</v>
      </c>
      <c r="C250" s="99">
        <v>0</v>
      </c>
      <c r="D250" s="99">
        <v>0</v>
      </c>
      <c r="E250" s="146">
        <v>0</v>
      </c>
      <c r="M250" s="97" t="s">
        <v>588</v>
      </c>
      <c r="N250" s="99">
        <v>49867.3</v>
      </c>
      <c r="O250" s="99">
        <v>207030.1</v>
      </c>
      <c r="P250" s="99">
        <v>27983.5</v>
      </c>
      <c r="Q250" s="99">
        <v>725.9</v>
      </c>
    </row>
    <row r="251" spans="1:17" ht="15" thickBot="1" x14ac:dyDescent="0.35">
      <c r="A251" s="97" t="s">
        <v>589</v>
      </c>
      <c r="B251" s="146">
        <v>0</v>
      </c>
      <c r="C251" s="99">
        <v>0</v>
      </c>
      <c r="D251" s="99">
        <v>0</v>
      </c>
      <c r="E251" s="146">
        <v>0</v>
      </c>
      <c r="M251" s="97" t="s">
        <v>589</v>
      </c>
      <c r="N251" s="99">
        <v>49867.3</v>
      </c>
      <c r="O251" s="99">
        <v>207030.1</v>
      </c>
      <c r="P251" s="99">
        <v>27983.5</v>
      </c>
      <c r="Q251" s="99">
        <v>725.9</v>
      </c>
    </row>
    <row r="252" spans="1:17" ht="15" thickBot="1" x14ac:dyDescent="0.35">
      <c r="A252" s="97" t="s">
        <v>590</v>
      </c>
      <c r="B252" s="146">
        <v>0</v>
      </c>
      <c r="C252" s="99">
        <v>0</v>
      </c>
      <c r="D252" s="99">
        <v>0</v>
      </c>
      <c r="E252" s="146">
        <v>0</v>
      </c>
      <c r="M252" s="97" t="s">
        <v>590</v>
      </c>
      <c r="N252" s="99">
        <v>49867.3</v>
      </c>
      <c r="O252" s="99">
        <v>200279.9</v>
      </c>
      <c r="P252" s="99">
        <v>27983.5</v>
      </c>
      <c r="Q252" s="99">
        <v>725.9</v>
      </c>
    </row>
    <row r="253" spans="1:17" ht="15" thickBot="1" x14ac:dyDescent="0.35">
      <c r="A253" s="97" t="s">
        <v>591</v>
      </c>
      <c r="B253" s="146">
        <v>0</v>
      </c>
      <c r="C253" s="99">
        <v>0</v>
      </c>
      <c r="D253" s="99">
        <v>0</v>
      </c>
      <c r="E253" s="146">
        <v>0</v>
      </c>
      <c r="M253" s="97" t="s">
        <v>591</v>
      </c>
      <c r="N253" s="99">
        <v>49867.3</v>
      </c>
      <c r="O253" s="99">
        <v>21716.5</v>
      </c>
      <c r="P253" s="99">
        <v>27983.5</v>
      </c>
      <c r="Q253" s="99">
        <v>725.9</v>
      </c>
    </row>
    <row r="254" spans="1:17" ht="15" thickBot="1" x14ac:dyDescent="0.35">
      <c r="A254" s="97" t="s">
        <v>592</v>
      </c>
      <c r="B254" s="146">
        <v>0</v>
      </c>
      <c r="C254" s="99">
        <v>0</v>
      </c>
      <c r="D254" s="99">
        <v>0</v>
      </c>
      <c r="E254" s="146">
        <v>0</v>
      </c>
      <c r="M254" s="97" t="s">
        <v>592</v>
      </c>
      <c r="N254" s="99">
        <v>49867.3</v>
      </c>
      <c r="O254" s="99">
        <v>21716.5</v>
      </c>
      <c r="P254" s="99">
        <v>27983.5</v>
      </c>
      <c r="Q254" s="99">
        <v>725.9</v>
      </c>
    </row>
    <row r="255" spans="1:17" ht="15" thickBot="1" x14ac:dyDescent="0.35">
      <c r="A255" s="97" t="s">
        <v>593</v>
      </c>
      <c r="B255" s="146">
        <v>0</v>
      </c>
      <c r="C255" s="99">
        <v>0</v>
      </c>
      <c r="D255" s="99">
        <v>0</v>
      </c>
      <c r="E255" s="146">
        <v>0</v>
      </c>
      <c r="M255" s="97" t="s">
        <v>593</v>
      </c>
      <c r="N255" s="99">
        <v>0</v>
      </c>
      <c r="O255" s="99">
        <v>21716.5</v>
      </c>
      <c r="P255" s="99">
        <v>27983.5</v>
      </c>
      <c r="Q255" s="99">
        <v>725.9</v>
      </c>
    </row>
    <row r="256" spans="1:17" ht="15" thickBot="1" x14ac:dyDescent="0.35">
      <c r="A256" s="97" t="s">
        <v>594</v>
      </c>
      <c r="B256" s="146">
        <v>0</v>
      </c>
      <c r="C256" s="99">
        <v>0</v>
      </c>
      <c r="D256" s="99">
        <v>0</v>
      </c>
      <c r="E256" s="146">
        <v>0</v>
      </c>
      <c r="M256" s="97" t="s">
        <v>594</v>
      </c>
      <c r="N256" s="99">
        <v>0</v>
      </c>
      <c r="O256" s="99">
        <v>21716.5</v>
      </c>
      <c r="P256" s="99">
        <v>27983.5</v>
      </c>
      <c r="Q256" s="99">
        <v>725.9</v>
      </c>
    </row>
    <row r="257" spans="1:22" ht="15" thickBot="1" x14ac:dyDescent="0.35">
      <c r="A257" s="97" t="s">
        <v>595</v>
      </c>
      <c r="B257" s="146">
        <v>0</v>
      </c>
      <c r="C257" s="99">
        <v>0</v>
      </c>
      <c r="D257" s="99">
        <v>0</v>
      </c>
      <c r="E257" s="146">
        <v>0</v>
      </c>
      <c r="M257" s="97" t="s">
        <v>595</v>
      </c>
      <c r="N257" s="99">
        <v>0</v>
      </c>
      <c r="O257" s="99">
        <v>21716.5</v>
      </c>
      <c r="P257" s="99">
        <v>27983.5</v>
      </c>
      <c r="Q257" s="99">
        <v>725.9</v>
      </c>
    </row>
    <row r="258" spans="1:22" ht="15" thickBot="1" x14ac:dyDescent="0.35">
      <c r="A258" s="97" t="s">
        <v>596</v>
      </c>
      <c r="B258" s="146">
        <v>0</v>
      </c>
      <c r="C258" s="99">
        <v>0</v>
      </c>
      <c r="D258" s="99">
        <v>0</v>
      </c>
      <c r="E258" s="146">
        <v>0</v>
      </c>
      <c r="M258" s="97" t="s">
        <v>596</v>
      </c>
      <c r="N258" s="99">
        <v>0</v>
      </c>
      <c r="O258" s="99">
        <v>21716.5</v>
      </c>
      <c r="P258" s="99">
        <v>27983.5</v>
      </c>
      <c r="Q258" s="99">
        <v>725.9</v>
      </c>
    </row>
    <row r="259" spans="1:22" ht="15" thickBot="1" x14ac:dyDescent="0.35">
      <c r="A259" s="97" t="s">
        <v>597</v>
      </c>
      <c r="B259" s="146">
        <v>0</v>
      </c>
      <c r="C259" s="99">
        <v>0</v>
      </c>
      <c r="D259" s="99">
        <v>0</v>
      </c>
      <c r="E259" s="146">
        <v>0</v>
      </c>
      <c r="M259" s="97" t="s">
        <v>597</v>
      </c>
      <c r="N259" s="99">
        <v>0</v>
      </c>
      <c r="O259" s="99">
        <v>21716.5</v>
      </c>
      <c r="P259" s="99">
        <v>27983.5</v>
      </c>
      <c r="Q259" s="99">
        <v>0</v>
      </c>
    </row>
    <row r="260" spans="1:22" ht="15" thickBot="1" x14ac:dyDescent="0.35">
      <c r="A260" s="97" t="s">
        <v>598</v>
      </c>
      <c r="B260" s="146">
        <v>0</v>
      </c>
      <c r="C260" s="99">
        <v>0</v>
      </c>
      <c r="D260" s="99">
        <v>0</v>
      </c>
      <c r="E260" s="146">
        <v>0</v>
      </c>
      <c r="M260" s="97" t="s">
        <v>598</v>
      </c>
      <c r="N260" s="99">
        <v>0</v>
      </c>
      <c r="O260" s="99">
        <v>21716.5</v>
      </c>
      <c r="P260" s="99">
        <v>27983.5</v>
      </c>
      <c r="Q260" s="99">
        <v>0</v>
      </c>
    </row>
    <row r="261" spans="1:22" ht="15" thickBot="1" x14ac:dyDescent="0.35">
      <c r="A261" s="97" t="s">
        <v>599</v>
      </c>
      <c r="B261" s="146">
        <v>0</v>
      </c>
      <c r="C261" s="99">
        <v>0</v>
      </c>
      <c r="D261" s="99">
        <v>0</v>
      </c>
      <c r="E261" s="146">
        <v>0</v>
      </c>
      <c r="M261" s="97" t="s">
        <v>599</v>
      </c>
      <c r="N261" s="99">
        <v>0</v>
      </c>
      <c r="O261" s="99">
        <v>21716.5</v>
      </c>
      <c r="P261" s="99">
        <v>27983.5</v>
      </c>
      <c r="Q261" s="99">
        <v>0</v>
      </c>
    </row>
    <row r="262" spans="1:22" ht="15" thickBot="1" x14ac:dyDescent="0.35">
      <c r="A262" s="97" t="s">
        <v>600</v>
      </c>
      <c r="B262" s="146">
        <v>0</v>
      </c>
      <c r="C262" s="99">
        <v>0</v>
      </c>
      <c r="D262" s="99">
        <v>0</v>
      </c>
      <c r="E262" s="146">
        <v>0</v>
      </c>
      <c r="M262" s="97" t="s">
        <v>600</v>
      </c>
      <c r="N262" s="99">
        <v>0</v>
      </c>
      <c r="O262" s="99">
        <v>21716.5</v>
      </c>
      <c r="P262" s="99">
        <v>27983.5</v>
      </c>
      <c r="Q262" s="99">
        <v>0</v>
      </c>
    </row>
    <row r="263" spans="1:22" ht="15" thickBot="1" x14ac:dyDescent="0.35">
      <c r="A263" s="97" t="s">
        <v>601</v>
      </c>
      <c r="B263" s="146">
        <v>0</v>
      </c>
      <c r="C263" s="99">
        <v>0</v>
      </c>
      <c r="D263" s="99">
        <v>0</v>
      </c>
      <c r="E263" s="146">
        <v>0</v>
      </c>
      <c r="M263" s="97" t="s">
        <v>601</v>
      </c>
      <c r="N263" s="99">
        <v>0</v>
      </c>
      <c r="O263" s="99">
        <v>21716.5</v>
      </c>
      <c r="P263" s="99">
        <v>27983.5</v>
      </c>
      <c r="Q263" s="99">
        <v>0</v>
      </c>
    </row>
    <row r="264" spans="1:22" ht="15" thickBot="1" x14ac:dyDescent="0.35">
      <c r="A264" s="97" t="s">
        <v>602</v>
      </c>
      <c r="B264" s="146">
        <v>0</v>
      </c>
      <c r="C264" s="99">
        <v>0</v>
      </c>
      <c r="D264" s="99">
        <v>0</v>
      </c>
      <c r="E264" s="146">
        <v>0</v>
      </c>
      <c r="M264" s="97" t="s">
        <v>602</v>
      </c>
      <c r="N264" s="99">
        <v>0</v>
      </c>
      <c r="O264" s="99">
        <v>21716.5</v>
      </c>
      <c r="P264" s="99">
        <v>27983.5</v>
      </c>
      <c r="Q264" s="99">
        <v>0</v>
      </c>
    </row>
    <row r="265" spans="1:22" ht="15" thickBot="1" x14ac:dyDescent="0.35">
      <c r="A265" s="97" t="s">
        <v>603</v>
      </c>
      <c r="B265" s="146">
        <v>0</v>
      </c>
      <c r="C265" s="99">
        <v>0</v>
      </c>
      <c r="D265" s="99">
        <v>0</v>
      </c>
      <c r="E265" s="146">
        <v>0</v>
      </c>
      <c r="M265" s="97" t="s">
        <v>603</v>
      </c>
      <c r="N265" s="99">
        <v>0</v>
      </c>
      <c r="O265" s="99">
        <v>21716.5</v>
      </c>
      <c r="P265" s="99">
        <v>27983.5</v>
      </c>
      <c r="Q265" s="99">
        <v>0</v>
      </c>
    </row>
    <row r="266" spans="1:22" ht="15" thickBot="1" x14ac:dyDescent="0.35">
      <c r="A266" s="97" t="s">
        <v>604</v>
      </c>
      <c r="B266" s="146">
        <v>0</v>
      </c>
      <c r="C266" s="99">
        <v>0</v>
      </c>
      <c r="D266" s="99">
        <v>0</v>
      </c>
      <c r="E266" s="146">
        <v>0</v>
      </c>
      <c r="M266" s="97" t="s">
        <v>604</v>
      </c>
      <c r="N266" s="99">
        <v>0</v>
      </c>
      <c r="O266" s="99">
        <v>21716.5</v>
      </c>
      <c r="P266" s="99">
        <v>27983.5</v>
      </c>
      <c r="Q266" s="99">
        <v>0</v>
      </c>
    </row>
    <row r="267" spans="1:22" ht="15" thickBot="1" x14ac:dyDescent="0.35">
      <c r="A267" s="97" t="s">
        <v>605</v>
      </c>
      <c r="B267" s="146">
        <v>0</v>
      </c>
      <c r="C267" s="99">
        <v>0</v>
      </c>
      <c r="D267" s="99">
        <v>0</v>
      </c>
      <c r="E267" s="146">
        <v>0</v>
      </c>
      <c r="M267" s="97" t="s">
        <v>605</v>
      </c>
      <c r="N267" s="99">
        <v>0</v>
      </c>
      <c r="O267" s="99">
        <v>21716.5</v>
      </c>
      <c r="P267" s="99">
        <v>27983.5</v>
      </c>
      <c r="Q267" s="99">
        <v>0</v>
      </c>
    </row>
    <row r="268" spans="1:22" ht="18.600000000000001" thickBot="1" x14ac:dyDescent="0.35">
      <c r="A268" s="93"/>
      <c r="G268" t="s">
        <v>1017</v>
      </c>
      <c r="H268">
        <f>CORREL(G270:G318,F270:F318)</f>
        <v>0.5690888192412169</v>
      </c>
      <c r="M268" s="93"/>
    </row>
    <row r="269" spans="1:22" ht="36.6" thickBot="1" x14ac:dyDescent="0.35">
      <c r="A269" s="97" t="s">
        <v>608</v>
      </c>
      <c r="B269" s="145" t="s">
        <v>508</v>
      </c>
      <c r="C269" s="97" t="s">
        <v>96</v>
      </c>
      <c r="D269" s="97" t="s">
        <v>87</v>
      </c>
      <c r="E269" s="145" t="s">
        <v>128</v>
      </c>
      <c r="F269" s="97" t="s">
        <v>712</v>
      </c>
      <c r="G269" s="97" t="s">
        <v>713</v>
      </c>
      <c r="H269" s="97" t="s">
        <v>611</v>
      </c>
      <c r="I269" s="97" t="s">
        <v>714</v>
      </c>
      <c r="M269" s="97" t="s">
        <v>608</v>
      </c>
      <c r="N269" s="97" t="s">
        <v>508</v>
      </c>
      <c r="O269" s="97" t="s">
        <v>96</v>
      </c>
      <c r="P269" s="97" t="s">
        <v>87</v>
      </c>
      <c r="Q269" s="97" t="s">
        <v>128</v>
      </c>
      <c r="R269" s="97" t="s">
        <v>712</v>
      </c>
      <c r="S269" s="97" t="s">
        <v>713</v>
      </c>
      <c r="T269" s="97" t="s">
        <v>611</v>
      </c>
      <c r="U269" s="97" t="s">
        <v>714</v>
      </c>
      <c r="V269" s="125" t="s">
        <v>1013</v>
      </c>
    </row>
    <row r="270" spans="1:22" ht="45.6" thickBot="1" x14ac:dyDescent="0.35">
      <c r="A270" s="98" t="s">
        <v>206</v>
      </c>
      <c r="B270" s="146">
        <v>0</v>
      </c>
      <c r="C270" s="99">
        <v>200795.2</v>
      </c>
      <c r="D270" s="99">
        <v>21810.7</v>
      </c>
      <c r="E270" s="146">
        <v>0</v>
      </c>
      <c r="F270" s="99">
        <v>222605.9</v>
      </c>
      <c r="G270" s="99">
        <v>59365</v>
      </c>
      <c r="H270" s="99">
        <v>-163240.9</v>
      </c>
      <c r="I270" s="99">
        <v>-274.98</v>
      </c>
      <c r="M270" s="98" t="s">
        <v>206</v>
      </c>
      <c r="N270" s="99">
        <v>49867.3</v>
      </c>
      <c r="O270" s="99">
        <v>207030.1</v>
      </c>
      <c r="P270" s="99">
        <v>27983.5</v>
      </c>
      <c r="Q270" s="99">
        <v>725.9</v>
      </c>
      <c r="R270" s="99">
        <v>285606.7</v>
      </c>
      <c r="S270" s="99">
        <v>59365</v>
      </c>
      <c r="T270" s="99">
        <v>-226241.7</v>
      </c>
      <c r="U270" s="99">
        <v>-381.1</v>
      </c>
      <c r="V270" t="str">
        <f>IF(U270*I270&gt;0,"invalid","valid")</f>
        <v>invalid</v>
      </c>
    </row>
    <row r="271" spans="1:22" ht="54.6" thickBot="1" x14ac:dyDescent="0.35">
      <c r="A271" s="98" t="s">
        <v>213</v>
      </c>
      <c r="B271" s="146">
        <v>0</v>
      </c>
      <c r="C271" s="99">
        <v>200795.2</v>
      </c>
      <c r="D271" s="99">
        <v>21810.7</v>
      </c>
      <c r="E271" s="146">
        <v>0</v>
      </c>
      <c r="F271" s="99">
        <v>222605.9</v>
      </c>
      <c r="G271" s="99">
        <v>70338</v>
      </c>
      <c r="H271" s="99">
        <v>-152267.9</v>
      </c>
      <c r="I271" s="99">
        <v>-216.48</v>
      </c>
      <c r="M271" s="98" t="s">
        <v>213</v>
      </c>
      <c r="N271" s="99">
        <v>49867.3</v>
      </c>
      <c r="O271" s="99">
        <v>207030.1</v>
      </c>
      <c r="P271" s="99">
        <v>27983.5</v>
      </c>
      <c r="Q271" s="99">
        <v>725.9</v>
      </c>
      <c r="R271" s="99">
        <v>285606.7</v>
      </c>
      <c r="S271" s="99">
        <v>70338</v>
      </c>
      <c r="T271" s="99">
        <v>-215268.7</v>
      </c>
      <c r="U271" s="99">
        <v>-306.05</v>
      </c>
      <c r="V271" t="str">
        <f t="shared" ref="V271:V318" si="14">IF(U271*I271&gt;0,"invalid","valid")</f>
        <v>invalid</v>
      </c>
    </row>
    <row r="272" spans="1:22" ht="45.6" thickBot="1" x14ac:dyDescent="0.35">
      <c r="A272" s="98" t="s">
        <v>215</v>
      </c>
      <c r="B272" s="146">
        <v>0</v>
      </c>
      <c r="C272" s="99">
        <v>200991.8</v>
      </c>
      <c r="D272" s="99">
        <v>21810.7</v>
      </c>
      <c r="E272" s="146">
        <v>0</v>
      </c>
      <c r="F272" s="99">
        <v>222802.5</v>
      </c>
      <c r="G272" s="99">
        <v>68600</v>
      </c>
      <c r="H272" s="99">
        <v>-154202.5</v>
      </c>
      <c r="I272" s="99">
        <v>-224.78</v>
      </c>
      <c r="M272" s="98" t="s">
        <v>215</v>
      </c>
      <c r="N272" s="99">
        <v>49867.3</v>
      </c>
      <c r="O272" s="99">
        <v>21716.5</v>
      </c>
      <c r="P272" s="99">
        <v>27983.5</v>
      </c>
      <c r="Q272" s="99">
        <v>725.9</v>
      </c>
      <c r="R272" s="99">
        <v>100293.2</v>
      </c>
      <c r="S272" s="99">
        <v>68600</v>
      </c>
      <c r="T272" s="99">
        <v>-31693.200000000001</v>
      </c>
      <c r="U272" s="99">
        <v>-46.2</v>
      </c>
      <c r="V272" t="str">
        <f t="shared" si="14"/>
        <v>invalid</v>
      </c>
    </row>
    <row r="273" spans="1:22" ht="54.6" thickBot="1" x14ac:dyDescent="0.35">
      <c r="A273" s="98" t="s">
        <v>217</v>
      </c>
      <c r="B273" s="146">
        <v>0</v>
      </c>
      <c r="C273" s="99">
        <v>200991.8</v>
      </c>
      <c r="D273" s="99">
        <v>21810.7</v>
      </c>
      <c r="E273" s="146">
        <v>0</v>
      </c>
      <c r="F273" s="99">
        <v>222802.5</v>
      </c>
      <c r="G273" s="99">
        <v>70950</v>
      </c>
      <c r="H273" s="99">
        <v>-151852.5</v>
      </c>
      <c r="I273" s="99">
        <v>-214.03</v>
      </c>
      <c r="M273" s="98" t="s">
        <v>217</v>
      </c>
      <c r="N273" s="99">
        <v>49867.3</v>
      </c>
      <c r="O273" s="99">
        <v>21716.5</v>
      </c>
      <c r="P273" s="99">
        <v>27983.5</v>
      </c>
      <c r="Q273" s="99">
        <v>725.9</v>
      </c>
      <c r="R273" s="99">
        <v>100293.2</v>
      </c>
      <c r="S273" s="99">
        <v>70950</v>
      </c>
      <c r="T273" s="99">
        <v>-29343.200000000001</v>
      </c>
      <c r="U273" s="99">
        <v>-41.36</v>
      </c>
      <c r="V273" t="str">
        <f t="shared" si="14"/>
        <v>invalid</v>
      </c>
    </row>
    <row r="274" spans="1:22" ht="54.6" thickBot="1" x14ac:dyDescent="0.35">
      <c r="A274" s="98" t="s">
        <v>218</v>
      </c>
      <c r="B274" s="146">
        <v>0</v>
      </c>
      <c r="C274" s="99">
        <v>200991.8</v>
      </c>
      <c r="D274" s="99">
        <v>21810.7</v>
      </c>
      <c r="E274" s="146">
        <v>0</v>
      </c>
      <c r="F274" s="99">
        <v>222802.5</v>
      </c>
      <c r="G274" s="99">
        <v>59900</v>
      </c>
      <c r="H274" s="99">
        <v>-162902.5</v>
      </c>
      <c r="I274" s="99">
        <v>-271.95999999999998</v>
      </c>
      <c r="M274" s="98" t="s">
        <v>218</v>
      </c>
      <c r="N274" s="99">
        <v>49867.3</v>
      </c>
      <c r="O274" s="99">
        <v>21716.5</v>
      </c>
      <c r="P274" s="99">
        <v>27983.5</v>
      </c>
      <c r="Q274" s="99">
        <v>725.9</v>
      </c>
      <c r="R274" s="99">
        <v>100293.2</v>
      </c>
      <c r="S274" s="99">
        <v>59900</v>
      </c>
      <c r="T274" s="99">
        <v>-40393.199999999997</v>
      </c>
      <c r="U274" s="99">
        <v>-67.430000000000007</v>
      </c>
      <c r="V274" t="str">
        <f t="shared" si="14"/>
        <v>invalid</v>
      </c>
    </row>
    <row r="275" spans="1:22" ht="54.6" thickBot="1" x14ac:dyDescent="0.35">
      <c r="A275" s="98" t="s">
        <v>220</v>
      </c>
      <c r="B275" s="146">
        <v>0</v>
      </c>
      <c r="C275" s="99">
        <v>200795.2</v>
      </c>
      <c r="D275" s="99">
        <v>21810.7</v>
      </c>
      <c r="E275" s="146">
        <v>0</v>
      </c>
      <c r="F275" s="99">
        <v>222605.9</v>
      </c>
      <c r="G275" s="99">
        <v>86800</v>
      </c>
      <c r="H275" s="99">
        <v>-135805.9</v>
      </c>
      <c r="I275" s="99">
        <v>-156.46</v>
      </c>
      <c r="M275" s="98" t="s">
        <v>220</v>
      </c>
      <c r="N275" s="99">
        <v>49867.3</v>
      </c>
      <c r="O275" s="99">
        <v>207030.1</v>
      </c>
      <c r="P275" s="99">
        <v>27983.5</v>
      </c>
      <c r="Q275" s="99">
        <v>725.9</v>
      </c>
      <c r="R275" s="99">
        <v>285606.7</v>
      </c>
      <c r="S275" s="99">
        <v>86800</v>
      </c>
      <c r="T275" s="99">
        <v>-198806.7</v>
      </c>
      <c r="U275" s="99">
        <v>-229.04</v>
      </c>
      <c r="V275" t="str">
        <f t="shared" si="14"/>
        <v>invalid</v>
      </c>
    </row>
    <row r="276" spans="1:22" ht="54.6" thickBot="1" x14ac:dyDescent="0.35">
      <c r="A276" s="98" t="s">
        <v>221</v>
      </c>
      <c r="B276" s="146">
        <v>0</v>
      </c>
      <c r="C276" s="99">
        <v>200991.8</v>
      </c>
      <c r="D276" s="99">
        <v>21810.7</v>
      </c>
      <c r="E276" s="146">
        <v>0</v>
      </c>
      <c r="F276" s="99">
        <v>222802.5</v>
      </c>
      <c r="G276" s="99">
        <v>94554</v>
      </c>
      <c r="H276" s="99">
        <v>-128248.5</v>
      </c>
      <c r="I276" s="99">
        <v>-135.63999999999999</v>
      </c>
      <c r="M276" s="98" t="s">
        <v>221</v>
      </c>
      <c r="N276" s="99">
        <v>49867.3</v>
      </c>
      <c r="O276" s="99">
        <v>21716.5</v>
      </c>
      <c r="P276" s="99">
        <v>27983.5</v>
      </c>
      <c r="Q276" s="99">
        <v>725.9</v>
      </c>
      <c r="R276" s="99">
        <v>100293.2</v>
      </c>
      <c r="S276" s="99">
        <v>94554</v>
      </c>
      <c r="T276" s="99">
        <v>-5739.2</v>
      </c>
      <c r="U276" s="99">
        <v>-6.07</v>
      </c>
      <c r="V276" t="str">
        <f t="shared" si="14"/>
        <v>invalid</v>
      </c>
    </row>
    <row r="277" spans="1:22" ht="54.6" thickBot="1" x14ac:dyDescent="0.35">
      <c r="A277" s="98" t="s">
        <v>222</v>
      </c>
      <c r="B277" s="146">
        <v>0</v>
      </c>
      <c r="C277" s="99">
        <v>200991.8</v>
      </c>
      <c r="D277" s="99">
        <v>21810.7</v>
      </c>
      <c r="E277" s="146">
        <v>0</v>
      </c>
      <c r="F277" s="99">
        <v>222802.5</v>
      </c>
      <c r="G277" s="99">
        <v>79494</v>
      </c>
      <c r="H277" s="99">
        <v>-143308.5</v>
      </c>
      <c r="I277" s="99">
        <v>-180.28</v>
      </c>
      <c r="M277" s="98" t="s">
        <v>222</v>
      </c>
      <c r="N277" s="99">
        <v>49867.3</v>
      </c>
      <c r="O277" s="99">
        <v>21716.5</v>
      </c>
      <c r="P277" s="99">
        <v>27983.5</v>
      </c>
      <c r="Q277" s="99">
        <v>725.9</v>
      </c>
      <c r="R277" s="99">
        <v>100293.2</v>
      </c>
      <c r="S277" s="99">
        <v>79494</v>
      </c>
      <c r="T277" s="99">
        <v>-20799.2</v>
      </c>
      <c r="U277" s="99">
        <v>-26.16</v>
      </c>
      <c r="V277" t="str">
        <f t="shared" si="14"/>
        <v>invalid</v>
      </c>
    </row>
    <row r="278" spans="1:22" ht="45.6" thickBot="1" x14ac:dyDescent="0.35">
      <c r="A278" s="98" t="s">
        <v>223</v>
      </c>
      <c r="B278" s="146">
        <v>0</v>
      </c>
      <c r="C278" s="99">
        <v>210874.8</v>
      </c>
      <c r="D278" s="99">
        <v>21810.7</v>
      </c>
      <c r="E278" s="146">
        <v>0</v>
      </c>
      <c r="F278" s="99">
        <v>232685.6</v>
      </c>
      <c r="G278" s="99">
        <v>86800</v>
      </c>
      <c r="H278" s="99">
        <v>-145885.6</v>
      </c>
      <c r="I278" s="99">
        <v>-168.07</v>
      </c>
      <c r="M278" s="98" t="s">
        <v>223</v>
      </c>
      <c r="N278" s="99">
        <v>49867.3</v>
      </c>
      <c r="O278" s="99">
        <v>21716.5</v>
      </c>
      <c r="P278" s="99">
        <v>27983.5</v>
      </c>
      <c r="Q278" s="99">
        <v>725.9</v>
      </c>
      <c r="R278" s="99">
        <v>100293.2</v>
      </c>
      <c r="S278" s="99">
        <v>86800</v>
      </c>
      <c r="T278" s="99">
        <v>-13493.2</v>
      </c>
      <c r="U278" s="99">
        <v>-15.55</v>
      </c>
      <c r="V278" t="str">
        <f t="shared" si="14"/>
        <v>invalid</v>
      </c>
    </row>
    <row r="279" spans="1:22" ht="45.6" thickBot="1" x14ac:dyDescent="0.35">
      <c r="A279" s="98" t="s">
        <v>224</v>
      </c>
      <c r="B279" s="146">
        <v>0</v>
      </c>
      <c r="C279" s="99">
        <v>200795.2</v>
      </c>
      <c r="D279" s="99">
        <v>21810.7</v>
      </c>
      <c r="E279" s="146">
        <v>0</v>
      </c>
      <c r="F279" s="99">
        <v>222605.9</v>
      </c>
      <c r="G279" s="99">
        <v>86499</v>
      </c>
      <c r="H279" s="99">
        <v>-136106.9</v>
      </c>
      <c r="I279" s="99">
        <v>-157.35</v>
      </c>
      <c r="M279" s="98" t="s">
        <v>224</v>
      </c>
      <c r="N279" s="99">
        <v>49867.3</v>
      </c>
      <c r="O279" s="99">
        <v>207030.1</v>
      </c>
      <c r="P279" s="99">
        <v>27983.5</v>
      </c>
      <c r="Q279" s="99">
        <v>725.9</v>
      </c>
      <c r="R279" s="99">
        <v>285606.7</v>
      </c>
      <c r="S279" s="99">
        <v>86499</v>
      </c>
      <c r="T279" s="99">
        <v>-199107.7</v>
      </c>
      <c r="U279" s="99">
        <v>-230.18</v>
      </c>
      <c r="V279" t="str">
        <f t="shared" si="14"/>
        <v>invalid</v>
      </c>
    </row>
    <row r="280" spans="1:22" ht="54.6" thickBot="1" x14ac:dyDescent="0.35">
      <c r="A280" s="98" t="s">
        <v>226</v>
      </c>
      <c r="B280" s="146">
        <v>0</v>
      </c>
      <c r="C280" s="99">
        <v>200795.2</v>
      </c>
      <c r="D280" s="99">
        <v>21810.7</v>
      </c>
      <c r="E280" s="146">
        <v>0</v>
      </c>
      <c r="F280" s="99">
        <v>222605.9</v>
      </c>
      <c r="G280" s="99">
        <v>88050</v>
      </c>
      <c r="H280" s="99">
        <v>-134555.9</v>
      </c>
      <c r="I280" s="99">
        <v>-152.82</v>
      </c>
      <c r="M280" s="98" t="s">
        <v>226</v>
      </c>
      <c r="N280" s="99">
        <v>49867.3</v>
      </c>
      <c r="O280" s="99">
        <v>207030.1</v>
      </c>
      <c r="P280" s="99">
        <v>27983.5</v>
      </c>
      <c r="Q280" s="99">
        <v>725.9</v>
      </c>
      <c r="R280" s="99">
        <v>285606.7</v>
      </c>
      <c r="S280" s="99">
        <v>88050</v>
      </c>
      <c r="T280" s="99">
        <v>-197556.7</v>
      </c>
      <c r="U280" s="99">
        <v>-224.37</v>
      </c>
      <c r="V280" t="str">
        <f t="shared" si="14"/>
        <v>invalid</v>
      </c>
    </row>
    <row r="281" spans="1:22" ht="63.6" thickBot="1" x14ac:dyDescent="0.35">
      <c r="A281" s="98" t="s">
        <v>228</v>
      </c>
      <c r="B281" s="146">
        <v>0</v>
      </c>
      <c r="C281" s="99">
        <v>210874.8</v>
      </c>
      <c r="D281" s="99">
        <v>21810.7</v>
      </c>
      <c r="E281" s="146">
        <v>0</v>
      </c>
      <c r="F281" s="99">
        <v>232685.6</v>
      </c>
      <c r="G281" s="99">
        <v>116295</v>
      </c>
      <c r="H281" s="99">
        <v>-116390.6</v>
      </c>
      <c r="I281" s="99">
        <v>-100.08</v>
      </c>
      <c r="M281" s="98" t="s">
        <v>228</v>
      </c>
      <c r="N281" s="99">
        <v>49867.3</v>
      </c>
      <c r="O281" s="99">
        <v>21716.5</v>
      </c>
      <c r="P281" s="99">
        <v>27983.5</v>
      </c>
      <c r="Q281" s="99">
        <v>725.9</v>
      </c>
      <c r="R281" s="99">
        <v>100293.2</v>
      </c>
      <c r="S281" s="99">
        <v>116295</v>
      </c>
      <c r="T281" s="99">
        <v>16001.8</v>
      </c>
      <c r="U281" s="99">
        <v>13.76</v>
      </c>
      <c r="V281" t="str">
        <f t="shared" si="14"/>
        <v>valid</v>
      </c>
    </row>
    <row r="282" spans="1:22" ht="54.6" thickBot="1" x14ac:dyDescent="0.35">
      <c r="A282" s="98" t="s">
        <v>229</v>
      </c>
      <c r="B282" s="146">
        <v>0</v>
      </c>
      <c r="C282" s="99">
        <v>200795.2</v>
      </c>
      <c r="D282" s="99">
        <v>21810.7</v>
      </c>
      <c r="E282" s="146">
        <v>0</v>
      </c>
      <c r="F282" s="99">
        <v>222605.9</v>
      </c>
      <c r="G282" s="99">
        <v>113265</v>
      </c>
      <c r="H282" s="99">
        <v>-109340.9</v>
      </c>
      <c r="I282" s="99">
        <v>-96.54</v>
      </c>
      <c r="M282" s="98" t="s">
        <v>229</v>
      </c>
      <c r="N282" s="99">
        <v>49867.3</v>
      </c>
      <c r="O282" s="99">
        <v>207030.1</v>
      </c>
      <c r="P282" s="99">
        <v>27983.5</v>
      </c>
      <c r="Q282" s="99">
        <v>725.9</v>
      </c>
      <c r="R282" s="99">
        <v>285606.7</v>
      </c>
      <c r="S282" s="99">
        <v>113265</v>
      </c>
      <c r="T282" s="99">
        <v>-172341.7</v>
      </c>
      <c r="U282" s="99">
        <v>-152.16</v>
      </c>
      <c r="V282" t="str">
        <f t="shared" si="14"/>
        <v>invalid</v>
      </c>
    </row>
    <row r="283" spans="1:22" ht="63.6" thickBot="1" x14ac:dyDescent="0.35">
      <c r="A283" s="98" t="s">
        <v>230</v>
      </c>
      <c r="B283" s="146">
        <v>0</v>
      </c>
      <c r="C283" s="99">
        <v>210874.8</v>
      </c>
      <c r="D283" s="99">
        <v>21810.7</v>
      </c>
      <c r="E283" s="146">
        <v>9036.2000000000007</v>
      </c>
      <c r="F283" s="99">
        <v>241721.8</v>
      </c>
      <c r="G283" s="99">
        <v>111395</v>
      </c>
      <c r="H283" s="99">
        <v>-130326.8</v>
      </c>
      <c r="I283" s="99">
        <v>-117</v>
      </c>
      <c r="M283" s="98" t="s">
        <v>230</v>
      </c>
      <c r="N283" s="99">
        <v>49867.3</v>
      </c>
      <c r="O283" s="99">
        <v>21716.5</v>
      </c>
      <c r="P283" s="99">
        <v>27983.5</v>
      </c>
      <c r="Q283" s="99">
        <v>0</v>
      </c>
      <c r="R283" s="99">
        <v>99567.2</v>
      </c>
      <c r="S283" s="99">
        <v>111395</v>
      </c>
      <c r="T283" s="99">
        <v>11827.8</v>
      </c>
      <c r="U283" s="99">
        <v>10.62</v>
      </c>
      <c r="V283" t="str">
        <f t="shared" si="14"/>
        <v>valid</v>
      </c>
    </row>
    <row r="284" spans="1:22" ht="54.6" thickBot="1" x14ac:dyDescent="0.35">
      <c r="A284" s="98" t="s">
        <v>231</v>
      </c>
      <c r="B284" s="146">
        <v>0</v>
      </c>
      <c r="C284" s="99">
        <v>210874.8</v>
      </c>
      <c r="D284" s="99">
        <v>21810.7</v>
      </c>
      <c r="E284" s="146">
        <v>0</v>
      </c>
      <c r="F284" s="99">
        <v>232685.6</v>
      </c>
      <c r="G284" s="99">
        <v>116800</v>
      </c>
      <c r="H284" s="99">
        <v>-115885.6</v>
      </c>
      <c r="I284" s="99">
        <v>-99.22</v>
      </c>
      <c r="M284" s="98" t="s">
        <v>231</v>
      </c>
      <c r="N284" s="99">
        <v>49867.3</v>
      </c>
      <c r="O284" s="99">
        <v>21716.5</v>
      </c>
      <c r="P284" s="99">
        <v>27983.5</v>
      </c>
      <c r="Q284" s="99">
        <v>725.9</v>
      </c>
      <c r="R284" s="99">
        <v>100293.2</v>
      </c>
      <c r="S284" s="99">
        <v>116800</v>
      </c>
      <c r="T284" s="99">
        <v>16506.8</v>
      </c>
      <c r="U284" s="99">
        <v>14.13</v>
      </c>
      <c r="V284" t="str">
        <f t="shared" si="14"/>
        <v>valid</v>
      </c>
    </row>
    <row r="285" spans="1:22" ht="54.6" thickBot="1" x14ac:dyDescent="0.35">
      <c r="A285" s="98" t="s">
        <v>232</v>
      </c>
      <c r="B285" s="146">
        <v>0</v>
      </c>
      <c r="C285" s="99">
        <v>210874.8</v>
      </c>
      <c r="D285" s="99">
        <v>21810.7</v>
      </c>
      <c r="E285" s="146">
        <v>0</v>
      </c>
      <c r="F285" s="99">
        <v>232685.6</v>
      </c>
      <c r="G285" s="99">
        <v>115750</v>
      </c>
      <c r="H285" s="99">
        <v>-116935.6</v>
      </c>
      <c r="I285" s="99">
        <v>-101.02</v>
      </c>
      <c r="M285" s="98" t="s">
        <v>232</v>
      </c>
      <c r="N285" s="99">
        <v>49867.3</v>
      </c>
      <c r="O285" s="99">
        <v>21716.5</v>
      </c>
      <c r="P285" s="99">
        <v>27983.5</v>
      </c>
      <c r="Q285" s="99">
        <v>725.9</v>
      </c>
      <c r="R285" s="99">
        <v>100293.2</v>
      </c>
      <c r="S285" s="99">
        <v>115750</v>
      </c>
      <c r="T285" s="99">
        <v>15456.8</v>
      </c>
      <c r="U285" s="99">
        <v>13.35</v>
      </c>
      <c r="V285" t="str">
        <f t="shared" si="14"/>
        <v>valid</v>
      </c>
    </row>
    <row r="286" spans="1:22" ht="54.6" thickBot="1" x14ac:dyDescent="0.35">
      <c r="A286" s="98" t="s">
        <v>233</v>
      </c>
      <c r="B286" s="146">
        <v>0</v>
      </c>
      <c r="C286" s="99">
        <v>200991.8</v>
      </c>
      <c r="D286" s="99">
        <v>21810.7</v>
      </c>
      <c r="E286" s="146">
        <v>9036.2000000000007</v>
      </c>
      <c r="F286" s="99">
        <v>231838.7</v>
      </c>
      <c r="G286" s="99">
        <v>110610</v>
      </c>
      <c r="H286" s="99">
        <v>-121228.7</v>
      </c>
      <c r="I286" s="99">
        <v>-109.6</v>
      </c>
      <c r="M286" s="98" t="s">
        <v>233</v>
      </c>
      <c r="N286" s="99">
        <v>49867.3</v>
      </c>
      <c r="O286" s="99">
        <v>21716.5</v>
      </c>
      <c r="P286" s="99">
        <v>27983.5</v>
      </c>
      <c r="Q286" s="99">
        <v>0</v>
      </c>
      <c r="R286" s="99">
        <v>99567.2</v>
      </c>
      <c r="S286" s="99">
        <v>110610</v>
      </c>
      <c r="T286" s="99">
        <v>11042.8</v>
      </c>
      <c r="U286" s="99">
        <v>9.98</v>
      </c>
      <c r="V286" t="str">
        <f t="shared" si="14"/>
        <v>valid</v>
      </c>
    </row>
    <row r="287" spans="1:22" ht="63.6" thickBot="1" x14ac:dyDescent="0.35">
      <c r="A287" s="98" t="s">
        <v>234</v>
      </c>
      <c r="B287" s="146">
        <v>0</v>
      </c>
      <c r="C287" s="99">
        <v>210874.8</v>
      </c>
      <c r="D287" s="99">
        <v>21810.7</v>
      </c>
      <c r="E287" s="146">
        <v>0</v>
      </c>
      <c r="F287" s="99">
        <v>232685.6</v>
      </c>
      <c r="G287" s="99">
        <v>147361</v>
      </c>
      <c r="H287" s="99">
        <v>-85324.6</v>
      </c>
      <c r="I287" s="99">
        <v>-57.9</v>
      </c>
      <c r="M287" s="98" t="s">
        <v>234</v>
      </c>
      <c r="N287" s="99">
        <v>49867.3</v>
      </c>
      <c r="O287" s="99">
        <v>21716.5</v>
      </c>
      <c r="P287" s="99">
        <v>27983.5</v>
      </c>
      <c r="Q287" s="99">
        <v>725.9</v>
      </c>
      <c r="R287" s="99">
        <v>100293.2</v>
      </c>
      <c r="S287" s="99">
        <v>147361</v>
      </c>
      <c r="T287" s="99">
        <v>47067.8</v>
      </c>
      <c r="U287" s="99">
        <v>31.94</v>
      </c>
      <c r="V287" t="str">
        <f t="shared" si="14"/>
        <v>valid</v>
      </c>
    </row>
    <row r="288" spans="1:22" ht="63.6" thickBot="1" x14ac:dyDescent="0.35">
      <c r="A288" s="98" t="s">
        <v>235</v>
      </c>
      <c r="B288" s="146">
        <v>0</v>
      </c>
      <c r="C288" s="99">
        <v>200991.8</v>
      </c>
      <c r="D288" s="99">
        <v>21810.7</v>
      </c>
      <c r="E288" s="146">
        <v>9036.2000000000007</v>
      </c>
      <c r="F288" s="99">
        <v>231838.7</v>
      </c>
      <c r="G288" s="99">
        <v>151050</v>
      </c>
      <c r="H288" s="99">
        <v>-80788.7</v>
      </c>
      <c r="I288" s="99">
        <v>-53.48</v>
      </c>
      <c r="M288" s="98" t="s">
        <v>235</v>
      </c>
      <c r="N288" s="99">
        <v>49867.3</v>
      </c>
      <c r="O288" s="99">
        <v>21716.5</v>
      </c>
      <c r="P288" s="99">
        <v>27983.5</v>
      </c>
      <c r="Q288" s="99">
        <v>0</v>
      </c>
      <c r="R288" s="99">
        <v>99567.2</v>
      </c>
      <c r="S288" s="99">
        <v>151050</v>
      </c>
      <c r="T288" s="99">
        <v>51482.8</v>
      </c>
      <c r="U288" s="99">
        <v>34.08</v>
      </c>
      <c r="V288" t="str">
        <f t="shared" si="14"/>
        <v>valid</v>
      </c>
    </row>
    <row r="289" spans="1:22" ht="54.6" thickBot="1" x14ac:dyDescent="0.35">
      <c r="A289" s="98" t="s">
        <v>236</v>
      </c>
      <c r="B289" s="146">
        <v>0</v>
      </c>
      <c r="C289" s="99">
        <v>210874.8</v>
      </c>
      <c r="D289" s="99">
        <v>21810.7</v>
      </c>
      <c r="E289" s="146">
        <v>0</v>
      </c>
      <c r="F289" s="99">
        <v>232685.6</v>
      </c>
      <c r="G289" s="99">
        <v>117969</v>
      </c>
      <c r="H289" s="99">
        <v>-114716.6</v>
      </c>
      <c r="I289" s="99">
        <v>-97.24</v>
      </c>
      <c r="M289" s="98" t="s">
        <v>236</v>
      </c>
      <c r="N289" s="99">
        <v>49867.3</v>
      </c>
      <c r="O289" s="99">
        <v>21716.5</v>
      </c>
      <c r="P289" s="99">
        <v>27983.5</v>
      </c>
      <c r="Q289" s="99">
        <v>725.9</v>
      </c>
      <c r="R289" s="99">
        <v>100293.2</v>
      </c>
      <c r="S289" s="99">
        <v>117969</v>
      </c>
      <c r="T289" s="99">
        <v>17675.8</v>
      </c>
      <c r="U289" s="99">
        <v>14.98</v>
      </c>
      <c r="V289" t="str">
        <f t="shared" si="14"/>
        <v>valid</v>
      </c>
    </row>
    <row r="290" spans="1:22" ht="54.6" thickBot="1" x14ac:dyDescent="0.35">
      <c r="A290" s="98" t="s">
        <v>237</v>
      </c>
      <c r="B290" s="146">
        <v>0</v>
      </c>
      <c r="C290" s="99">
        <v>210874.8</v>
      </c>
      <c r="D290" s="99">
        <v>21810.7</v>
      </c>
      <c r="E290" s="146">
        <v>0</v>
      </c>
      <c r="F290" s="99">
        <v>232685.6</v>
      </c>
      <c r="G290" s="99">
        <v>153400</v>
      </c>
      <c r="H290" s="99">
        <v>-79285.600000000006</v>
      </c>
      <c r="I290" s="99">
        <v>-51.69</v>
      </c>
      <c r="M290" s="98" t="s">
        <v>237</v>
      </c>
      <c r="N290" s="99">
        <v>49867.3</v>
      </c>
      <c r="O290" s="99">
        <v>21716.5</v>
      </c>
      <c r="P290" s="99">
        <v>27983.5</v>
      </c>
      <c r="Q290" s="99">
        <v>725.9</v>
      </c>
      <c r="R290" s="99">
        <v>100293.2</v>
      </c>
      <c r="S290" s="99">
        <v>153400</v>
      </c>
      <c r="T290" s="99">
        <v>53106.8</v>
      </c>
      <c r="U290" s="99">
        <v>34.619999999999997</v>
      </c>
      <c r="V290" t="str">
        <f t="shared" si="14"/>
        <v>valid</v>
      </c>
    </row>
    <row r="291" spans="1:22" ht="45.6" thickBot="1" x14ac:dyDescent="0.35">
      <c r="A291" s="98" t="s">
        <v>239</v>
      </c>
      <c r="B291" s="146">
        <v>0</v>
      </c>
      <c r="C291" s="99">
        <v>200795.2</v>
      </c>
      <c r="D291" s="99">
        <v>21810.7</v>
      </c>
      <c r="E291" s="146">
        <v>0</v>
      </c>
      <c r="F291" s="99">
        <v>222605.9</v>
      </c>
      <c r="G291" s="99">
        <v>169993</v>
      </c>
      <c r="H291" s="99">
        <v>-52612.9</v>
      </c>
      <c r="I291" s="99">
        <v>-30.95</v>
      </c>
      <c r="M291" s="98" t="s">
        <v>239</v>
      </c>
      <c r="N291" s="99">
        <v>49867.3</v>
      </c>
      <c r="O291" s="99">
        <v>207030.1</v>
      </c>
      <c r="P291" s="99">
        <v>27983.5</v>
      </c>
      <c r="Q291" s="99">
        <v>725.9</v>
      </c>
      <c r="R291" s="99">
        <v>285606.7</v>
      </c>
      <c r="S291" s="99">
        <v>169993</v>
      </c>
      <c r="T291" s="99">
        <v>-115613.7</v>
      </c>
      <c r="U291" s="99">
        <v>-68.010000000000005</v>
      </c>
      <c r="V291" t="str">
        <f t="shared" si="14"/>
        <v>invalid</v>
      </c>
    </row>
    <row r="292" spans="1:22" ht="54.6" thickBot="1" x14ac:dyDescent="0.35">
      <c r="A292" s="98" t="s">
        <v>240</v>
      </c>
      <c r="B292" s="146">
        <v>0</v>
      </c>
      <c r="C292" s="99">
        <v>200795.2</v>
      </c>
      <c r="D292" s="99">
        <v>21810.7</v>
      </c>
      <c r="E292" s="146">
        <v>0</v>
      </c>
      <c r="F292" s="99">
        <v>222605.9</v>
      </c>
      <c r="G292" s="99">
        <v>146790</v>
      </c>
      <c r="H292" s="99">
        <v>-75815.899999999994</v>
      </c>
      <c r="I292" s="99">
        <v>-51.65</v>
      </c>
      <c r="M292" s="98" t="s">
        <v>240</v>
      </c>
      <c r="N292" s="99">
        <v>49867.3</v>
      </c>
      <c r="O292" s="99">
        <v>207030.1</v>
      </c>
      <c r="P292" s="99">
        <v>27983.5</v>
      </c>
      <c r="Q292" s="99">
        <v>725.9</v>
      </c>
      <c r="R292" s="99">
        <v>285606.7</v>
      </c>
      <c r="S292" s="99">
        <v>146790</v>
      </c>
      <c r="T292" s="99">
        <v>-138816.70000000001</v>
      </c>
      <c r="U292" s="99">
        <v>-94.57</v>
      </c>
      <c r="V292" t="str">
        <f t="shared" si="14"/>
        <v>invalid</v>
      </c>
    </row>
    <row r="293" spans="1:22" ht="72.599999999999994" thickBot="1" x14ac:dyDescent="0.35">
      <c r="A293" s="98" t="s">
        <v>241</v>
      </c>
      <c r="B293" s="146">
        <v>0</v>
      </c>
      <c r="C293" s="99">
        <v>200795.2</v>
      </c>
      <c r="D293" s="99">
        <v>21810.7</v>
      </c>
      <c r="E293" s="146">
        <v>0</v>
      </c>
      <c r="F293" s="99">
        <v>222605.9</v>
      </c>
      <c r="G293" s="99">
        <v>189440</v>
      </c>
      <c r="H293" s="99">
        <v>-33165.9</v>
      </c>
      <c r="I293" s="99">
        <v>-17.510000000000002</v>
      </c>
      <c r="M293" s="98" t="s">
        <v>241</v>
      </c>
      <c r="N293" s="99">
        <v>49867.3</v>
      </c>
      <c r="O293" s="99">
        <v>207030.1</v>
      </c>
      <c r="P293" s="99">
        <v>27983.5</v>
      </c>
      <c r="Q293" s="99">
        <v>725.9</v>
      </c>
      <c r="R293" s="99">
        <v>285606.7</v>
      </c>
      <c r="S293" s="99">
        <v>189440</v>
      </c>
      <c r="T293" s="99">
        <v>-96166.7</v>
      </c>
      <c r="U293" s="99">
        <v>-50.76</v>
      </c>
      <c r="V293" t="str">
        <f t="shared" si="14"/>
        <v>invalid</v>
      </c>
    </row>
    <row r="294" spans="1:22" ht="63.6" thickBot="1" x14ac:dyDescent="0.35">
      <c r="A294" s="98" t="s">
        <v>242</v>
      </c>
      <c r="B294" s="146">
        <v>58622.400000000001</v>
      </c>
      <c r="C294" s="99">
        <v>200795.2</v>
      </c>
      <c r="D294" s="99">
        <v>21810.7</v>
      </c>
      <c r="E294" s="146">
        <v>0</v>
      </c>
      <c r="F294" s="99">
        <v>281228.3</v>
      </c>
      <c r="G294" s="99">
        <v>218925</v>
      </c>
      <c r="H294" s="99">
        <v>-62303.3</v>
      </c>
      <c r="I294" s="99">
        <v>-28.46</v>
      </c>
      <c r="M294" s="98" t="s">
        <v>242</v>
      </c>
      <c r="N294" s="99">
        <v>0</v>
      </c>
      <c r="O294" s="99">
        <v>207030.1</v>
      </c>
      <c r="P294" s="99">
        <v>27983.5</v>
      </c>
      <c r="Q294" s="99">
        <v>725.9</v>
      </c>
      <c r="R294" s="99">
        <v>235739.5</v>
      </c>
      <c r="S294" s="99">
        <v>218925</v>
      </c>
      <c r="T294" s="99">
        <v>-16814.5</v>
      </c>
      <c r="U294" s="99">
        <v>-7.68</v>
      </c>
      <c r="V294" t="str">
        <f t="shared" si="14"/>
        <v>invalid</v>
      </c>
    </row>
    <row r="295" spans="1:22" ht="63.6" thickBot="1" x14ac:dyDescent="0.35">
      <c r="A295" s="98" t="s">
        <v>243</v>
      </c>
      <c r="B295" s="146">
        <v>0</v>
      </c>
      <c r="C295" s="99">
        <v>200795.2</v>
      </c>
      <c r="D295" s="99">
        <v>21810.7</v>
      </c>
      <c r="E295" s="146">
        <v>0</v>
      </c>
      <c r="F295" s="99">
        <v>222605.9</v>
      </c>
      <c r="G295" s="99">
        <v>208350</v>
      </c>
      <c r="H295" s="99">
        <v>-14255.9</v>
      </c>
      <c r="I295" s="99">
        <v>-6.84</v>
      </c>
      <c r="M295" s="98" t="s">
        <v>243</v>
      </c>
      <c r="N295" s="99">
        <v>49867.3</v>
      </c>
      <c r="O295" s="99">
        <v>207030.1</v>
      </c>
      <c r="P295" s="99">
        <v>27983.5</v>
      </c>
      <c r="Q295" s="99">
        <v>725.9</v>
      </c>
      <c r="R295" s="99">
        <v>285606.7</v>
      </c>
      <c r="S295" s="99">
        <v>208350</v>
      </c>
      <c r="T295" s="99">
        <v>-77256.7</v>
      </c>
      <c r="U295" s="99">
        <v>-37.08</v>
      </c>
      <c r="V295" t="str">
        <f t="shared" si="14"/>
        <v>invalid</v>
      </c>
    </row>
    <row r="296" spans="1:22" ht="45.6" thickBot="1" x14ac:dyDescent="0.35">
      <c r="A296" s="98" t="s">
        <v>244</v>
      </c>
      <c r="B296" s="146">
        <v>0</v>
      </c>
      <c r="C296" s="99">
        <v>200795.2</v>
      </c>
      <c r="D296" s="99">
        <v>21810.7</v>
      </c>
      <c r="E296" s="146">
        <v>0</v>
      </c>
      <c r="F296" s="99">
        <v>222605.9</v>
      </c>
      <c r="G296" s="99">
        <v>221945</v>
      </c>
      <c r="H296" s="99">
        <v>-660.9</v>
      </c>
      <c r="I296" s="99">
        <v>-0.3</v>
      </c>
      <c r="M296" s="98" t="s">
        <v>244</v>
      </c>
      <c r="N296" s="99">
        <v>49867.3</v>
      </c>
      <c r="O296" s="99">
        <v>207030.1</v>
      </c>
      <c r="P296" s="99">
        <v>27983.5</v>
      </c>
      <c r="Q296" s="99">
        <v>725.9</v>
      </c>
      <c r="R296" s="99">
        <v>285606.7</v>
      </c>
      <c r="S296" s="99">
        <v>221945</v>
      </c>
      <c r="T296" s="99">
        <v>-63661.7</v>
      </c>
      <c r="U296" s="99">
        <v>-28.68</v>
      </c>
      <c r="V296" t="str">
        <f t="shared" si="14"/>
        <v>invalid</v>
      </c>
    </row>
    <row r="297" spans="1:22" ht="63.6" thickBot="1" x14ac:dyDescent="0.35">
      <c r="A297" s="98" t="s">
        <v>245</v>
      </c>
      <c r="B297" s="146">
        <v>0</v>
      </c>
      <c r="C297" s="99">
        <v>200795.2</v>
      </c>
      <c r="D297" s="99">
        <v>21810.7</v>
      </c>
      <c r="E297" s="146">
        <v>0</v>
      </c>
      <c r="F297" s="99">
        <v>222605.9</v>
      </c>
      <c r="G297" s="99">
        <v>249489</v>
      </c>
      <c r="H297" s="99">
        <v>26883.1</v>
      </c>
      <c r="I297" s="99">
        <v>10.78</v>
      </c>
      <c r="M297" s="98" t="s">
        <v>245</v>
      </c>
      <c r="N297" s="99">
        <v>49867.3</v>
      </c>
      <c r="O297" s="99">
        <v>207030.1</v>
      </c>
      <c r="P297" s="99">
        <v>27983.5</v>
      </c>
      <c r="Q297" s="99">
        <v>725.9</v>
      </c>
      <c r="R297" s="99">
        <v>285606.7</v>
      </c>
      <c r="S297" s="99">
        <v>249489</v>
      </c>
      <c r="T297" s="99">
        <v>-36117.699999999997</v>
      </c>
      <c r="U297" s="99">
        <v>-14.48</v>
      </c>
      <c r="V297" t="str">
        <f t="shared" si="14"/>
        <v>valid</v>
      </c>
    </row>
    <row r="298" spans="1:22" ht="63.6" thickBot="1" x14ac:dyDescent="0.35">
      <c r="A298" s="98" t="s">
        <v>247</v>
      </c>
      <c r="B298" s="146">
        <v>58622.400000000001</v>
      </c>
      <c r="C298" s="99">
        <v>200795.2</v>
      </c>
      <c r="D298" s="99">
        <v>21810.7</v>
      </c>
      <c r="E298" s="146">
        <v>0</v>
      </c>
      <c r="F298" s="99">
        <v>281228.3</v>
      </c>
      <c r="G298" s="99">
        <v>246145</v>
      </c>
      <c r="H298" s="99">
        <v>-35083.300000000003</v>
      </c>
      <c r="I298" s="99">
        <v>-14.25</v>
      </c>
      <c r="M298" s="98" t="s">
        <v>247</v>
      </c>
      <c r="N298" s="99">
        <v>0</v>
      </c>
      <c r="O298" s="99">
        <v>207030.1</v>
      </c>
      <c r="P298" s="99">
        <v>27983.5</v>
      </c>
      <c r="Q298" s="99">
        <v>725.9</v>
      </c>
      <c r="R298" s="99">
        <v>235739.5</v>
      </c>
      <c r="S298" s="99">
        <v>246145</v>
      </c>
      <c r="T298" s="99">
        <v>10405.5</v>
      </c>
      <c r="U298" s="99">
        <v>4.2300000000000004</v>
      </c>
      <c r="V298" t="str">
        <f t="shared" si="14"/>
        <v>valid</v>
      </c>
    </row>
    <row r="299" spans="1:22" ht="45.6" thickBot="1" x14ac:dyDescent="0.35">
      <c r="A299" s="98" t="s">
        <v>248</v>
      </c>
      <c r="B299" s="146">
        <v>0</v>
      </c>
      <c r="C299" s="99">
        <v>200795.2</v>
      </c>
      <c r="D299" s="99">
        <v>21810.7</v>
      </c>
      <c r="E299" s="146">
        <v>0</v>
      </c>
      <c r="F299" s="99">
        <v>222605.9</v>
      </c>
      <c r="G299" s="99">
        <v>258307</v>
      </c>
      <c r="H299" s="99">
        <v>35701.1</v>
      </c>
      <c r="I299" s="99">
        <v>13.82</v>
      </c>
      <c r="M299" s="98" t="s">
        <v>248</v>
      </c>
      <c r="N299" s="99">
        <v>49867.3</v>
      </c>
      <c r="O299" s="99">
        <v>207030.1</v>
      </c>
      <c r="P299" s="99">
        <v>27983.5</v>
      </c>
      <c r="Q299" s="99">
        <v>725.9</v>
      </c>
      <c r="R299" s="99">
        <v>285606.7</v>
      </c>
      <c r="S299" s="99">
        <v>258307</v>
      </c>
      <c r="T299" s="99">
        <v>-27299.7</v>
      </c>
      <c r="U299" s="99">
        <v>-10.57</v>
      </c>
      <c r="V299" t="str">
        <f t="shared" si="14"/>
        <v>valid</v>
      </c>
    </row>
    <row r="300" spans="1:22" ht="54.6" thickBot="1" x14ac:dyDescent="0.35">
      <c r="A300" s="98" t="s">
        <v>249</v>
      </c>
      <c r="B300" s="146">
        <v>58622.400000000001</v>
      </c>
      <c r="C300" s="99">
        <v>200795.2</v>
      </c>
      <c r="D300" s="99">
        <v>21810.7</v>
      </c>
      <c r="E300" s="146">
        <v>0</v>
      </c>
      <c r="F300" s="99">
        <v>281228.3</v>
      </c>
      <c r="G300" s="99">
        <v>234990</v>
      </c>
      <c r="H300" s="99">
        <v>-46238.3</v>
      </c>
      <c r="I300" s="99">
        <v>-19.68</v>
      </c>
      <c r="M300" s="98" t="s">
        <v>249</v>
      </c>
      <c r="N300" s="99">
        <v>0</v>
      </c>
      <c r="O300" s="99">
        <v>207030.1</v>
      </c>
      <c r="P300" s="99">
        <v>27983.5</v>
      </c>
      <c r="Q300" s="99">
        <v>725.9</v>
      </c>
      <c r="R300" s="99">
        <v>235739.5</v>
      </c>
      <c r="S300" s="99">
        <v>234990</v>
      </c>
      <c r="T300" s="99">
        <v>-749.5</v>
      </c>
      <c r="U300" s="99">
        <v>-0.32</v>
      </c>
      <c r="V300" t="str">
        <f t="shared" si="14"/>
        <v>invalid</v>
      </c>
    </row>
    <row r="301" spans="1:22" ht="45.6" thickBot="1" x14ac:dyDescent="0.35">
      <c r="A301" s="98" t="s">
        <v>250</v>
      </c>
      <c r="B301" s="146">
        <v>0</v>
      </c>
      <c r="C301" s="99">
        <v>200795.2</v>
      </c>
      <c r="D301" s="99">
        <v>21810.7</v>
      </c>
      <c r="E301" s="146">
        <v>0</v>
      </c>
      <c r="F301" s="99">
        <v>222605.9</v>
      </c>
      <c r="G301" s="99">
        <v>264670</v>
      </c>
      <c r="H301" s="99">
        <v>42064.1</v>
      </c>
      <c r="I301" s="99">
        <v>15.89</v>
      </c>
      <c r="M301" s="98" t="s">
        <v>250</v>
      </c>
      <c r="N301" s="99">
        <v>49867.3</v>
      </c>
      <c r="O301" s="99">
        <v>207030.1</v>
      </c>
      <c r="P301" s="99">
        <v>27983.5</v>
      </c>
      <c r="Q301" s="99">
        <v>725.9</v>
      </c>
      <c r="R301" s="99">
        <v>285606.7</v>
      </c>
      <c r="S301" s="99">
        <v>264670</v>
      </c>
      <c r="T301" s="99">
        <v>-20936.7</v>
      </c>
      <c r="U301" s="99">
        <v>-7.91</v>
      </c>
      <c r="V301" t="str">
        <f t="shared" si="14"/>
        <v>valid</v>
      </c>
    </row>
    <row r="302" spans="1:22" ht="63.6" thickBot="1" x14ac:dyDescent="0.35">
      <c r="A302" s="98" t="s">
        <v>251</v>
      </c>
      <c r="B302" s="146">
        <v>58622.400000000001</v>
      </c>
      <c r="C302" s="99">
        <v>200795.2</v>
      </c>
      <c r="D302" s="99">
        <v>21810.7</v>
      </c>
      <c r="E302" s="146">
        <v>9036.2000000000007</v>
      </c>
      <c r="F302" s="99">
        <v>290264.5</v>
      </c>
      <c r="G302" s="99">
        <v>246087</v>
      </c>
      <c r="H302" s="99">
        <v>-44177.5</v>
      </c>
      <c r="I302" s="99">
        <v>-17.95</v>
      </c>
      <c r="M302" s="98" t="s">
        <v>251</v>
      </c>
      <c r="N302" s="99">
        <v>0</v>
      </c>
      <c r="O302" s="99">
        <v>207030.1</v>
      </c>
      <c r="P302" s="99">
        <v>27983.5</v>
      </c>
      <c r="Q302" s="99">
        <v>0</v>
      </c>
      <c r="R302" s="99">
        <v>235013.5</v>
      </c>
      <c r="S302" s="99">
        <v>246087</v>
      </c>
      <c r="T302" s="99">
        <v>11073.5</v>
      </c>
      <c r="U302" s="99">
        <v>4.5</v>
      </c>
      <c r="V302" t="str">
        <f t="shared" si="14"/>
        <v>valid</v>
      </c>
    </row>
    <row r="303" spans="1:22" ht="63.6" thickBot="1" x14ac:dyDescent="0.35">
      <c r="A303" s="98" t="s">
        <v>253</v>
      </c>
      <c r="B303" s="146">
        <v>58622.400000000001</v>
      </c>
      <c r="C303" s="99">
        <v>200795.2</v>
      </c>
      <c r="D303" s="99">
        <v>21810.7</v>
      </c>
      <c r="E303" s="146">
        <v>0</v>
      </c>
      <c r="F303" s="99">
        <v>281228.3</v>
      </c>
      <c r="G303" s="99">
        <v>295100</v>
      </c>
      <c r="H303" s="99">
        <v>13871.7</v>
      </c>
      <c r="I303" s="99">
        <v>4.7</v>
      </c>
      <c r="M303" s="98" t="s">
        <v>253</v>
      </c>
      <c r="N303" s="99">
        <v>0</v>
      </c>
      <c r="O303" s="99">
        <v>207030.1</v>
      </c>
      <c r="P303" s="99">
        <v>27983.5</v>
      </c>
      <c r="Q303" s="99">
        <v>725.9</v>
      </c>
      <c r="R303" s="99">
        <v>235739.5</v>
      </c>
      <c r="S303" s="99">
        <v>295100</v>
      </c>
      <c r="T303" s="99">
        <v>59360.5</v>
      </c>
      <c r="U303" s="99">
        <v>20.12</v>
      </c>
      <c r="V303" t="str">
        <f t="shared" si="14"/>
        <v>invalid</v>
      </c>
    </row>
    <row r="304" spans="1:22" ht="63.6" thickBot="1" x14ac:dyDescent="0.35">
      <c r="A304" s="98" t="s">
        <v>254</v>
      </c>
      <c r="B304" s="146">
        <v>58622.400000000001</v>
      </c>
      <c r="C304" s="99">
        <v>200795.2</v>
      </c>
      <c r="D304" s="99">
        <v>58063.9</v>
      </c>
      <c r="E304" s="146">
        <v>0</v>
      </c>
      <c r="F304" s="99">
        <v>317481.5</v>
      </c>
      <c r="G304" s="99">
        <v>319204</v>
      </c>
      <c r="H304" s="99">
        <v>1722.5</v>
      </c>
      <c r="I304" s="99">
        <v>0.54</v>
      </c>
      <c r="M304" s="98" t="s">
        <v>254</v>
      </c>
      <c r="N304" s="99">
        <v>0</v>
      </c>
      <c r="O304" s="99">
        <v>200279.9</v>
      </c>
      <c r="P304" s="99">
        <v>27983.5</v>
      </c>
      <c r="Q304" s="99">
        <v>725.9</v>
      </c>
      <c r="R304" s="99">
        <v>228989.3</v>
      </c>
      <c r="S304" s="99">
        <v>319204</v>
      </c>
      <c r="T304" s="99">
        <v>90214.7</v>
      </c>
      <c r="U304" s="99">
        <v>28.26</v>
      </c>
      <c r="V304" t="str">
        <f t="shared" si="14"/>
        <v>invalid</v>
      </c>
    </row>
    <row r="305" spans="1:22" ht="54.6" thickBot="1" x14ac:dyDescent="0.35">
      <c r="A305" s="98" t="s">
        <v>255</v>
      </c>
      <c r="B305" s="146">
        <v>58622.400000000001</v>
      </c>
      <c r="C305" s="99">
        <v>200795.2</v>
      </c>
      <c r="D305" s="99">
        <v>21810.7</v>
      </c>
      <c r="E305" s="146">
        <v>9036.2000000000007</v>
      </c>
      <c r="F305" s="99">
        <v>290264.5</v>
      </c>
      <c r="G305" s="99">
        <v>302500</v>
      </c>
      <c r="H305" s="99">
        <v>12235.5</v>
      </c>
      <c r="I305" s="99">
        <v>4.04</v>
      </c>
      <c r="M305" s="98" t="s">
        <v>255</v>
      </c>
      <c r="N305" s="99">
        <v>0</v>
      </c>
      <c r="O305" s="99">
        <v>207030.1</v>
      </c>
      <c r="P305" s="99">
        <v>27983.5</v>
      </c>
      <c r="Q305" s="99">
        <v>0</v>
      </c>
      <c r="R305" s="99">
        <v>235013.5</v>
      </c>
      <c r="S305" s="99">
        <v>302500</v>
      </c>
      <c r="T305" s="99">
        <v>67486.5</v>
      </c>
      <c r="U305" s="99">
        <v>22.31</v>
      </c>
      <c r="V305" t="str">
        <f t="shared" si="14"/>
        <v>invalid</v>
      </c>
    </row>
    <row r="306" spans="1:22" ht="54.6" thickBot="1" x14ac:dyDescent="0.35">
      <c r="A306" s="98" t="s">
        <v>256</v>
      </c>
      <c r="B306" s="146">
        <v>58622.400000000001</v>
      </c>
      <c r="C306" s="99">
        <v>200795.2</v>
      </c>
      <c r="D306" s="99">
        <v>21810.7</v>
      </c>
      <c r="E306" s="146">
        <v>9036.2000000000007</v>
      </c>
      <c r="F306" s="99">
        <v>290264.5</v>
      </c>
      <c r="G306" s="99">
        <v>248990</v>
      </c>
      <c r="H306" s="99">
        <v>-41274.5</v>
      </c>
      <c r="I306" s="99">
        <v>-16.579999999999998</v>
      </c>
      <c r="M306" s="98" t="s">
        <v>256</v>
      </c>
      <c r="N306" s="99">
        <v>0</v>
      </c>
      <c r="O306" s="99">
        <v>207030.1</v>
      </c>
      <c r="P306" s="99">
        <v>27983.5</v>
      </c>
      <c r="Q306" s="99">
        <v>0</v>
      </c>
      <c r="R306" s="99">
        <v>235013.5</v>
      </c>
      <c r="S306" s="99">
        <v>248990</v>
      </c>
      <c r="T306" s="99">
        <v>13976.5</v>
      </c>
      <c r="U306" s="99">
        <v>5.61</v>
      </c>
      <c r="V306" t="str">
        <f t="shared" si="14"/>
        <v>valid</v>
      </c>
    </row>
    <row r="307" spans="1:22" ht="54.6" thickBot="1" x14ac:dyDescent="0.35">
      <c r="A307" s="98" t="s">
        <v>258</v>
      </c>
      <c r="B307" s="146">
        <v>0</v>
      </c>
      <c r="C307" s="99">
        <v>200795.2</v>
      </c>
      <c r="D307" s="99">
        <v>58063.9</v>
      </c>
      <c r="E307" s="146">
        <v>0</v>
      </c>
      <c r="F307" s="99">
        <v>258859.2</v>
      </c>
      <c r="G307" s="99">
        <v>329040</v>
      </c>
      <c r="H307" s="99">
        <v>70180.800000000003</v>
      </c>
      <c r="I307" s="99">
        <v>21.33</v>
      </c>
      <c r="M307" s="98" t="s">
        <v>258</v>
      </c>
      <c r="N307" s="99">
        <v>49867.3</v>
      </c>
      <c r="O307" s="99">
        <v>200279.9</v>
      </c>
      <c r="P307" s="99">
        <v>27983.5</v>
      </c>
      <c r="Q307" s="99">
        <v>725.9</v>
      </c>
      <c r="R307" s="99">
        <v>278856.59999999998</v>
      </c>
      <c r="S307" s="99">
        <v>329040</v>
      </c>
      <c r="T307" s="99">
        <v>50183.4</v>
      </c>
      <c r="U307" s="99">
        <v>15.25</v>
      </c>
      <c r="V307" t="str">
        <f t="shared" si="14"/>
        <v>invalid</v>
      </c>
    </row>
    <row r="308" spans="1:22" ht="45.6" thickBot="1" x14ac:dyDescent="0.35">
      <c r="A308" s="98" t="s">
        <v>259</v>
      </c>
      <c r="B308" s="146">
        <v>0</v>
      </c>
      <c r="C308" s="99">
        <v>200795.2</v>
      </c>
      <c r="D308" s="99">
        <v>21810.7</v>
      </c>
      <c r="E308" s="146">
        <v>0</v>
      </c>
      <c r="F308" s="99">
        <v>222605.9</v>
      </c>
      <c r="G308" s="99">
        <v>336820</v>
      </c>
      <c r="H308" s="99">
        <v>114214.1</v>
      </c>
      <c r="I308" s="99">
        <v>33.909999999999997</v>
      </c>
      <c r="M308" s="98" t="s">
        <v>259</v>
      </c>
      <c r="N308" s="99">
        <v>49867.3</v>
      </c>
      <c r="O308" s="99">
        <v>207030.1</v>
      </c>
      <c r="P308" s="99">
        <v>27983.5</v>
      </c>
      <c r="Q308" s="99">
        <v>725.9</v>
      </c>
      <c r="R308" s="99">
        <v>285606.7</v>
      </c>
      <c r="S308" s="99">
        <v>336820</v>
      </c>
      <c r="T308" s="99">
        <v>51213.3</v>
      </c>
      <c r="U308" s="99">
        <v>15.2</v>
      </c>
      <c r="V308" t="str">
        <f t="shared" si="14"/>
        <v>invalid</v>
      </c>
    </row>
    <row r="309" spans="1:22" ht="45.6" thickBot="1" x14ac:dyDescent="0.35">
      <c r="A309" s="98" t="s">
        <v>260</v>
      </c>
      <c r="B309" s="146">
        <v>0</v>
      </c>
      <c r="C309" s="99">
        <v>200795.2</v>
      </c>
      <c r="D309" s="99">
        <v>21810.7</v>
      </c>
      <c r="E309" s="146">
        <v>0</v>
      </c>
      <c r="F309" s="99">
        <v>222605.9</v>
      </c>
      <c r="G309" s="99">
        <v>356945</v>
      </c>
      <c r="H309" s="99">
        <v>134339.1</v>
      </c>
      <c r="I309" s="99">
        <v>37.64</v>
      </c>
      <c r="M309" s="98" t="s">
        <v>260</v>
      </c>
      <c r="N309" s="99">
        <v>49867.3</v>
      </c>
      <c r="O309" s="99">
        <v>207030.1</v>
      </c>
      <c r="P309" s="99">
        <v>27983.5</v>
      </c>
      <c r="Q309" s="99">
        <v>725.9</v>
      </c>
      <c r="R309" s="99">
        <v>285606.7</v>
      </c>
      <c r="S309" s="99">
        <v>356945</v>
      </c>
      <c r="T309" s="99">
        <v>71338.3</v>
      </c>
      <c r="U309" s="99">
        <v>19.989999999999998</v>
      </c>
      <c r="V309" t="str">
        <f t="shared" si="14"/>
        <v>invalid</v>
      </c>
    </row>
    <row r="310" spans="1:22" ht="63.6" thickBot="1" x14ac:dyDescent="0.35">
      <c r="A310" s="98" t="s">
        <v>261</v>
      </c>
      <c r="B310" s="146">
        <v>58622.400000000001</v>
      </c>
      <c r="C310" s="99">
        <v>200795.2</v>
      </c>
      <c r="D310" s="99">
        <v>58063.9</v>
      </c>
      <c r="E310" s="146">
        <v>9036.2000000000007</v>
      </c>
      <c r="F310" s="99">
        <v>326517.7</v>
      </c>
      <c r="G310" s="99">
        <v>342195</v>
      </c>
      <c r="H310" s="99">
        <v>15677.3</v>
      </c>
      <c r="I310" s="99">
        <v>4.58</v>
      </c>
      <c r="M310" s="98" t="s">
        <v>261</v>
      </c>
      <c r="N310" s="99">
        <v>0</v>
      </c>
      <c r="O310" s="99">
        <v>200279.9</v>
      </c>
      <c r="P310" s="99">
        <v>27983.5</v>
      </c>
      <c r="Q310" s="99">
        <v>0</v>
      </c>
      <c r="R310" s="99">
        <v>228263.4</v>
      </c>
      <c r="S310" s="99">
        <v>342195</v>
      </c>
      <c r="T310" s="99">
        <v>113931.6</v>
      </c>
      <c r="U310" s="99">
        <v>33.29</v>
      </c>
      <c r="V310" t="str">
        <f t="shared" si="14"/>
        <v>invalid</v>
      </c>
    </row>
    <row r="311" spans="1:22" ht="54.6" thickBot="1" x14ac:dyDescent="0.35">
      <c r="A311" s="98" t="s">
        <v>264</v>
      </c>
      <c r="B311" s="146">
        <v>58622.400000000001</v>
      </c>
      <c r="C311" s="99">
        <v>200795.2</v>
      </c>
      <c r="D311" s="99">
        <v>58063.9</v>
      </c>
      <c r="E311" s="146">
        <v>9036.2000000000007</v>
      </c>
      <c r="F311" s="99">
        <v>326517.7</v>
      </c>
      <c r="G311" s="99">
        <v>424880</v>
      </c>
      <c r="H311" s="99">
        <v>98362.3</v>
      </c>
      <c r="I311" s="99">
        <v>23.15</v>
      </c>
      <c r="M311" s="98" t="s">
        <v>264</v>
      </c>
      <c r="N311" s="99">
        <v>0</v>
      </c>
      <c r="O311" s="99">
        <v>200279.9</v>
      </c>
      <c r="P311" s="99">
        <v>27983.5</v>
      </c>
      <c r="Q311" s="99">
        <v>0</v>
      </c>
      <c r="R311" s="99">
        <v>228263.4</v>
      </c>
      <c r="S311" s="99">
        <v>424880</v>
      </c>
      <c r="T311" s="99">
        <v>196616.6</v>
      </c>
      <c r="U311" s="99">
        <v>46.28</v>
      </c>
      <c r="V311" t="str">
        <f t="shared" si="14"/>
        <v>invalid</v>
      </c>
    </row>
    <row r="312" spans="1:22" ht="45.6" thickBot="1" x14ac:dyDescent="0.35">
      <c r="A312" s="98" t="s">
        <v>267</v>
      </c>
      <c r="B312" s="146">
        <v>0</v>
      </c>
      <c r="C312" s="99">
        <v>200795.2</v>
      </c>
      <c r="D312" s="99">
        <v>21810.7</v>
      </c>
      <c r="E312" s="146">
        <v>0</v>
      </c>
      <c r="F312" s="99">
        <v>222605.9</v>
      </c>
      <c r="G312" s="99">
        <v>262000</v>
      </c>
      <c r="H312" s="99">
        <v>39394.1</v>
      </c>
      <c r="I312" s="99">
        <v>15.04</v>
      </c>
      <c r="M312" s="98" t="s">
        <v>267</v>
      </c>
      <c r="N312" s="99">
        <v>49867.3</v>
      </c>
      <c r="O312" s="99">
        <v>207030.1</v>
      </c>
      <c r="P312" s="99">
        <v>27983.5</v>
      </c>
      <c r="Q312" s="99">
        <v>725.9</v>
      </c>
      <c r="R312" s="99">
        <v>285606.7</v>
      </c>
      <c r="S312" s="99">
        <v>262000</v>
      </c>
      <c r="T312" s="99">
        <v>-23606.7</v>
      </c>
      <c r="U312" s="99">
        <v>-9.01</v>
      </c>
      <c r="V312" t="str">
        <f t="shared" si="14"/>
        <v>valid</v>
      </c>
    </row>
    <row r="313" spans="1:22" ht="36.6" thickBot="1" x14ac:dyDescent="0.35">
      <c r="A313" s="98" t="s">
        <v>268</v>
      </c>
      <c r="B313" s="146">
        <v>0</v>
      </c>
      <c r="C313" s="99">
        <v>200795.2</v>
      </c>
      <c r="D313" s="99">
        <v>21810.7</v>
      </c>
      <c r="E313" s="146">
        <v>0</v>
      </c>
      <c r="F313" s="99">
        <v>222605.9</v>
      </c>
      <c r="G313" s="99">
        <v>304900</v>
      </c>
      <c r="H313" s="99">
        <v>82294.100000000006</v>
      </c>
      <c r="I313" s="99">
        <v>26.99</v>
      </c>
      <c r="M313" s="98" t="s">
        <v>268</v>
      </c>
      <c r="N313" s="99">
        <v>49867.3</v>
      </c>
      <c r="O313" s="99">
        <v>207030.1</v>
      </c>
      <c r="P313" s="99">
        <v>27983.5</v>
      </c>
      <c r="Q313" s="99">
        <v>725.9</v>
      </c>
      <c r="R313" s="99">
        <v>285606.7</v>
      </c>
      <c r="S313" s="99">
        <v>304900</v>
      </c>
      <c r="T313" s="99">
        <v>19293.3</v>
      </c>
      <c r="U313" s="99">
        <v>6.33</v>
      </c>
      <c r="V313" t="str">
        <f t="shared" si="14"/>
        <v>invalid</v>
      </c>
    </row>
    <row r="314" spans="1:22" ht="54.6" thickBot="1" x14ac:dyDescent="0.35">
      <c r="A314" s="98" t="s">
        <v>269</v>
      </c>
      <c r="B314" s="146">
        <v>58622.400000000001</v>
      </c>
      <c r="C314" s="99">
        <v>200795.2</v>
      </c>
      <c r="D314" s="99">
        <v>58063.9</v>
      </c>
      <c r="E314" s="146">
        <v>0</v>
      </c>
      <c r="F314" s="99">
        <v>317481.5</v>
      </c>
      <c r="G314" s="99">
        <v>426420</v>
      </c>
      <c r="H314" s="99">
        <v>108938.5</v>
      </c>
      <c r="I314" s="99">
        <v>25.55</v>
      </c>
      <c r="M314" s="98" t="s">
        <v>269</v>
      </c>
      <c r="N314" s="99">
        <v>0</v>
      </c>
      <c r="O314" s="99">
        <v>200279.9</v>
      </c>
      <c r="P314" s="99">
        <v>27983.5</v>
      </c>
      <c r="Q314" s="99">
        <v>725.9</v>
      </c>
      <c r="R314" s="99">
        <v>228989.3</v>
      </c>
      <c r="S314" s="99">
        <v>426420</v>
      </c>
      <c r="T314" s="99">
        <v>197430.7</v>
      </c>
      <c r="U314" s="99">
        <v>46.3</v>
      </c>
      <c r="V314" t="str">
        <f t="shared" si="14"/>
        <v>invalid</v>
      </c>
    </row>
    <row r="315" spans="1:22" ht="45.6" thickBot="1" x14ac:dyDescent="0.35">
      <c r="A315" s="98" t="s">
        <v>270</v>
      </c>
      <c r="B315" s="146">
        <v>0</v>
      </c>
      <c r="C315" s="99">
        <v>200795.2</v>
      </c>
      <c r="D315" s="99">
        <v>58063.9</v>
      </c>
      <c r="E315" s="146">
        <v>0</v>
      </c>
      <c r="F315" s="99">
        <v>258859.2</v>
      </c>
      <c r="G315" s="99">
        <v>389394</v>
      </c>
      <c r="H315" s="99">
        <v>130534.8</v>
      </c>
      <c r="I315" s="99">
        <v>33.520000000000003</v>
      </c>
      <c r="M315" s="98" t="s">
        <v>270</v>
      </c>
      <c r="N315" s="99">
        <v>49867.3</v>
      </c>
      <c r="O315" s="99">
        <v>200279.9</v>
      </c>
      <c r="P315" s="99">
        <v>27983.5</v>
      </c>
      <c r="Q315" s="99">
        <v>725.9</v>
      </c>
      <c r="R315" s="99">
        <v>278856.59999999998</v>
      </c>
      <c r="S315" s="99">
        <v>389394</v>
      </c>
      <c r="T315" s="99">
        <v>110537.4</v>
      </c>
      <c r="U315" s="99">
        <v>28.39</v>
      </c>
      <c r="V315" t="str">
        <f t="shared" si="14"/>
        <v>invalid</v>
      </c>
    </row>
    <row r="316" spans="1:22" ht="72.599999999999994" thickBot="1" x14ac:dyDescent="0.35">
      <c r="A316" s="98" t="s">
        <v>271</v>
      </c>
      <c r="B316" s="146">
        <v>58622.400000000001</v>
      </c>
      <c r="C316" s="99">
        <v>200795.2</v>
      </c>
      <c r="D316" s="99">
        <v>21810.7</v>
      </c>
      <c r="E316" s="146">
        <v>9036.2000000000007</v>
      </c>
      <c r="F316" s="99">
        <v>290264.5</v>
      </c>
      <c r="G316" s="99">
        <v>439200</v>
      </c>
      <c r="H316" s="99">
        <v>148935.5</v>
      </c>
      <c r="I316" s="99">
        <v>33.909999999999997</v>
      </c>
      <c r="M316" s="98" t="s">
        <v>271</v>
      </c>
      <c r="N316" s="99">
        <v>0</v>
      </c>
      <c r="O316" s="99">
        <v>207030.1</v>
      </c>
      <c r="P316" s="99">
        <v>27983.5</v>
      </c>
      <c r="Q316" s="99">
        <v>0</v>
      </c>
      <c r="R316" s="99">
        <v>235013.5</v>
      </c>
      <c r="S316" s="99">
        <v>439200</v>
      </c>
      <c r="T316" s="99">
        <v>204186.5</v>
      </c>
      <c r="U316" s="99">
        <v>46.49</v>
      </c>
      <c r="V316" t="str">
        <f t="shared" si="14"/>
        <v>invalid</v>
      </c>
    </row>
    <row r="317" spans="1:22" ht="63.6" thickBot="1" x14ac:dyDescent="0.35">
      <c r="A317" s="98" t="s">
        <v>273</v>
      </c>
      <c r="B317" s="146">
        <v>58622.400000000001</v>
      </c>
      <c r="C317" s="99">
        <v>200795.2</v>
      </c>
      <c r="D317" s="99">
        <v>21810.7</v>
      </c>
      <c r="E317" s="146">
        <v>0</v>
      </c>
      <c r="F317" s="99">
        <v>281228.3</v>
      </c>
      <c r="G317" s="99">
        <v>396444</v>
      </c>
      <c r="H317" s="99">
        <v>115215.7</v>
      </c>
      <c r="I317" s="99">
        <v>29.06</v>
      </c>
      <c r="M317" s="98" t="s">
        <v>273</v>
      </c>
      <c r="N317" s="99">
        <v>0</v>
      </c>
      <c r="O317" s="99">
        <v>207030.1</v>
      </c>
      <c r="P317" s="99">
        <v>27983.5</v>
      </c>
      <c r="Q317" s="99">
        <v>725.9</v>
      </c>
      <c r="R317" s="99">
        <v>235739.5</v>
      </c>
      <c r="S317" s="99">
        <v>396444</v>
      </c>
      <c r="T317" s="99">
        <v>160704.5</v>
      </c>
      <c r="U317" s="99">
        <v>40.54</v>
      </c>
      <c r="V317" t="str">
        <f t="shared" si="14"/>
        <v>invalid</v>
      </c>
    </row>
    <row r="318" spans="1:22" ht="36.6" thickBot="1" x14ac:dyDescent="0.35">
      <c r="A318" s="98" t="s">
        <v>277</v>
      </c>
      <c r="B318" s="146">
        <v>0</v>
      </c>
      <c r="C318" s="99">
        <v>200795.2</v>
      </c>
      <c r="D318" s="99">
        <v>21810.7</v>
      </c>
      <c r="E318" s="146">
        <v>0</v>
      </c>
      <c r="F318" s="99">
        <v>222605.9</v>
      </c>
      <c r="G318" s="99">
        <v>546530</v>
      </c>
      <c r="H318" s="99">
        <v>323924.09999999998</v>
      </c>
      <c r="I318" s="99">
        <v>59.27</v>
      </c>
      <c r="M318" s="98" t="s">
        <v>277</v>
      </c>
      <c r="N318" s="99">
        <v>49867.3</v>
      </c>
      <c r="O318" s="99">
        <v>207030.1</v>
      </c>
      <c r="P318" s="99">
        <v>27983.5</v>
      </c>
      <c r="Q318" s="99">
        <v>725.9</v>
      </c>
      <c r="R318" s="99">
        <v>285606.7</v>
      </c>
      <c r="S318" s="99">
        <v>546530</v>
      </c>
      <c r="T318" s="99">
        <v>260923.3</v>
      </c>
      <c r="U318" s="99">
        <v>47.74</v>
      </c>
      <c r="V318" t="str">
        <f t="shared" si="14"/>
        <v>invalid</v>
      </c>
    </row>
    <row r="319" spans="1:22" ht="15" thickBot="1" x14ac:dyDescent="0.35">
      <c r="B319" s="143" t="str">
        <f>IF(COUNTIF(B270:B318,0)*3&gt;COUNT(B270:B318)*2,"nem használt","felhasznált")</f>
        <v>nem használt</v>
      </c>
      <c r="C319" t="str">
        <f t="shared" ref="C319:E319" si="15">IF(COUNTIF(C270:C318,0)*3&gt;COUNT(C270:C318)*2,"nem használt","felhasznált")</f>
        <v>felhasznált</v>
      </c>
      <c r="D319" t="str">
        <f t="shared" si="15"/>
        <v>felhasznált</v>
      </c>
      <c r="E319" s="143" t="str">
        <f t="shared" si="15"/>
        <v>nem használt</v>
      </c>
    </row>
    <row r="320" spans="1:22" ht="18.600000000000001" thickBot="1" x14ac:dyDescent="0.35">
      <c r="A320" s="98" t="s">
        <v>715</v>
      </c>
      <c r="B320" s="147">
        <v>336597.3</v>
      </c>
      <c r="M320" s="98" t="s">
        <v>715</v>
      </c>
      <c r="N320" s="100">
        <v>285606.8</v>
      </c>
    </row>
    <row r="321" spans="1:14" ht="18.600000000000001" thickBot="1" x14ac:dyDescent="0.35">
      <c r="A321" s="98" t="s">
        <v>883</v>
      </c>
      <c r="B321" s="147">
        <v>0</v>
      </c>
      <c r="M321" s="98" t="s">
        <v>883</v>
      </c>
      <c r="N321" s="100">
        <v>49700</v>
      </c>
    </row>
    <row r="322" spans="1:14" ht="18.600000000000001" thickBot="1" x14ac:dyDescent="0.35">
      <c r="A322" s="98" t="s">
        <v>717</v>
      </c>
      <c r="B322" s="147">
        <v>12050639.300000001</v>
      </c>
      <c r="M322" s="98" t="s">
        <v>717</v>
      </c>
      <c r="N322" s="100">
        <v>10519717.4</v>
      </c>
    </row>
    <row r="323" spans="1:14" ht="18.600000000000001" thickBot="1" x14ac:dyDescent="0.35">
      <c r="A323" s="98" t="s">
        <v>718</v>
      </c>
      <c r="B323" s="147">
        <v>10480938</v>
      </c>
      <c r="M323" s="98" t="s">
        <v>718</v>
      </c>
      <c r="N323" s="100">
        <v>10480938</v>
      </c>
    </row>
    <row r="324" spans="1:14" ht="27.6" thickBot="1" x14ac:dyDescent="0.35">
      <c r="A324" s="98" t="s">
        <v>719</v>
      </c>
      <c r="B324" s="147">
        <v>1569701.3</v>
      </c>
      <c r="M324" s="98" t="s">
        <v>719</v>
      </c>
      <c r="N324" s="100">
        <v>38779.4</v>
      </c>
    </row>
    <row r="325" spans="1:14" ht="27.6" thickBot="1" x14ac:dyDescent="0.35">
      <c r="A325" s="98" t="s">
        <v>720</v>
      </c>
      <c r="B325" s="147"/>
      <c r="M325" s="98" t="s">
        <v>720</v>
      </c>
      <c r="N325" s="100"/>
    </row>
    <row r="326" spans="1:14" ht="27.6" thickBot="1" x14ac:dyDescent="0.35">
      <c r="A326" s="98" t="s">
        <v>721</v>
      </c>
      <c r="B326" s="147"/>
      <c r="M326" s="98" t="s">
        <v>721</v>
      </c>
      <c r="N326" s="100"/>
    </row>
    <row r="327" spans="1:14" ht="18.600000000000001" thickBot="1" x14ac:dyDescent="0.35">
      <c r="A327" s="98" t="s">
        <v>722</v>
      </c>
      <c r="B327" s="147">
        <v>0</v>
      </c>
      <c r="M327" s="98" t="s">
        <v>722</v>
      </c>
      <c r="N327" s="100">
        <v>0</v>
      </c>
    </row>
    <row r="329" spans="1:14" x14ac:dyDescent="0.3">
      <c r="A329" s="101" t="s">
        <v>621</v>
      </c>
      <c r="M329" s="101" t="s">
        <v>621</v>
      </c>
    </row>
    <row r="331" spans="1:14" x14ac:dyDescent="0.3">
      <c r="A331" s="102" t="s">
        <v>984</v>
      </c>
      <c r="M331" s="102" t="s">
        <v>984</v>
      </c>
    </row>
    <row r="332" spans="1:14" x14ac:dyDescent="0.3">
      <c r="A332" s="102" t="s">
        <v>985</v>
      </c>
      <c r="M332" s="102" t="s">
        <v>993</v>
      </c>
    </row>
  </sheetData>
  <conditionalFormatting sqref="B319:E319">
    <cfRule type="containsText" dxfId="7" priority="1" operator="containsText" text="nem használt">
      <formula>NOT(ISERROR(SEARCH("nem használt",B319)))</formula>
    </cfRule>
  </conditionalFormatting>
  <hyperlinks>
    <hyperlink ref="A329" r:id="rId1" display="https://miau.my-x.hu/myx-free/coco/test/279597520210618212424.html" xr:uid="{00000000-0004-0000-0B00-000000000000}"/>
    <hyperlink ref="M329" r:id="rId2" display="https://miau.my-x.hu/myx-free/coco/test/779198420210618212500.html" xr:uid="{00000000-0004-0000-0B00-000001000000}"/>
  </hyperlinks>
  <pageMargins left="0.7" right="0.7" top="0.75" bottom="0.75" header="0.3" footer="0.3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32"/>
  <sheetViews>
    <sheetView topLeftCell="A236" zoomScale="52" workbookViewId="0">
      <selection activeCell="D270" sqref="D270"/>
    </sheetView>
  </sheetViews>
  <sheetFormatPr defaultRowHeight="14.4" x14ac:dyDescent="0.3"/>
  <cols>
    <col min="1" max="1" width="57" bestFit="1" customWidth="1"/>
    <col min="2" max="2" width="9.109375" style="150"/>
  </cols>
  <sheetData>
    <row r="1" spans="1:6" x14ac:dyDescent="0.3">
      <c r="B1" s="150">
        <v>0</v>
      </c>
      <c r="C1" s="143">
        <v>0</v>
      </c>
    </row>
    <row r="2" spans="1:6" x14ac:dyDescent="0.3">
      <c r="A2" t="s">
        <v>0</v>
      </c>
      <c r="B2" s="150" t="s">
        <v>508</v>
      </c>
      <c r="C2" s="143" t="s">
        <v>128</v>
      </c>
      <c r="D2" t="s">
        <v>500</v>
      </c>
      <c r="E2" t="s">
        <v>501</v>
      </c>
      <c r="F2" t="s">
        <v>502</v>
      </c>
    </row>
    <row r="3" spans="1:6" x14ac:dyDescent="0.3">
      <c r="A3" t="s">
        <v>206</v>
      </c>
      <c r="B3" s="150">
        <v>60</v>
      </c>
      <c r="C3" s="143">
        <v>0</v>
      </c>
      <c r="D3">
        <v>45000</v>
      </c>
      <c r="E3">
        <v>73731</v>
      </c>
      <c r="F3">
        <v>59365.5</v>
      </c>
    </row>
    <row r="4" spans="1:6" x14ac:dyDescent="0.3">
      <c r="A4" t="s">
        <v>213</v>
      </c>
      <c r="B4" s="150">
        <v>60</v>
      </c>
      <c r="C4" s="143">
        <v>0</v>
      </c>
      <c r="D4">
        <v>51880</v>
      </c>
      <c r="E4">
        <v>88796</v>
      </c>
      <c r="F4">
        <v>70338</v>
      </c>
    </row>
    <row r="5" spans="1:6" x14ac:dyDescent="0.3">
      <c r="A5" t="s">
        <v>215</v>
      </c>
      <c r="B5" s="150">
        <v>60</v>
      </c>
      <c r="C5" s="143">
        <v>0</v>
      </c>
      <c r="D5">
        <v>54000</v>
      </c>
      <c r="E5">
        <v>83200</v>
      </c>
      <c r="F5">
        <v>68600</v>
      </c>
    </row>
    <row r="6" spans="1:6" x14ac:dyDescent="0.3">
      <c r="A6" t="s">
        <v>217</v>
      </c>
      <c r="B6" s="150">
        <v>60</v>
      </c>
      <c r="C6" s="143">
        <v>0</v>
      </c>
      <c r="D6">
        <v>55500</v>
      </c>
      <c r="E6">
        <v>86400</v>
      </c>
      <c r="F6">
        <v>70950</v>
      </c>
    </row>
    <row r="7" spans="1:6" x14ac:dyDescent="0.3">
      <c r="A7" t="s">
        <v>218</v>
      </c>
      <c r="B7" s="150">
        <v>60</v>
      </c>
      <c r="C7" s="143">
        <v>0</v>
      </c>
      <c r="D7">
        <v>59900</v>
      </c>
      <c r="E7">
        <v>59900</v>
      </c>
      <c r="F7">
        <v>59900</v>
      </c>
    </row>
    <row r="8" spans="1:6" x14ac:dyDescent="0.3">
      <c r="A8" t="s">
        <v>220</v>
      </c>
      <c r="B8" s="150">
        <v>60</v>
      </c>
      <c r="C8" s="143">
        <v>0</v>
      </c>
      <c r="D8">
        <v>70000</v>
      </c>
      <c r="E8">
        <v>103600</v>
      </c>
      <c r="F8">
        <v>86800</v>
      </c>
    </row>
    <row r="9" spans="1:6" x14ac:dyDescent="0.3">
      <c r="A9" t="s">
        <v>221</v>
      </c>
      <c r="B9" s="150">
        <v>60</v>
      </c>
      <c r="C9" s="143">
        <v>0</v>
      </c>
      <c r="D9">
        <v>69880</v>
      </c>
      <c r="E9">
        <v>119229</v>
      </c>
      <c r="F9">
        <v>94554.5</v>
      </c>
    </row>
    <row r="10" spans="1:6" x14ac:dyDescent="0.3">
      <c r="A10" t="s">
        <v>222</v>
      </c>
      <c r="B10" s="150">
        <v>60</v>
      </c>
      <c r="C10" s="143">
        <v>0</v>
      </c>
      <c r="D10">
        <v>69990</v>
      </c>
      <c r="E10">
        <v>88999</v>
      </c>
      <c r="F10">
        <v>79494.5</v>
      </c>
    </row>
    <row r="11" spans="1:6" x14ac:dyDescent="0.3">
      <c r="A11" t="s">
        <v>223</v>
      </c>
      <c r="B11" s="150">
        <v>60</v>
      </c>
      <c r="C11" s="143">
        <v>0</v>
      </c>
      <c r="D11">
        <v>66800</v>
      </c>
      <c r="E11">
        <v>106800</v>
      </c>
      <c r="F11">
        <v>86800</v>
      </c>
    </row>
    <row r="12" spans="1:6" x14ac:dyDescent="0.3">
      <c r="A12" t="s">
        <v>224</v>
      </c>
      <c r="B12" s="150">
        <v>60</v>
      </c>
      <c r="C12" s="143">
        <v>0</v>
      </c>
      <c r="D12">
        <v>68000</v>
      </c>
      <c r="E12">
        <v>104999</v>
      </c>
      <c r="F12">
        <v>86499.5</v>
      </c>
    </row>
    <row r="13" spans="1:6" x14ac:dyDescent="0.3">
      <c r="A13" t="s">
        <v>226</v>
      </c>
      <c r="B13" s="150">
        <v>60</v>
      </c>
      <c r="C13" s="143">
        <v>0</v>
      </c>
      <c r="D13">
        <v>67800</v>
      </c>
      <c r="E13">
        <v>108300</v>
      </c>
      <c r="F13">
        <v>88050</v>
      </c>
    </row>
    <row r="14" spans="1:6" x14ac:dyDescent="0.3">
      <c r="A14" t="s">
        <v>228</v>
      </c>
      <c r="B14" s="150">
        <v>60</v>
      </c>
      <c r="C14" s="143">
        <v>0</v>
      </c>
      <c r="D14">
        <v>82000</v>
      </c>
      <c r="E14">
        <v>150590</v>
      </c>
      <c r="F14">
        <v>116295</v>
      </c>
    </row>
    <row r="15" spans="1:6" x14ac:dyDescent="0.3">
      <c r="A15" t="s">
        <v>229</v>
      </c>
      <c r="B15" s="150">
        <v>60</v>
      </c>
      <c r="C15" s="143">
        <v>0</v>
      </c>
      <c r="D15">
        <v>88900</v>
      </c>
      <c r="E15">
        <v>137630</v>
      </c>
      <c r="F15">
        <v>113265</v>
      </c>
    </row>
    <row r="16" spans="1:6" x14ac:dyDescent="0.3">
      <c r="A16" t="s">
        <v>230</v>
      </c>
      <c r="B16" s="150">
        <v>60</v>
      </c>
      <c r="C16" s="143">
        <v>1</v>
      </c>
      <c r="D16">
        <v>94000</v>
      </c>
      <c r="E16">
        <v>128790</v>
      </c>
      <c r="F16">
        <v>111395</v>
      </c>
    </row>
    <row r="17" spans="1:6" x14ac:dyDescent="0.3">
      <c r="A17" t="s">
        <v>231</v>
      </c>
      <c r="B17" s="150">
        <v>60</v>
      </c>
      <c r="C17" s="143">
        <v>0</v>
      </c>
      <c r="D17">
        <v>97000</v>
      </c>
      <c r="E17">
        <v>136600</v>
      </c>
      <c r="F17">
        <v>116800</v>
      </c>
    </row>
    <row r="18" spans="1:6" x14ac:dyDescent="0.3">
      <c r="A18" t="s">
        <v>232</v>
      </c>
      <c r="B18" s="150">
        <v>60</v>
      </c>
      <c r="C18" s="143">
        <v>0</v>
      </c>
      <c r="D18">
        <v>93300</v>
      </c>
      <c r="E18">
        <v>138200</v>
      </c>
      <c r="F18">
        <v>115750</v>
      </c>
    </row>
    <row r="19" spans="1:6" x14ac:dyDescent="0.3">
      <c r="A19" t="s">
        <v>233</v>
      </c>
      <c r="B19" s="150">
        <v>60</v>
      </c>
      <c r="C19" s="143">
        <v>1</v>
      </c>
      <c r="D19">
        <v>101240</v>
      </c>
      <c r="E19">
        <v>119980</v>
      </c>
      <c r="F19">
        <v>110610</v>
      </c>
    </row>
    <row r="20" spans="1:6" x14ac:dyDescent="0.3">
      <c r="A20" t="s">
        <v>234</v>
      </c>
      <c r="B20" s="150">
        <v>60</v>
      </c>
      <c r="C20" s="143">
        <v>0</v>
      </c>
      <c r="D20">
        <v>106990</v>
      </c>
      <c r="E20">
        <v>187733</v>
      </c>
      <c r="F20">
        <v>147361.5</v>
      </c>
    </row>
    <row r="21" spans="1:6" x14ac:dyDescent="0.3">
      <c r="A21" t="s">
        <v>235</v>
      </c>
      <c r="B21" s="150">
        <v>60</v>
      </c>
      <c r="C21" s="143">
        <v>1</v>
      </c>
      <c r="D21">
        <v>92200</v>
      </c>
      <c r="E21">
        <v>209900</v>
      </c>
      <c r="F21">
        <v>151050</v>
      </c>
    </row>
    <row r="22" spans="1:6" x14ac:dyDescent="0.3">
      <c r="A22" t="s">
        <v>236</v>
      </c>
      <c r="B22" s="150">
        <v>60</v>
      </c>
      <c r="C22" s="143">
        <v>0</v>
      </c>
      <c r="D22">
        <v>108900</v>
      </c>
      <c r="E22">
        <v>127039</v>
      </c>
      <c r="F22">
        <v>117969.5</v>
      </c>
    </row>
    <row r="23" spans="1:6" x14ac:dyDescent="0.3">
      <c r="A23" t="s">
        <v>237</v>
      </c>
      <c r="B23" s="150">
        <v>60</v>
      </c>
      <c r="C23" s="143">
        <v>0</v>
      </c>
      <c r="D23">
        <v>109000</v>
      </c>
      <c r="E23">
        <v>197800</v>
      </c>
      <c r="F23">
        <v>153400</v>
      </c>
    </row>
    <row r="24" spans="1:6" x14ac:dyDescent="0.3">
      <c r="A24" t="s">
        <v>239</v>
      </c>
      <c r="B24" s="150">
        <v>60</v>
      </c>
      <c r="C24" s="143">
        <v>0</v>
      </c>
      <c r="D24">
        <v>138000</v>
      </c>
      <c r="E24">
        <v>201987</v>
      </c>
      <c r="F24">
        <v>169993.5</v>
      </c>
    </row>
    <row r="25" spans="1:6" x14ac:dyDescent="0.3">
      <c r="A25" t="s">
        <v>240</v>
      </c>
      <c r="B25" s="150">
        <v>60</v>
      </c>
      <c r="C25" s="143">
        <v>0</v>
      </c>
      <c r="D25">
        <v>146790</v>
      </c>
      <c r="E25">
        <v>146790</v>
      </c>
      <c r="F25">
        <v>146790</v>
      </c>
    </row>
    <row r="26" spans="1:6" x14ac:dyDescent="0.3">
      <c r="A26" t="s">
        <v>241</v>
      </c>
      <c r="B26" s="150">
        <v>60</v>
      </c>
      <c r="C26" s="143">
        <v>0</v>
      </c>
      <c r="D26">
        <v>148890</v>
      </c>
      <c r="E26">
        <v>229990</v>
      </c>
      <c r="F26">
        <v>189440</v>
      </c>
    </row>
    <row r="27" spans="1:6" x14ac:dyDescent="0.3">
      <c r="A27" t="s">
        <v>242</v>
      </c>
      <c r="B27" s="150">
        <v>120</v>
      </c>
      <c r="C27" s="143">
        <v>0</v>
      </c>
      <c r="D27">
        <v>157500</v>
      </c>
      <c r="E27">
        <v>280350</v>
      </c>
      <c r="F27">
        <v>218925</v>
      </c>
    </row>
    <row r="28" spans="1:6" x14ac:dyDescent="0.3">
      <c r="A28" t="s">
        <v>243</v>
      </c>
      <c r="B28" s="150">
        <v>60</v>
      </c>
      <c r="C28" s="143">
        <v>0</v>
      </c>
      <c r="D28">
        <v>163900</v>
      </c>
      <c r="E28">
        <v>252800</v>
      </c>
      <c r="F28">
        <v>208350</v>
      </c>
    </row>
    <row r="29" spans="1:6" x14ac:dyDescent="0.3">
      <c r="A29" t="s">
        <v>244</v>
      </c>
      <c r="B29" s="150">
        <v>60</v>
      </c>
      <c r="C29" s="143">
        <v>0</v>
      </c>
      <c r="D29">
        <v>169090</v>
      </c>
      <c r="E29">
        <v>274800</v>
      </c>
      <c r="F29">
        <v>221945</v>
      </c>
    </row>
    <row r="30" spans="1:6" x14ac:dyDescent="0.3">
      <c r="A30" t="s">
        <v>245</v>
      </c>
      <c r="B30" s="150">
        <v>60</v>
      </c>
      <c r="C30" s="143">
        <v>0</v>
      </c>
      <c r="D30">
        <v>179990</v>
      </c>
      <c r="E30">
        <v>318989</v>
      </c>
      <c r="F30">
        <v>249489.5</v>
      </c>
    </row>
    <row r="31" spans="1:6" x14ac:dyDescent="0.3">
      <c r="A31" t="s">
        <v>247</v>
      </c>
      <c r="B31" s="150">
        <v>120</v>
      </c>
      <c r="C31" s="143">
        <v>0</v>
      </c>
      <c r="D31">
        <v>181700</v>
      </c>
      <c r="E31">
        <v>310590</v>
      </c>
      <c r="F31">
        <v>246145</v>
      </c>
    </row>
    <row r="32" spans="1:6" x14ac:dyDescent="0.3">
      <c r="A32" t="s">
        <v>248</v>
      </c>
      <c r="B32" s="150">
        <v>60</v>
      </c>
      <c r="C32" s="143">
        <v>0</v>
      </c>
      <c r="D32">
        <v>192000</v>
      </c>
      <c r="E32">
        <v>324614</v>
      </c>
      <c r="F32">
        <v>258307</v>
      </c>
    </row>
    <row r="33" spans="1:6" x14ac:dyDescent="0.3">
      <c r="A33" t="s">
        <v>249</v>
      </c>
      <c r="B33" s="150">
        <v>120</v>
      </c>
      <c r="C33" s="143">
        <v>0</v>
      </c>
      <c r="D33">
        <v>234990</v>
      </c>
      <c r="E33">
        <v>234990</v>
      </c>
      <c r="F33">
        <v>234990</v>
      </c>
    </row>
    <row r="34" spans="1:6" x14ac:dyDescent="0.3">
      <c r="A34" t="s">
        <v>250</v>
      </c>
      <c r="B34" s="150">
        <v>60</v>
      </c>
      <c r="C34" s="143">
        <v>0</v>
      </c>
      <c r="D34">
        <v>237340</v>
      </c>
      <c r="E34">
        <v>292000</v>
      </c>
      <c r="F34">
        <v>264670</v>
      </c>
    </row>
    <row r="35" spans="1:6" x14ac:dyDescent="0.3">
      <c r="A35" t="s">
        <v>251</v>
      </c>
      <c r="B35" s="150">
        <v>120</v>
      </c>
      <c r="C35" s="143">
        <v>1</v>
      </c>
      <c r="D35">
        <v>192200</v>
      </c>
      <c r="E35">
        <v>299974</v>
      </c>
      <c r="F35">
        <v>246087</v>
      </c>
    </row>
    <row r="36" spans="1:6" x14ac:dyDescent="0.3">
      <c r="A36" t="s">
        <v>253</v>
      </c>
      <c r="B36" s="150">
        <v>120</v>
      </c>
      <c r="C36" s="143">
        <v>0</v>
      </c>
      <c r="D36">
        <v>227500</v>
      </c>
      <c r="E36">
        <v>362700</v>
      </c>
      <c r="F36">
        <v>295100</v>
      </c>
    </row>
    <row r="37" spans="1:6" x14ac:dyDescent="0.3">
      <c r="A37" t="s">
        <v>254</v>
      </c>
      <c r="B37" s="150">
        <v>120</v>
      </c>
      <c r="C37" s="143">
        <v>0</v>
      </c>
      <c r="D37">
        <v>238000</v>
      </c>
      <c r="E37">
        <v>400408</v>
      </c>
      <c r="F37">
        <v>319204</v>
      </c>
    </row>
    <row r="38" spans="1:6" x14ac:dyDescent="0.3">
      <c r="A38" t="s">
        <v>255</v>
      </c>
      <c r="B38" s="150">
        <v>120</v>
      </c>
      <c r="C38" s="143">
        <v>1</v>
      </c>
      <c r="D38">
        <v>236000</v>
      </c>
      <c r="E38">
        <v>369000</v>
      </c>
      <c r="F38">
        <v>302500</v>
      </c>
    </row>
    <row r="39" spans="1:6" x14ac:dyDescent="0.3">
      <c r="A39" t="s">
        <v>256</v>
      </c>
      <c r="B39" s="150">
        <v>120</v>
      </c>
      <c r="C39" s="143">
        <v>1</v>
      </c>
      <c r="D39">
        <v>237990</v>
      </c>
      <c r="E39">
        <v>259990</v>
      </c>
      <c r="F39">
        <v>248990</v>
      </c>
    </row>
    <row r="40" spans="1:6" x14ac:dyDescent="0.3">
      <c r="A40" t="s">
        <v>258</v>
      </c>
      <c r="B40" s="150">
        <v>60</v>
      </c>
      <c r="C40" s="143">
        <v>0</v>
      </c>
      <c r="D40">
        <v>249890</v>
      </c>
      <c r="E40">
        <v>408190</v>
      </c>
      <c r="F40">
        <v>329040</v>
      </c>
    </row>
    <row r="41" spans="1:6" x14ac:dyDescent="0.3">
      <c r="A41" t="s">
        <v>259</v>
      </c>
      <c r="B41" s="150">
        <v>60</v>
      </c>
      <c r="C41" s="143">
        <v>0</v>
      </c>
      <c r="D41">
        <v>247800</v>
      </c>
      <c r="E41">
        <v>425840</v>
      </c>
      <c r="F41">
        <v>336820</v>
      </c>
    </row>
    <row r="42" spans="1:6" x14ac:dyDescent="0.3">
      <c r="A42" t="s">
        <v>260</v>
      </c>
      <c r="B42" s="150">
        <v>60</v>
      </c>
      <c r="C42" s="143">
        <v>0</v>
      </c>
      <c r="D42">
        <v>249990</v>
      </c>
      <c r="E42">
        <v>463900</v>
      </c>
      <c r="F42">
        <v>356945</v>
      </c>
    </row>
    <row r="43" spans="1:6" x14ac:dyDescent="0.3">
      <c r="A43" t="s">
        <v>261</v>
      </c>
      <c r="B43" s="150">
        <v>120</v>
      </c>
      <c r="C43" s="143">
        <v>1</v>
      </c>
      <c r="D43">
        <v>244400</v>
      </c>
      <c r="E43">
        <v>439990</v>
      </c>
      <c r="F43">
        <v>342195</v>
      </c>
    </row>
    <row r="44" spans="1:6" x14ac:dyDescent="0.3">
      <c r="A44" t="s">
        <v>264</v>
      </c>
      <c r="B44" s="150">
        <v>120</v>
      </c>
      <c r="C44" s="143">
        <v>1</v>
      </c>
      <c r="D44">
        <v>274490</v>
      </c>
      <c r="E44">
        <v>575270</v>
      </c>
      <c r="F44">
        <v>424880</v>
      </c>
    </row>
    <row r="45" spans="1:6" x14ac:dyDescent="0.3">
      <c r="A45" t="s">
        <v>267</v>
      </c>
      <c r="B45" s="150">
        <v>60</v>
      </c>
      <c r="C45" s="143">
        <v>0</v>
      </c>
      <c r="D45">
        <v>210000</v>
      </c>
      <c r="E45">
        <v>314000</v>
      </c>
      <c r="F45">
        <v>262000</v>
      </c>
    </row>
    <row r="46" spans="1:6" x14ac:dyDescent="0.3">
      <c r="A46" t="s">
        <v>268</v>
      </c>
      <c r="B46" s="150">
        <v>60</v>
      </c>
      <c r="C46" s="143">
        <v>0</v>
      </c>
      <c r="D46">
        <v>304900</v>
      </c>
      <c r="E46">
        <v>304900</v>
      </c>
      <c r="F46">
        <v>304900</v>
      </c>
    </row>
    <row r="47" spans="1:6" x14ac:dyDescent="0.3">
      <c r="A47" t="s">
        <v>269</v>
      </c>
      <c r="B47" s="150">
        <v>120</v>
      </c>
      <c r="C47" s="143">
        <v>0</v>
      </c>
      <c r="D47">
        <v>330990</v>
      </c>
      <c r="E47">
        <v>521850</v>
      </c>
      <c r="F47">
        <v>426420</v>
      </c>
    </row>
    <row r="48" spans="1:6" x14ac:dyDescent="0.3">
      <c r="A48" t="s">
        <v>270</v>
      </c>
      <c r="B48" s="150">
        <v>60</v>
      </c>
      <c r="C48" s="143">
        <v>0</v>
      </c>
      <c r="D48">
        <v>328799</v>
      </c>
      <c r="E48">
        <v>449990</v>
      </c>
      <c r="F48">
        <v>389394.5</v>
      </c>
    </row>
    <row r="49" spans="1:9" x14ac:dyDescent="0.3">
      <c r="A49" t="s">
        <v>271</v>
      </c>
      <c r="B49" s="150">
        <v>120</v>
      </c>
      <c r="C49" s="143">
        <v>1</v>
      </c>
      <c r="D49">
        <v>327500</v>
      </c>
      <c r="E49">
        <v>550900</v>
      </c>
      <c r="F49">
        <v>439200</v>
      </c>
    </row>
    <row r="50" spans="1:9" x14ac:dyDescent="0.3">
      <c r="A50" t="s">
        <v>273</v>
      </c>
      <c r="B50" s="150">
        <v>120</v>
      </c>
      <c r="C50" s="143">
        <v>0</v>
      </c>
      <c r="D50">
        <v>379989</v>
      </c>
      <c r="E50">
        <v>412900</v>
      </c>
      <c r="F50">
        <v>396444.5</v>
      </c>
    </row>
    <row r="51" spans="1:9" x14ac:dyDescent="0.3">
      <c r="A51" t="s">
        <v>277</v>
      </c>
      <c r="B51" s="150">
        <v>60</v>
      </c>
      <c r="C51" s="143">
        <v>0</v>
      </c>
      <c r="D51">
        <v>499990</v>
      </c>
      <c r="E51">
        <v>593070</v>
      </c>
      <c r="F51">
        <v>546530</v>
      </c>
    </row>
    <row r="52" spans="1:9" x14ac:dyDescent="0.3">
      <c r="C52" s="143"/>
    </row>
    <row r="53" spans="1:9" x14ac:dyDescent="0.3">
      <c r="C53" s="143"/>
      <c r="E53" t="s">
        <v>546</v>
      </c>
    </row>
    <row r="54" spans="1:9" x14ac:dyDescent="0.3">
      <c r="B54" s="150" t="s">
        <v>508</v>
      </c>
      <c r="C54" s="143" t="s">
        <v>128</v>
      </c>
      <c r="D54" s="116" t="s">
        <v>909</v>
      </c>
      <c r="E54" t="s">
        <v>502</v>
      </c>
    </row>
    <row r="55" spans="1:9" x14ac:dyDescent="0.3">
      <c r="A55" t="s">
        <v>206</v>
      </c>
      <c r="B55" s="150">
        <f t="shared" ref="B55:C70" si="0">RANK(B3,B$3:B$51,B$1)</f>
        <v>14</v>
      </c>
      <c r="C55" s="143">
        <f t="shared" si="0"/>
        <v>10</v>
      </c>
      <c r="D55" s="116">
        <f>INT(E55)</f>
        <v>59365</v>
      </c>
      <c r="E55">
        <v>59365.5</v>
      </c>
      <c r="G55">
        <f t="shared" ref="G55:G86" si="1">50-B55</f>
        <v>36</v>
      </c>
      <c r="H55">
        <f t="shared" ref="H55:H86" si="2">50-C55</f>
        <v>40</v>
      </c>
      <c r="I55">
        <f>D55</f>
        <v>59365</v>
      </c>
    </row>
    <row r="56" spans="1:9" x14ac:dyDescent="0.3">
      <c r="A56" t="s">
        <v>213</v>
      </c>
      <c r="B56" s="150">
        <f t="shared" si="0"/>
        <v>14</v>
      </c>
      <c r="C56" s="143">
        <f t="shared" si="0"/>
        <v>10</v>
      </c>
      <c r="D56" s="116">
        <f t="shared" ref="D56:D103" si="3">INT(E56)</f>
        <v>70338</v>
      </c>
      <c r="E56">
        <v>70338</v>
      </c>
      <c r="G56">
        <f t="shared" si="1"/>
        <v>36</v>
      </c>
      <c r="H56">
        <f t="shared" si="2"/>
        <v>40</v>
      </c>
      <c r="I56">
        <f t="shared" ref="I56:I103" si="4">D56</f>
        <v>70338</v>
      </c>
    </row>
    <row r="57" spans="1:9" x14ac:dyDescent="0.3">
      <c r="A57" t="s">
        <v>215</v>
      </c>
      <c r="B57" s="150">
        <f t="shared" si="0"/>
        <v>14</v>
      </c>
      <c r="C57" s="143">
        <f t="shared" si="0"/>
        <v>10</v>
      </c>
      <c r="D57" s="116">
        <f t="shared" si="3"/>
        <v>68600</v>
      </c>
      <c r="E57">
        <v>68600</v>
      </c>
      <c r="G57">
        <f t="shared" si="1"/>
        <v>36</v>
      </c>
      <c r="H57">
        <f t="shared" si="2"/>
        <v>40</v>
      </c>
      <c r="I57">
        <f t="shared" si="4"/>
        <v>68600</v>
      </c>
    </row>
    <row r="58" spans="1:9" x14ac:dyDescent="0.3">
      <c r="A58" t="s">
        <v>217</v>
      </c>
      <c r="B58" s="150">
        <f t="shared" si="0"/>
        <v>14</v>
      </c>
      <c r="C58" s="143">
        <f t="shared" si="0"/>
        <v>10</v>
      </c>
      <c r="D58" s="116">
        <f t="shared" si="3"/>
        <v>70950</v>
      </c>
      <c r="E58">
        <v>70950</v>
      </c>
      <c r="G58">
        <f t="shared" si="1"/>
        <v>36</v>
      </c>
      <c r="H58">
        <f t="shared" si="2"/>
        <v>40</v>
      </c>
      <c r="I58">
        <f t="shared" si="4"/>
        <v>70950</v>
      </c>
    </row>
    <row r="59" spans="1:9" x14ac:dyDescent="0.3">
      <c r="A59" t="s">
        <v>218</v>
      </c>
      <c r="B59" s="150">
        <f t="shared" si="0"/>
        <v>14</v>
      </c>
      <c r="C59" s="143">
        <f t="shared" si="0"/>
        <v>10</v>
      </c>
      <c r="D59" s="116">
        <f t="shared" si="3"/>
        <v>59900</v>
      </c>
      <c r="E59">
        <v>59900</v>
      </c>
      <c r="G59">
        <f t="shared" si="1"/>
        <v>36</v>
      </c>
      <c r="H59">
        <f t="shared" si="2"/>
        <v>40</v>
      </c>
      <c r="I59">
        <f t="shared" si="4"/>
        <v>59900</v>
      </c>
    </row>
    <row r="60" spans="1:9" x14ac:dyDescent="0.3">
      <c r="A60" t="s">
        <v>220</v>
      </c>
      <c r="B60" s="150">
        <f t="shared" si="0"/>
        <v>14</v>
      </c>
      <c r="C60" s="143">
        <f t="shared" si="0"/>
        <v>10</v>
      </c>
      <c r="D60" s="116">
        <f t="shared" si="3"/>
        <v>86800</v>
      </c>
      <c r="E60">
        <v>86800</v>
      </c>
      <c r="G60">
        <f t="shared" si="1"/>
        <v>36</v>
      </c>
      <c r="H60">
        <f t="shared" si="2"/>
        <v>40</v>
      </c>
      <c r="I60">
        <f t="shared" si="4"/>
        <v>86800</v>
      </c>
    </row>
    <row r="61" spans="1:9" x14ac:dyDescent="0.3">
      <c r="A61" t="s">
        <v>221</v>
      </c>
      <c r="B61" s="150">
        <f t="shared" si="0"/>
        <v>14</v>
      </c>
      <c r="C61" s="143">
        <f t="shared" si="0"/>
        <v>10</v>
      </c>
      <c r="D61" s="116">
        <f t="shared" si="3"/>
        <v>94554</v>
      </c>
      <c r="E61">
        <v>94554.5</v>
      </c>
      <c r="G61">
        <f t="shared" si="1"/>
        <v>36</v>
      </c>
      <c r="H61">
        <f t="shared" si="2"/>
        <v>40</v>
      </c>
      <c r="I61">
        <f t="shared" si="4"/>
        <v>94554</v>
      </c>
    </row>
    <row r="62" spans="1:9" x14ac:dyDescent="0.3">
      <c r="A62" t="s">
        <v>222</v>
      </c>
      <c r="B62" s="150">
        <f t="shared" si="0"/>
        <v>14</v>
      </c>
      <c r="C62" s="143">
        <f t="shared" si="0"/>
        <v>10</v>
      </c>
      <c r="D62" s="116">
        <f t="shared" si="3"/>
        <v>79494</v>
      </c>
      <c r="E62">
        <v>79494.5</v>
      </c>
      <c r="G62">
        <f t="shared" si="1"/>
        <v>36</v>
      </c>
      <c r="H62">
        <f t="shared" si="2"/>
        <v>40</v>
      </c>
      <c r="I62">
        <f t="shared" si="4"/>
        <v>79494</v>
      </c>
    </row>
    <row r="63" spans="1:9" x14ac:dyDescent="0.3">
      <c r="A63" t="s">
        <v>223</v>
      </c>
      <c r="B63" s="150">
        <f t="shared" si="0"/>
        <v>14</v>
      </c>
      <c r="C63" s="143">
        <f t="shared" si="0"/>
        <v>10</v>
      </c>
      <c r="D63" s="116">
        <f t="shared" si="3"/>
        <v>86800</v>
      </c>
      <c r="E63">
        <v>86800</v>
      </c>
      <c r="G63">
        <f t="shared" si="1"/>
        <v>36</v>
      </c>
      <c r="H63">
        <f t="shared" si="2"/>
        <v>40</v>
      </c>
      <c r="I63">
        <f t="shared" si="4"/>
        <v>86800</v>
      </c>
    </row>
    <row r="64" spans="1:9" x14ac:dyDescent="0.3">
      <c r="A64" t="s">
        <v>224</v>
      </c>
      <c r="B64" s="150">
        <f t="shared" si="0"/>
        <v>14</v>
      </c>
      <c r="C64" s="143">
        <f t="shared" si="0"/>
        <v>10</v>
      </c>
      <c r="D64" s="116">
        <f t="shared" si="3"/>
        <v>86499</v>
      </c>
      <c r="E64">
        <v>86499.5</v>
      </c>
      <c r="G64">
        <f t="shared" si="1"/>
        <v>36</v>
      </c>
      <c r="H64">
        <f t="shared" si="2"/>
        <v>40</v>
      </c>
      <c r="I64">
        <f t="shared" si="4"/>
        <v>86499</v>
      </c>
    </row>
    <row r="65" spans="1:9" x14ac:dyDescent="0.3">
      <c r="A65" t="s">
        <v>226</v>
      </c>
      <c r="B65" s="150">
        <f t="shared" si="0"/>
        <v>14</v>
      </c>
      <c r="C65" s="143">
        <f t="shared" si="0"/>
        <v>10</v>
      </c>
      <c r="D65" s="116">
        <f t="shared" si="3"/>
        <v>88050</v>
      </c>
      <c r="E65">
        <v>88050</v>
      </c>
      <c r="G65">
        <f t="shared" si="1"/>
        <v>36</v>
      </c>
      <c r="H65">
        <f t="shared" si="2"/>
        <v>40</v>
      </c>
      <c r="I65">
        <f t="shared" si="4"/>
        <v>88050</v>
      </c>
    </row>
    <row r="66" spans="1:9" x14ac:dyDescent="0.3">
      <c r="A66" t="s">
        <v>228</v>
      </c>
      <c r="B66" s="150">
        <f t="shared" si="0"/>
        <v>14</v>
      </c>
      <c r="C66" s="143">
        <f t="shared" si="0"/>
        <v>10</v>
      </c>
      <c r="D66" s="116">
        <f t="shared" si="3"/>
        <v>116295</v>
      </c>
      <c r="E66">
        <v>116295</v>
      </c>
      <c r="G66">
        <f t="shared" si="1"/>
        <v>36</v>
      </c>
      <c r="H66">
        <f t="shared" si="2"/>
        <v>40</v>
      </c>
      <c r="I66">
        <f t="shared" si="4"/>
        <v>116295</v>
      </c>
    </row>
    <row r="67" spans="1:9" x14ac:dyDescent="0.3">
      <c r="A67" t="s">
        <v>229</v>
      </c>
      <c r="B67" s="150">
        <f t="shared" si="0"/>
        <v>14</v>
      </c>
      <c r="C67" s="143">
        <f t="shared" si="0"/>
        <v>10</v>
      </c>
      <c r="D67" s="116">
        <f t="shared" si="3"/>
        <v>113265</v>
      </c>
      <c r="E67">
        <v>113265</v>
      </c>
      <c r="G67">
        <f t="shared" si="1"/>
        <v>36</v>
      </c>
      <c r="H67">
        <f t="shared" si="2"/>
        <v>40</v>
      </c>
      <c r="I67">
        <f t="shared" si="4"/>
        <v>113265</v>
      </c>
    </row>
    <row r="68" spans="1:9" x14ac:dyDescent="0.3">
      <c r="A68" t="s">
        <v>230</v>
      </c>
      <c r="B68" s="150">
        <f t="shared" si="0"/>
        <v>14</v>
      </c>
      <c r="C68" s="143">
        <f t="shared" si="0"/>
        <v>1</v>
      </c>
      <c r="D68" s="116">
        <f t="shared" si="3"/>
        <v>111395</v>
      </c>
      <c r="E68">
        <v>111395</v>
      </c>
      <c r="G68">
        <f t="shared" si="1"/>
        <v>36</v>
      </c>
      <c r="H68">
        <f t="shared" si="2"/>
        <v>49</v>
      </c>
      <c r="I68">
        <f t="shared" si="4"/>
        <v>111395</v>
      </c>
    </row>
    <row r="69" spans="1:9" x14ac:dyDescent="0.3">
      <c r="A69" t="s">
        <v>231</v>
      </c>
      <c r="B69" s="150">
        <f t="shared" si="0"/>
        <v>14</v>
      </c>
      <c r="C69" s="143">
        <f t="shared" si="0"/>
        <v>10</v>
      </c>
      <c r="D69" s="116">
        <f t="shared" si="3"/>
        <v>116800</v>
      </c>
      <c r="E69">
        <v>116800</v>
      </c>
      <c r="G69">
        <f t="shared" si="1"/>
        <v>36</v>
      </c>
      <c r="H69">
        <f t="shared" si="2"/>
        <v>40</v>
      </c>
      <c r="I69">
        <f t="shared" si="4"/>
        <v>116800</v>
      </c>
    </row>
    <row r="70" spans="1:9" x14ac:dyDescent="0.3">
      <c r="A70" t="s">
        <v>232</v>
      </c>
      <c r="B70" s="150">
        <f t="shared" si="0"/>
        <v>14</v>
      </c>
      <c r="C70" s="143">
        <f t="shared" si="0"/>
        <v>10</v>
      </c>
      <c r="D70" s="116">
        <f t="shared" si="3"/>
        <v>115750</v>
      </c>
      <c r="E70">
        <v>115750</v>
      </c>
      <c r="G70">
        <f t="shared" si="1"/>
        <v>36</v>
      </c>
      <c r="H70">
        <f t="shared" si="2"/>
        <v>40</v>
      </c>
      <c r="I70">
        <f t="shared" si="4"/>
        <v>115750</v>
      </c>
    </row>
    <row r="71" spans="1:9" x14ac:dyDescent="0.3">
      <c r="A71" t="s">
        <v>233</v>
      </c>
      <c r="B71" s="150">
        <f t="shared" ref="B71:C86" si="5">RANK(B19,B$3:B$51,B$1)</f>
        <v>14</v>
      </c>
      <c r="C71" s="143">
        <f t="shared" si="5"/>
        <v>1</v>
      </c>
      <c r="D71" s="116">
        <f t="shared" si="3"/>
        <v>110610</v>
      </c>
      <c r="E71">
        <v>110610</v>
      </c>
      <c r="G71">
        <f t="shared" si="1"/>
        <v>36</v>
      </c>
      <c r="H71">
        <f t="shared" si="2"/>
        <v>49</v>
      </c>
      <c r="I71">
        <f t="shared" si="4"/>
        <v>110610</v>
      </c>
    </row>
    <row r="72" spans="1:9" x14ac:dyDescent="0.3">
      <c r="A72" t="s">
        <v>234</v>
      </c>
      <c r="B72" s="150">
        <f t="shared" si="5"/>
        <v>14</v>
      </c>
      <c r="C72" s="143">
        <f t="shared" si="5"/>
        <v>10</v>
      </c>
      <c r="D72" s="116">
        <f t="shared" si="3"/>
        <v>147361</v>
      </c>
      <c r="E72">
        <v>147361.5</v>
      </c>
      <c r="G72">
        <f t="shared" si="1"/>
        <v>36</v>
      </c>
      <c r="H72">
        <f t="shared" si="2"/>
        <v>40</v>
      </c>
      <c r="I72">
        <f t="shared" si="4"/>
        <v>147361</v>
      </c>
    </row>
    <row r="73" spans="1:9" x14ac:dyDescent="0.3">
      <c r="A73" t="s">
        <v>235</v>
      </c>
      <c r="B73" s="150">
        <f t="shared" si="5"/>
        <v>14</v>
      </c>
      <c r="C73" s="143">
        <f t="shared" si="5"/>
        <v>1</v>
      </c>
      <c r="D73" s="116">
        <f t="shared" si="3"/>
        <v>151050</v>
      </c>
      <c r="E73">
        <v>151050</v>
      </c>
      <c r="G73">
        <f t="shared" si="1"/>
        <v>36</v>
      </c>
      <c r="H73">
        <f t="shared" si="2"/>
        <v>49</v>
      </c>
      <c r="I73">
        <f t="shared" si="4"/>
        <v>151050</v>
      </c>
    </row>
    <row r="74" spans="1:9" x14ac:dyDescent="0.3">
      <c r="A74" t="s">
        <v>236</v>
      </c>
      <c r="B74" s="150">
        <f t="shared" si="5"/>
        <v>14</v>
      </c>
      <c r="C74" s="143">
        <f t="shared" si="5"/>
        <v>10</v>
      </c>
      <c r="D74" s="116">
        <f t="shared" si="3"/>
        <v>117969</v>
      </c>
      <c r="E74">
        <v>117969.5</v>
      </c>
      <c r="G74">
        <f t="shared" si="1"/>
        <v>36</v>
      </c>
      <c r="H74">
        <f t="shared" si="2"/>
        <v>40</v>
      </c>
      <c r="I74">
        <f t="shared" si="4"/>
        <v>117969</v>
      </c>
    </row>
    <row r="75" spans="1:9" x14ac:dyDescent="0.3">
      <c r="A75" t="s">
        <v>237</v>
      </c>
      <c r="B75" s="150">
        <f t="shared" si="5"/>
        <v>14</v>
      </c>
      <c r="C75" s="143">
        <f t="shared" si="5"/>
        <v>10</v>
      </c>
      <c r="D75" s="116">
        <f t="shared" si="3"/>
        <v>153400</v>
      </c>
      <c r="E75">
        <v>153400</v>
      </c>
      <c r="G75">
        <f t="shared" si="1"/>
        <v>36</v>
      </c>
      <c r="H75">
        <f t="shared" si="2"/>
        <v>40</v>
      </c>
      <c r="I75">
        <f t="shared" si="4"/>
        <v>153400</v>
      </c>
    </row>
    <row r="76" spans="1:9" x14ac:dyDescent="0.3">
      <c r="A76" t="s">
        <v>239</v>
      </c>
      <c r="B76" s="150">
        <f t="shared" si="5"/>
        <v>14</v>
      </c>
      <c r="C76" s="143">
        <f t="shared" si="5"/>
        <v>10</v>
      </c>
      <c r="D76" s="116">
        <f t="shared" si="3"/>
        <v>169993</v>
      </c>
      <c r="E76">
        <v>169993.5</v>
      </c>
      <c r="G76">
        <f t="shared" si="1"/>
        <v>36</v>
      </c>
      <c r="H76">
        <f t="shared" si="2"/>
        <v>40</v>
      </c>
      <c r="I76">
        <f t="shared" si="4"/>
        <v>169993</v>
      </c>
    </row>
    <row r="77" spans="1:9" x14ac:dyDescent="0.3">
      <c r="A77" t="s">
        <v>240</v>
      </c>
      <c r="B77" s="150">
        <f t="shared" si="5"/>
        <v>14</v>
      </c>
      <c r="C77" s="143">
        <f t="shared" si="5"/>
        <v>10</v>
      </c>
      <c r="D77" s="116">
        <f t="shared" si="3"/>
        <v>146790</v>
      </c>
      <c r="E77">
        <v>146790</v>
      </c>
      <c r="G77">
        <f t="shared" si="1"/>
        <v>36</v>
      </c>
      <c r="H77">
        <f t="shared" si="2"/>
        <v>40</v>
      </c>
      <c r="I77">
        <f t="shared" si="4"/>
        <v>146790</v>
      </c>
    </row>
    <row r="78" spans="1:9" x14ac:dyDescent="0.3">
      <c r="A78" t="s">
        <v>241</v>
      </c>
      <c r="B78" s="150">
        <f t="shared" si="5"/>
        <v>14</v>
      </c>
      <c r="C78" s="143">
        <f t="shared" si="5"/>
        <v>10</v>
      </c>
      <c r="D78" s="116">
        <f t="shared" si="3"/>
        <v>189440</v>
      </c>
      <c r="E78">
        <v>189440</v>
      </c>
      <c r="G78">
        <f t="shared" si="1"/>
        <v>36</v>
      </c>
      <c r="H78">
        <f t="shared" si="2"/>
        <v>40</v>
      </c>
      <c r="I78">
        <f t="shared" si="4"/>
        <v>189440</v>
      </c>
    </row>
    <row r="79" spans="1:9" x14ac:dyDescent="0.3">
      <c r="A79" t="s">
        <v>242</v>
      </c>
      <c r="B79" s="150">
        <f t="shared" si="5"/>
        <v>1</v>
      </c>
      <c r="C79" s="143">
        <f t="shared" si="5"/>
        <v>10</v>
      </c>
      <c r="D79" s="116">
        <f t="shared" si="3"/>
        <v>218925</v>
      </c>
      <c r="E79">
        <v>218925</v>
      </c>
      <c r="G79">
        <f t="shared" si="1"/>
        <v>49</v>
      </c>
      <c r="H79">
        <f t="shared" si="2"/>
        <v>40</v>
      </c>
      <c r="I79">
        <f t="shared" si="4"/>
        <v>218925</v>
      </c>
    </row>
    <row r="80" spans="1:9" x14ac:dyDescent="0.3">
      <c r="A80" t="s">
        <v>243</v>
      </c>
      <c r="B80" s="150">
        <f t="shared" si="5"/>
        <v>14</v>
      </c>
      <c r="C80" s="143">
        <f t="shared" si="5"/>
        <v>10</v>
      </c>
      <c r="D80" s="116">
        <f t="shared" si="3"/>
        <v>208350</v>
      </c>
      <c r="E80">
        <v>208350</v>
      </c>
      <c r="G80">
        <f t="shared" si="1"/>
        <v>36</v>
      </c>
      <c r="H80">
        <f t="shared" si="2"/>
        <v>40</v>
      </c>
      <c r="I80">
        <f t="shared" si="4"/>
        <v>208350</v>
      </c>
    </row>
    <row r="81" spans="1:9" x14ac:dyDescent="0.3">
      <c r="A81" t="s">
        <v>244</v>
      </c>
      <c r="B81" s="150">
        <f t="shared" si="5"/>
        <v>14</v>
      </c>
      <c r="C81" s="143">
        <f t="shared" si="5"/>
        <v>10</v>
      </c>
      <c r="D81" s="116">
        <f t="shared" si="3"/>
        <v>221945</v>
      </c>
      <c r="E81">
        <v>221945</v>
      </c>
      <c r="G81">
        <f t="shared" si="1"/>
        <v>36</v>
      </c>
      <c r="H81">
        <f t="shared" si="2"/>
        <v>40</v>
      </c>
      <c r="I81">
        <f t="shared" si="4"/>
        <v>221945</v>
      </c>
    </row>
    <row r="82" spans="1:9" x14ac:dyDescent="0.3">
      <c r="A82" t="s">
        <v>245</v>
      </c>
      <c r="B82" s="150">
        <f t="shared" si="5"/>
        <v>14</v>
      </c>
      <c r="C82" s="143">
        <f t="shared" si="5"/>
        <v>10</v>
      </c>
      <c r="D82" s="116">
        <f t="shared" si="3"/>
        <v>249489</v>
      </c>
      <c r="E82">
        <v>249489.5</v>
      </c>
      <c r="G82">
        <f t="shared" si="1"/>
        <v>36</v>
      </c>
      <c r="H82">
        <f t="shared" si="2"/>
        <v>40</v>
      </c>
      <c r="I82">
        <f t="shared" si="4"/>
        <v>249489</v>
      </c>
    </row>
    <row r="83" spans="1:9" x14ac:dyDescent="0.3">
      <c r="A83" t="s">
        <v>247</v>
      </c>
      <c r="B83" s="150">
        <f t="shared" si="5"/>
        <v>1</v>
      </c>
      <c r="C83" s="143">
        <f t="shared" si="5"/>
        <v>10</v>
      </c>
      <c r="D83" s="116">
        <f t="shared" si="3"/>
        <v>246145</v>
      </c>
      <c r="E83">
        <v>246145</v>
      </c>
      <c r="G83">
        <f t="shared" si="1"/>
        <v>49</v>
      </c>
      <c r="H83">
        <f t="shared" si="2"/>
        <v>40</v>
      </c>
      <c r="I83">
        <f t="shared" si="4"/>
        <v>246145</v>
      </c>
    </row>
    <row r="84" spans="1:9" x14ac:dyDescent="0.3">
      <c r="A84" t="s">
        <v>248</v>
      </c>
      <c r="B84" s="150">
        <f t="shared" si="5"/>
        <v>14</v>
      </c>
      <c r="C84" s="143">
        <f t="shared" si="5"/>
        <v>10</v>
      </c>
      <c r="D84" s="116">
        <f t="shared" si="3"/>
        <v>258307</v>
      </c>
      <c r="E84">
        <v>258307</v>
      </c>
      <c r="G84">
        <f t="shared" si="1"/>
        <v>36</v>
      </c>
      <c r="H84">
        <f t="shared" si="2"/>
        <v>40</v>
      </c>
      <c r="I84">
        <f t="shared" si="4"/>
        <v>258307</v>
      </c>
    </row>
    <row r="85" spans="1:9" x14ac:dyDescent="0.3">
      <c r="A85" t="s">
        <v>249</v>
      </c>
      <c r="B85" s="150">
        <f t="shared" si="5"/>
        <v>1</v>
      </c>
      <c r="C85" s="143">
        <f t="shared" si="5"/>
        <v>10</v>
      </c>
      <c r="D85" s="116">
        <f t="shared" si="3"/>
        <v>234990</v>
      </c>
      <c r="E85">
        <v>234990</v>
      </c>
      <c r="G85">
        <f t="shared" si="1"/>
        <v>49</v>
      </c>
      <c r="H85">
        <f t="shared" si="2"/>
        <v>40</v>
      </c>
      <c r="I85">
        <f t="shared" si="4"/>
        <v>234990</v>
      </c>
    </row>
    <row r="86" spans="1:9" x14ac:dyDescent="0.3">
      <c r="A86" t="s">
        <v>250</v>
      </c>
      <c r="B86" s="150">
        <f t="shared" si="5"/>
        <v>14</v>
      </c>
      <c r="C86" s="143">
        <f t="shared" si="5"/>
        <v>10</v>
      </c>
      <c r="D86" s="116">
        <f t="shared" si="3"/>
        <v>264670</v>
      </c>
      <c r="E86">
        <v>264670</v>
      </c>
      <c r="G86">
        <f t="shared" si="1"/>
        <v>36</v>
      </c>
      <c r="H86">
        <f t="shared" si="2"/>
        <v>40</v>
      </c>
      <c r="I86">
        <f t="shared" si="4"/>
        <v>264670</v>
      </c>
    </row>
    <row r="87" spans="1:9" x14ac:dyDescent="0.3">
      <c r="A87" t="s">
        <v>251</v>
      </c>
      <c r="B87" s="150">
        <f t="shared" ref="B87:C102" si="6">RANK(B35,B$3:B$51,B$1)</f>
        <v>1</v>
      </c>
      <c r="C87" s="143">
        <f t="shared" si="6"/>
        <v>1</v>
      </c>
      <c r="D87" s="116">
        <f t="shared" si="3"/>
        <v>246087</v>
      </c>
      <c r="E87">
        <v>246087</v>
      </c>
      <c r="G87">
        <f t="shared" ref="G87:G103" si="7">50-B87</f>
        <v>49</v>
      </c>
      <c r="H87">
        <f t="shared" ref="H87:H103" si="8">50-C87</f>
        <v>49</v>
      </c>
      <c r="I87">
        <f t="shared" si="4"/>
        <v>246087</v>
      </c>
    </row>
    <row r="88" spans="1:9" x14ac:dyDescent="0.3">
      <c r="A88" t="s">
        <v>253</v>
      </c>
      <c r="B88" s="150">
        <f t="shared" si="6"/>
        <v>1</v>
      </c>
      <c r="C88" s="143">
        <f t="shared" si="6"/>
        <v>10</v>
      </c>
      <c r="D88" s="116">
        <f t="shared" si="3"/>
        <v>295100</v>
      </c>
      <c r="E88">
        <v>295100</v>
      </c>
      <c r="G88">
        <f t="shared" si="7"/>
        <v>49</v>
      </c>
      <c r="H88">
        <f t="shared" si="8"/>
        <v>40</v>
      </c>
      <c r="I88">
        <f t="shared" si="4"/>
        <v>295100</v>
      </c>
    </row>
    <row r="89" spans="1:9" x14ac:dyDescent="0.3">
      <c r="A89" t="s">
        <v>254</v>
      </c>
      <c r="B89" s="150">
        <f t="shared" si="6"/>
        <v>1</v>
      </c>
      <c r="C89" s="143">
        <f t="shared" si="6"/>
        <v>10</v>
      </c>
      <c r="D89" s="116">
        <f t="shared" si="3"/>
        <v>319204</v>
      </c>
      <c r="E89">
        <v>319204</v>
      </c>
      <c r="G89">
        <f t="shared" si="7"/>
        <v>49</v>
      </c>
      <c r="H89">
        <f t="shared" si="8"/>
        <v>40</v>
      </c>
      <c r="I89">
        <f t="shared" si="4"/>
        <v>319204</v>
      </c>
    </row>
    <row r="90" spans="1:9" x14ac:dyDescent="0.3">
      <c r="A90" t="s">
        <v>255</v>
      </c>
      <c r="B90" s="150">
        <f t="shared" si="6"/>
        <v>1</v>
      </c>
      <c r="C90" s="143">
        <f t="shared" si="6"/>
        <v>1</v>
      </c>
      <c r="D90" s="116">
        <f t="shared" si="3"/>
        <v>302500</v>
      </c>
      <c r="E90">
        <v>302500</v>
      </c>
      <c r="G90">
        <f t="shared" si="7"/>
        <v>49</v>
      </c>
      <c r="H90">
        <f t="shared" si="8"/>
        <v>49</v>
      </c>
      <c r="I90">
        <f t="shared" si="4"/>
        <v>302500</v>
      </c>
    </row>
    <row r="91" spans="1:9" x14ac:dyDescent="0.3">
      <c r="A91" t="s">
        <v>256</v>
      </c>
      <c r="B91" s="150">
        <f t="shared" si="6"/>
        <v>1</v>
      </c>
      <c r="C91" s="143">
        <f t="shared" si="6"/>
        <v>1</v>
      </c>
      <c r="D91" s="116">
        <f t="shared" si="3"/>
        <v>248990</v>
      </c>
      <c r="E91">
        <v>248990</v>
      </c>
      <c r="G91">
        <f t="shared" si="7"/>
        <v>49</v>
      </c>
      <c r="H91">
        <f t="shared" si="8"/>
        <v>49</v>
      </c>
      <c r="I91">
        <f t="shared" si="4"/>
        <v>248990</v>
      </c>
    </row>
    <row r="92" spans="1:9" x14ac:dyDescent="0.3">
      <c r="A92" t="s">
        <v>258</v>
      </c>
      <c r="B92" s="150">
        <f t="shared" si="6"/>
        <v>14</v>
      </c>
      <c r="C92" s="143">
        <f t="shared" si="6"/>
        <v>10</v>
      </c>
      <c r="D92" s="116">
        <f t="shared" si="3"/>
        <v>329040</v>
      </c>
      <c r="E92">
        <v>329040</v>
      </c>
      <c r="G92">
        <f t="shared" si="7"/>
        <v>36</v>
      </c>
      <c r="H92">
        <f t="shared" si="8"/>
        <v>40</v>
      </c>
      <c r="I92">
        <f t="shared" si="4"/>
        <v>329040</v>
      </c>
    </row>
    <row r="93" spans="1:9" x14ac:dyDescent="0.3">
      <c r="A93" t="s">
        <v>259</v>
      </c>
      <c r="B93" s="150">
        <f t="shared" si="6"/>
        <v>14</v>
      </c>
      <c r="C93" s="143">
        <f t="shared" si="6"/>
        <v>10</v>
      </c>
      <c r="D93" s="116">
        <f t="shared" si="3"/>
        <v>336820</v>
      </c>
      <c r="E93">
        <v>336820</v>
      </c>
      <c r="G93">
        <f t="shared" si="7"/>
        <v>36</v>
      </c>
      <c r="H93">
        <f t="shared" si="8"/>
        <v>40</v>
      </c>
      <c r="I93">
        <f t="shared" si="4"/>
        <v>336820</v>
      </c>
    </row>
    <row r="94" spans="1:9" x14ac:dyDescent="0.3">
      <c r="A94" t="s">
        <v>260</v>
      </c>
      <c r="B94" s="150">
        <f t="shared" si="6"/>
        <v>14</v>
      </c>
      <c r="C94" s="143">
        <f t="shared" si="6"/>
        <v>10</v>
      </c>
      <c r="D94" s="116">
        <f t="shared" si="3"/>
        <v>356945</v>
      </c>
      <c r="E94">
        <v>356945</v>
      </c>
      <c r="G94">
        <f t="shared" si="7"/>
        <v>36</v>
      </c>
      <c r="H94">
        <f t="shared" si="8"/>
        <v>40</v>
      </c>
      <c r="I94">
        <f t="shared" si="4"/>
        <v>356945</v>
      </c>
    </row>
    <row r="95" spans="1:9" x14ac:dyDescent="0.3">
      <c r="A95" t="s">
        <v>261</v>
      </c>
      <c r="B95" s="150">
        <f t="shared" si="6"/>
        <v>1</v>
      </c>
      <c r="C95" s="143">
        <f t="shared" si="6"/>
        <v>1</v>
      </c>
      <c r="D95" s="116">
        <f t="shared" si="3"/>
        <v>342195</v>
      </c>
      <c r="E95">
        <v>342195</v>
      </c>
      <c r="G95">
        <f t="shared" si="7"/>
        <v>49</v>
      </c>
      <c r="H95">
        <f t="shared" si="8"/>
        <v>49</v>
      </c>
      <c r="I95">
        <f t="shared" si="4"/>
        <v>342195</v>
      </c>
    </row>
    <row r="96" spans="1:9" x14ac:dyDescent="0.3">
      <c r="A96" t="s">
        <v>264</v>
      </c>
      <c r="B96" s="150">
        <f t="shared" si="6"/>
        <v>1</v>
      </c>
      <c r="C96" s="143">
        <f t="shared" si="6"/>
        <v>1</v>
      </c>
      <c r="D96" s="116">
        <f t="shared" si="3"/>
        <v>424880</v>
      </c>
      <c r="E96">
        <v>424880</v>
      </c>
      <c r="G96">
        <f t="shared" si="7"/>
        <v>49</v>
      </c>
      <c r="H96">
        <f t="shared" si="8"/>
        <v>49</v>
      </c>
      <c r="I96">
        <f t="shared" si="4"/>
        <v>424880</v>
      </c>
    </row>
    <row r="97" spans="1:13" x14ac:dyDescent="0.3">
      <c r="A97" t="s">
        <v>267</v>
      </c>
      <c r="B97" s="150">
        <f t="shared" si="6"/>
        <v>14</v>
      </c>
      <c r="C97" s="143">
        <f t="shared" si="6"/>
        <v>10</v>
      </c>
      <c r="D97" s="116">
        <f t="shared" si="3"/>
        <v>262000</v>
      </c>
      <c r="E97">
        <v>262000</v>
      </c>
      <c r="G97">
        <f t="shared" si="7"/>
        <v>36</v>
      </c>
      <c r="H97">
        <f t="shared" si="8"/>
        <v>40</v>
      </c>
      <c r="I97">
        <f t="shared" si="4"/>
        <v>262000</v>
      </c>
    </row>
    <row r="98" spans="1:13" x14ac:dyDescent="0.3">
      <c r="A98" t="s">
        <v>268</v>
      </c>
      <c r="B98" s="150">
        <f t="shared" si="6"/>
        <v>14</v>
      </c>
      <c r="C98" s="143">
        <f t="shared" si="6"/>
        <v>10</v>
      </c>
      <c r="D98" s="116">
        <f t="shared" si="3"/>
        <v>304900</v>
      </c>
      <c r="E98">
        <v>304900</v>
      </c>
      <c r="G98">
        <f t="shared" si="7"/>
        <v>36</v>
      </c>
      <c r="H98">
        <f t="shared" si="8"/>
        <v>40</v>
      </c>
      <c r="I98">
        <f t="shared" si="4"/>
        <v>304900</v>
      </c>
    </row>
    <row r="99" spans="1:13" x14ac:dyDescent="0.3">
      <c r="A99" t="s">
        <v>269</v>
      </c>
      <c r="B99" s="150">
        <f t="shared" si="6"/>
        <v>1</v>
      </c>
      <c r="C99" s="143">
        <f t="shared" si="6"/>
        <v>10</v>
      </c>
      <c r="D99" s="116">
        <f t="shared" si="3"/>
        <v>426420</v>
      </c>
      <c r="E99">
        <v>426420</v>
      </c>
      <c r="G99">
        <f t="shared" si="7"/>
        <v>49</v>
      </c>
      <c r="H99">
        <f t="shared" si="8"/>
        <v>40</v>
      </c>
      <c r="I99">
        <f t="shared" si="4"/>
        <v>426420</v>
      </c>
    </row>
    <row r="100" spans="1:13" x14ac:dyDescent="0.3">
      <c r="A100" t="s">
        <v>270</v>
      </c>
      <c r="B100" s="150">
        <f t="shared" si="6"/>
        <v>14</v>
      </c>
      <c r="C100" s="143">
        <f t="shared" si="6"/>
        <v>10</v>
      </c>
      <c r="D100" s="116">
        <f t="shared" si="3"/>
        <v>389394</v>
      </c>
      <c r="E100">
        <v>389394.5</v>
      </c>
      <c r="G100">
        <f t="shared" si="7"/>
        <v>36</v>
      </c>
      <c r="H100">
        <f t="shared" si="8"/>
        <v>40</v>
      </c>
      <c r="I100">
        <f t="shared" si="4"/>
        <v>389394</v>
      </c>
    </row>
    <row r="101" spans="1:13" x14ac:dyDescent="0.3">
      <c r="A101" t="s">
        <v>271</v>
      </c>
      <c r="B101" s="150">
        <f t="shared" si="6"/>
        <v>1</v>
      </c>
      <c r="C101" s="143">
        <f t="shared" si="6"/>
        <v>1</v>
      </c>
      <c r="D101" s="116">
        <f t="shared" si="3"/>
        <v>439200</v>
      </c>
      <c r="E101">
        <v>439200</v>
      </c>
      <c r="G101">
        <f t="shared" si="7"/>
        <v>49</v>
      </c>
      <c r="H101">
        <f t="shared" si="8"/>
        <v>49</v>
      </c>
      <c r="I101">
        <f t="shared" si="4"/>
        <v>439200</v>
      </c>
    </row>
    <row r="102" spans="1:13" x14ac:dyDescent="0.3">
      <c r="A102" t="s">
        <v>273</v>
      </c>
      <c r="B102" s="150">
        <f t="shared" si="6"/>
        <v>1</v>
      </c>
      <c r="C102" s="143">
        <f t="shared" si="6"/>
        <v>10</v>
      </c>
      <c r="D102" s="116">
        <f t="shared" si="3"/>
        <v>396444</v>
      </c>
      <c r="E102">
        <v>396444.5</v>
      </c>
      <c r="G102">
        <f t="shared" si="7"/>
        <v>49</v>
      </c>
      <c r="H102">
        <f t="shared" si="8"/>
        <v>40</v>
      </c>
      <c r="I102">
        <f t="shared" si="4"/>
        <v>396444</v>
      </c>
    </row>
    <row r="103" spans="1:13" x14ac:dyDescent="0.3">
      <c r="A103" t="s">
        <v>277</v>
      </c>
      <c r="B103" s="150">
        <f t="shared" ref="B103:C103" si="9">RANK(B51,B$3:B$51,B$1)</f>
        <v>14</v>
      </c>
      <c r="C103" s="143">
        <f t="shared" si="9"/>
        <v>10</v>
      </c>
      <c r="D103" s="116">
        <f t="shared" si="3"/>
        <v>546530</v>
      </c>
      <c r="E103">
        <v>546530</v>
      </c>
      <c r="G103">
        <f t="shared" si="7"/>
        <v>36</v>
      </c>
      <c r="H103">
        <f t="shared" si="8"/>
        <v>40</v>
      </c>
      <c r="I103">
        <f t="shared" si="4"/>
        <v>546530</v>
      </c>
    </row>
    <row r="110" spans="1:13" ht="18" x14ac:dyDescent="0.3">
      <c r="A110" s="93"/>
      <c r="M110" s="93"/>
    </row>
    <row r="111" spans="1:13" x14ac:dyDescent="0.3">
      <c r="A111" s="94"/>
      <c r="M111" s="94"/>
    </row>
    <row r="114" spans="1:24" ht="30.6" x14ac:dyDescent="0.3">
      <c r="A114" s="95" t="s">
        <v>704</v>
      </c>
      <c r="B114" s="151">
        <v>5945477</v>
      </c>
      <c r="C114" s="95" t="s">
        <v>548</v>
      </c>
      <c r="D114" s="96">
        <v>49</v>
      </c>
      <c r="E114" s="95" t="s">
        <v>705</v>
      </c>
      <c r="F114" s="96">
        <v>2</v>
      </c>
      <c r="G114" s="95" t="s">
        <v>706</v>
      </c>
      <c r="H114" s="96">
        <v>49</v>
      </c>
      <c r="I114" s="95" t="s">
        <v>707</v>
      </c>
      <c r="J114" s="96">
        <v>0</v>
      </c>
      <c r="K114" s="95" t="s">
        <v>708</v>
      </c>
      <c r="L114" s="96" t="s">
        <v>994</v>
      </c>
      <c r="M114" s="95" t="s">
        <v>704</v>
      </c>
      <c r="N114" s="96">
        <v>1805855</v>
      </c>
      <c r="O114" s="95" t="s">
        <v>548</v>
      </c>
      <c r="P114" s="96">
        <v>49</v>
      </c>
      <c r="Q114" s="95" t="s">
        <v>705</v>
      </c>
      <c r="R114" s="96">
        <v>2</v>
      </c>
      <c r="S114" s="95" t="s">
        <v>706</v>
      </c>
      <c r="T114" s="96">
        <v>49</v>
      </c>
      <c r="U114" s="95" t="s">
        <v>707</v>
      </c>
      <c r="V114" s="96">
        <v>0</v>
      </c>
      <c r="W114" s="95" t="s">
        <v>708</v>
      </c>
      <c r="X114" s="96" t="s">
        <v>1000</v>
      </c>
    </row>
    <row r="115" spans="1:24" ht="18.600000000000001" thickBot="1" x14ac:dyDescent="0.35">
      <c r="A115" s="93"/>
      <c r="M115" s="93"/>
    </row>
    <row r="116" spans="1:24" ht="36.6" thickBot="1" x14ac:dyDescent="0.35">
      <c r="A116" s="97" t="s">
        <v>554</v>
      </c>
      <c r="B116" s="152" t="s">
        <v>508</v>
      </c>
      <c r="C116" s="97" t="s">
        <v>128</v>
      </c>
      <c r="D116" s="97" t="s">
        <v>909</v>
      </c>
      <c r="M116" s="97" t="s">
        <v>554</v>
      </c>
      <c r="N116" s="97" t="s">
        <v>508</v>
      </c>
      <c r="O116" s="97" t="s">
        <v>128</v>
      </c>
      <c r="P116" s="97" t="s">
        <v>909</v>
      </c>
    </row>
    <row r="117" spans="1:24" ht="45.6" thickBot="1" x14ac:dyDescent="0.35">
      <c r="A117" s="98" t="s">
        <v>206</v>
      </c>
      <c r="B117" s="153">
        <v>14</v>
      </c>
      <c r="C117" s="99">
        <v>10</v>
      </c>
      <c r="D117" s="99">
        <v>59365</v>
      </c>
      <c r="M117" s="98" t="s">
        <v>206</v>
      </c>
      <c r="N117" s="99">
        <v>36</v>
      </c>
      <c r="O117" s="99">
        <v>40</v>
      </c>
      <c r="P117" s="99">
        <v>59365</v>
      </c>
    </row>
    <row r="118" spans="1:24" ht="54.6" thickBot="1" x14ac:dyDescent="0.35">
      <c r="A118" s="98" t="s">
        <v>213</v>
      </c>
      <c r="B118" s="153">
        <v>14</v>
      </c>
      <c r="C118" s="99">
        <v>10</v>
      </c>
      <c r="D118" s="99">
        <v>70338</v>
      </c>
      <c r="M118" s="98" t="s">
        <v>213</v>
      </c>
      <c r="N118" s="99">
        <v>36</v>
      </c>
      <c r="O118" s="99">
        <v>40</v>
      </c>
      <c r="P118" s="99">
        <v>70338</v>
      </c>
    </row>
    <row r="119" spans="1:24" ht="45.6" thickBot="1" x14ac:dyDescent="0.35">
      <c r="A119" s="98" t="s">
        <v>215</v>
      </c>
      <c r="B119" s="153">
        <v>14</v>
      </c>
      <c r="C119" s="99">
        <v>10</v>
      </c>
      <c r="D119" s="99">
        <v>68600</v>
      </c>
      <c r="M119" s="98" t="s">
        <v>215</v>
      </c>
      <c r="N119" s="99">
        <v>36</v>
      </c>
      <c r="O119" s="99">
        <v>40</v>
      </c>
      <c r="P119" s="99">
        <v>68600</v>
      </c>
    </row>
    <row r="120" spans="1:24" ht="54.6" thickBot="1" x14ac:dyDescent="0.35">
      <c r="A120" s="98" t="s">
        <v>217</v>
      </c>
      <c r="B120" s="153">
        <v>14</v>
      </c>
      <c r="C120" s="99">
        <v>10</v>
      </c>
      <c r="D120" s="99">
        <v>70950</v>
      </c>
      <c r="M120" s="98" t="s">
        <v>217</v>
      </c>
      <c r="N120" s="99">
        <v>36</v>
      </c>
      <c r="O120" s="99">
        <v>40</v>
      </c>
      <c r="P120" s="99">
        <v>70950</v>
      </c>
    </row>
    <row r="121" spans="1:24" ht="54.6" thickBot="1" x14ac:dyDescent="0.35">
      <c r="A121" s="98" t="s">
        <v>218</v>
      </c>
      <c r="B121" s="153">
        <v>14</v>
      </c>
      <c r="C121" s="99">
        <v>10</v>
      </c>
      <c r="D121" s="99">
        <v>59900</v>
      </c>
      <c r="M121" s="98" t="s">
        <v>218</v>
      </c>
      <c r="N121" s="99">
        <v>36</v>
      </c>
      <c r="O121" s="99">
        <v>40</v>
      </c>
      <c r="P121" s="99">
        <v>59900</v>
      </c>
    </row>
    <row r="122" spans="1:24" ht="54.6" thickBot="1" x14ac:dyDescent="0.35">
      <c r="A122" s="98" t="s">
        <v>220</v>
      </c>
      <c r="B122" s="153">
        <v>14</v>
      </c>
      <c r="C122" s="99">
        <v>10</v>
      </c>
      <c r="D122" s="99">
        <v>86800</v>
      </c>
      <c r="M122" s="98" t="s">
        <v>220</v>
      </c>
      <c r="N122" s="99">
        <v>36</v>
      </c>
      <c r="O122" s="99">
        <v>40</v>
      </c>
      <c r="P122" s="99">
        <v>86800</v>
      </c>
    </row>
    <row r="123" spans="1:24" ht="54.6" thickBot="1" x14ac:dyDescent="0.35">
      <c r="A123" s="98" t="s">
        <v>221</v>
      </c>
      <c r="B123" s="153">
        <v>14</v>
      </c>
      <c r="C123" s="99">
        <v>10</v>
      </c>
      <c r="D123" s="99">
        <v>94554</v>
      </c>
      <c r="M123" s="98" t="s">
        <v>221</v>
      </c>
      <c r="N123" s="99">
        <v>36</v>
      </c>
      <c r="O123" s="99">
        <v>40</v>
      </c>
      <c r="P123" s="99">
        <v>94554</v>
      </c>
    </row>
    <row r="124" spans="1:24" ht="54.6" thickBot="1" x14ac:dyDescent="0.35">
      <c r="A124" s="98" t="s">
        <v>222</v>
      </c>
      <c r="B124" s="153">
        <v>14</v>
      </c>
      <c r="C124" s="99">
        <v>10</v>
      </c>
      <c r="D124" s="99">
        <v>79494</v>
      </c>
      <c r="M124" s="98" t="s">
        <v>222</v>
      </c>
      <c r="N124" s="99">
        <v>36</v>
      </c>
      <c r="O124" s="99">
        <v>40</v>
      </c>
      <c r="P124" s="99">
        <v>79494</v>
      </c>
    </row>
    <row r="125" spans="1:24" ht="45.6" thickBot="1" x14ac:dyDescent="0.35">
      <c r="A125" s="98" t="s">
        <v>223</v>
      </c>
      <c r="B125" s="153">
        <v>14</v>
      </c>
      <c r="C125" s="99">
        <v>10</v>
      </c>
      <c r="D125" s="99">
        <v>86800</v>
      </c>
      <c r="M125" s="98" t="s">
        <v>223</v>
      </c>
      <c r="N125" s="99">
        <v>36</v>
      </c>
      <c r="O125" s="99">
        <v>40</v>
      </c>
      <c r="P125" s="99">
        <v>86800</v>
      </c>
    </row>
    <row r="126" spans="1:24" ht="45.6" thickBot="1" x14ac:dyDescent="0.35">
      <c r="A126" s="98" t="s">
        <v>224</v>
      </c>
      <c r="B126" s="153">
        <v>14</v>
      </c>
      <c r="C126" s="99">
        <v>10</v>
      </c>
      <c r="D126" s="99">
        <v>86499</v>
      </c>
      <c r="M126" s="98" t="s">
        <v>224</v>
      </c>
      <c r="N126" s="99">
        <v>36</v>
      </c>
      <c r="O126" s="99">
        <v>40</v>
      </c>
      <c r="P126" s="99">
        <v>86499</v>
      </c>
    </row>
    <row r="127" spans="1:24" ht="54.6" thickBot="1" x14ac:dyDescent="0.35">
      <c r="A127" s="98" t="s">
        <v>226</v>
      </c>
      <c r="B127" s="153">
        <v>14</v>
      </c>
      <c r="C127" s="99">
        <v>10</v>
      </c>
      <c r="D127" s="99">
        <v>88050</v>
      </c>
      <c r="M127" s="98" t="s">
        <v>226</v>
      </c>
      <c r="N127" s="99">
        <v>36</v>
      </c>
      <c r="O127" s="99">
        <v>40</v>
      </c>
      <c r="P127" s="99">
        <v>88050</v>
      </c>
    </row>
    <row r="128" spans="1:24" ht="63.6" thickBot="1" x14ac:dyDescent="0.35">
      <c r="A128" s="98" t="s">
        <v>228</v>
      </c>
      <c r="B128" s="153">
        <v>14</v>
      </c>
      <c r="C128" s="99">
        <v>10</v>
      </c>
      <c r="D128" s="99">
        <v>116295</v>
      </c>
      <c r="M128" s="98" t="s">
        <v>228</v>
      </c>
      <c r="N128" s="99">
        <v>36</v>
      </c>
      <c r="O128" s="99">
        <v>40</v>
      </c>
      <c r="P128" s="99">
        <v>116295</v>
      </c>
    </row>
    <row r="129" spans="1:16" ht="54.6" thickBot="1" x14ac:dyDescent="0.35">
      <c r="A129" s="98" t="s">
        <v>229</v>
      </c>
      <c r="B129" s="153">
        <v>14</v>
      </c>
      <c r="C129" s="99">
        <v>10</v>
      </c>
      <c r="D129" s="99">
        <v>113265</v>
      </c>
      <c r="M129" s="98" t="s">
        <v>229</v>
      </c>
      <c r="N129" s="99">
        <v>36</v>
      </c>
      <c r="O129" s="99">
        <v>40</v>
      </c>
      <c r="P129" s="99">
        <v>113265</v>
      </c>
    </row>
    <row r="130" spans="1:16" ht="63.6" thickBot="1" x14ac:dyDescent="0.35">
      <c r="A130" s="98" t="s">
        <v>230</v>
      </c>
      <c r="B130" s="153">
        <v>14</v>
      </c>
      <c r="C130" s="99">
        <v>1</v>
      </c>
      <c r="D130" s="99">
        <v>111395</v>
      </c>
      <c r="M130" s="98" t="s">
        <v>230</v>
      </c>
      <c r="N130" s="99">
        <v>36</v>
      </c>
      <c r="O130" s="99">
        <v>49</v>
      </c>
      <c r="P130" s="99">
        <v>111395</v>
      </c>
    </row>
    <row r="131" spans="1:16" ht="54.6" thickBot="1" x14ac:dyDescent="0.35">
      <c r="A131" s="98" t="s">
        <v>231</v>
      </c>
      <c r="B131" s="153">
        <v>14</v>
      </c>
      <c r="C131" s="99">
        <v>10</v>
      </c>
      <c r="D131" s="99">
        <v>116800</v>
      </c>
      <c r="M131" s="98" t="s">
        <v>231</v>
      </c>
      <c r="N131" s="99">
        <v>36</v>
      </c>
      <c r="O131" s="99">
        <v>40</v>
      </c>
      <c r="P131" s="99">
        <v>116800</v>
      </c>
    </row>
    <row r="132" spans="1:16" ht="54.6" thickBot="1" x14ac:dyDescent="0.35">
      <c r="A132" s="98" t="s">
        <v>232</v>
      </c>
      <c r="B132" s="153">
        <v>14</v>
      </c>
      <c r="C132" s="99">
        <v>10</v>
      </c>
      <c r="D132" s="99">
        <v>115750</v>
      </c>
      <c r="M132" s="98" t="s">
        <v>232</v>
      </c>
      <c r="N132" s="99">
        <v>36</v>
      </c>
      <c r="O132" s="99">
        <v>40</v>
      </c>
      <c r="P132" s="99">
        <v>115750</v>
      </c>
    </row>
    <row r="133" spans="1:16" ht="54.6" thickBot="1" x14ac:dyDescent="0.35">
      <c r="A133" s="98" t="s">
        <v>233</v>
      </c>
      <c r="B133" s="153">
        <v>14</v>
      </c>
      <c r="C133" s="99">
        <v>1</v>
      </c>
      <c r="D133" s="99">
        <v>110610</v>
      </c>
      <c r="M133" s="98" t="s">
        <v>233</v>
      </c>
      <c r="N133" s="99">
        <v>36</v>
      </c>
      <c r="O133" s="99">
        <v>49</v>
      </c>
      <c r="P133" s="99">
        <v>110610</v>
      </c>
    </row>
    <row r="134" spans="1:16" ht="63.6" thickBot="1" x14ac:dyDescent="0.35">
      <c r="A134" s="98" t="s">
        <v>234</v>
      </c>
      <c r="B134" s="153">
        <v>14</v>
      </c>
      <c r="C134" s="99">
        <v>10</v>
      </c>
      <c r="D134" s="99">
        <v>147361</v>
      </c>
      <c r="M134" s="98" t="s">
        <v>234</v>
      </c>
      <c r="N134" s="99">
        <v>36</v>
      </c>
      <c r="O134" s="99">
        <v>40</v>
      </c>
      <c r="P134" s="99">
        <v>147361</v>
      </c>
    </row>
    <row r="135" spans="1:16" ht="63.6" thickBot="1" x14ac:dyDescent="0.35">
      <c r="A135" s="98" t="s">
        <v>235</v>
      </c>
      <c r="B135" s="153">
        <v>14</v>
      </c>
      <c r="C135" s="99">
        <v>1</v>
      </c>
      <c r="D135" s="99">
        <v>151050</v>
      </c>
      <c r="M135" s="98" t="s">
        <v>235</v>
      </c>
      <c r="N135" s="99">
        <v>36</v>
      </c>
      <c r="O135" s="99">
        <v>49</v>
      </c>
      <c r="P135" s="99">
        <v>151050</v>
      </c>
    </row>
    <row r="136" spans="1:16" ht="54.6" thickBot="1" x14ac:dyDescent="0.35">
      <c r="A136" s="98" t="s">
        <v>236</v>
      </c>
      <c r="B136" s="153">
        <v>14</v>
      </c>
      <c r="C136" s="99">
        <v>10</v>
      </c>
      <c r="D136" s="99">
        <v>117969</v>
      </c>
      <c r="M136" s="98" t="s">
        <v>236</v>
      </c>
      <c r="N136" s="99">
        <v>36</v>
      </c>
      <c r="O136" s="99">
        <v>40</v>
      </c>
      <c r="P136" s="99">
        <v>117969</v>
      </c>
    </row>
    <row r="137" spans="1:16" ht="54.6" thickBot="1" x14ac:dyDescent="0.35">
      <c r="A137" s="98" t="s">
        <v>237</v>
      </c>
      <c r="B137" s="153">
        <v>14</v>
      </c>
      <c r="C137" s="99">
        <v>10</v>
      </c>
      <c r="D137" s="99">
        <v>153400</v>
      </c>
      <c r="M137" s="98" t="s">
        <v>237</v>
      </c>
      <c r="N137" s="99">
        <v>36</v>
      </c>
      <c r="O137" s="99">
        <v>40</v>
      </c>
      <c r="P137" s="99">
        <v>153400</v>
      </c>
    </row>
    <row r="138" spans="1:16" ht="45.6" thickBot="1" x14ac:dyDescent="0.35">
      <c r="A138" s="98" t="s">
        <v>239</v>
      </c>
      <c r="B138" s="153">
        <v>14</v>
      </c>
      <c r="C138" s="99">
        <v>10</v>
      </c>
      <c r="D138" s="99">
        <v>169993</v>
      </c>
      <c r="M138" s="98" t="s">
        <v>239</v>
      </c>
      <c r="N138" s="99">
        <v>36</v>
      </c>
      <c r="O138" s="99">
        <v>40</v>
      </c>
      <c r="P138" s="99">
        <v>169993</v>
      </c>
    </row>
    <row r="139" spans="1:16" ht="54.6" thickBot="1" x14ac:dyDescent="0.35">
      <c r="A139" s="98" t="s">
        <v>240</v>
      </c>
      <c r="B139" s="153">
        <v>14</v>
      </c>
      <c r="C139" s="99">
        <v>10</v>
      </c>
      <c r="D139" s="99">
        <v>146790</v>
      </c>
      <c r="M139" s="98" t="s">
        <v>240</v>
      </c>
      <c r="N139" s="99">
        <v>36</v>
      </c>
      <c r="O139" s="99">
        <v>40</v>
      </c>
      <c r="P139" s="99">
        <v>146790</v>
      </c>
    </row>
    <row r="140" spans="1:16" ht="72.599999999999994" thickBot="1" x14ac:dyDescent="0.35">
      <c r="A140" s="98" t="s">
        <v>241</v>
      </c>
      <c r="B140" s="153">
        <v>14</v>
      </c>
      <c r="C140" s="99">
        <v>10</v>
      </c>
      <c r="D140" s="99">
        <v>189440</v>
      </c>
      <c r="M140" s="98" t="s">
        <v>241</v>
      </c>
      <c r="N140" s="99">
        <v>36</v>
      </c>
      <c r="O140" s="99">
        <v>40</v>
      </c>
      <c r="P140" s="99">
        <v>189440</v>
      </c>
    </row>
    <row r="141" spans="1:16" ht="63.6" thickBot="1" x14ac:dyDescent="0.35">
      <c r="A141" s="98" t="s">
        <v>242</v>
      </c>
      <c r="B141" s="153">
        <v>1</v>
      </c>
      <c r="C141" s="99">
        <v>10</v>
      </c>
      <c r="D141" s="99">
        <v>218925</v>
      </c>
      <c r="M141" s="98" t="s">
        <v>242</v>
      </c>
      <c r="N141" s="99">
        <v>49</v>
      </c>
      <c r="O141" s="99">
        <v>40</v>
      </c>
      <c r="P141" s="99">
        <v>218925</v>
      </c>
    </row>
    <row r="142" spans="1:16" ht="63.6" thickBot="1" x14ac:dyDescent="0.35">
      <c r="A142" s="98" t="s">
        <v>243</v>
      </c>
      <c r="B142" s="153">
        <v>14</v>
      </c>
      <c r="C142" s="99">
        <v>10</v>
      </c>
      <c r="D142" s="99">
        <v>208350</v>
      </c>
      <c r="M142" s="98" t="s">
        <v>243</v>
      </c>
      <c r="N142" s="99">
        <v>36</v>
      </c>
      <c r="O142" s="99">
        <v>40</v>
      </c>
      <c r="P142" s="99">
        <v>208350</v>
      </c>
    </row>
    <row r="143" spans="1:16" ht="45.6" thickBot="1" x14ac:dyDescent="0.35">
      <c r="A143" s="98" t="s">
        <v>244</v>
      </c>
      <c r="B143" s="153">
        <v>14</v>
      </c>
      <c r="C143" s="99">
        <v>10</v>
      </c>
      <c r="D143" s="99">
        <v>221945</v>
      </c>
      <c r="M143" s="98" t="s">
        <v>244</v>
      </c>
      <c r="N143" s="99">
        <v>36</v>
      </c>
      <c r="O143" s="99">
        <v>40</v>
      </c>
      <c r="P143" s="99">
        <v>221945</v>
      </c>
    </row>
    <row r="144" spans="1:16" ht="63.6" thickBot="1" x14ac:dyDescent="0.35">
      <c r="A144" s="98" t="s">
        <v>245</v>
      </c>
      <c r="B144" s="153">
        <v>14</v>
      </c>
      <c r="C144" s="99">
        <v>10</v>
      </c>
      <c r="D144" s="99">
        <v>249489</v>
      </c>
      <c r="M144" s="98" t="s">
        <v>245</v>
      </c>
      <c r="N144" s="99">
        <v>36</v>
      </c>
      <c r="O144" s="99">
        <v>40</v>
      </c>
      <c r="P144" s="99">
        <v>249489</v>
      </c>
    </row>
    <row r="145" spans="1:16" ht="63.6" thickBot="1" x14ac:dyDescent="0.35">
      <c r="A145" s="98" t="s">
        <v>247</v>
      </c>
      <c r="B145" s="153">
        <v>1</v>
      </c>
      <c r="C145" s="99">
        <v>10</v>
      </c>
      <c r="D145" s="99">
        <v>246145</v>
      </c>
      <c r="M145" s="98" t="s">
        <v>247</v>
      </c>
      <c r="N145" s="99">
        <v>49</v>
      </c>
      <c r="O145" s="99">
        <v>40</v>
      </c>
      <c r="P145" s="99">
        <v>246145</v>
      </c>
    </row>
    <row r="146" spans="1:16" ht="45.6" thickBot="1" x14ac:dyDescent="0.35">
      <c r="A146" s="98" t="s">
        <v>248</v>
      </c>
      <c r="B146" s="153">
        <v>14</v>
      </c>
      <c r="C146" s="99">
        <v>10</v>
      </c>
      <c r="D146" s="99">
        <v>258307</v>
      </c>
      <c r="M146" s="98" t="s">
        <v>248</v>
      </c>
      <c r="N146" s="99">
        <v>36</v>
      </c>
      <c r="O146" s="99">
        <v>40</v>
      </c>
      <c r="P146" s="99">
        <v>258307</v>
      </c>
    </row>
    <row r="147" spans="1:16" ht="54.6" thickBot="1" x14ac:dyDescent="0.35">
      <c r="A147" s="98" t="s">
        <v>249</v>
      </c>
      <c r="B147" s="153">
        <v>1</v>
      </c>
      <c r="C147" s="99">
        <v>10</v>
      </c>
      <c r="D147" s="99">
        <v>234990</v>
      </c>
      <c r="M147" s="98" t="s">
        <v>249</v>
      </c>
      <c r="N147" s="99">
        <v>49</v>
      </c>
      <c r="O147" s="99">
        <v>40</v>
      </c>
      <c r="P147" s="99">
        <v>234990</v>
      </c>
    </row>
    <row r="148" spans="1:16" ht="45.6" thickBot="1" x14ac:dyDescent="0.35">
      <c r="A148" s="98" t="s">
        <v>250</v>
      </c>
      <c r="B148" s="153">
        <v>14</v>
      </c>
      <c r="C148" s="99">
        <v>10</v>
      </c>
      <c r="D148" s="99">
        <v>264670</v>
      </c>
      <c r="M148" s="98" t="s">
        <v>250</v>
      </c>
      <c r="N148" s="99">
        <v>36</v>
      </c>
      <c r="O148" s="99">
        <v>40</v>
      </c>
      <c r="P148" s="99">
        <v>264670</v>
      </c>
    </row>
    <row r="149" spans="1:16" ht="63.6" thickBot="1" x14ac:dyDescent="0.35">
      <c r="A149" s="98" t="s">
        <v>251</v>
      </c>
      <c r="B149" s="153">
        <v>1</v>
      </c>
      <c r="C149" s="99">
        <v>1</v>
      </c>
      <c r="D149" s="99">
        <v>246087</v>
      </c>
      <c r="M149" s="98" t="s">
        <v>251</v>
      </c>
      <c r="N149" s="99">
        <v>49</v>
      </c>
      <c r="O149" s="99">
        <v>49</v>
      </c>
      <c r="P149" s="99">
        <v>246087</v>
      </c>
    </row>
    <row r="150" spans="1:16" ht="63.6" thickBot="1" x14ac:dyDescent="0.35">
      <c r="A150" s="98" t="s">
        <v>253</v>
      </c>
      <c r="B150" s="153">
        <v>1</v>
      </c>
      <c r="C150" s="99">
        <v>10</v>
      </c>
      <c r="D150" s="99">
        <v>295100</v>
      </c>
      <c r="M150" s="98" t="s">
        <v>253</v>
      </c>
      <c r="N150" s="99">
        <v>49</v>
      </c>
      <c r="O150" s="99">
        <v>40</v>
      </c>
      <c r="P150" s="99">
        <v>295100</v>
      </c>
    </row>
    <row r="151" spans="1:16" ht="63.6" thickBot="1" x14ac:dyDescent="0.35">
      <c r="A151" s="98" t="s">
        <v>254</v>
      </c>
      <c r="B151" s="153">
        <v>1</v>
      </c>
      <c r="C151" s="99">
        <v>10</v>
      </c>
      <c r="D151" s="99">
        <v>319204</v>
      </c>
      <c r="M151" s="98" t="s">
        <v>254</v>
      </c>
      <c r="N151" s="99">
        <v>49</v>
      </c>
      <c r="O151" s="99">
        <v>40</v>
      </c>
      <c r="P151" s="99">
        <v>319204</v>
      </c>
    </row>
    <row r="152" spans="1:16" ht="54.6" thickBot="1" x14ac:dyDescent="0.35">
      <c r="A152" s="98" t="s">
        <v>255</v>
      </c>
      <c r="B152" s="153">
        <v>1</v>
      </c>
      <c r="C152" s="99">
        <v>1</v>
      </c>
      <c r="D152" s="99">
        <v>302500</v>
      </c>
      <c r="M152" s="98" t="s">
        <v>255</v>
      </c>
      <c r="N152" s="99">
        <v>49</v>
      </c>
      <c r="O152" s="99">
        <v>49</v>
      </c>
      <c r="P152" s="99">
        <v>302500</v>
      </c>
    </row>
    <row r="153" spans="1:16" ht="54.6" thickBot="1" x14ac:dyDescent="0.35">
      <c r="A153" s="98" t="s">
        <v>256</v>
      </c>
      <c r="B153" s="153">
        <v>1</v>
      </c>
      <c r="C153" s="99">
        <v>1</v>
      </c>
      <c r="D153" s="99">
        <v>248990</v>
      </c>
      <c r="M153" s="98" t="s">
        <v>256</v>
      </c>
      <c r="N153" s="99">
        <v>49</v>
      </c>
      <c r="O153" s="99">
        <v>49</v>
      </c>
      <c r="P153" s="99">
        <v>248990</v>
      </c>
    </row>
    <row r="154" spans="1:16" ht="54.6" thickBot="1" x14ac:dyDescent="0.35">
      <c r="A154" s="98" t="s">
        <v>258</v>
      </c>
      <c r="B154" s="153">
        <v>14</v>
      </c>
      <c r="C154" s="99">
        <v>10</v>
      </c>
      <c r="D154" s="99">
        <v>329040</v>
      </c>
      <c r="M154" s="98" t="s">
        <v>258</v>
      </c>
      <c r="N154" s="99">
        <v>36</v>
      </c>
      <c r="O154" s="99">
        <v>40</v>
      </c>
      <c r="P154" s="99">
        <v>329040</v>
      </c>
    </row>
    <row r="155" spans="1:16" ht="45.6" thickBot="1" x14ac:dyDescent="0.35">
      <c r="A155" s="98" t="s">
        <v>259</v>
      </c>
      <c r="B155" s="153">
        <v>14</v>
      </c>
      <c r="C155" s="99">
        <v>10</v>
      </c>
      <c r="D155" s="99">
        <v>336820</v>
      </c>
      <c r="M155" s="98" t="s">
        <v>259</v>
      </c>
      <c r="N155" s="99">
        <v>36</v>
      </c>
      <c r="O155" s="99">
        <v>40</v>
      </c>
      <c r="P155" s="99">
        <v>336820</v>
      </c>
    </row>
    <row r="156" spans="1:16" ht="45.6" thickBot="1" x14ac:dyDescent="0.35">
      <c r="A156" s="98" t="s">
        <v>260</v>
      </c>
      <c r="B156" s="153">
        <v>14</v>
      </c>
      <c r="C156" s="99">
        <v>10</v>
      </c>
      <c r="D156" s="99">
        <v>356945</v>
      </c>
      <c r="M156" s="98" t="s">
        <v>260</v>
      </c>
      <c r="N156" s="99">
        <v>36</v>
      </c>
      <c r="O156" s="99">
        <v>40</v>
      </c>
      <c r="P156" s="99">
        <v>356945</v>
      </c>
    </row>
    <row r="157" spans="1:16" ht="63.6" thickBot="1" x14ac:dyDescent="0.35">
      <c r="A157" s="98" t="s">
        <v>261</v>
      </c>
      <c r="B157" s="153">
        <v>1</v>
      </c>
      <c r="C157" s="99">
        <v>1</v>
      </c>
      <c r="D157" s="99">
        <v>342195</v>
      </c>
      <c r="M157" s="98" t="s">
        <v>261</v>
      </c>
      <c r="N157" s="99">
        <v>49</v>
      </c>
      <c r="O157" s="99">
        <v>49</v>
      </c>
      <c r="P157" s="99">
        <v>342195</v>
      </c>
    </row>
    <row r="158" spans="1:16" ht="54.6" thickBot="1" x14ac:dyDescent="0.35">
      <c r="A158" s="98" t="s">
        <v>264</v>
      </c>
      <c r="B158" s="153">
        <v>1</v>
      </c>
      <c r="C158" s="99">
        <v>1</v>
      </c>
      <c r="D158" s="99">
        <v>424880</v>
      </c>
      <c r="M158" s="98" t="s">
        <v>264</v>
      </c>
      <c r="N158" s="99">
        <v>49</v>
      </c>
      <c r="O158" s="99">
        <v>49</v>
      </c>
      <c r="P158" s="99">
        <v>424880</v>
      </c>
    </row>
    <row r="159" spans="1:16" ht="45.6" thickBot="1" x14ac:dyDescent="0.35">
      <c r="A159" s="98" t="s">
        <v>267</v>
      </c>
      <c r="B159" s="153">
        <v>14</v>
      </c>
      <c r="C159" s="99">
        <v>10</v>
      </c>
      <c r="D159" s="99">
        <v>262000</v>
      </c>
      <c r="M159" s="98" t="s">
        <v>267</v>
      </c>
      <c r="N159" s="99">
        <v>36</v>
      </c>
      <c r="O159" s="99">
        <v>40</v>
      </c>
      <c r="P159" s="99">
        <v>262000</v>
      </c>
    </row>
    <row r="160" spans="1:16" ht="36.6" thickBot="1" x14ac:dyDescent="0.35">
      <c r="A160" s="98" t="s">
        <v>268</v>
      </c>
      <c r="B160" s="153">
        <v>14</v>
      </c>
      <c r="C160" s="99">
        <v>10</v>
      </c>
      <c r="D160" s="99">
        <v>304900</v>
      </c>
      <c r="M160" s="98" t="s">
        <v>268</v>
      </c>
      <c r="N160" s="99">
        <v>36</v>
      </c>
      <c r="O160" s="99">
        <v>40</v>
      </c>
      <c r="P160" s="99">
        <v>304900</v>
      </c>
    </row>
    <row r="161" spans="1:16" ht="54.6" thickBot="1" x14ac:dyDescent="0.35">
      <c r="A161" s="98" t="s">
        <v>269</v>
      </c>
      <c r="B161" s="153">
        <v>1</v>
      </c>
      <c r="C161" s="99">
        <v>10</v>
      </c>
      <c r="D161" s="99">
        <v>426420</v>
      </c>
      <c r="M161" s="98" t="s">
        <v>269</v>
      </c>
      <c r="N161" s="99">
        <v>49</v>
      </c>
      <c r="O161" s="99">
        <v>40</v>
      </c>
      <c r="P161" s="99">
        <v>426420</v>
      </c>
    </row>
    <row r="162" spans="1:16" ht="45.6" thickBot="1" x14ac:dyDescent="0.35">
      <c r="A162" s="98" t="s">
        <v>270</v>
      </c>
      <c r="B162" s="153">
        <v>14</v>
      </c>
      <c r="C162" s="99">
        <v>10</v>
      </c>
      <c r="D162" s="99">
        <v>389394</v>
      </c>
      <c r="M162" s="98" t="s">
        <v>270</v>
      </c>
      <c r="N162" s="99">
        <v>36</v>
      </c>
      <c r="O162" s="99">
        <v>40</v>
      </c>
      <c r="P162" s="99">
        <v>389394</v>
      </c>
    </row>
    <row r="163" spans="1:16" ht="72.599999999999994" thickBot="1" x14ac:dyDescent="0.35">
      <c r="A163" s="98" t="s">
        <v>271</v>
      </c>
      <c r="B163" s="153">
        <v>1</v>
      </c>
      <c r="C163" s="99">
        <v>1</v>
      </c>
      <c r="D163" s="99">
        <v>439200</v>
      </c>
      <c r="M163" s="98" t="s">
        <v>271</v>
      </c>
      <c r="N163" s="99">
        <v>49</v>
      </c>
      <c r="O163" s="99">
        <v>49</v>
      </c>
      <c r="P163" s="99">
        <v>439200</v>
      </c>
    </row>
    <row r="164" spans="1:16" ht="63.6" thickBot="1" x14ac:dyDescent="0.35">
      <c r="A164" s="98" t="s">
        <v>273</v>
      </c>
      <c r="B164" s="153">
        <v>1</v>
      </c>
      <c r="C164" s="99">
        <v>10</v>
      </c>
      <c r="D164" s="99">
        <v>396444</v>
      </c>
      <c r="M164" s="98" t="s">
        <v>273</v>
      </c>
      <c r="N164" s="99">
        <v>49</v>
      </c>
      <c r="O164" s="99">
        <v>40</v>
      </c>
      <c r="P164" s="99">
        <v>396444</v>
      </c>
    </row>
    <row r="165" spans="1:16" ht="36.6" thickBot="1" x14ac:dyDescent="0.35">
      <c r="A165" s="98" t="s">
        <v>277</v>
      </c>
      <c r="B165" s="153">
        <v>14</v>
      </c>
      <c r="C165" s="99">
        <v>10</v>
      </c>
      <c r="D165" s="99">
        <v>546530</v>
      </c>
      <c r="M165" s="98" t="s">
        <v>277</v>
      </c>
      <c r="N165" s="99">
        <v>36</v>
      </c>
      <c r="O165" s="99">
        <v>40</v>
      </c>
      <c r="P165" s="99">
        <v>546530</v>
      </c>
    </row>
    <row r="166" spans="1:16" ht="18.600000000000001" thickBot="1" x14ac:dyDescent="0.35">
      <c r="A166" s="93"/>
      <c r="M166" s="93"/>
    </row>
    <row r="167" spans="1:16" ht="36.6" thickBot="1" x14ac:dyDescent="0.35">
      <c r="A167" s="97" t="s">
        <v>710</v>
      </c>
      <c r="B167" s="152" t="s">
        <v>508</v>
      </c>
      <c r="C167" s="97" t="s">
        <v>128</v>
      </c>
      <c r="M167" s="97" t="s">
        <v>710</v>
      </c>
      <c r="N167" s="97" t="s">
        <v>508</v>
      </c>
      <c r="O167" s="97" t="s">
        <v>128</v>
      </c>
    </row>
    <row r="168" spans="1:16" ht="36.6" thickBot="1" x14ac:dyDescent="0.35">
      <c r="A168" s="97" t="s">
        <v>556</v>
      </c>
      <c r="B168" s="153" t="s">
        <v>995</v>
      </c>
      <c r="C168" s="99" t="s">
        <v>996</v>
      </c>
      <c r="M168" s="97" t="s">
        <v>556</v>
      </c>
      <c r="N168" s="99" t="s">
        <v>1001</v>
      </c>
      <c r="O168" s="99" t="s">
        <v>1002</v>
      </c>
    </row>
    <row r="169" spans="1:16" ht="36.6" thickBot="1" x14ac:dyDescent="0.35">
      <c r="A169" s="97" t="s">
        <v>558</v>
      </c>
      <c r="B169" s="153" t="s">
        <v>557</v>
      </c>
      <c r="C169" s="99" t="s">
        <v>997</v>
      </c>
      <c r="M169" s="97" t="s">
        <v>558</v>
      </c>
      <c r="N169" s="99" t="s">
        <v>1001</v>
      </c>
      <c r="O169" s="99" t="s">
        <v>1002</v>
      </c>
    </row>
    <row r="170" spans="1:16" ht="36.6" thickBot="1" x14ac:dyDescent="0.35">
      <c r="A170" s="97" t="s">
        <v>559</v>
      </c>
      <c r="B170" s="153" t="s">
        <v>557</v>
      </c>
      <c r="C170" s="99" t="s">
        <v>997</v>
      </c>
      <c r="M170" s="97" t="s">
        <v>559</v>
      </c>
      <c r="N170" s="99" t="s">
        <v>1001</v>
      </c>
      <c r="O170" s="99" t="s">
        <v>1002</v>
      </c>
    </row>
    <row r="171" spans="1:16" ht="36.6" thickBot="1" x14ac:dyDescent="0.35">
      <c r="A171" s="97" t="s">
        <v>560</v>
      </c>
      <c r="B171" s="153" t="s">
        <v>557</v>
      </c>
      <c r="C171" s="99" t="s">
        <v>997</v>
      </c>
      <c r="M171" s="97" t="s">
        <v>560</v>
      </c>
      <c r="N171" s="99" t="s">
        <v>1001</v>
      </c>
      <c r="O171" s="99" t="s">
        <v>1002</v>
      </c>
    </row>
    <row r="172" spans="1:16" ht="36.6" thickBot="1" x14ac:dyDescent="0.35">
      <c r="A172" s="97" t="s">
        <v>561</v>
      </c>
      <c r="B172" s="153" t="s">
        <v>557</v>
      </c>
      <c r="C172" s="99" t="s">
        <v>997</v>
      </c>
      <c r="M172" s="97" t="s">
        <v>561</v>
      </c>
      <c r="N172" s="99" t="s">
        <v>1001</v>
      </c>
      <c r="O172" s="99" t="s">
        <v>1002</v>
      </c>
    </row>
    <row r="173" spans="1:16" ht="36.6" thickBot="1" x14ac:dyDescent="0.35">
      <c r="A173" s="97" t="s">
        <v>562</v>
      </c>
      <c r="B173" s="153" t="s">
        <v>557</v>
      </c>
      <c r="C173" s="99" t="s">
        <v>997</v>
      </c>
      <c r="M173" s="97" t="s">
        <v>562</v>
      </c>
      <c r="N173" s="99" t="s">
        <v>1001</v>
      </c>
      <c r="O173" s="99" t="s">
        <v>1002</v>
      </c>
    </row>
    <row r="174" spans="1:16" ht="36.6" thickBot="1" x14ac:dyDescent="0.35">
      <c r="A174" s="97" t="s">
        <v>563</v>
      </c>
      <c r="B174" s="153" t="s">
        <v>557</v>
      </c>
      <c r="C174" s="99" t="s">
        <v>997</v>
      </c>
      <c r="M174" s="97" t="s">
        <v>563</v>
      </c>
      <c r="N174" s="99" t="s">
        <v>1001</v>
      </c>
      <c r="O174" s="99" t="s">
        <v>1002</v>
      </c>
    </row>
    <row r="175" spans="1:16" ht="36.6" thickBot="1" x14ac:dyDescent="0.35">
      <c r="A175" s="97" t="s">
        <v>564</v>
      </c>
      <c r="B175" s="153" t="s">
        <v>557</v>
      </c>
      <c r="C175" s="99" t="s">
        <v>997</v>
      </c>
      <c r="M175" s="97" t="s">
        <v>564</v>
      </c>
      <c r="N175" s="99" t="s">
        <v>1001</v>
      </c>
      <c r="O175" s="99" t="s">
        <v>1002</v>
      </c>
    </row>
    <row r="176" spans="1:16" ht="36.6" thickBot="1" x14ac:dyDescent="0.35">
      <c r="A176" s="97" t="s">
        <v>565</v>
      </c>
      <c r="B176" s="153" t="s">
        <v>557</v>
      </c>
      <c r="C176" s="99" t="s">
        <v>997</v>
      </c>
      <c r="M176" s="97" t="s">
        <v>565</v>
      </c>
      <c r="N176" s="99" t="s">
        <v>1001</v>
      </c>
      <c r="O176" s="99" t="s">
        <v>1002</v>
      </c>
    </row>
    <row r="177" spans="1:15" ht="36.6" thickBot="1" x14ac:dyDescent="0.35">
      <c r="A177" s="97" t="s">
        <v>566</v>
      </c>
      <c r="B177" s="153" t="s">
        <v>557</v>
      </c>
      <c r="C177" s="99" t="s">
        <v>997</v>
      </c>
      <c r="M177" s="97" t="s">
        <v>566</v>
      </c>
      <c r="N177" s="99" t="s">
        <v>1001</v>
      </c>
      <c r="O177" s="99" t="s">
        <v>1002</v>
      </c>
    </row>
    <row r="178" spans="1:15" ht="27.6" thickBot="1" x14ac:dyDescent="0.35">
      <c r="A178" s="97" t="s">
        <v>567</v>
      </c>
      <c r="B178" s="153" t="s">
        <v>557</v>
      </c>
      <c r="C178" s="99" t="s">
        <v>557</v>
      </c>
      <c r="M178" s="97" t="s">
        <v>567</v>
      </c>
      <c r="N178" s="99" t="s">
        <v>1001</v>
      </c>
      <c r="O178" s="99" t="s">
        <v>1002</v>
      </c>
    </row>
    <row r="179" spans="1:15" ht="27.6" thickBot="1" x14ac:dyDescent="0.35">
      <c r="A179" s="97" t="s">
        <v>568</v>
      </c>
      <c r="B179" s="153" t="s">
        <v>557</v>
      </c>
      <c r="C179" s="99" t="s">
        <v>557</v>
      </c>
      <c r="M179" s="97" t="s">
        <v>568</v>
      </c>
      <c r="N179" s="99" t="s">
        <v>1001</v>
      </c>
      <c r="O179" s="99" t="s">
        <v>1002</v>
      </c>
    </row>
    <row r="180" spans="1:15" ht="27.6" thickBot="1" x14ac:dyDescent="0.35">
      <c r="A180" s="97" t="s">
        <v>569</v>
      </c>
      <c r="B180" s="153" t="s">
        <v>557</v>
      </c>
      <c r="C180" s="99" t="s">
        <v>557</v>
      </c>
      <c r="M180" s="97" t="s">
        <v>569</v>
      </c>
      <c r="N180" s="99" t="s">
        <v>1001</v>
      </c>
      <c r="O180" s="99" t="s">
        <v>1002</v>
      </c>
    </row>
    <row r="181" spans="1:15" ht="27.6" thickBot="1" x14ac:dyDescent="0.35">
      <c r="A181" s="97" t="s">
        <v>570</v>
      </c>
      <c r="B181" s="153" t="s">
        <v>557</v>
      </c>
      <c r="C181" s="99" t="s">
        <v>557</v>
      </c>
      <c r="M181" s="97" t="s">
        <v>570</v>
      </c>
      <c r="N181" s="99" t="s">
        <v>1001</v>
      </c>
      <c r="O181" s="99" t="s">
        <v>1002</v>
      </c>
    </row>
    <row r="182" spans="1:15" ht="27.6" thickBot="1" x14ac:dyDescent="0.35">
      <c r="A182" s="97" t="s">
        <v>571</v>
      </c>
      <c r="B182" s="153" t="s">
        <v>557</v>
      </c>
      <c r="C182" s="99" t="s">
        <v>557</v>
      </c>
      <c r="M182" s="97" t="s">
        <v>571</v>
      </c>
      <c r="N182" s="99" t="s">
        <v>1001</v>
      </c>
      <c r="O182" s="99" t="s">
        <v>1002</v>
      </c>
    </row>
    <row r="183" spans="1:15" ht="27.6" thickBot="1" x14ac:dyDescent="0.35">
      <c r="A183" s="97" t="s">
        <v>572</v>
      </c>
      <c r="B183" s="153" t="s">
        <v>557</v>
      </c>
      <c r="C183" s="99" t="s">
        <v>557</v>
      </c>
      <c r="M183" s="97" t="s">
        <v>572</v>
      </c>
      <c r="N183" s="99" t="s">
        <v>1001</v>
      </c>
      <c r="O183" s="99" t="s">
        <v>1002</v>
      </c>
    </row>
    <row r="184" spans="1:15" ht="27.6" thickBot="1" x14ac:dyDescent="0.35">
      <c r="A184" s="97" t="s">
        <v>573</v>
      </c>
      <c r="B184" s="153" t="s">
        <v>557</v>
      </c>
      <c r="C184" s="99" t="s">
        <v>557</v>
      </c>
      <c r="M184" s="97" t="s">
        <v>573</v>
      </c>
      <c r="N184" s="99" t="s">
        <v>1001</v>
      </c>
      <c r="O184" s="99" t="s">
        <v>1002</v>
      </c>
    </row>
    <row r="185" spans="1:15" ht="27.6" thickBot="1" x14ac:dyDescent="0.35">
      <c r="A185" s="97" t="s">
        <v>574</v>
      </c>
      <c r="B185" s="153" t="s">
        <v>557</v>
      </c>
      <c r="C185" s="99" t="s">
        <v>557</v>
      </c>
      <c r="M185" s="97" t="s">
        <v>574</v>
      </c>
      <c r="N185" s="99" t="s">
        <v>1001</v>
      </c>
      <c r="O185" s="99" t="s">
        <v>1002</v>
      </c>
    </row>
    <row r="186" spans="1:15" ht="27.6" thickBot="1" x14ac:dyDescent="0.35">
      <c r="A186" s="97" t="s">
        <v>575</v>
      </c>
      <c r="B186" s="153" t="s">
        <v>557</v>
      </c>
      <c r="C186" s="99" t="s">
        <v>557</v>
      </c>
      <c r="M186" s="97" t="s">
        <v>575</v>
      </c>
      <c r="N186" s="99" t="s">
        <v>1001</v>
      </c>
      <c r="O186" s="99" t="s">
        <v>1002</v>
      </c>
    </row>
    <row r="187" spans="1:15" ht="27.6" thickBot="1" x14ac:dyDescent="0.35">
      <c r="A187" s="97" t="s">
        <v>576</v>
      </c>
      <c r="B187" s="153" t="s">
        <v>557</v>
      </c>
      <c r="C187" s="99" t="s">
        <v>557</v>
      </c>
      <c r="M187" s="97" t="s">
        <v>576</v>
      </c>
      <c r="N187" s="99" t="s">
        <v>1001</v>
      </c>
      <c r="O187" s="99" t="s">
        <v>1002</v>
      </c>
    </row>
    <row r="188" spans="1:15" ht="27.6" thickBot="1" x14ac:dyDescent="0.35">
      <c r="A188" s="97" t="s">
        <v>577</v>
      </c>
      <c r="B188" s="153" t="s">
        <v>557</v>
      </c>
      <c r="C188" s="99" t="s">
        <v>557</v>
      </c>
      <c r="M188" s="97" t="s">
        <v>577</v>
      </c>
      <c r="N188" s="99" t="s">
        <v>1001</v>
      </c>
      <c r="O188" s="99" t="s">
        <v>1002</v>
      </c>
    </row>
    <row r="189" spans="1:15" ht="27.6" thickBot="1" x14ac:dyDescent="0.35">
      <c r="A189" s="97" t="s">
        <v>578</v>
      </c>
      <c r="B189" s="153" t="s">
        <v>557</v>
      </c>
      <c r="C189" s="99" t="s">
        <v>557</v>
      </c>
      <c r="M189" s="97" t="s">
        <v>578</v>
      </c>
      <c r="N189" s="99" t="s">
        <v>1001</v>
      </c>
      <c r="O189" s="99" t="s">
        <v>1002</v>
      </c>
    </row>
    <row r="190" spans="1:15" ht="27.6" thickBot="1" x14ac:dyDescent="0.35">
      <c r="A190" s="97" t="s">
        <v>579</v>
      </c>
      <c r="B190" s="153" t="s">
        <v>557</v>
      </c>
      <c r="C190" s="99" t="s">
        <v>557</v>
      </c>
      <c r="M190" s="97" t="s">
        <v>579</v>
      </c>
      <c r="N190" s="99" t="s">
        <v>1001</v>
      </c>
      <c r="O190" s="99" t="s">
        <v>1002</v>
      </c>
    </row>
    <row r="191" spans="1:15" ht="27.6" thickBot="1" x14ac:dyDescent="0.35">
      <c r="A191" s="97" t="s">
        <v>580</v>
      </c>
      <c r="B191" s="153" t="s">
        <v>557</v>
      </c>
      <c r="C191" s="99" t="s">
        <v>557</v>
      </c>
      <c r="M191" s="97" t="s">
        <v>580</v>
      </c>
      <c r="N191" s="99" t="s">
        <v>1001</v>
      </c>
      <c r="O191" s="99" t="s">
        <v>1002</v>
      </c>
    </row>
    <row r="192" spans="1:15" ht="27.6" thickBot="1" x14ac:dyDescent="0.35">
      <c r="A192" s="97" t="s">
        <v>581</v>
      </c>
      <c r="B192" s="153" t="s">
        <v>557</v>
      </c>
      <c r="C192" s="99" t="s">
        <v>557</v>
      </c>
      <c r="M192" s="97" t="s">
        <v>581</v>
      </c>
      <c r="N192" s="99" t="s">
        <v>1001</v>
      </c>
      <c r="O192" s="99" t="s">
        <v>1002</v>
      </c>
    </row>
    <row r="193" spans="1:15" ht="27.6" thickBot="1" x14ac:dyDescent="0.35">
      <c r="A193" s="97" t="s">
        <v>582</v>
      </c>
      <c r="B193" s="153" t="s">
        <v>557</v>
      </c>
      <c r="C193" s="99" t="s">
        <v>557</v>
      </c>
      <c r="M193" s="97" t="s">
        <v>582</v>
      </c>
      <c r="N193" s="99" t="s">
        <v>1001</v>
      </c>
      <c r="O193" s="99" t="s">
        <v>1002</v>
      </c>
    </row>
    <row r="194" spans="1:15" ht="27.6" thickBot="1" x14ac:dyDescent="0.35">
      <c r="A194" s="97" t="s">
        <v>583</v>
      </c>
      <c r="B194" s="153" t="s">
        <v>557</v>
      </c>
      <c r="C194" s="99" t="s">
        <v>557</v>
      </c>
      <c r="M194" s="97" t="s">
        <v>583</v>
      </c>
      <c r="N194" s="99" t="s">
        <v>1001</v>
      </c>
      <c r="O194" s="99" t="s">
        <v>1002</v>
      </c>
    </row>
    <row r="195" spans="1:15" ht="27.6" thickBot="1" x14ac:dyDescent="0.35">
      <c r="A195" s="97" t="s">
        <v>584</v>
      </c>
      <c r="B195" s="153" t="s">
        <v>557</v>
      </c>
      <c r="C195" s="99" t="s">
        <v>557</v>
      </c>
      <c r="M195" s="97" t="s">
        <v>584</v>
      </c>
      <c r="N195" s="99" t="s">
        <v>1001</v>
      </c>
      <c r="O195" s="99" t="s">
        <v>1002</v>
      </c>
    </row>
    <row r="196" spans="1:15" ht="27.6" thickBot="1" x14ac:dyDescent="0.35">
      <c r="A196" s="97" t="s">
        <v>585</v>
      </c>
      <c r="B196" s="153" t="s">
        <v>557</v>
      </c>
      <c r="C196" s="99" t="s">
        <v>557</v>
      </c>
      <c r="M196" s="97" t="s">
        <v>585</v>
      </c>
      <c r="N196" s="99" t="s">
        <v>1001</v>
      </c>
      <c r="O196" s="99" t="s">
        <v>1002</v>
      </c>
    </row>
    <row r="197" spans="1:15" ht="27.6" thickBot="1" x14ac:dyDescent="0.35">
      <c r="A197" s="97" t="s">
        <v>586</v>
      </c>
      <c r="B197" s="153" t="s">
        <v>557</v>
      </c>
      <c r="C197" s="99" t="s">
        <v>557</v>
      </c>
      <c r="M197" s="97" t="s">
        <v>586</v>
      </c>
      <c r="N197" s="99" t="s">
        <v>1001</v>
      </c>
      <c r="O197" s="99" t="s">
        <v>1002</v>
      </c>
    </row>
    <row r="198" spans="1:15" ht="27.6" thickBot="1" x14ac:dyDescent="0.35">
      <c r="A198" s="97" t="s">
        <v>587</v>
      </c>
      <c r="B198" s="153" t="s">
        <v>557</v>
      </c>
      <c r="C198" s="99" t="s">
        <v>557</v>
      </c>
      <c r="M198" s="97" t="s">
        <v>587</v>
      </c>
      <c r="N198" s="99" t="s">
        <v>1001</v>
      </c>
      <c r="O198" s="99" t="s">
        <v>1002</v>
      </c>
    </row>
    <row r="199" spans="1:15" ht="27.6" thickBot="1" x14ac:dyDescent="0.35">
      <c r="A199" s="97" t="s">
        <v>588</v>
      </c>
      <c r="B199" s="153" t="s">
        <v>557</v>
      </c>
      <c r="C199" s="99" t="s">
        <v>557</v>
      </c>
      <c r="M199" s="97" t="s">
        <v>588</v>
      </c>
      <c r="N199" s="99" t="s">
        <v>1001</v>
      </c>
      <c r="O199" s="99" t="s">
        <v>1002</v>
      </c>
    </row>
    <row r="200" spans="1:15" ht="27.6" thickBot="1" x14ac:dyDescent="0.35">
      <c r="A200" s="97" t="s">
        <v>589</v>
      </c>
      <c r="B200" s="153" t="s">
        <v>557</v>
      </c>
      <c r="C200" s="99" t="s">
        <v>557</v>
      </c>
      <c r="M200" s="97" t="s">
        <v>589</v>
      </c>
      <c r="N200" s="99" t="s">
        <v>1001</v>
      </c>
      <c r="O200" s="99" t="s">
        <v>1002</v>
      </c>
    </row>
    <row r="201" spans="1:15" ht="27.6" thickBot="1" x14ac:dyDescent="0.35">
      <c r="A201" s="97" t="s">
        <v>590</v>
      </c>
      <c r="B201" s="153" t="s">
        <v>557</v>
      </c>
      <c r="C201" s="99" t="s">
        <v>557</v>
      </c>
      <c r="M201" s="97" t="s">
        <v>590</v>
      </c>
      <c r="N201" s="99" t="s">
        <v>1001</v>
      </c>
      <c r="O201" s="99" t="s">
        <v>1002</v>
      </c>
    </row>
    <row r="202" spans="1:15" ht="27.6" thickBot="1" x14ac:dyDescent="0.35">
      <c r="A202" s="97" t="s">
        <v>591</v>
      </c>
      <c r="B202" s="153" t="s">
        <v>557</v>
      </c>
      <c r="C202" s="99" t="s">
        <v>557</v>
      </c>
      <c r="M202" s="97" t="s">
        <v>591</v>
      </c>
      <c r="N202" s="99" t="s">
        <v>1001</v>
      </c>
      <c r="O202" s="99" t="s">
        <v>1002</v>
      </c>
    </row>
    <row r="203" spans="1:15" ht="27.6" thickBot="1" x14ac:dyDescent="0.35">
      <c r="A203" s="97" t="s">
        <v>592</v>
      </c>
      <c r="B203" s="153" t="s">
        <v>557</v>
      </c>
      <c r="C203" s="99" t="s">
        <v>557</v>
      </c>
      <c r="M203" s="97" t="s">
        <v>592</v>
      </c>
      <c r="N203" s="99" t="s">
        <v>1001</v>
      </c>
      <c r="O203" s="99" t="s">
        <v>1002</v>
      </c>
    </row>
    <row r="204" spans="1:15" ht="27.6" thickBot="1" x14ac:dyDescent="0.35">
      <c r="A204" s="97" t="s">
        <v>593</v>
      </c>
      <c r="B204" s="153" t="s">
        <v>557</v>
      </c>
      <c r="C204" s="99" t="s">
        <v>557</v>
      </c>
      <c r="M204" s="97" t="s">
        <v>593</v>
      </c>
      <c r="N204" s="99" t="s">
        <v>1003</v>
      </c>
      <c r="O204" s="99" t="s">
        <v>1002</v>
      </c>
    </row>
    <row r="205" spans="1:15" ht="27.6" thickBot="1" x14ac:dyDescent="0.35">
      <c r="A205" s="97" t="s">
        <v>594</v>
      </c>
      <c r="B205" s="153" t="s">
        <v>557</v>
      </c>
      <c r="C205" s="99" t="s">
        <v>557</v>
      </c>
      <c r="M205" s="97" t="s">
        <v>594</v>
      </c>
      <c r="N205" s="99" t="s">
        <v>1003</v>
      </c>
      <c r="O205" s="99" t="s">
        <v>1002</v>
      </c>
    </row>
    <row r="206" spans="1:15" ht="27.6" thickBot="1" x14ac:dyDescent="0.35">
      <c r="A206" s="97" t="s">
        <v>595</v>
      </c>
      <c r="B206" s="153" t="s">
        <v>557</v>
      </c>
      <c r="C206" s="99" t="s">
        <v>557</v>
      </c>
      <c r="M206" s="97" t="s">
        <v>595</v>
      </c>
      <c r="N206" s="99" t="s">
        <v>1003</v>
      </c>
      <c r="O206" s="99" t="s">
        <v>1002</v>
      </c>
    </row>
    <row r="207" spans="1:15" ht="27.6" thickBot="1" x14ac:dyDescent="0.35">
      <c r="A207" s="97" t="s">
        <v>596</v>
      </c>
      <c r="B207" s="153" t="s">
        <v>557</v>
      </c>
      <c r="C207" s="99" t="s">
        <v>557</v>
      </c>
      <c r="M207" s="97" t="s">
        <v>596</v>
      </c>
      <c r="N207" s="99" t="s">
        <v>1003</v>
      </c>
      <c r="O207" s="99" t="s">
        <v>1002</v>
      </c>
    </row>
    <row r="208" spans="1:15" ht="27.6" thickBot="1" x14ac:dyDescent="0.35">
      <c r="A208" s="97" t="s">
        <v>597</v>
      </c>
      <c r="B208" s="153" t="s">
        <v>557</v>
      </c>
      <c r="C208" s="99" t="s">
        <v>557</v>
      </c>
      <c r="M208" s="97" t="s">
        <v>597</v>
      </c>
      <c r="N208" s="99" t="s">
        <v>1003</v>
      </c>
      <c r="O208" s="99" t="s">
        <v>1002</v>
      </c>
    </row>
    <row r="209" spans="1:15" ht="27.6" thickBot="1" x14ac:dyDescent="0.35">
      <c r="A209" s="97" t="s">
        <v>598</v>
      </c>
      <c r="B209" s="153" t="s">
        <v>557</v>
      </c>
      <c r="C209" s="99" t="s">
        <v>557</v>
      </c>
      <c r="M209" s="97" t="s">
        <v>598</v>
      </c>
      <c r="N209" s="99" t="s">
        <v>1003</v>
      </c>
      <c r="O209" s="99" t="s">
        <v>1002</v>
      </c>
    </row>
    <row r="210" spans="1:15" ht="27.6" thickBot="1" x14ac:dyDescent="0.35">
      <c r="A210" s="97" t="s">
        <v>599</v>
      </c>
      <c r="B210" s="153" t="s">
        <v>557</v>
      </c>
      <c r="C210" s="99" t="s">
        <v>557</v>
      </c>
      <c r="M210" s="97" t="s">
        <v>599</v>
      </c>
      <c r="N210" s="99" t="s">
        <v>1003</v>
      </c>
      <c r="O210" s="99" t="s">
        <v>1002</v>
      </c>
    </row>
    <row r="211" spans="1:15" ht="27.6" thickBot="1" x14ac:dyDescent="0.35">
      <c r="A211" s="97" t="s">
        <v>600</v>
      </c>
      <c r="B211" s="153" t="s">
        <v>557</v>
      </c>
      <c r="C211" s="99" t="s">
        <v>557</v>
      </c>
      <c r="M211" s="97" t="s">
        <v>600</v>
      </c>
      <c r="N211" s="99" t="s">
        <v>1003</v>
      </c>
      <c r="O211" s="99" t="s">
        <v>1002</v>
      </c>
    </row>
    <row r="212" spans="1:15" ht="27.6" thickBot="1" x14ac:dyDescent="0.35">
      <c r="A212" s="97" t="s">
        <v>601</v>
      </c>
      <c r="B212" s="153" t="s">
        <v>557</v>
      </c>
      <c r="C212" s="99" t="s">
        <v>557</v>
      </c>
      <c r="M212" s="97" t="s">
        <v>601</v>
      </c>
      <c r="N212" s="99" t="s">
        <v>1003</v>
      </c>
      <c r="O212" s="99" t="s">
        <v>1002</v>
      </c>
    </row>
    <row r="213" spans="1:15" ht="27.6" thickBot="1" x14ac:dyDescent="0.35">
      <c r="A213" s="97" t="s">
        <v>602</v>
      </c>
      <c r="B213" s="153" t="s">
        <v>557</v>
      </c>
      <c r="C213" s="99" t="s">
        <v>557</v>
      </c>
      <c r="M213" s="97" t="s">
        <v>602</v>
      </c>
      <c r="N213" s="99" t="s">
        <v>1003</v>
      </c>
      <c r="O213" s="99" t="s">
        <v>1002</v>
      </c>
    </row>
    <row r="214" spans="1:15" ht="27.6" thickBot="1" x14ac:dyDescent="0.35">
      <c r="A214" s="97" t="s">
        <v>603</v>
      </c>
      <c r="B214" s="153" t="s">
        <v>557</v>
      </c>
      <c r="C214" s="99" t="s">
        <v>557</v>
      </c>
      <c r="M214" s="97" t="s">
        <v>603</v>
      </c>
      <c r="N214" s="99" t="s">
        <v>1003</v>
      </c>
      <c r="O214" s="99" t="s">
        <v>1002</v>
      </c>
    </row>
    <row r="215" spans="1:15" ht="27.6" thickBot="1" x14ac:dyDescent="0.35">
      <c r="A215" s="97" t="s">
        <v>604</v>
      </c>
      <c r="B215" s="153" t="s">
        <v>557</v>
      </c>
      <c r="C215" s="99" t="s">
        <v>557</v>
      </c>
      <c r="M215" s="97" t="s">
        <v>604</v>
      </c>
      <c r="N215" s="99" t="s">
        <v>1003</v>
      </c>
      <c r="O215" s="99" t="s">
        <v>1002</v>
      </c>
    </row>
    <row r="216" spans="1:15" ht="27.6" thickBot="1" x14ac:dyDescent="0.35">
      <c r="A216" s="97" t="s">
        <v>605</v>
      </c>
      <c r="B216" s="153" t="s">
        <v>557</v>
      </c>
      <c r="C216" s="99" t="s">
        <v>557</v>
      </c>
      <c r="M216" s="97" t="s">
        <v>605</v>
      </c>
      <c r="N216" s="99" t="s">
        <v>1003</v>
      </c>
      <c r="O216" s="99" t="s">
        <v>1002</v>
      </c>
    </row>
    <row r="217" spans="1:15" ht="18.600000000000001" thickBot="1" x14ac:dyDescent="0.35">
      <c r="A217" s="93"/>
      <c r="M217" s="93"/>
    </row>
    <row r="218" spans="1:15" ht="36.6" thickBot="1" x14ac:dyDescent="0.35">
      <c r="A218" s="97" t="s">
        <v>711</v>
      </c>
      <c r="B218" s="152" t="s">
        <v>508</v>
      </c>
      <c r="C218" s="97" t="s">
        <v>128</v>
      </c>
      <c r="M218" s="97" t="s">
        <v>711</v>
      </c>
      <c r="N218" s="97" t="s">
        <v>508</v>
      </c>
      <c r="O218" s="97" t="s">
        <v>128</v>
      </c>
    </row>
    <row r="219" spans="1:15" ht="15" thickBot="1" x14ac:dyDescent="0.35">
      <c r="A219" s="97" t="s">
        <v>556</v>
      </c>
      <c r="B219" s="153">
        <v>59311.7</v>
      </c>
      <c r="C219" s="99">
        <v>235320.2</v>
      </c>
      <c r="M219" s="97" t="s">
        <v>556</v>
      </c>
      <c r="N219" s="99">
        <v>217027</v>
      </c>
      <c r="O219" s="99">
        <v>23573.8</v>
      </c>
    </row>
    <row r="220" spans="1:15" ht="15" thickBot="1" x14ac:dyDescent="0.35">
      <c r="A220" s="97" t="s">
        <v>558</v>
      </c>
      <c r="B220" s="153">
        <v>0</v>
      </c>
      <c r="C220" s="99">
        <v>225223.6</v>
      </c>
      <c r="M220" s="97" t="s">
        <v>558</v>
      </c>
      <c r="N220" s="99">
        <v>217027</v>
      </c>
      <c r="O220" s="99">
        <v>23573.8</v>
      </c>
    </row>
    <row r="221" spans="1:15" ht="15" thickBot="1" x14ac:dyDescent="0.35">
      <c r="A221" s="97" t="s">
        <v>559</v>
      </c>
      <c r="B221" s="153">
        <v>0</v>
      </c>
      <c r="C221" s="99">
        <v>225223.6</v>
      </c>
      <c r="M221" s="97" t="s">
        <v>559</v>
      </c>
      <c r="N221" s="99">
        <v>217027</v>
      </c>
      <c r="O221" s="99">
        <v>23573.8</v>
      </c>
    </row>
    <row r="222" spans="1:15" ht="15" thickBot="1" x14ac:dyDescent="0.35">
      <c r="A222" s="97" t="s">
        <v>560</v>
      </c>
      <c r="B222" s="153">
        <v>0</v>
      </c>
      <c r="C222" s="99">
        <v>225223.6</v>
      </c>
      <c r="M222" s="97" t="s">
        <v>560</v>
      </c>
      <c r="N222" s="99">
        <v>217027</v>
      </c>
      <c r="O222" s="99">
        <v>23573.8</v>
      </c>
    </row>
    <row r="223" spans="1:15" ht="15" thickBot="1" x14ac:dyDescent="0.35">
      <c r="A223" s="97" t="s">
        <v>561</v>
      </c>
      <c r="B223" s="153">
        <v>0</v>
      </c>
      <c r="C223" s="99">
        <v>225223.6</v>
      </c>
      <c r="M223" s="97" t="s">
        <v>561</v>
      </c>
      <c r="N223" s="99">
        <v>217027</v>
      </c>
      <c r="O223" s="99">
        <v>23573.8</v>
      </c>
    </row>
    <row r="224" spans="1:15" ht="15" thickBot="1" x14ac:dyDescent="0.35">
      <c r="A224" s="97" t="s">
        <v>562</v>
      </c>
      <c r="B224" s="153">
        <v>0</v>
      </c>
      <c r="C224" s="99">
        <v>225223.6</v>
      </c>
      <c r="M224" s="97" t="s">
        <v>562</v>
      </c>
      <c r="N224" s="99">
        <v>217027</v>
      </c>
      <c r="O224" s="99">
        <v>23573.8</v>
      </c>
    </row>
    <row r="225" spans="1:15" ht="15" thickBot="1" x14ac:dyDescent="0.35">
      <c r="A225" s="97" t="s">
        <v>563</v>
      </c>
      <c r="B225" s="153">
        <v>0</v>
      </c>
      <c r="C225" s="99">
        <v>225223.6</v>
      </c>
      <c r="M225" s="97" t="s">
        <v>563</v>
      </c>
      <c r="N225" s="99">
        <v>217027</v>
      </c>
      <c r="O225" s="99">
        <v>23573.8</v>
      </c>
    </row>
    <row r="226" spans="1:15" ht="15" thickBot="1" x14ac:dyDescent="0.35">
      <c r="A226" s="97" t="s">
        <v>564</v>
      </c>
      <c r="B226" s="153">
        <v>0</v>
      </c>
      <c r="C226" s="99">
        <v>225223.6</v>
      </c>
      <c r="M226" s="97" t="s">
        <v>564</v>
      </c>
      <c r="N226" s="99">
        <v>217027</v>
      </c>
      <c r="O226" s="99">
        <v>23573.8</v>
      </c>
    </row>
    <row r="227" spans="1:15" ht="15" thickBot="1" x14ac:dyDescent="0.35">
      <c r="A227" s="97" t="s">
        <v>565</v>
      </c>
      <c r="B227" s="153">
        <v>0</v>
      </c>
      <c r="C227" s="99">
        <v>225223.6</v>
      </c>
      <c r="M227" s="97" t="s">
        <v>565</v>
      </c>
      <c r="N227" s="99">
        <v>217027</v>
      </c>
      <c r="O227" s="99">
        <v>23573.8</v>
      </c>
    </row>
    <row r="228" spans="1:15" ht="15" thickBot="1" x14ac:dyDescent="0.35">
      <c r="A228" s="97" t="s">
        <v>566</v>
      </c>
      <c r="B228" s="153">
        <v>0</v>
      </c>
      <c r="C228" s="99">
        <v>225223.6</v>
      </c>
      <c r="M228" s="97" t="s">
        <v>566</v>
      </c>
      <c r="N228" s="99">
        <v>217027</v>
      </c>
      <c r="O228" s="99">
        <v>23573.8</v>
      </c>
    </row>
    <row r="229" spans="1:15" ht="15" thickBot="1" x14ac:dyDescent="0.35">
      <c r="A229" s="97" t="s">
        <v>567</v>
      </c>
      <c r="B229" s="153">
        <v>0</v>
      </c>
      <c r="C229" s="99">
        <v>0</v>
      </c>
      <c r="M229" s="97" t="s">
        <v>567</v>
      </c>
      <c r="N229" s="99">
        <v>217027</v>
      </c>
      <c r="O229" s="99">
        <v>23573.8</v>
      </c>
    </row>
    <row r="230" spans="1:15" ht="15" thickBot="1" x14ac:dyDescent="0.35">
      <c r="A230" s="97" t="s">
        <v>568</v>
      </c>
      <c r="B230" s="153">
        <v>0</v>
      </c>
      <c r="C230" s="99">
        <v>0</v>
      </c>
      <c r="M230" s="97" t="s">
        <v>568</v>
      </c>
      <c r="N230" s="99">
        <v>217027</v>
      </c>
      <c r="O230" s="99">
        <v>23573.8</v>
      </c>
    </row>
    <row r="231" spans="1:15" ht="15" thickBot="1" x14ac:dyDescent="0.35">
      <c r="A231" s="97" t="s">
        <v>569</v>
      </c>
      <c r="B231" s="153">
        <v>0</v>
      </c>
      <c r="C231" s="99">
        <v>0</v>
      </c>
      <c r="M231" s="97" t="s">
        <v>569</v>
      </c>
      <c r="N231" s="99">
        <v>217027</v>
      </c>
      <c r="O231" s="99">
        <v>23573.8</v>
      </c>
    </row>
    <row r="232" spans="1:15" ht="15" thickBot="1" x14ac:dyDescent="0.35">
      <c r="A232" s="97" t="s">
        <v>570</v>
      </c>
      <c r="B232" s="153">
        <v>0</v>
      </c>
      <c r="C232" s="99">
        <v>0</v>
      </c>
      <c r="M232" s="97" t="s">
        <v>570</v>
      </c>
      <c r="N232" s="99">
        <v>217027</v>
      </c>
      <c r="O232" s="99">
        <v>23573.8</v>
      </c>
    </row>
    <row r="233" spans="1:15" ht="15" thickBot="1" x14ac:dyDescent="0.35">
      <c r="A233" s="97" t="s">
        <v>571</v>
      </c>
      <c r="B233" s="153">
        <v>0</v>
      </c>
      <c r="C233" s="99">
        <v>0</v>
      </c>
      <c r="M233" s="97" t="s">
        <v>571</v>
      </c>
      <c r="N233" s="99">
        <v>217027</v>
      </c>
      <c r="O233" s="99">
        <v>23573.8</v>
      </c>
    </row>
    <row r="234" spans="1:15" ht="15" thickBot="1" x14ac:dyDescent="0.35">
      <c r="A234" s="97" t="s">
        <v>572</v>
      </c>
      <c r="B234" s="153">
        <v>0</v>
      </c>
      <c r="C234" s="99">
        <v>0</v>
      </c>
      <c r="M234" s="97" t="s">
        <v>572</v>
      </c>
      <c r="N234" s="99">
        <v>217027</v>
      </c>
      <c r="O234" s="99">
        <v>23573.8</v>
      </c>
    </row>
    <row r="235" spans="1:15" ht="15" thickBot="1" x14ac:dyDescent="0.35">
      <c r="A235" s="97" t="s">
        <v>573</v>
      </c>
      <c r="B235" s="153">
        <v>0</v>
      </c>
      <c r="C235" s="99">
        <v>0</v>
      </c>
      <c r="M235" s="97" t="s">
        <v>573</v>
      </c>
      <c r="N235" s="99">
        <v>217027</v>
      </c>
      <c r="O235" s="99">
        <v>23573.8</v>
      </c>
    </row>
    <row r="236" spans="1:15" ht="15" thickBot="1" x14ac:dyDescent="0.35">
      <c r="A236" s="97" t="s">
        <v>574</v>
      </c>
      <c r="B236" s="153">
        <v>0</v>
      </c>
      <c r="C236" s="99">
        <v>0</v>
      </c>
      <c r="M236" s="97" t="s">
        <v>574</v>
      </c>
      <c r="N236" s="99">
        <v>217027</v>
      </c>
      <c r="O236" s="99">
        <v>23573.8</v>
      </c>
    </row>
    <row r="237" spans="1:15" ht="15" thickBot="1" x14ac:dyDescent="0.35">
      <c r="A237" s="97" t="s">
        <v>575</v>
      </c>
      <c r="B237" s="153">
        <v>0</v>
      </c>
      <c r="C237" s="99">
        <v>0</v>
      </c>
      <c r="M237" s="97" t="s">
        <v>575</v>
      </c>
      <c r="N237" s="99">
        <v>217027</v>
      </c>
      <c r="O237" s="99">
        <v>23573.8</v>
      </c>
    </row>
    <row r="238" spans="1:15" ht="15" thickBot="1" x14ac:dyDescent="0.35">
      <c r="A238" s="97" t="s">
        <v>576</v>
      </c>
      <c r="B238" s="153">
        <v>0</v>
      </c>
      <c r="C238" s="99">
        <v>0</v>
      </c>
      <c r="M238" s="97" t="s">
        <v>576</v>
      </c>
      <c r="N238" s="99">
        <v>217027</v>
      </c>
      <c r="O238" s="99">
        <v>23573.8</v>
      </c>
    </row>
    <row r="239" spans="1:15" ht="15" thickBot="1" x14ac:dyDescent="0.35">
      <c r="A239" s="97" t="s">
        <v>577</v>
      </c>
      <c r="B239" s="153">
        <v>0</v>
      </c>
      <c r="C239" s="99">
        <v>0</v>
      </c>
      <c r="M239" s="97" t="s">
        <v>577</v>
      </c>
      <c r="N239" s="99">
        <v>217027</v>
      </c>
      <c r="O239" s="99">
        <v>23573.8</v>
      </c>
    </row>
    <row r="240" spans="1:15" ht="15" thickBot="1" x14ac:dyDescent="0.35">
      <c r="A240" s="97" t="s">
        <v>578</v>
      </c>
      <c r="B240" s="153">
        <v>0</v>
      </c>
      <c r="C240" s="99">
        <v>0</v>
      </c>
      <c r="M240" s="97" t="s">
        <v>578</v>
      </c>
      <c r="N240" s="99">
        <v>217027</v>
      </c>
      <c r="O240" s="99">
        <v>23573.8</v>
      </c>
    </row>
    <row r="241" spans="1:15" ht="15" thickBot="1" x14ac:dyDescent="0.35">
      <c r="A241" s="97" t="s">
        <v>579</v>
      </c>
      <c r="B241" s="153">
        <v>0</v>
      </c>
      <c r="C241" s="99">
        <v>0</v>
      </c>
      <c r="M241" s="97" t="s">
        <v>579</v>
      </c>
      <c r="N241" s="99">
        <v>217027</v>
      </c>
      <c r="O241" s="99">
        <v>23573.8</v>
      </c>
    </row>
    <row r="242" spans="1:15" ht="15" thickBot="1" x14ac:dyDescent="0.35">
      <c r="A242" s="97" t="s">
        <v>580</v>
      </c>
      <c r="B242" s="153">
        <v>0</v>
      </c>
      <c r="C242" s="99">
        <v>0</v>
      </c>
      <c r="M242" s="97" t="s">
        <v>580</v>
      </c>
      <c r="N242" s="99">
        <v>217027</v>
      </c>
      <c r="O242" s="99">
        <v>23573.8</v>
      </c>
    </row>
    <row r="243" spans="1:15" ht="15" thickBot="1" x14ac:dyDescent="0.35">
      <c r="A243" s="97" t="s">
        <v>581</v>
      </c>
      <c r="B243" s="153">
        <v>0</v>
      </c>
      <c r="C243" s="99">
        <v>0</v>
      </c>
      <c r="M243" s="97" t="s">
        <v>581</v>
      </c>
      <c r="N243" s="99">
        <v>217027</v>
      </c>
      <c r="O243" s="99">
        <v>23573.8</v>
      </c>
    </row>
    <row r="244" spans="1:15" ht="15" thickBot="1" x14ac:dyDescent="0.35">
      <c r="A244" s="97" t="s">
        <v>582</v>
      </c>
      <c r="B244" s="153">
        <v>0</v>
      </c>
      <c r="C244" s="99">
        <v>0</v>
      </c>
      <c r="M244" s="97" t="s">
        <v>582</v>
      </c>
      <c r="N244" s="99">
        <v>217027</v>
      </c>
      <c r="O244" s="99">
        <v>23573.8</v>
      </c>
    </row>
    <row r="245" spans="1:15" ht="15" thickBot="1" x14ac:dyDescent="0.35">
      <c r="A245" s="97" t="s">
        <v>583</v>
      </c>
      <c r="B245" s="153">
        <v>0</v>
      </c>
      <c r="C245" s="99">
        <v>0</v>
      </c>
      <c r="M245" s="97" t="s">
        <v>583</v>
      </c>
      <c r="N245" s="99">
        <v>217027</v>
      </c>
      <c r="O245" s="99">
        <v>23573.8</v>
      </c>
    </row>
    <row r="246" spans="1:15" ht="15" thickBot="1" x14ac:dyDescent="0.35">
      <c r="A246" s="97" t="s">
        <v>584</v>
      </c>
      <c r="B246" s="153">
        <v>0</v>
      </c>
      <c r="C246" s="99">
        <v>0</v>
      </c>
      <c r="M246" s="97" t="s">
        <v>584</v>
      </c>
      <c r="N246" s="99">
        <v>217027</v>
      </c>
      <c r="O246" s="99">
        <v>23573.8</v>
      </c>
    </row>
    <row r="247" spans="1:15" ht="15" thickBot="1" x14ac:dyDescent="0.35">
      <c r="A247" s="97" t="s">
        <v>585</v>
      </c>
      <c r="B247" s="153">
        <v>0</v>
      </c>
      <c r="C247" s="99">
        <v>0</v>
      </c>
      <c r="M247" s="97" t="s">
        <v>585</v>
      </c>
      <c r="N247" s="99">
        <v>217027</v>
      </c>
      <c r="O247" s="99">
        <v>23573.8</v>
      </c>
    </row>
    <row r="248" spans="1:15" ht="15" thickBot="1" x14ac:dyDescent="0.35">
      <c r="A248" s="97" t="s">
        <v>586</v>
      </c>
      <c r="B248" s="153">
        <v>0</v>
      </c>
      <c r="C248" s="99">
        <v>0</v>
      </c>
      <c r="M248" s="97" t="s">
        <v>586</v>
      </c>
      <c r="N248" s="99">
        <v>217027</v>
      </c>
      <c r="O248" s="99">
        <v>23573.8</v>
      </c>
    </row>
    <row r="249" spans="1:15" ht="15" thickBot="1" x14ac:dyDescent="0.35">
      <c r="A249" s="97" t="s">
        <v>587</v>
      </c>
      <c r="B249" s="153">
        <v>0</v>
      </c>
      <c r="C249" s="99">
        <v>0</v>
      </c>
      <c r="M249" s="97" t="s">
        <v>587</v>
      </c>
      <c r="N249" s="99">
        <v>217027</v>
      </c>
      <c r="O249" s="99">
        <v>23573.8</v>
      </c>
    </row>
    <row r="250" spans="1:15" ht="15" thickBot="1" x14ac:dyDescent="0.35">
      <c r="A250" s="97" t="s">
        <v>588</v>
      </c>
      <c r="B250" s="153">
        <v>0</v>
      </c>
      <c r="C250" s="99">
        <v>0</v>
      </c>
      <c r="M250" s="97" t="s">
        <v>588</v>
      </c>
      <c r="N250" s="99">
        <v>217027</v>
      </c>
      <c r="O250" s="99">
        <v>23573.8</v>
      </c>
    </row>
    <row r="251" spans="1:15" ht="15" thickBot="1" x14ac:dyDescent="0.35">
      <c r="A251" s="97" t="s">
        <v>589</v>
      </c>
      <c r="B251" s="153">
        <v>0</v>
      </c>
      <c r="C251" s="99">
        <v>0</v>
      </c>
      <c r="M251" s="97" t="s">
        <v>589</v>
      </c>
      <c r="N251" s="99">
        <v>217027</v>
      </c>
      <c r="O251" s="99">
        <v>23573.8</v>
      </c>
    </row>
    <row r="252" spans="1:15" ht="15" thickBot="1" x14ac:dyDescent="0.35">
      <c r="A252" s="97" t="s">
        <v>590</v>
      </c>
      <c r="B252" s="153">
        <v>0</v>
      </c>
      <c r="C252" s="99">
        <v>0</v>
      </c>
      <c r="M252" s="97" t="s">
        <v>590</v>
      </c>
      <c r="N252" s="99">
        <v>217027</v>
      </c>
      <c r="O252" s="99">
        <v>23573.8</v>
      </c>
    </row>
    <row r="253" spans="1:15" ht="15" thickBot="1" x14ac:dyDescent="0.35">
      <c r="A253" s="97" t="s">
        <v>591</v>
      </c>
      <c r="B253" s="153">
        <v>0</v>
      </c>
      <c r="C253" s="99">
        <v>0</v>
      </c>
      <c r="M253" s="97" t="s">
        <v>591</v>
      </c>
      <c r="N253" s="99">
        <v>217027</v>
      </c>
      <c r="O253" s="99">
        <v>23573.8</v>
      </c>
    </row>
    <row r="254" spans="1:15" ht="15" thickBot="1" x14ac:dyDescent="0.35">
      <c r="A254" s="97" t="s">
        <v>592</v>
      </c>
      <c r="B254" s="153">
        <v>0</v>
      </c>
      <c r="C254" s="99">
        <v>0</v>
      </c>
      <c r="M254" s="97" t="s">
        <v>592</v>
      </c>
      <c r="N254" s="99">
        <v>217027</v>
      </c>
      <c r="O254" s="99">
        <v>23573.8</v>
      </c>
    </row>
    <row r="255" spans="1:15" ht="15" thickBot="1" x14ac:dyDescent="0.35">
      <c r="A255" s="97" t="s">
        <v>593</v>
      </c>
      <c r="B255" s="153">
        <v>0</v>
      </c>
      <c r="C255" s="99">
        <v>0</v>
      </c>
      <c r="M255" s="97" t="s">
        <v>593</v>
      </c>
      <c r="N255" s="99">
        <v>174406.2</v>
      </c>
      <c r="O255" s="99">
        <v>23573.8</v>
      </c>
    </row>
    <row r="256" spans="1:15" ht="15" thickBot="1" x14ac:dyDescent="0.35">
      <c r="A256" s="97" t="s">
        <v>594</v>
      </c>
      <c r="B256" s="153">
        <v>0</v>
      </c>
      <c r="C256" s="99">
        <v>0</v>
      </c>
      <c r="M256" s="97" t="s">
        <v>594</v>
      </c>
      <c r="N256" s="99">
        <v>174406.2</v>
      </c>
      <c r="O256" s="99">
        <v>23573.8</v>
      </c>
    </row>
    <row r="257" spans="1:20" ht="15" thickBot="1" x14ac:dyDescent="0.35">
      <c r="A257" s="97" t="s">
        <v>595</v>
      </c>
      <c r="B257" s="153">
        <v>0</v>
      </c>
      <c r="C257" s="99">
        <v>0</v>
      </c>
      <c r="M257" s="97" t="s">
        <v>595</v>
      </c>
      <c r="N257" s="99">
        <v>174406.2</v>
      </c>
      <c r="O257" s="99">
        <v>23573.8</v>
      </c>
    </row>
    <row r="258" spans="1:20" ht="15" thickBot="1" x14ac:dyDescent="0.35">
      <c r="A258" s="97" t="s">
        <v>596</v>
      </c>
      <c r="B258" s="153">
        <v>0</v>
      </c>
      <c r="C258" s="99">
        <v>0</v>
      </c>
      <c r="M258" s="97" t="s">
        <v>596</v>
      </c>
      <c r="N258" s="99">
        <v>174406.2</v>
      </c>
      <c r="O258" s="99">
        <v>23573.8</v>
      </c>
    </row>
    <row r="259" spans="1:20" ht="15" thickBot="1" x14ac:dyDescent="0.35">
      <c r="A259" s="97" t="s">
        <v>597</v>
      </c>
      <c r="B259" s="153">
        <v>0</v>
      </c>
      <c r="C259" s="99">
        <v>0</v>
      </c>
      <c r="M259" s="97" t="s">
        <v>597</v>
      </c>
      <c r="N259" s="99">
        <v>174406.2</v>
      </c>
      <c r="O259" s="99">
        <v>23573.8</v>
      </c>
    </row>
    <row r="260" spans="1:20" ht="15" thickBot="1" x14ac:dyDescent="0.35">
      <c r="A260" s="97" t="s">
        <v>598</v>
      </c>
      <c r="B260" s="153">
        <v>0</v>
      </c>
      <c r="C260" s="99">
        <v>0</v>
      </c>
      <c r="M260" s="97" t="s">
        <v>598</v>
      </c>
      <c r="N260" s="99">
        <v>174406.2</v>
      </c>
      <c r="O260" s="99">
        <v>23573.8</v>
      </c>
    </row>
    <row r="261" spans="1:20" ht="15" thickBot="1" x14ac:dyDescent="0.35">
      <c r="A261" s="97" t="s">
        <v>599</v>
      </c>
      <c r="B261" s="153">
        <v>0</v>
      </c>
      <c r="C261" s="99">
        <v>0</v>
      </c>
      <c r="M261" s="97" t="s">
        <v>599</v>
      </c>
      <c r="N261" s="99">
        <v>174406.2</v>
      </c>
      <c r="O261" s="99">
        <v>23573.8</v>
      </c>
    </row>
    <row r="262" spans="1:20" ht="15" thickBot="1" x14ac:dyDescent="0.35">
      <c r="A262" s="97" t="s">
        <v>600</v>
      </c>
      <c r="B262" s="153">
        <v>0</v>
      </c>
      <c r="C262" s="99">
        <v>0</v>
      </c>
      <c r="M262" s="97" t="s">
        <v>600</v>
      </c>
      <c r="N262" s="99">
        <v>174406.2</v>
      </c>
      <c r="O262" s="99">
        <v>23573.8</v>
      </c>
    </row>
    <row r="263" spans="1:20" ht="15" thickBot="1" x14ac:dyDescent="0.35">
      <c r="A263" s="97" t="s">
        <v>601</v>
      </c>
      <c r="B263" s="153">
        <v>0</v>
      </c>
      <c r="C263" s="99">
        <v>0</v>
      </c>
      <c r="M263" s="97" t="s">
        <v>601</v>
      </c>
      <c r="N263" s="99">
        <v>174406.2</v>
      </c>
      <c r="O263" s="99">
        <v>23573.8</v>
      </c>
    </row>
    <row r="264" spans="1:20" ht="15" thickBot="1" x14ac:dyDescent="0.35">
      <c r="A264" s="97" t="s">
        <v>602</v>
      </c>
      <c r="B264" s="153">
        <v>0</v>
      </c>
      <c r="C264" s="99">
        <v>0</v>
      </c>
      <c r="M264" s="97" t="s">
        <v>602</v>
      </c>
      <c r="N264" s="99">
        <v>174406.2</v>
      </c>
      <c r="O264" s="99">
        <v>23573.8</v>
      </c>
    </row>
    <row r="265" spans="1:20" ht="15" thickBot="1" x14ac:dyDescent="0.35">
      <c r="A265" s="97" t="s">
        <v>603</v>
      </c>
      <c r="B265" s="153">
        <v>0</v>
      </c>
      <c r="C265" s="99">
        <v>0</v>
      </c>
      <c r="M265" s="97" t="s">
        <v>603</v>
      </c>
      <c r="N265" s="99">
        <v>174406.2</v>
      </c>
      <c r="O265" s="99">
        <v>23573.8</v>
      </c>
    </row>
    <row r="266" spans="1:20" ht="15" thickBot="1" x14ac:dyDescent="0.35">
      <c r="A266" s="97" t="s">
        <v>604</v>
      </c>
      <c r="B266" s="153">
        <v>0</v>
      </c>
      <c r="C266" s="99">
        <v>0</v>
      </c>
      <c r="M266" s="97" t="s">
        <v>604</v>
      </c>
      <c r="N266" s="99">
        <v>174406.2</v>
      </c>
      <c r="O266" s="99">
        <v>23573.8</v>
      </c>
    </row>
    <row r="267" spans="1:20" ht="15" thickBot="1" x14ac:dyDescent="0.35">
      <c r="A267" s="97" t="s">
        <v>605</v>
      </c>
      <c r="B267" s="153">
        <v>0</v>
      </c>
      <c r="C267" s="99">
        <v>0</v>
      </c>
      <c r="M267" s="97" t="s">
        <v>605</v>
      </c>
      <c r="N267" s="99">
        <v>174406.2</v>
      </c>
      <c r="O267" s="99">
        <v>23573.8</v>
      </c>
    </row>
    <row r="268" spans="1:20" ht="18.600000000000001" thickBot="1" x14ac:dyDescent="0.35">
      <c r="A268" s="93"/>
      <c r="E268" t="s">
        <v>1018</v>
      </c>
      <c r="F268">
        <f>CORREL(E270:E318,D270:D318)</f>
        <v>0.51055995732316106</v>
      </c>
      <c r="M268" s="93"/>
    </row>
    <row r="269" spans="1:20" ht="36.6" thickBot="1" x14ac:dyDescent="0.35">
      <c r="A269" s="97" t="s">
        <v>608</v>
      </c>
      <c r="B269" s="152" t="s">
        <v>508</v>
      </c>
      <c r="C269" s="97" t="s">
        <v>128</v>
      </c>
      <c r="D269" s="97" t="s">
        <v>712</v>
      </c>
      <c r="E269" s="97" t="s">
        <v>713</v>
      </c>
      <c r="F269" s="97" t="s">
        <v>611</v>
      </c>
      <c r="G269" s="97" t="s">
        <v>714</v>
      </c>
      <c r="M269" s="97" t="s">
        <v>608</v>
      </c>
      <c r="N269" s="97" t="s">
        <v>508</v>
      </c>
      <c r="O269" s="97" t="s">
        <v>128</v>
      </c>
      <c r="P269" s="97" t="s">
        <v>712</v>
      </c>
      <c r="Q269" s="97" t="s">
        <v>713</v>
      </c>
      <c r="R269" s="97" t="s">
        <v>611</v>
      </c>
      <c r="S269" s="97" t="s">
        <v>714</v>
      </c>
      <c r="T269" s="125" t="s">
        <v>1013</v>
      </c>
    </row>
    <row r="270" spans="1:20" ht="45.6" thickBot="1" x14ac:dyDescent="0.35">
      <c r="A270" s="98" t="s">
        <v>206</v>
      </c>
      <c r="B270" s="153">
        <v>0</v>
      </c>
      <c r="C270" s="99">
        <v>225223.6</v>
      </c>
      <c r="D270" s="99">
        <v>225223.6</v>
      </c>
      <c r="E270" s="99">
        <v>59365</v>
      </c>
      <c r="F270" s="99">
        <v>-165858.6</v>
      </c>
      <c r="G270" s="99">
        <v>-279.39</v>
      </c>
      <c r="M270" s="98" t="s">
        <v>206</v>
      </c>
      <c r="N270" s="99">
        <v>217027</v>
      </c>
      <c r="O270" s="99">
        <v>23573.8</v>
      </c>
      <c r="P270" s="99">
        <v>240600.8</v>
      </c>
      <c r="Q270" s="99">
        <v>59365</v>
      </c>
      <c r="R270" s="99">
        <v>-181235.8</v>
      </c>
      <c r="S270" s="99">
        <v>-305.29000000000002</v>
      </c>
      <c r="T270" t="str">
        <f>IF(G270*S270&gt;0,"invalid","valid")</f>
        <v>invalid</v>
      </c>
    </row>
    <row r="271" spans="1:20" ht="54.6" thickBot="1" x14ac:dyDescent="0.35">
      <c r="A271" s="98" t="s">
        <v>213</v>
      </c>
      <c r="B271" s="153">
        <v>0</v>
      </c>
      <c r="C271" s="99">
        <v>225223.6</v>
      </c>
      <c r="D271" s="99">
        <v>225223.6</v>
      </c>
      <c r="E271" s="99">
        <v>70338</v>
      </c>
      <c r="F271" s="99">
        <v>-154885.6</v>
      </c>
      <c r="G271" s="99">
        <v>-220.2</v>
      </c>
      <c r="M271" s="98" t="s">
        <v>213</v>
      </c>
      <c r="N271" s="99">
        <v>217027</v>
      </c>
      <c r="O271" s="99">
        <v>23573.8</v>
      </c>
      <c r="P271" s="99">
        <v>240600.8</v>
      </c>
      <c r="Q271" s="99">
        <v>70338</v>
      </c>
      <c r="R271" s="99">
        <v>-170262.8</v>
      </c>
      <c r="S271" s="99">
        <v>-242.06</v>
      </c>
      <c r="T271" t="str">
        <f t="shared" ref="T271:T318" si="10">IF(G271*S271&gt;0,"invalid","valid")</f>
        <v>invalid</v>
      </c>
    </row>
    <row r="272" spans="1:20" ht="45.6" thickBot="1" x14ac:dyDescent="0.35">
      <c r="A272" s="98" t="s">
        <v>215</v>
      </c>
      <c r="B272" s="153">
        <v>0</v>
      </c>
      <c r="C272" s="99">
        <v>225223.6</v>
      </c>
      <c r="D272" s="99">
        <v>225223.6</v>
      </c>
      <c r="E272" s="99">
        <v>68600</v>
      </c>
      <c r="F272" s="99">
        <v>-156623.6</v>
      </c>
      <c r="G272" s="99">
        <v>-228.31</v>
      </c>
      <c r="M272" s="98" t="s">
        <v>215</v>
      </c>
      <c r="N272" s="99">
        <v>217027</v>
      </c>
      <c r="O272" s="99">
        <v>23573.8</v>
      </c>
      <c r="P272" s="99">
        <v>240600.8</v>
      </c>
      <c r="Q272" s="99">
        <v>68600</v>
      </c>
      <c r="R272" s="99">
        <v>-172000.8</v>
      </c>
      <c r="S272" s="99">
        <v>-250.73</v>
      </c>
      <c r="T272" t="str">
        <f t="shared" si="10"/>
        <v>invalid</v>
      </c>
    </row>
    <row r="273" spans="1:20" ht="54.6" thickBot="1" x14ac:dyDescent="0.35">
      <c r="A273" s="98" t="s">
        <v>217</v>
      </c>
      <c r="B273" s="153">
        <v>0</v>
      </c>
      <c r="C273" s="99">
        <v>225223.6</v>
      </c>
      <c r="D273" s="99">
        <v>225223.6</v>
      </c>
      <c r="E273" s="99">
        <v>70950</v>
      </c>
      <c r="F273" s="99">
        <v>-154273.60000000001</v>
      </c>
      <c r="G273" s="99">
        <v>-217.44</v>
      </c>
      <c r="M273" s="98" t="s">
        <v>217</v>
      </c>
      <c r="N273" s="99">
        <v>217027</v>
      </c>
      <c r="O273" s="99">
        <v>23573.8</v>
      </c>
      <c r="P273" s="99">
        <v>240600.8</v>
      </c>
      <c r="Q273" s="99">
        <v>70950</v>
      </c>
      <c r="R273" s="99">
        <v>-169650.8</v>
      </c>
      <c r="S273" s="99">
        <v>-239.11</v>
      </c>
      <c r="T273" t="str">
        <f t="shared" si="10"/>
        <v>invalid</v>
      </c>
    </row>
    <row r="274" spans="1:20" ht="54.6" thickBot="1" x14ac:dyDescent="0.35">
      <c r="A274" s="98" t="s">
        <v>218</v>
      </c>
      <c r="B274" s="153">
        <v>0</v>
      </c>
      <c r="C274" s="99">
        <v>225223.6</v>
      </c>
      <c r="D274" s="99">
        <v>225223.6</v>
      </c>
      <c r="E274" s="99">
        <v>59900</v>
      </c>
      <c r="F274" s="99">
        <v>-165323.6</v>
      </c>
      <c r="G274" s="99">
        <v>-276</v>
      </c>
      <c r="M274" s="98" t="s">
        <v>218</v>
      </c>
      <c r="N274" s="99">
        <v>217027</v>
      </c>
      <c r="O274" s="99">
        <v>23573.8</v>
      </c>
      <c r="P274" s="99">
        <v>240600.8</v>
      </c>
      <c r="Q274" s="99">
        <v>59900</v>
      </c>
      <c r="R274" s="99">
        <v>-180700.79999999999</v>
      </c>
      <c r="S274" s="99">
        <v>-301.67</v>
      </c>
      <c r="T274" t="str">
        <f t="shared" si="10"/>
        <v>invalid</v>
      </c>
    </row>
    <row r="275" spans="1:20" ht="54.6" thickBot="1" x14ac:dyDescent="0.35">
      <c r="A275" s="98" t="s">
        <v>220</v>
      </c>
      <c r="B275" s="153">
        <v>0</v>
      </c>
      <c r="C275" s="99">
        <v>225223.6</v>
      </c>
      <c r="D275" s="99">
        <v>225223.6</v>
      </c>
      <c r="E275" s="99">
        <v>86800</v>
      </c>
      <c r="F275" s="99">
        <v>-138423.6</v>
      </c>
      <c r="G275" s="99">
        <v>-159.47</v>
      </c>
      <c r="M275" s="98" t="s">
        <v>220</v>
      </c>
      <c r="N275" s="99">
        <v>217027</v>
      </c>
      <c r="O275" s="99">
        <v>23573.8</v>
      </c>
      <c r="P275" s="99">
        <v>240600.8</v>
      </c>
      <c r="Q275" s="99">
        <v>86800</v>
      </c>
      <c r="R275" s="99">
        <v>-153800.79999999999</v>
      </c>
      <c r="S275" s="99">
        <v>-177.19</v>
      </c>
      <c r="T275" t="str">
        <f t="shared" si="10"/>
        <v>invalid</v>
      </c>
    </row>
    <row r="276" spans="1:20" ht="54.6" thickBot="1" x14ac:dyDescent="0.35">
      <c r="A276" s="98" t="s">
        <v>221</v>
      </c>
      <c r="B276" s="153">
        <v>0</v>
      </c>
      <c r="C276" s="99">
        <v>225223.6</v>
      </c>
      <c r="D276" s="99">
        <v>225223.6</v>
      </c>
      <c r="E276" s="99">
        <v>94554</v>
      </c>
      <c r="F276" s="99">
        <v>-130669.6</v>
      </c>
      <c r="G276" s="99">
        <v>-138.19999999999999</v>
      </c>
      <c r="M276" s="98" t="s">
        <v>221</v>
      </c>
      <c r="N276" s="99">
        <v>217027</v>
      </c>
      <c r="O276" s="99">
        <v>23573.8</v>
      </c>
      <c r="P276" s="99">
        <v>240600.8</v>
      </c>
      <c r="Q276" s="99">
        <v>94554</v>
      </c>
      <c r="R276" s="99">
        <v>-146046.79999999999</v>
      </c>
      <c r="S276" s="99">
        <v>-154.46</v>
      </c>
      <c r="T276" t="str">
        <f t="shared" si="10"/>
        <v>invalid</v>
      </c>
    </row>
    <row r="277" spans="1:20" ht="54.6" thickBot="1" x14ac:dyDescent="0.35">
      <c r="A277" s="98" t="s">
        <v>222</v>
      </c>
      <c r="B277" s="153">
        <v>0</v>
      </c>
      <c r="C277" s="99">
        <v>225223.6</v>
      </c>
      <c r="D277" s="99">
        <v>225223.6</v>
      </c>
      <c r="E277" s="99">
        <v>79494</v>
      </c>
      <c r="F277" s="99">
        <v>-145729.60000000001</v>
      </c>
      <c r="G277" s="99">
        <v>-183.32</v>
      </c>
      <c r="M277" s="98" t="s">
        <v>222</v>
      </c>
      <c r="N277" s="99">
        <v>217027</v>
      </c>
      <c r="O277" s="99">
        <v>23573.8</v>
      </c>
      <c r="P277" s="99">
        <v>240600.8</v>
      </c>
      <c r="Q277" s="99">
        <v>79494</v>
      </c>
      <c r="R277" s="99">
        <v>-161106.79999999999</v>
      </c>
      <c r="S277" s="99">
        <v>-202.67</v>
      </c>
      <c r="T277" t="str">
        <f t="shared" si="10"/>
        <v>invalid</v>
      </c>
    </row>
    <row r="278" spans="1:20" ht="45.6" thickBot="1" x14ac:dyDescent="0.35">
      <c r="A278" s="98" t="s">
        <v>223</v>
      </c>
      <c r="B278" s="153">
        <v>0</v>
      </c>
      <c r="C278" s="99">
        <v>225223.6</v>
      </c>
      <c r="D278" s="99">
        <v>225223.6</v>
      </c>
      <c r="E278" s="99">
        <v>86800</v>
      </c>
      <c r="F278" s="99">
        <v>-138423.6</v>
      </c>
      <c r="G278" s="99">
        <v>-159.47</v>
      </c>
      <c r="M278" s="98" t="s">
        <v>223</v>
      </c>
      <c r="N278" s="99">
        <v>217027</v>
      </c>
      <c r="O278" s="99">
        <v>23573.8</v>
      </c>
      <c r="P278" s="99">
        <v>240600.8</v>
      </c>
      <c r="Q278" s="99">
        <v>86800</v>
      </c>
      <c r="R278" s="99">
        <v>-153800.79999999999</v>
      </c>
      <c r="S278" s="99">
        <v>-177.19</v>
      </c>
      <c r="T278" t="str">
        <f t="shared" si="10"/>
        <v>invalid</v>
      </c>
    </row>
    <row r="279" spans="1:20" ht="45.6" thickBot="1" x14ac:dyDescent="0.35">
      <c r="A279" s="98" t="s">
        <v>224</v>
      </c>
      <c r="B279" s="153">
        <v>0</v>
      </c>
      <c r="C279" s="99">
        <v>225223.6</v>
      </c>
      <c r="D279" s="99">
        <v>225223.6</v>
      </c>
      <c r="E279" s="99">
        <v>86499</v>
      </c>
      <c r="F279" s="99">
        <v>-138724.6</v>
      </c>
      <c r="G279" s="99">
        <v>-160.38</v>
      </c>
      <c r="M279" s="98" t="s">
        <v>224</v>
      </c>
      <c r="N279" s="99">
        <v>217027</v>
      </c>
      <c r="O279" s="99">
        <v>23573.8</v>
      </c>
      <c r="P279" s="99">
        <v>240600.8</v>
      </c>
      <c r="Q279" s="99">
        <v>86499</v>
      </c>
      <c r="R279" s="99">
        <v>-154101.79999999999</v>
      </c>
      <c r="S279" s="99">
        <v>-178.15</v>
      </c>
      <c r="T279" t="str">
        <f t="shared" si="10"/>
        <v>invalid</v>
      </c>
    </row>
    <row r="280" spans="1:20" ht="54.6" thickBot="1" x14ac:dyDescent="0.35">
      <c r="A280" s="98" t="s">
        <v>226</v>
      </c>
      <c r="B280" s="153">
        <v>0</v>
      </c>
      <c r="C280" s="99">
        <v>225223.6</v>
      </c>
      <c r="D280" s="99">
        <v>225223.6</v>
      </c>
      <c r="E280" s="99">
        <v>88050</v>
      </c>
      <c r="F280" s="99">
        <v>-137173.6</v>
      </c>
      <c r="G280" s="99">
        <v>-155.79</v>
      </c>
      <c r="M280" s="98" t="s">
        <v>226</v>
      </c>
      <c r="N280" s="99">
        <v>217027</v>
      </c>
      <c r="O280" s="99">
        <v>23573.8</v>
      </c>
      <c r="P280" s="99">
        <v>240600.8</v>
      </c>
      <c r="Q280" s="99">
        <v>88050</v>
      </c>
      <c r="R280" s="99">
        <v>-152550.79999999999</v>
      </c>
      <c r="S280" s="99">
        <v>-173.25</v>
      </c>
      <c r="T280" t="str">
        <f t="shared" si="10"/>
        <v>invalid</v>
      </c>
    </row>
    <row r="281" spans="1:20" ht="63.6" thickBot="1" x14ac:dyDescent="0.35">
      <c r="A281" s="98" t="s">
        <v>228</v>
      </c>
      <c r="B281" s="153">
        <v>0</v>
      </c>
      <c r="C281" s="99">
        <v>225223.6</v>
      </c>
      <c r="D281" s="99">
        <v>225223.6</v>
      </c>
      <c r="E281" s="99">
        <v>116295</v>
      </c>
      <c r="F281" s="99">
        <v>-108928.6</v>
      </c>
      <c r="G281" s="99">
        <v>-93.67</v>
      </c>
      <c r="M281" s="98" t="s">
        <v>228</v>
      </c>
      <c r="N281" s="99">
        <v>217027</v>
      </c>
      <c r="O281" s="99">
        <v>23573.8</v>
      </c>
      <c r="P281" s="99">
        <v>240600.8</v>
      </c>
      <c r="Q281" s="99">
        <v>116295</v>
      </c>
      <c r="R281" s="99">
        <v>-124305.8</v>
      </c>
      <c r="S281" s="99">
        <v>-106.89</v>
      </c>
      <c r="T281" t="str">
        <f t="shared" si="10"/>
        <v>invalid</v>
      </c>
    </row>
    <row r="282" spans="1:20" ht="54.6" thickBot="1" x14ac:dyDescent="0.35">
      <c r="A282" s="98" t="s">
        <v>229</v>
      </c>
      <c r="B282" s="153">
        <v>0</v>
      </c>
      <c r="C282" s="99">
        <v>225223.6</v>
      </c>
      <c r="D282" s="99">
        <v>225223.6</v>
      </c>
      <c r="E282" s="99">
        <v>113265</v>
      </c>
      <c r="F282" s="99">
        <v>-111958.6</v>
      </c>
      <c r="G282" s="99">
        <v>-98.85</v>
      </c>
      <c r="M282" s="98" t="s">
        <v>229</v>
      </c>
      <c r="N282" s="99">
        <v>217027</v>
      </c>
      <c r="O282" s="99">
        <v>23573.8</v>
      </c>
      <c r="P282" s="99">
        <v>240600.8</v>
      </c>
      <c r="Q282" s="99">
        <v>113265</v>
      </c>
      <c r="R282" s="99">
        <v>-127335.8</v>
      </c>
      <c r="S282" s="99">
        <v>-112.42</v>
      </c>
      <c r="T282" t="str">
        <f t="shared" si="10"/>
        <v>invalid</v>
      </c>
    </row>
    <row r="283" spans="1:20" ht="63.6" thickBot="1" x14ac:dyDescent="0.35">
      <c r="A283" s="98" t="s">
        <v>230</v>
      </c>
      <c r="B283" s="153">
        <v>0</v>
      </c>
      <c r="C283" s="99">
        <v>235320.2</v>
      </c>
      <c r="D283" s="99">
        <v>235320.2</v>
      </c>
      <c r="E283" s="99">
        <v>111395</v>
      </c>
      <c r="F283" s="99">
        <v>-123925.2</v>
      </c>
      <c r="G283" s="99">
        <v>-111.25</v>
      </c>
      <c r="M283" s="98" t="s">
        <v>230</v>
      </c>
      <c r="N283" s="99">
        <v>217027</v>
      </c>
      <c r="O283" s="99">
        <v>23573.8</v>
      </c>
      <c r="P283" s="99">
        <v>240600.8</v>
      </c>
      <c r="Q283" s="99">
        <v>111395</v>
      </c>
      <c r="R283" s="99">
        <v>-129205.8</v>
      </c>
      <c r="S283" s="99">
        <v>-115.99</v>
      </c>
      <c r="T283" t="str">
        <f t="shared" si="10"/>
        <v>invalid</v>
      </c>
    </row>
    <row r="284" spans="1:20" ht="54.6" thickBot="1" x14ac:dyDescent="0.35">
      <c r="A284" s="98" t="s">
        <v>231</v>
      </c>
      <c r="B284" s="153">
        <v>0</v>
      </c>
      <c r="C284" s="99">
        <v>225223.6</v>
      </c>
      <c r="D284" s="99">
        <v>225223.6</v>
      </c>
      <c r="E284" s="99">
        <v>116800</v>
      </c>
      <c r="F284" s="99">
        <v>-108423.6</v>
      </c>
      <c r="G284" s="99">
        <v>-92.83</v>
      </c>
      <c r="M284" s="98" t="s">
        <v>231</v>
      </c>
      <c r="N284" s="99">
        <v>217027</v>
      </c>
      <c r="O284" s="99">
        <v>23573.8</v>
      </c>
      <c r="P284" s="99">
        <v>240600.8</v>
      </c>
      <c r="Q284" s="99">
        <v>116800</v>
      </c>
      <c r="R284" s="99">
        <v>-123800.8</v>
      </c>
      <c r="S284" s="99">
        <v>-105.99</v>
      </c>
      <c r="T284" t="str">
        <f t="shared" si="10"/>
        <v>invalid</v>
      </c>
    </row>
    <row r="285" spans="1:20" ht="54.6" thickBot="1" x14ac:dyDescent="0.35">
      <c r="A285" s="98" t="s">
        <v>232</v>
      </c>
      <c r="B285" s="153">
        <v>0</v>
      </c>
      <c r="C285" s="99">
        <v>225223.6</v>
      </c>
      <c r="D285" s="99">
        <v>225223.6</v>
      </c>
      <c r="E285" s="99">
        <v>115750</v>
      </c>
      <c r="F285" s="99">
        <v>-109473.60000000001</v>
      </c>
      <c r="G285" s="99">
        <v>-94.58</v>
      </c>
      <c r="M285" s="98" t="s">
        <v>232</v>
      </c>
      <c r="N285" s="99">
        <v>217027</v>
      </c>
      <c r="O285" s="99">
        <v>23573.8</v>
      </c>
      <c r="P285" s="99">
        <v>240600.8</v>
      </c>
      <c r="Q285" s="99">
        <v>115750</v>
      </c>
      <c r="R285" s="99">
        <v>-124850.8</v>
      </c>
      <c r="S285" s="99">
        <v>-107.86</v>
      </c>
      <c r="T285" t="str">
        <f t="shared" si="10"/>
        <v>invalid</v>
      </c>
    </row>
    <row r="286" spans="1:20" ht="54.6" thickBot="1" x14ac:dyDescent="0.35">
      <c r="A286" s="98" t="s">
        <v>233</v>
      </c>
      <c r="B286" s="153">
        <v>0</v>
      </c>
      <c r="C286" s="99">
        <v>235320.2</v>
      </c>
      <c r="D286" s="99">
        <v>235320.2</v>
      </c>
      <c r="E286" s="99">
        <v>110610</v>
      </c>
      <c r="F286" s="99">
        <v>-124710.2</v>
      </c>
      <c r="G286" s="99">
        <v>-112.75</v>
      </c>
      <c r="M286" s="98" t="s">
        <v>233</v>
      </c>
      <c r="N286" s="99">
        <v>217027</v>
      </c>
      <c r="O286" s="99">
        <v>23573.8</v>
      </c>
      <c r="P286" s="99">
        <v>240600.8</v>
      </c>
      <c r="Q286" s="99">
        <v>110610</v>
      </c>
      <c r="R286" s="99">
        <v>-129990.8</v>
      </c>
      <c r="S286" s="99">
        <v>-117.52</v>
      </c>
      <c r="T286" t="str">
        <f t="shared" si="10"/>
        <v>invalid</v>
      </c>
    </row>
    <row r="287" spans="1:20" ht="63.6" thickBot="1" x14ac:dyDescent="0.35">
      <c r="A287" s="98" t="s">
        <v>234</v>
      </c>
      <c r="B287" s="153">
        <v>0</v>
      </c>
      <c r="C287" s="99">
        <v>225223.6</v>
      </c>
      <c r="D287" s="99">
        <v>225223.6</v>
      </c>
      <c r="E287" s="99">
        <v>147361</v>
      </c>
      <c r="F287" s="99">
        <v>-77862.600000000006</v>
      </c>
      <c r="G287" s="99">
        <v>-52.84</v>
      </c>
      <c r="M287" s="98" t="s">
        <v>234</v>
      </c>
      <c r="N287" s="99">
        <v>217027</v>
      </c>
      <c r="O287" s="99">
        <v>23573.8</v>
      </c>
      <c r="P287" s="99">
        <v>240600.8</v>
      </c>
      <c r="Q287" s="99">
        <v>147361</v>
      </c>
      <c r="R287" s="99">
        <v>-93239.8</v>
      </c>
      <c r="S287" s="99">
        <v>-63.27</v>
      </c>
      <c r="T287" t="str">
        <f t="shared" si="10"/>
        <v>invalid</v>
      </c>
    </row>
    <row r="288" spans="1:20" ht="63.6" thickBot="1" x14ac:dyDescent="0.35">
      <c r="A288" s="98" t="s">
        <v>235</v>
      </c>
      <c r="B288" s="153">
        <v>0</v>
      </c>
      <c r="C288" s="99">
        <v>235320.2</v>
      </c>
      <c r="D288" s="99">
        <v>235320.2</v>
      </c>
      <c r="E288" s="99">
        <v>151050</v>
      </c>
      <c r="F288" s="99">
        <v>-84270.2</v>
      </c>
      <c r="G288" s="99">
        <v>-55.79</v>
      </c>
      <c r="M288" s="98" t="s">
        <v>235</v>
      </c>
      <c r="N288" s="99">
        <v>217027</v>
      </c>
      <c r="O288" s="99">
        <v>23573.8</v>
      </c>
      <c r="P288" s="99">
        <v>240600.8</v>
      </c>
      <c r="Q288" s="99">
        <v>151050</v>
      </c>
      <c r="R288" s="99">
        <v>-89550.8</v>
      </c>
      <c r="S288" s="99">
        <v>-59.29</v>
      </c>
      <c r="T288" t="str">
        <f t="shared" si="10"/>
        <v>invalid</v>
      </c>
    </row>
    <row r="289" spans="1:20" ht="54.6" thickBot="1" x14ac:dyDescent="0.35">
      <c r="A289" s="98" t="s">
        <v>236</v>
      </c>
      <c r="B289" s="153">
        <v>0</v>
      </c>
      <c r="C289" s="99">
        <v>225223.6</v>
      </c>
      <c r="D289" s="99">
        <v>225223.6</v>
      </c>
      <c r="E289" s="99">
        <v>117969</v>
      </c>
      <c r="F289" s="99">
        <v>-107254.6</v>
      </c>
      <c r="G289" s="99">
        <v>-90.92</v>
      </c>
      <c r="M289" s="98" t="s">
        <v>236</v>
      </c>
      <c r="N289" s="99">
        <v>217027</v>
      </c>
      <c r="O289" s="99">
        <v>23573.8</v>
      </c>
      <c r="P289" s="99">
        <v>240600.8</v>
      </c>
      <c r="Q289" s="99">
        <v>117969</v>
      </c>
      <c r="R289" s="99">
        <v>-122631.8</v>
      </c>
      <c r="S289" s="99">
        <v>-103.95</v>
      </c>
      <c r="T289" t="str">
        <f t="shared" si="10"/>
        <v>invalid</v>
      </c>
    </row>
    <row r="290" spans="1:20" ht="54.6" thickBot="1" x14ac:dyDescent="0.35">
      <c r="A290" s="98" t="s">
        <v>237</v>
      </c>
      <c r="B290" s="153">
        <v>0</v>
      </c>
      <c r="C290" s="99">
        <v>225223.6</v>
      </c>
      <c r="D290" s="99">
        <v>225223.6</v>
      </c>
      <c r="E290" s="99">
        <v>153400</v>
      </c>
      <c r="F290" s="99">
        <v>-71823.600000000006</v>
      </c>
      <c r="G290" s="99">
        <v>-46.82</v>
      </c>
      <c r="M290" s="98" t="s">
        <v>237</v>
      </c>
      <c r="N290" s="99">
        <v>217027</v>
      </c>
      <c r="O290" s="99">
        <v>23573.8</v>
      </c>
      <c r="P290" s="99">
        <v>240600.8</v>
      </c>
      <c r="Q290" s="99">
        <v>153400</v>
      </c>
      <c r="R290" s="99">
        <v>-87200.8</v>
      </c>
      <c r="S290" s="99">
        <v>-56.85</v>
      </c>
      <c r="T290" t="str">
        <f t="shared" si="10"/>
        <v>invalid</v>
      </c>
    </row>
    <row r="291" spans="1:20" ht="45.6" thickBot="1" x14ac:dyDescent="0.35">
      <c r="A291" s="98" t="s">
        <v>239</v>
      </c>
      <c r="B291" s="153">
        <v>0</v>
      </c>
      <c r="C291" s="99">
        <v>225223.6</v>
      </c>
      <c r="D291" s="99">
        <v>225223.6</v>
      </c>
      <c r="E291" s="99">
        <v>169993</v>
      </c>
      <c r="F291" s="99">
        <v>-55230.6</v>
      </c>
      <c r="G291" s="99">
        <v>-32.49</v>
      </c>
      <c r="M291" s="98" t="s">
        <v>239</v>
      </c>
      <c r="N291" s="99">
        <v>217027</v>
      </c>
      <c r="O291" s="99">
        <v>23573.8</v>
      </c>
      <c r="P291" s="99">
        <v>240600.8</v>
      </c>
      <c r="Q291" s="99">
        <v>169993</v>
      </c>
      <c r="R291" s="99">
        <v>-70607.8</v>
      </c>
      <c r="S291" s="99">
        <v>-41.54</v>
      </c>
      <c r="T291" t="str">
        <f t="shared" si="10"/>
        <v>invalid</v>
      </c>
    </row>
    <row r="292" spans="1:20" ht="54.6" thickBot="1" x14ac:dyDescent="0.35">
      <c r="A292" s="98" t="s">
        <v>240</v>
      </c>
      <c r="B292" s="153">
        <v>0</v>
      </c>
      <c r="C292" s="99">
        <v>225223.6</v>
      </c>
      <c r="D292" s="99">
        <v>225223.6</v>
      </c>
      <c r="E292" s="99">
        <v>146790</v>
      </c>
      <c r="F292" s="99">
        <v>-78433.600000000006</v>
      </c>
      <c r="G292" s="99">
        <v>-53.43</v>
      </c>
      <c r="M292" s="98" t="s">
        <v>240</v>
      </c>
      <c r="N292" s="99">
        <v>217027</v>
      </c>
      <c r="O292" s="99">
        <v>23573.8</v>
      </c>
      <c r="P292" s="99">
        <v>240600.8</v>
      </c>
      <c r="Q292" s="99">
        <v>146790</v>
      </c>
      <c r="R292" s="99">
        <v>-93810.8</v>
      </c>
      <c r="S292" s="99">
        <v>-63.91</v>
      </c>
      <c r="T292" t="str">
        <f t="shared" si="10"/>
        <v>invalid</v>
      </c>
    </row>
    <row r="293" spans="1:20" ht="72.599999999999994" thickBot="1" x14ac:dyDescent="0.35">
      <c r="A293" s="98" t="s">
        <v>241</v>
      </c>
      <c r="B293" s="153">
        <v>0</v>
      </c>
      <c r="C293" s="99">
        <v>225223.6</v>
      </c>
      <c r="D293" s="99">
        <v>225223.6</v>
      </c>
      <c r="E293" s="99">
        <v>189440</v>
      </c>
      <c r="F293" s="99">
        <v>-35783.599999999999</v>
      </c>
      <c r="G293" s="99">
        <v>-18.89</v>
      </c>
      <c r="M293" s="98" t="s">
        <v>241</v>
      </c>
      <c r="N293" s="99">
        <v>217027</v>
      </c>
      <c r="O293" s="99">
        <v>23573.8</v>
      </c>
      <c r="P293" s="99">
        <v>240600.8</v>
      </c>
      <c r="Q293" s="99">
        <v>189440</v>
      </c>
      <c r="R293" s="99">
        <v>-51160.800000000003</v>
      </c>
      <c r="S293" s="99">
        <v>-27.01</v>
      </c>
      <c r="T293" t="str">
        <f t="shared" si="10"/>
        <v>invalid</v>
      </c>
    </row>
    <row r="294" spans="1:20" ht="63.6" thickBot="1" x14ac:dyDescent="0.35">
      <c r="A294" s="98" t="s">
        <v>242</v>
      </c>
      <c r="B294" s="153">
        <v>59311.7</v>
      </c>
      <c r="C294" s="99">
        <v>225223.6</v>
      </c>
      <c r="D294" s="99">
        <v>284535.3</v>
      </c>
      <c r="E294" s="99">
        <v>218925</v>
      </c>
      <c r="F294" s="99">
        <v>-65610.3</v>
      </c>
      <c r="G294" s="99">
        <v>-29.97</v>
      </c>
      <c r="M294" s="98" t="s">
        <v>242</v>
      </c>
      <c r="N294" s="99">
        <v>174406.2</v>
      </c>
      <c r="O294" s="99">
        <v>23573.8</v>
      </c>
      <c r="P294" s="99">
        <v>197980.1</v>
      </c>
      <c r="Q294" s="99">
        <v>218925</v>
      </c>
      <c r="R294" s="99">
        <v>20944.900000000001</v>
      </c>
      <c r="S294" s="99">
        <v>9.57</v>
      </c>
      <c r="T294" t="str">
        <f t="shared" si="10"/>
        <v>valid</v>
      </c>
    </row>
    <row r="295" spans="1:20" ht="63.6" thickBot="1" x14ac:dyDescent="0.35">
      <c r="A295" s="98" t="s">
        <v>243</v>
      </c>
      <c r="B295" s="153">
        <v>0</v>
      </c>
      <c r="C295" s="99">
        <v>225223.6</v>
      </c>
      <c r="D295" s="99">
        <v>225223.6</v>
      </c>
      <c r="E295" s="99">
        <v>208350</v>
      </c>
      <c r="F295" s="99">
        <v>-16873.599999999999</v>
      </c>
      <c r="G295" s="99">
        <v>-8.1</v>
      </c>
      <c r="M295" s="98" t="s">
        <v>243</v>
      </c>
      <c r="N295" s="99">
        <v>217027</v>
      </c>
      <c r="O295" s="99">
        <v>23573.8</v>
      </c>
      <c r="P295" s="99">
        <v>240600.8</v>
      </c>
      <c r="Q295" s="99">
        <v>208350</v>
      </c>
      <c r="R295" s="99">
        <v>-32250.799999999999</v>
      </c>
      <c r="S295" s="99">
        <v>-15.48</v>
      </c>
      <c r="T295" t="str">
        <f t="shared" si="10"/>
        <v>invalid</v>
      </c>
    </row>
    <row r="296" spans="1:20" ht="45.6" thickBot="1" x14ac:dyDescent="0.35">
      <c r="A296" s="98" t="s">
        <v>244</v>
      </c>
      <c r="B296" s="153">
        <v>0</v>
      </c>
      <c r="C296" s="99">
        <v>225223.6</v>
      </c>
      <c r="D296" s="99">
        <v>225223.6</v>
      </c>
      <c r="E296" s="99">
        <v>221945</v>
      </c>
      <c r="F296" s="99">
        <v>-3278.6</v>
      </c>
      <c r="G296" s="99">
        <v>-1.48</v>
      </c>
      <c r="M296" s="98" t="s">
        <v>244</v>
      </c>
      <c r="N296" s="99">
        <v>217027</v>
      </c>
      <c r="O296" s="99">
        <v>23573.8</v>
      </c>
      <c r="P296" s="99">
        <v>240600.8</v>
      </c>
      <c r="Q296" s="99">
        <v>221945</v>
      </c>
      <c r="R296" s="99">
        <v>-18655.8</v>
      </c>
      <c r="S296" s="99">
        <v>-8.41</v>
      </c>
      <c r="T296" t="str">
        <f t="shared" si="10"/>
        <v>invalid</v>
      </c>
    </row>
    <row r="297" spans="1:20" ht="63.6" thickBot="1" x14ac:dyDescent="0.35">
      <c r="A297" s="98" t="s">
        <v>245</v>
      </c>
      <c r="B297" s="153">
        <v>0</v>
      </c>
      <c r="C297" s="99">
        <v>225223.6</v>
      </c>
      <c r="D297" s="99">
        <v>225223.6</v>
      </c>
      <c r="E297" s="99">
        <v>249489</v>
      </c>
      <c r="F297" s="99">
        <v>24265.4</v>
      </c>
      <c r="G297" s="99">
        <v>9.73</v>
      </c>
      <c r="M297" s="98" t="s">
        <v>245</v>
      </c>
      <c r="N297" s="99">
        <v>217027</v>
      </c>
      <c r="O297" s="99">
        <v>23573.8</v>
      </c>
      <c r="P297" s="99">
        <v>240600.8</v>
      </c>
      <c r="Q297" s="99">
        <v>249489</v>
      </c>
      <c r="R297" s="99">
        <v>8888.2000000000007</v>
      </c>
      <c r="S297" s="99">
        <v>3.56</v>
      </c>
      <c r="T297" t="str">
        <f t="shared" si="10"/>
        <v>invalid</v>
      </c>
    </row>
    <row r="298" spans="1:20" ht="63.6" thickBot="1" x14ac:dyDescent="0.35">
      <c r="A298" s="98" t="s">
        <v>247</v>
      </c>
      <c r="B298" s="153">
        <v>59311.7</v>
      </c>
      <c r="C298" s="99">
        <v>225223.6</v>
      </c>
      <c r="D298" s="99">
        <v>284535.3</v>
      </c>
      <c r="E298" s="99">
        <v>246145</v>
      </c>
      <c r="F298" s="99">
        <v>-38390.300000000003</v>
      </c>
      <c r="G298" s="99">
        <v>-15.6</v>
      </c>
      <c r="M298" s="98" t="s">
        <v>247</v>
      </c>
      <c r="N298" s="99">
        <v>174406.2</v>
      </c>
      <c r="O298" s="99">
        <v>23573.8</v>
      </c>
      <c r="P298" s="99">
        <v>197980.1</v>
      </c>
      <c r="Q298" s="99">
        <v>246145</v>
      </c>
      <c r="R298" s="99">
        <v>48164.9</v>
      </c>
      <c r="S298" s="99">
        <v>19.57</v>
      </c>
      <c r="T298" t="str">
        <f t="shared" si="10"/>
        <v>valid</v>
      </c>
    </row>
    <row r="299" spans="1:20" ht="45.6" thickBot="1" x14ac:dyDescent="0.35">
      <c r="A299" s="98" t="s">
        <v>248</v>
      </c>
      <c r="B299" s="153">
        <v>0</v>
      </c>
      <c r="C299" s="99">
        <v>225223.6</v>
      </c>
      <c r="D299" s="99">
        <v>225223.6</v>
      </c>
      <c r="E299" s="99">
        <v>258307</v>
      </c>
      <c r="F299" s="99">
        <v>33083.4</v>
      </c>
      <c r="G299" s="99">
        <v>12.81</v>
      </c>
      <c r="M299" s="98" t="s">
        <v>248</v>
      </c>
      <c r="N299" s="99">
        <v>217027</v>
      </c>
      <c r="O299" s="99">
        <v>23573.8</v>
      </c>
      <c r="P299" s="99">
        <v>240600.8</v>
      </c>
      <c r="Q299" s="99">
        <v>258307</v>
      </c>
      <c r="R299" s="99">
        <v>17706.2</v>
      </c>
      <c r="S299" s="99">
        <v>6.85</v>
      </c>
      <c r="T299" t="str">
        <f t="shared" si="10"/>
        <v>invalid</v>
      </c>
    </row>
    <row r="300" spans="1:20" ht="54.6" thickBot="1" x14ac:dyDescent="0.35">
      <c r="A300" s="98" t="s">
        <v>249</v>
      </c>
      <c r="B300" s="153">
        <v>59311.7</v>
      </c>
      <c r="C300" s="99">
        <v>225223.6</v>
      </c>
      <c r="D300" s="99">
        <v>284535.3</v>
      </c>
      <c r="E300" s="99">
        <v>234990</v>
      </c>
      <c r="F300" s="99">
        <v>-49545.3</v>
      </c>
      <c r="G300" s="99">
        <v>-21.08</v>
      </c>
      <c r="M300" s="98" t="s">
        <v>249</v>
      </c>
      <c r="N300" s="99">
        <v>174406.2</v>
      </c>
      <c r="O300" s="99">
        <v>23573.8</v>
      </c>
      <c r="P300" s="99">
        <v>197980.1</v>
      </c>
      <c r="Q300" s="99">
        <v>234990</v>
      </c>
      <c r="R300" s="99">
        <v>37009.9</v>
      </c>
      <c r="S300" s="99">
        <v>15.75</v>
      </c>
      <c r="T300" t="str">
        <f t="shared" si="10"/>
        <v>valid</v>
      </c>
    </row>
    <row r="301" spans="1:20" ht="45.6" thickBot="1" x14ac:dyDescent="0.35">
      <c r="A301" s="98" t="s">
        <v>250</v>
      </c>
      <c r="B301" s="153">
        <v>0</v>
      </c>
      <c r="C301" s="99">
        <v>225223.6</v>
      </c>
      <c r="D301" s="99">
        <v>225223.6</v>
      </c>
      <c r="E301" s="99">
        <v>264670</v>
      </c>
      <c r="F301" s="99">
        <v>39446.400000000001</v>
      </c>
      <c r="G301" s="99">
        <v>14.9</v>
      </c>
      <c r="M301" s="98" t="s">
        <v>250</v>
      </c>
      <c r="N301" s="99">
        <v>217027</v>
      </c>
      <c r="O301" s="99">
        <v>23573.8</v>
      </c>
      <c r="P301" s="99">
        <v>240600.8</v>
      </c>
      <c r="Q301" s="99">
        <v>264670</v>
      </c>
      <c r="R301" s="99">
        <v>24069.200000000001</v>
      </c>
      <c r="S301" s="99">
        <v>9.09</v>
      </c>
      <c r="T301" t="str">
        <f t="shared" si="10"/>
        <v>invalid</v>
      </c>
    </row>
    <row r="302" spans="1:20" ht="63.6" thickBot="1" x14ac:dyDescent="0.35">
      <c r="A302" s="98" t="s">
        <v>251</v>
      </c>
      <c r="B302" s="153">
        <v>59311.7</v>
      </c>
      <c r="C302" s="99">
        <v>235320.2</v>
      </c>
      <c r="D302" s="99">
        <v>294632</v>
      </c>
      <c r="E302" s="99">
        <v>246087</v>
      </c>
      <c r="F302" s="99">
        <v>-48545</v>
      </c>
      <c r="G302" s="99">
        <v>-19.73</v>
      </c>
      <c r="M302" s="98" t="s">
        <v>251</v>
      </c>
      <c r="N302" s="99">
        <v>174406.2</v>
      </c>
      <c r="O302" s="99">
        <v>23573.8</v>
      </c>
      <c r="P302" s="99">
        <v>197980.1</v>
      </c>
      <c r="Q302" s="99">
        <v>246087</v>
      </c>
      <c r="R302" s="99">
        <v>48106.9</v>
      </c>
      <c r="S302" s="99">
        <v>19.55</v>
      </c>
      <c r="T302" t="str">
        <f t="shared" si="10"/>
        <v>valid</v>
      </c>
    </row>
    <row r="303" spans="1:20" ht="63.6" thickBot="1" x14ac:dyDescent="0.35">
      <c r="A303" s="98" t="s">
        <v>253</v>
      </c>
      <c r="B303" s="153">
        <v>59311.7</v>
      </c>
      <c r="C303" s="99">
        <v>225223.6</v>
      </c>
      <c r="D303" s="99">
        <v>284535.3</v>
      </c>
      <c r="E303" s="99">
        <v>295100</v>
      </c>
      <c r="F303" s="99">
        <v>10564.7</v>
      </c>
      <c r="G303" s="99">
        <v>3.58</v>
      </c>
      <c r="M303" s="98" t="s">
        <v>253</v>
      </c>
      <c r="N303" s="99">
        <v>174406.2</v>
      </c>
      <c r="O303" s="99">
        <v>23573.8</v>
      </c>
      <c r="P303" s="99">
        <v>197980.1</v>
      </c>
      <c r="Q303" s="99">
        <v>295100</v>
      </c>
      <c r="R303" s="99">
        <v>97119.9</v>
      </c>
      <c r="S303" s="99">
        <v>32.909999999999997</v>
      </c>
      <c r="T303" t="str">
        <f t="shared" si="10"/>
        <v>invalid</v>
      </c>
    </row>
    <row r="304" spans="1:20" ht="63.6" thickBot="1" x14ac:dyDescent="0.35">
      <c r="A304" s="98" t="s">
        <v>254</v>
      </c>
      <c r="B304" s="153">
        <v>59311.7</v>
      </c>
      <c r="C304" s="99">
        <v>225223.6</v>
      </c>
      <c r="D304" s="99">
        <v>284535.3</v>
      </c>
      <c r="E304" s="99">
        <v>319204</v>
      </c>
      <c r="F304" s="99">
        <v>34668.699999999997</v>
      </c>
      <c r="G304" s="99">
        <v>10.86</v>
      </c>
      <c r="M304" s="98" t="s">
        <v>254</v>
      </c>
      <c r="N304" s="99">
        <v>174406.2</v>
      </c>
      <c r="O304" s="99">
        <v>23573.8</v>
      </c>
      <c r="P304" s="99">
        <v>197980.1</v>
      </c>
      <c r="Q304" s="99">
        <v>319204</v>
      </c>
      <c r="R304" s="99">
        <v>121223.9</v>
      </c>
      <c r="S304" s="99">
        <v>37.979999999999997</v>
      </c>
      <c r="T304" t="str">
        <f t="shared" si="10"/>
        <v>invalid</v>
      </c>
    </row>
    <row r="305" spans="1:20" ht="54.6" thickBot="1" x14ac:dyDescent="0.35">
      <c r="A305" s="98" t="s">
        <v>255</v>
      </c>
      <c r="B305" s="153">
        <v>59311.7</v>
      </c>
      <c r="C305" s="99">
        <v>235320.2</v>
      </c>
      <c r="D305" s="99">
        <v>294632</v>
      </c>
      <c r="E305" s="99">
        <v>302500</v>
      </c>
      <c r="F305" s="99">
        <v>7868</v>
      </c>
      <c r="G305" s="99">
        <v>2.6</v>
      </c>
      <c r="M305" s="98" t="s">
        <v>255</v>
      </c>
      <c r="N305" s="99">
        <v>174406.2</v>
      </c>
      <c r="O305" s="99">
        <v>23573.8</v>
      </c>
      <c r="P305" s="99">
        <v>197980.1</v>
      </c>
      <c r="Q305" s="99">
        <v>302500</v>
      </c>
      <c r="R305" s="99">
        <v>104519.9</v>
      </c>
      <c r="S305" s="99">
        <v>34.549999999999997</v>
      </c>
      <c r="T305" t="str">
        <f t="shared" si="10"/>
        <v>invalid</v>
      </c>
    </row>
    <row r="306" spans="1:20" ht="54.6" thickBot="1" x14ac:dyDescent="0.35">
      <c r="A306" s="98" t="s">
        <v>256</v>
      </c>
      <c r="B306" s="153">
        <v>59311.7</v>
      </c>
      <c r="C306" s="99">
        <v>235320.2</v>
      </c>
      <c r="D306" s="99">
        <v>294632</v>
      </c>
      <c r="E306" s="99">
        <v>248990</v>
      </c>
      <c r="F306" s="99">
        <v>-45642</v>
      </c>
      <c r="G306" s="99">
        <v>-18.329999999999998</v>
      </c>
      <c r="M306" s="98" t="s">
        <v>256</v>
      </c>
      <c r="N306" s="99">
        <v>174406.2</v>
      </c>
      <c r="O306" s="99">
        <v>23573.8</v>
      </c>
      <c r="P306" s="99">
        <v>197980.1</v>
      </c>
      <c r="Q306" s="99">
        <v>248990</v>
      </c>
      <c r="R306" s="99">
        <v>51009.9</v>
      </c>
      <c r="S306" s="99">
        <v>20.49</v>
      </c>
      <c r="T306" t="str">
        <f t="shared" si="10"/>
        <v>valid</v>
      </c>
    </row>
    <row r="307" spans="1:20" ht="54.6" thickBot="1" x14ac:dyDescent="0.35">
      <c r="A307" s="98" t="s">
        <v>258</v>
      </c>
      <c r="B307" s="153">
        <v>0</v>
      </c>
      <c r="C307" s="99">
        <v>225223.6</v>
      </c>
      <c r="D307" s="99">
        <v>225223.6</v>
      </c>
      <c r="E307" s="99">
        <v>329040</v>
      </c>
      <c r="F307" s="99">
        <v>103816.4</v>
      </c>
      <c r="G307" s="99">
        <v>31.55</v>
      </c>
      <c r="M307" s="98" t="s">
        <v>258</v>
      </c>
      <c r="N307" s="99">
        <v>217027</v>
      </c>
      <c r="O307" s="99">
        <v>23573.8</v>
      </c>
      <c r="P307" s="99">
        <v>240600.8</v>
      </c>
      <c r="Q307" s="99">
        <v>329040</v>
      </c>
      <c r="R307" s="99">
        <v>88439.2</v>
      </c>
      <c r="S307" s="99">
        <v>26.88</v>
      </c>
      <c r="T307" t="str">
        <f t="shared" si="10"/>
        <v>invalid</v>
      </c>
    </row>
    <row r="308" spans="1:20" ht="45.6" thickBot="1" x14ac:dyDescent="0.35">
      <c r="A308" s="98" t="s">
        <v>259</v>
      </c>
      <c r="B308" s="153">
        <v>0</v>
      </c>
      <c r="C308" s="99">
        <v>225223.6</v>
      </c>
      <c r="D308" s="99">
        <v>225223.6</v>
      </c>
      <c r="E308" s="99">
        <v>336820</v>
      </c>
      <c r="F308" s="99">
        <v>111596.4</v>
      </c>
      <c r="G308" s="99">
        <v>33.130000000000003</v>
      </c>
      <c r="M308" s="98" t="s">
        <v>259</v>
      </c>
      <c r="N308" s="99">
        <v>217027</v>
      </c>
      <c r="O308" s="99">
        <v>23573.8</v>
      </c>
      <c r="P308" s="99">
        <v>240600.8</v>
      </c>
      <c r="Q308" s="99">
        <v>336820</v>
      </c>
      <c r="R308" s="99">
        <v>96219.199999999997</v>
      </c>
      <c r="S308" s="99">
        <v>28.57</v>
      </c>
      <c r="T308" t="str">
        <f t="shared" si="10"/>
        <v>invalid</v>
      </c>
    </row>
    <row r="309" spans="1:20" ht="45.6" thickBot="1" x14ac:dyDescent="0.35">
      <c r="A309" s="98" t="s">
        <v>260</v>
      </c>
      <c r="B309" s="153">
        <v>0</v>
      </c>
      <c r="C309" s="99">
        <v>225223.6</v>
      </c>
      <c r="D309" s="99">
        <v>225223.6</v>
      </c>
      <c r="E309" s="99">
        <v>356945</v>
      </c>
      <c r="F309" s="99">
        <v>131721.4</v>
      </c>
      <c r="G309" s="99">
        <v>36.9</v>
      </c>
      <c r="M309" s="98" t="s">
        <v>260</v>
      </c>
      <c r="N309" s="99">
        <v>217027</v>
      </c>
      <c r="O309" s="99">
        <v>23573.8</v>
      </c>
      <c r="P309" s="99">
        <v>240600.8</v>
      </c>
      <c r="Q309" s="99">
        <v>356945</v>
      </c>
      <c r="R309" s="99">
        <v>116344.2</v>
      </c>
      <c r="S309" s="99">
        <v>32.590000000000003</v>
      </c>
      <c r="T309" t="str">
        <f t="shared" si="10"/>
        <v>invalid</v>
      </c>
    </row>
    <row r="310" spans="1:20" ht="63.6" thickBot="1" x14ac:dyDescent="0.35">
      <c r="A310" s="98" t="s">
        <v>261</v>
      </c>
      <c r="B310" s="153">
        <v>59311.7</v>
      </c>
      <c r="C310" s="99">
        <v>235320.2</v>
      </c>
      <c r="D310" s="99">
        <v>294632</v>
      </c>
      <c r="E310" s="99">
        <v>342195</v>
      </c>
      <c r="F310" s="99">
        <v>47563</v>
      </c>
      <c r="G310" s="99">
        <v>13.9</v>
      </c>
      <c r="M310" s="98" t="s">
        <v>261</v>
      </c>
      <c r="N310" s="99">
        <v>174406.2</v>
      </c>
      <c r="O310" s="99">
        <v>23573.8</v>
      </c>
      <c r="P310" s="99">
        <v>197980.1</v>
      </c>
      <c r="Q310" s="99">
        <v>342195</v>
      </c>
      <c r="R310" s="99">
        <v>144214.9</v>
      </c>
      <c r="S310" s="99">
        <v>42.14</v>
      </c>
      <c r="T310" t="str">
        <f t="shared" si="10"/>
        <v>invalid</v>
      </c>
    </row>
    <row r="311" spans="1:20" ht="54.6" thickBot="1" x14ac:dyDescent="0.35">
      <c r="A311" s="98" t="s">
        <v>264</v>
      </c>
      <c r="B311" s="153">
        <v>59311.7</v>
      </c>
      <c r="C311" s="99">
        <v>235320.2</v>
      </c>
      <c r="D311" s="99">
        <v>294632</v>
      </c>
      <c r="E311" s="99">
        <v>424880</v>
      </c>
      <c r="F311" s="99">
        <v>130248</v>
      </c>
      <c r="G311" s="99">
        <v>30.66</v>
      </c>
      <c r="M311" s="98" t="s">
        <v>264</v>
      </c>
      <c r="N311" s="99">
        <v>174406.2</v>
      </c>
      <c r="O311" s="99">
        <v>23573.8</v>
      </c>
      <c r="P311" s="99">
        <v>197980.1</v>
      </c>
      <c r="Q311" s="99">
        <v>424880</v>
      </c>
      <c r="R311" s="99">
        <v>226899.9</v>
      </c>
      <c r="S311" s="99">
        <v>53.4</v>
      </c>
      <c r="T311" t="str">
        <f t="shared" si="10"/>
        <v>invalid</v>
      </c>
    </row>
    <row r="312" spans="1:20" ht="45.6" thickBot="1" x14ac:dyDescent="0.35">
      <c r="A312" s="98" t="s">
        <v>267</v>
      </c>
      <c r="B312" s="153">
        <v>0</v>
      </c>
      <c r="C312" s="99">
        <v>225223.6</v>
      </c>
      <c r="D312" s="99">
        <v>225223.6</v>
      </c>
      <c r="E312" s="99">
        <v>262000</v>
      </c>
      <c r="F312" s="99">
        <v>36776.400000000001</v>
      </c>
      <c r="G312" s="99">
        <v>14.04</v>
      </c>
      <c r="M312" s="98" t="s">
        <v>267</v>
      </c>
      <c r="N312" s="99">
        <v>217027</v>
      </c>
      <c r="O312" s="99">
        <v>23573.8</v>
      </c>
      <c r="P312" s="99">
        <v>240600.8</v>
      </c>
      <c r="Q312" s="99">
        <v>262000</v>
      </c>
      <c r="R312" s="99">
        <v>21399.200000000001</v>
      </c>
      <c r="S312" s="99">
        <v>8.17</v>
      </c>
      <c r="T312" t="str">
        <f t="shared" si="10"/>
        <v>invalid</v>
      </c>
    </row>
    <row r="313" spans="1:20" ht="36.6" thickBot="1" x14ac:dyDescent="0.35">
      <c r="A313" s="98" t="s">
        <v>268</v>
      </c>
      <c r="B313" s="153">
        <v>0</v>
      </c>
      <c r="C313" s="99">
        <v>225223.6</v>
      </c>
      <c r="D313" s="99">
        <v>225223.6</v>
      </c>
      <c r="E313" s="99">
        <v>304900</v>
      </c>
      <c r="F313" s="99">
        <v>79676.399999999994</v>
      </c>
      <c r="G313" s="99">
        <v>26.13</v>
      </c>
      <c r="M313" s="98" t="s">
        <v>268</v>
      </c>
      <c r="N313" s="99">
        <v>217027</v>
      </c>
      <c r="O313" s="99">
        <v>23573.8</v>
      </c>
      <c r="P313" s="99">
        <v>240600.8</v>
      </c>
      <c r="Q313" s="99">
        <v>304900</v>
      </c>
      <c r="R313" s="99">
        <v>64299.199999999997</v>
      </c>
      <c r="S313" s="99">
        <v>21.09</v>
      </c>
      <c r="T313" t="str">
        <f t="shared" si="10"/>
        <v>invalid</v>
      </c>
    </row>
    <row r="314" spans="1:20" ht="54.6" thickBot="1" x14ac:dyDescent="0.35">
      <c r="A314" s="98" t="s">
        <v>269</v>
      </c>
      <c r="B314" s="153">
        <v>59311.7</v>
      </c>
      <c r="C314" s="99">
        <v>225223.6</v>
      </c>
      <c r="D314" s="99">
        <v>284535.3</v>
      </c>
      <c r="E314" s="99">
        <v>426420</v>
      </c>
      <c r="F314" s="99">
        <v>141884.70000000001</v>
      </c>
      <c r="G314" s="99">
        <v>33.270000000000003</v>
      </c>
      <c r="M314" s="98" t="s">
        <v>269</v>
      </c>
      <c r="N314" s="99">
        <v>174406.2</v>
      </c>
      <c r="O314" s="99">
        <v>23573.8</v>
      </c>
      <c r="P314" s="99">
        <v>197980.1</v>
      </c>
      <c r="Q314" s="99">
        <v>426420</v>
      </c>
      <c r="R314" s="99">
        <v>228439.9</v>
      </c>
      <c r="S314" s="99">
        <v>53.57</v>
      </c>
      <c r="T314" t="str">
        <f t="shared" si="10"/>
        <v>invalid</v>
      </c>
    </row>
    <row r="315" spans="1:20" ht="45.6" thickBot="1" x14ac:dyDescent="0.35">
      <c r="A315" s="98" t="s">
        <v>270</v>
      </c>
      <c r="B315" s="153">
        <v>0</v>
      </c>
      <c r="C315" s="99">
        <v>225223.6</v>
      </c>
      <c r="D315" s="99">
        <v>225223.6</v>
      </c>
      <c r="E315" s="99">
        <v>389394</v>
      </c>
      <c r="F315" s="99">
        <v>164170.4</v>
      </c>
      <c r="G315" s="99">
        <v>42.16</v>
      </c>
      <c r="M315" s="98" t="s">
        <v>270</v>
      </c>
      <c r="N315" s="99">
        <v>217027</v>
      </c>
      <c r="O315" s="99">
        <v>23573.8</v>
      </c>
      <c r="P315" s="99">
        <v>240600.8</v>
      </c>
      <c r="Q315" s="99">
        <v>389394</v>
      </c>
      <c r="R315" s="99">
        <v>148793.20000000001</v>
      </c>
      <c r="S315" s="99">
        <v>38.21</v>
      </c>
      <c r="T315" t="str">
        <f t="shared" si="10"/>
        <v>invalid</v>
      </c>
    </row>
    <row r="316" spans="1:20" ht="72.599999999999994" thickBot="1" x14ac:dyDescent="0.35">
      <c r="A316" s="98" t="s">
        <v>271</v>
      </c>
      <c r="B316" s="153">
        <v>59311.7</v>
      </c>
      <c r="C316" s="99">
        <v>235320.2</v>
      </c>
      <c r="D316" s="99">
        <v>294632</v>
      </c>
      <c r="E316" s="99">
        <v>439200</v>
      </c>
      <c r="F316" s="99">
        <v>144568</v>
      </c>
      <c r="G316" s="99">
        <v>32.92</v>
      </c>
      <c r="M316" s="98" t="s">
        <v>271</v>
      </c>
      <c r="N316" s="99">
        <v>174406.2</v>
      </c>
      <c r="O316" s="99">
        <v>23573.8</v>
      </c>
      <c r="P316" s="99">
        <v>197980.1</v>
      </c>
      <c r="Q316" s="99">
        <v>439200</v>
      </c>
      <c r="R316" s="99">
        <v>241219.9</v>
      </c>
      <c r="S316" s="99">
        <v>54.92</v>
      </c>
      <c r="T316" t="str">
        <f t="shared" si="10"/>
        <v>invalid</v>
      </c>
    </row>
    <row r="317" spans="1:20" ht="63.6" thickBot="1" x14ac:dyDescent="0.35">
      <c r="A317" s="98" t="s">
        <v>273</v>
      </c>
      <c r="B317" s="153">
        <v>59311.7</v>
      </c>
      <c r="C317" s="99">
        <v>225223.6</v>
      </c>
      <c r="D317" s="99">
        <v>284535.3</v>
      </c>
      <c r="E317" s="99">
        <v>396444</v>
      </c>
      <c r="F317" s="99">
        <v>111908.7</v>
      </c>
      <c r="G317" s="99">
        <v>28.23</v>
      </c>
      <c r="M317" s="98" t="s">
        <v>273</v>
      </c>
      <c r="N317" s="99">
        <v>174406.2</v>
      </c>
      <c r="O317" s="99">
        <v>23573.8</v>
      </c>
      <c r="P317" s="99">
        <v>197980.1</v>
      </c>
      <c r="Q317" s="99">
        <v>396444</v>
      </c>
      <c r="R317" s="99">
        <v>198463.9</v>
      </c>
      <c r="S317" s="99">
        <v>50.06</v>
      </c>
      <c r="T317" t="str">
        <f t="shared" si="10"/>
        <v>invalid</v>
      </c>
    </row>
    <row r="318" spans="1:20" ht="36.6" thickBot="1" x14ac:dyDescent="0.35">
      <c r="A318" s="98" t="s">
        <v>277</v>
      </c>
      <c r="B318" s="153">
        <v>0</v>
      </c>
      <c r="C318" s="99">
        <v>225223.6</v>
      </c>
      <c r="D318" s="99">
        <v>225223.6</v>
      </c>
      <c r="E318" s="99">
        <v>546530</v>
      </c>
      <c r="F318" s="99">
        <v>321306.40000000002</v>
      </c>
      <c r="G318" s="99">
        <v>58.79</v>
      </c>
      <c r="M318" s="98" t="s">
        <v>277</v>
      </c>
      <c r="N318" s="99">
        <v>217027</v>
      </c>
      <c r="O318" s="99">
        <v>23573.8</v>
      </c>
      <c r="P318" s="99">
        <v>240600.8</v>
      </c>
      <c r="Q318" s="99">
        <v>546530</v>
      </c>
      <c r="R318" s="99">
        <v>305929.2</v>
      </c>
      <c r="S318" s="99">
        <v>55.98</v>
      </c>
      <c r="T318" t="str">
        <f t="shared" si="10"/>
        <v>invalid</v>
      </c>
    </row>
    <row r="319" spans="1:20" ht="15" thickBot="1" x14ac:dyDescent="0.35">
      <c r="B319" s="150" t="str">
        <f>IF(COUNTIF(B270:B318,0)*3&gt;COUNT(B270:B318)*2,"nem használt","felhasznált")</f>
        <v>nem használt</v>
      </c>
      <c r="C319" t="str">
        <f>IF(COUNTIF(C270:C318,0)*3&gt;COUNT(C270:C318)*2,"nem használt","felhasznált")</f>
        <v>felhasznált</v>
      </c>
    </row>
    <row r="320" spans="1:20" ht="18.600000000000001" thickBot="1" x14ac:dyDescent="0.35">
      <c r="A320" s="98" t="s">
        <v>715</v>
      </c>
      <c r="B320" s="154">
        <v>294631.90000000002</v>
      </c>
      <c r="M320" s="98" t="s">
        <v>715</v>
      </c>
      <c r="N320" s="100">
        <v>240600.8</v>
      </c>
    </row>
    <row r="321" spans="1:14" ht="18.600000000000001" thickBot="1" x14ac:dyDescent="0.35">
      <c r="A321" s="98" t="s">
        <v>883</v>
      </c>
      <c r="B321" s="154">
        <v>0</v>
      </c>
      <c r="M321" s="98" t="s">
        <v>883</v>
      </c>
      <c r="N321" s="100">
        <v>197980</v>
      </c>
    </row>
    <row r="322" spans="1:14" ht="18.600000000000001" thickBot="1" x14ac:dyDescent="0.35">
      <c r="A322" s="98" t="s">
        <v>717</v>
      </c>
      <c r="B322" s="154">
        <v>11897878.5</v>
      </c>
      <c r="M322" s="98" t="s">
        <v>717</v>
      </c>
      <c r="N322" s="100">
        <v>11235370.1</v>
      </c>
    </row>
    <row r="323" spans="1:14" ht="18.600000000000001" thickBot="1" x14ac:dyDescent="0.35">
      <c r="A323" s="98" t="s">
        <v>718</v>
      </c>
      <c r="B323" s="154">
        <v>10480938</v>
      </c>
      <c r="M323" s="98" t="s">
        <v>718</v>
      </c>
      <c r="N323" s="100">
        <v>10480938</v>
      </c>
    </row>
    <row r="324" spans="1:14" ht="27.6" thickBot="1" x14ac:dyDescent="0.35">
      <c r="A324" s="98" t="s">
        <v>719</v>
      </c>
      <c r="B324" s="154">
        <v>1416940.5</v>
      </c>
      <c r="M324" s="98" t="s">
        <v>719</v>
      </c>
      <c r="N324" s="100">
        <v>754432.1</v>
      </c>
    </row>
    <row r="325" spans="1:14" ht="27.6" thickBot="1" x14ac:dyDescent="0.35">
      <c r="A325" s="98" t="s">
        <v>720</v>
      </c>
      <c r="B325" s="154"/>
      <c r="M325" s="98" t="s">
        <v>720</v>
      </c>
      <c r="N325" s="100"/>
    </row>
    <row r="326" spans="1:14" ht="27.6" thickBot="1" x14ac:dyDescent="0.35">
      <c r="A326" s="98" t="s">
        <v>721</v>
      </c>
      <c r="B326" s="154"/>
      <c r="M326" s="98" t="s">
        <v>721</v>
      </c>
      <c r="N326" s="100"/>
    </row>
    <row r="327" spans="1:14" ht="18.600000000000001" thickBot="1" x14ac:dyDescent="0.35">
      <c r="A327" s="98" t="s">
        <v>722</v>
      </c>
      <c r="B327" s="154">
        <v>0</v>
      </c>
      <c r="M327" s="98" t="s">
        <v>722</v>
      </c>
      <c r="N327" s="100">
        <v>0</v>
      </c>
    </row>
    <row r="329" spans="1:14" x14ac:dyDescent="0.3">
      <c r="A329" s="101" t="s">
        <v>621</v>
      </c>
      <c r="M329" s="101" t="s">
        <v>621</v>
      </c>
    </row>
    <row r="331" spans="1:14" x14ac:dyDescent="0.3">
      <c r="A331" s="102" t="s">
        <v>998</v>
      </c>
      <c r="M331" s="102" t="s">
        <v>998</v>
      </c>
    </row>
    <row r="332" spans="1:14" x14ac:dyDescent="0.3">
      <c r="A332" s="102" t="s">
        <v>999</v>
      </c>
      <c r="M332" s="102" t="s">
        <v>1004</v>
      </c>
    </row>
  </sheetData>
  <hyperlinks>
    <hyperlink ref="A329" r:id="rId1" display="https://miau.my-x.hu/myx-free/coco/test/594547720210618212846.html" xr:uid="{00000000-0004-0000-0C00-000000000000}"/>
    <hyperlink ref="M329" r:id="rId2" display="https://miau.my-x.hu/myx-free/coco/test/180585520210618212920.html" xr:uid="{00000000-0004-0000-0C00-000001000000}"/>
  </hyperlinks>
  <pageMargins left="0.7" right="0.7" top="0.75" bottom="0.75" header="0.3" footer="0.3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32"/>
  <sheetViews>
    <sheetView topLeftCell="A246" zoomScale="68" workbookViewId="0">
      <selection activeCell="C270" sqref="C270"/>
    </sheetView>
  </sheetViews>
  <sheetFormatPr defaultRowHeight="14.4" x14ac:dyDescent="0.3"/>
  <sheetData>
    <row r="1" spans="1:5" x14ac:dyDescent="0.3">
      <c r="B1" s="150">
        <v>0</v>
      </c>
    </row>
    <row r="2" spans="1:5" x14ac:dyDescent="0.3">
      <c r="A2" t="s">
        <v>0</v>
      </c>
      <c r="B2" s="150" t="s">
        <v>508</v>
      </c>
      <c r="C2" t="s">
        <v>500</v>
      </c>
      <c r="D2" t="s">
        <v>501</v>
      </c>
      <c r="E2" t="s">
        <v>502</v>
      </c>
    </row>
    <row r="3" spans="1:5" x14ac:dyDescent="0.3">
      <c r="A3" t="s">
        <v>206</v>
      </c>
      <c r="B3" s="150">
        <v>60</v>
      </c>
      <c r="C3">
        <v>45000</v>
      </c>
      <c r="D3">
        <v>73731</v>
      </c>
      <c r="E3">
        <v>59365.5</v>
      </c>
    </row>
    <row r="4" spans="1:5" x14ac:dyDescent="0.3">
      <c r="A4" t="s">
        <v>213</v>
      </c>
      <c r="B4" s="150">
        <v>60</v>
      </c>
      <c r="C4">
        <v>51880</v>
      </c>
      <c r="D4">
        <v>88796</v>
      </c>
      <c r="E4">
        <v>70338</v>
      </c>
    </row>
    <row r="5" spans="1:5" x14ac:dyDescent="0.3">
      <c r="A5" t="s">
        <v>215</v>
      </c>
      <c r="B5" s="150">
        <v>60</v>
      </c>
      <c r="C5">
        <v>54000</v>
      </c>
      <c r="D5">
        <v>83200</v>
      </c>
      <c r="E5">
        <v>68600</v>
      </c>
    </row>
    <row r="6" spans="1:5" x14ac:dyDescent="0.3">
      <c r="A6" t="s">
        <v>217</v>
      </c>
      <c r="B6" s="150">
        <v>60</v>
      </c>
      <c r="C6">
        <v>55500</v>
      </c>
      <c r="D6">
        <v>86400</v>
      </c>
      <c r="E6">
        <v>70950</v>
      </c>
    </row>
    <row r="7" spans="1:5" x14ac:dyDescent="0.3">
      <c r="A7" t="s">
        <v>218</v>
      </c>
      <c r="B7" s="150">
        <v>60</v>
      </c>
      <c r="C7">
        <v>59900</v>
      </c>
      <c r="D7">
        <v>59900</v>
      </c>
      <c r="E7">
        <v>59900</v>
      </c>
    </row>
    <row r="8" spans="1:5" x14ac:dyDescent="0.3">
      <c r="A8" t="s">
        <v>220</v>
      </c>
      <c r="B8" s="150">
        <v>60</v>
      </c>
      <c r="C8">
        <v>70000</v>
      </c>
      <c r="D8">
        <v>103600</v>
      </c>
      <c r="E8">
        <v>86800</v>
      </c>
    </row>
    <row r="9" spans="1:5" x14ac:dyDescent="0.3">
      <c r="A9" t="s">
        <v>221</v>
      </c>
      <c r="B9" s="150">
        <v>60</v>
      </c>
      <c r="C9">
        <v>69880</v>
      </c>
      <c r="D9">
        <v>119229</v>
      </c>
      <c r="E9">
        <v>94554.5</v>
      </c>
    </row>
    <row r="10" spans="1:5" x14ac:dyDescent="0.3">
      <c r="A10" t="s">
        <v>222</v>
      </c>
      <c r="B10" s="150">
        <v>60</v>
      </c>
      <c r="C10">
        <v>69990</v>
      </c>
      <c r="D10">
        <v>88999</v>
      </c>
      <c r="E10">
        <v>79494.5</v>
      </c>
    </row>
    <row r="11" spans="1:5" x14ac:dyDescent="0.3">
      <c r="A11" t="s">
        <v>223</v>
      </c>
      <c r="B11" s="150">
        <v>60</v>
      </c>
      <c r="C11">
        <v>66800</v>
      </c>
      <c r="D11">
        <v>106800</v>
      </c>
      <c r="E11">
        <v>86800</v>
      </c>
    </row>
    <row r="12" spans="1:5" x14ac:dyDescent="0.3">
      <c r="A12" t="s">
        <v>224</v>
      </c>
      <c r="B12" s="150">
        <v>60</v>
      </c>
      <c r="C12">
        <v>68000</v>
      </c>
      <c r="D12">
        <v>104999</v>
      </c>
      <c r="E12">
        <v>86499.5</v>
      </c>
    </row>
    <row r="13" spans="1:5" x14ac:dyDescent="0.3">
      <c r="A13" t="s">
        <v>226</v>
      </c>
      <c r="B13" s="150">
        <v>60</v>
      </c>
      <c r="C13">
        <v>67800</v>
      </c>
      <c r="D13">
        <v>108300</v>
      </c>
      <c r="E13">
        <v>88050</v>
      </c>
    </row>
    <row r="14" spans="1:5" x14ac:dyDescent="0.3">
      <c r="A14" t="s">
        <v>228</v>
      </c>
      <c r="B14" s="150">
        <v>60</v>
      </c>
      <c r="C14">
        <v>82000</v>
      </c>
      <c r="D14">
        <v>150590</v>
      </c>
      <c r="E14">
        <v>116295</v>
      </c>
    </row>
    <row r="15" spans="1:5" x14ac:dyDescent="0.3">
      <c r="A15" t="s">
        <v>229</v>
      </c>
      <c r="B15" s="150">
        <v>60</v>
      </c>
      <c r="C15">
        <v>88900</v>
      </c>
      <c r="D15">
        <v>137630</v>
      </c>
      <c r="E15">
        <v>113265</v>
      </c>
    </row>
    <row r="16" spans="1:5" x14ac:dyDescent="0.3">
      <c r="A16" t="s">
        <v>230</v>
      </c>
      <c r="B16" s="150">
        <v>60</v>
      </c>
      <c r="C16">
        <v>94000</v>
      </c>
      <c r="D16">
        <v>128790</v>
      </c>
      <c r="E16">
        <v>111395</v>
      </c>
    </row>
    <row r="17" spans="1:5" x14ac:dyDescent="0.3">
      <c r="A17" t="s">
        <v>231</v>
      </c>
      <c r="B17" s="150">
        <v>60</v>
      </c>
      <c r="C17">
        <v>97000</v>
      </c>
      <c r="D17">
        <v>136600</v>
      </c>
      <c r="E17">
        <v>116800</v>
      </c>
    </row>
    <row r="18" spans="1:5" x14ac:dyDescent="0.3">
      <c r="A18" t="s">
        <v>232</v>
      </c>
      <c r="B18" s="150">
        <v>60</v>
      </c>
      <c r="C18">
        <v>93300</v>
      </c>
      <c r="D18">
        <v>138200</v>
      </c>
      <c r="E18">
        <v>115750</v>
      </c>
    </row>
    <row r="19" spans="1:5" x14ac:dyDescent="0.3">
      <c r="A19" t="s">
        <v>233</v>
      </c>
      <c r="B19" s="150">
        <v>60</v>
      </c>
      <c r="C19">
        <v>101240</v>
      </c>
      <c r="D19">
        <v>119980</v>
      </c>
      <c r="E19">
        <v>110610</v>
      </c>
    </row>
    <row r="20" spans="1:5" x14ac:dyDescent="0.3">
      <c r="A20" t="s">
        <v>234</v>
      </c>
      <c r="B20" s="150">
        <v>60</v>
      </c>
      <c r="C20">
        <v>106990</v>
      </c>
      <c r="D20">
        <v>187733</v>
      </c>
      <c r="E20">
        <v>147361.5</v>
      </c>
    </row>
    <row r="21" spans="1:5" x14ac:dyDescent="0.3">
      <c r="A21" t="s">
        <v>235</v>
      </c>
      <c r="B21" s="150">
        <v>60</v>
      </c>
      <c r="C21">
        <v>92200</v>
      </c>
      <c r="D21">
        <v>209900</v>
      </c>
      <c r="E21">
        <v>151050</v>
      </c>
    </row>
    <row r="22" spans="1:5" x14ac:dyDescent="0.3">
      <c r="A22" t="s">
        <v>236</v>
      </c>
      <c r="B22" s="150">
        <v>60</v>
      </c>
      <c r="C22">
        <v>108900</v>
      </c>
      <c r="D22">
        <v>127039</v>
      </c>
      <c r="E22">
        <v>117969.5</v>
      </c>
    </row>
    <row r="23" spans="1:5" x14ac:dyDescent="0.3">
      <c r="A23" t="s">
        <v>237</v>
      </c>
      <c r="B23" s="150">
        <v>60</v>
      </c>
      <c r="C23">
        <v>109000</v>
      </c>
      <c r="D23">
        <v>197800</v>
      </c>
      <c r="E23">
        <v>153400</v>
      </c>
    </row>
    <row r="24" spans="1:5" x14ac:dyDescent="0.3">
      <c r="A24" t="s">
        <v>239</v>
      </c>
      <c r="B24" s="150">
        <v>60</v>
      </c>
      <c r="C24">
        <v>138000</v>
      </c>
      <c r="D24">
        <v>201987</v>
      </c>
      <c r="E24">
        <v>169993.5</v>
      </c>
    </row>
    <row r="25" spans="1:5" x14ac:dyDescent="0.3">
      <c r="A25" t="s">
        <v>240</v>
      </c>
      <c r="B25" s="150">
        <v>60</v>
      </c>
      <c r="C25">
        <v>146790</v>
      </c>
      <c r="D25">
        <v>146790</v>
      </c>
      <c r="E25">
        <v>146790</v>
      </c>
    </row>
    <row r="26" spans="1:5" x14ac:dyDescent="0.3">
      <c r="A26" t="s">
        <v>241</v>
      </c>
      <c r="B26" s="150">
        <v>60</v>
      </c>
      <c r="C26">
        <v>148890</v>
      </c>
      <c r="D26">
        <v>229990</v>
      </c>
      <c r="E26">
        <v>189440</v>
      </c>
    </row>
    <row r="27" spans="1:5" x14ac:dyDescent="0.3">
      <c r="A27" t="s">
        <v>242</v>
      </c>
      <c r="B27" s="150">
        <v>120</v>
      </c>
      <c r="C27">
        <v>157500</v>
      </c>
      <c r="D27">
        <v>280350</v>
      </c>
      <c r="E27">
        <v>218925</v>
      </c>
    </row>
    <row r="28" spans="1:5" x14ac:dyDescent="0.3">
      <c r="A28" t="s">
        <v>243</v>
      </c>
      <c r="B28" s="150">
        <v>60</v>
      </c>
      <c r="C28">
        <v>163900</v>
      </c>
      <c r="D28">
        <v>252800</v>
      </c>
      <c r="E28">
        <v>208350</v>
      </c>
    </row>
    <row r="29" spans="1:5" x14ac:dyDescent="0.3">
      <c r="A29" t="s">
        <v>244</v>
      </c>
      <c r="B29" s="150">
        <v>60</v>
      </c>
      <c r="C29">
        <v>169090</v>
      </c>
      <c r="D29">
        <v>274800</v>
      </c>
      <c r="E29">
        <v>221945</v>
      </c>
    </row>
    <row r="30" spans="1:5" x14ac:dyDescent="0.3">
      <c r="A30" t="s">
        <v>245</v>
      </c>
      <c r="B30" s="150">
        <v>60</v>
      </c>
      <c r="C30">
        <v>179990</v>
      </c>
      <c r="D30">
        <v>318989</v>
      </c>
      <c r="E30">
        <v>249489.5</v>
      </c>
    </row>
    <row r="31" spans="1:5" x14ac:dyDescent="0.3">
      <c r="A31" t="s">
        <v>247</v>
      </c>
      <c r="B31" s="150">
        <v>120</v>
      </c>
      <c r="C31">
        <v>181700</v>
      </c>
      <c r="D31">
        <v>310590</v>
      </c>
      <c r="E31">
        <v>246145</v>
      </c>
    </row>
    <row r="32" spans="1:5" x14ac:dyDescent="0.3">
      <c r="A32" t="s">
        <v>248</v>
      </c>
      <c r="B32" s="150">
        <v>60</v>
      </c>
      <c r="C32">
        <v>192000</v>
      </c>
      <c r="D32">
        <v>324614</v>
      </c>
      <c r="E32">
        <v>258307</v>
      </c>
    </row>
    <row r="33" spans="1:5" x14ac:dyDescent="0.3">
      <c r="A33" t="s">
        <v>249</v>
      </c>
      <c r="B33" s="150">
        <v>120</v>
      </c>
      <c r="C33">
        <v>234990</v>
      </c>
      <c r="D33">
        <v>234990</v>
      </c>
      <c r="E33">
        <v>234990</v>
      </c>
    </row>
    <row r="34" spans="1:5" x14ac:dyDescent="0.3">
      <c r="A34" t="s">
        <v>250</v>
      </c>
      <c r="B34" s="150">
        <v>60</v>
      </c>
      <c r="C34">
        <v>237340</v>
      </c>
      <c r="D34">
        <v>292000</v>
      </c>
      <c r="E34">
        <v>264670</v>
      </c>
    </row>
    <row r="35" spans="1:5" x14ac:dyDescent="0.3">
      <c r="A35" t="s">
        <v>251</v>
      </c>
      <c r="B35" s="150">
        <v>120</v>
      </c>
      <c r="C35">
        <v>192200</v>
      </c>
      <c r="D35">
        <v>299974</v>
      </c>
      <c r="E35">
        <v>246087</v>
      </c>
    </row>
    <row r="36" spans="1:5" x14ac:dyDescent="0.3">
      <c r="A36" t="s">
        <v>253</v>
      </c>
      <c r="B36" s="150">
        <v>120</v>
      </c>
      <c r="C36">
        <v>227500</v>
      </c>
      <c r="D36">
        <v>362700</v>
      </c>
      <c r="E36">
        <v>295100</v>
      </c>
    </row>
    <row r="37" spans="1:5" x14ac:dyDescent="0.3">
      <c r="A37" t="s">
        <v>254</v>
      </c>
      <c r="B37" s="150">
        <v>120</v>
      </c>
      <c r="C37">
        <v>238000</v>
      </c>
      <c r="D37">
        <v>400408</v>
      </c>
      <c r="E37">
        <v>319204</v>
      </c>
    </row>
    <row r="38" spans="1:5" x14ac:dyDescent="0.3">
      <c r="A38" t="s">
        <v>255</v>
      </c>
      <c r="B38" s="150">
        <v>120</v>
      </c>
      <c r="C38">
        <v>236000</v>
      </c>
      <c r="D38">
        <v>369000</v>
      </c>
      <c r="E38">
        <v>302500</v>
      </c>
    </row>
    <row r="39" spans="1:5" x14ac:dyDescent="0.3">
      <c r="A39" t="s">
        <v>256</v>
      </c>
      <c r="B39" s="150">
        <v>120</v>
      </c>
      <c r="C39">
        <v>237990</v>
      </c>
      <c r="D39">
        <v>259990</v>
      </c>
      <c r="E39">
        <v>248990</v>
      </c>
    </row>
    <row r="40" spans="1:5" x14ac:dyDescent="0.3">
      <c r="A40" t="s">
        <v>258</v>
      </c>
      <c r="B40" s="150">
        <v>60</v>
      </c>
      <c r="C40">
        <v>249890</v>
      </c>
      <c r="D40">
        <v>408190</v>
      </c>
      <c r="E40">
        <v>329040</v>
      </c>
    </row>
    <row r="41" spans="1:5" x14ac:dyDescent="0.3">
      <c r="A41" t="s">
        <v>259</v>
      </c>
      <c r="B41" s="150">
        <v>60</v>
      </c>
      <c r="C41">
        <v>247800</v>
      </c>
      <c r="D41">
        <v>425840</v>
      </c>
      <c r="E41">
        <v>336820</v>
      </c>
    </row>
    <row r="42" spans="1:5" x14ac:dyDescent="0.3">
      <c r="A42" t="s">
        <v>260</v>
      </c>
      <c r="B42" s="150">
        <v>60</v>
      </c>
      <c r="C42">
        <v>249990</v>
      </c>
      <c r="D42">
        <v>463900</v>
      </c>
      <c r="E42">
        <v>356945</v>
      </c>
    </row>
    <row r="43" spans="1:5" x14ac:dyDescent="0.3">
      <c r="A43" t="s">
        <v>261</v>
      </c>
      <c r="B43" s="150">
        <v>120</v>
      </c>
      <c r="C43">
        <v>244400</v>
      </c>
      <c r="D43">
        <v>439990</v>
      </c>
      <c r="E43">
        <v>342195</v>
      </c>
    </row>
    <row r="44" spans="1:5" x14ac:dyDescent="0.3">
      <c r="A44" t="s">
        <v>264</v>
      </c>
      <c r="B44" s="150">
        <v>120</v>
      </c>
      <c r="C44">
        <v>274490</v>
      </c>
      <c r="D44">
        <v>575270</v>
      </c>
      <c r="E44">
        <v>424880</v>
      </c>
    </row>
    <row r="45" spans="1:5" x14ac:dyDescent="0.3">
      <c r="A45" t="s">
        <v>267</v>
      </c>
      <c r="B45" s="150">
        <v>60</v>
      </c>
      <c r="C45">
        <v>210000</v>
      </c>
      <c r="D45">
        <v>314000</v>
      </c>
      <c r="E45">
        <v>262000</v>
      </c>
    </row>
    <row r="46" spans="1:5" x14ac:dyDescent="0.3">
      <c r="A46" t="s">
        <v>268</v>
      </c>
      <c r="B46" s="150">
        <v>60</v>
      </c>
      <c r="C46">
        <v>304900</v>
      </c>
      <c r="D46">
        <v>304900</v>
      </c>
      <c r="E46">
        <v>304900</v>
      </c>
    </row>
    <row r="47" spans="1:5" x14ac:dyDescent="0.3">
      <c r="A47" t="s">
        <v>269</v>
      </c>
      <c r="B47" s="150">
        <v>120</v>
      </c>
      <c r="C47">
        <v>330990</v>
      </c>
      <c r="D47">
        <v>521850</v>
      </c>
      <c r="E47">
        <v>426420</v>
      </c>
    </row>
    <row r="48" spans="1:5" x14ac:dyDescent="0.3">
      <c r="A48" t="s">
        <v>270</v>
      </c>
      <c r="B48" s="150">
        <v>60</v>
      </c>
      <c r="C48">
        <v>328799</v>
      </c>
      <c r="D48">
        <v>449990</v>
      </c>
      <c r="E48">
        <v>389394.5</v>
      </c>
    </row>
    <row r="49" spans="1:7" x14ac:dyDescent="0.3">
      <c r="A49" t="s">
        <v>271</v>
      </c>
      <c r="B49" s="150">
        <v>120</v>
      </c>
      <c r="C49">
        <v>327500</v>
      </c>
      <c r="D49">
        <v>550900</v>
      </c>
      <c r="E49">
        <v>439200</v>
      </c>
    </row>
    <row r="50" spans="1:7" x14ac:dyDescent="0.3">
      <c r="A50" t="s">
        <v>273</v>
      </c>
      <c r="B50" s="150">
        <v>120</v>
      </c>
      <c r="C50">
        <v>379989</v>
      </c>
      <c r="D50">
        <v>412900</v>
      </c>
      <c r="E50">
        <v>396444.5</v>
      </c>
    </row>
    <row r="51" spans="1:7" x14ac:dyDescent="0.3">
      <c r="A51" t="s">
        <v>277</v>
      </c>
      <c r="B51" s="150">
        <v>60</v>
      </c>
      <c r="C51">
        <v>499990</v>
      </c>
      <c r="D51">
        <v>593070</v>
      </c>
      <c r="E51">
        <v>546530</v>
      </c>
    </row>
    <row r="52" spans="1:7" x14ac:dyDescent="0.3">
      <c r="B52" s="150"/>
    </row>
    <row r="53" spans="1:7" x14ac:dyDescent="0.3">
      <c r="B53" s="150"/>
      <c r="D53" t="s">
        <v>546</v>
      </c>
    </row>
    <row r="54" spans="1:7" x14ac:dyDescent="0.3">
      <c r="B54" s="150" t="s">
        <v>508</v>
      </c>
      <c r="C54" s="116" t="s">
        <v>909</v>
      </c>
      <c r="D54" t="s">
        <v>502</v>
      </c>
    </row>
    <row r="55" spans="1:7" x14ac:dyDescent="0.3">
      <c r="A55" t="s">
        <v>206</v>
      </c>
      <c r="B55" s="150">
        <f t="shared" ref="B55:B70" si="0">RANK(B3,B$3:B$51,B$1)</f>
        <v>14</v>
      </c>
      <c r="C55" s="116">
        <f>INT(D55)</f>
        <v>59365</v>
      </c>
      <c r="D55">
        <v>59365.5</v>
      </c>
      <c r="F55">
        <f t="shared" ref="F55:F86" si="1">50-B55</f>
        <v>36</v>
      </c>
      <c r="G55">
        <f>C55</f>
        <v>59365</v>
      </c>
    </row>
    <row r="56" spans="1:7" x14ac:dyDescent="0.3">
      <c r="A56" t="s">
        <v>213</v>
      </c>
      <c r="B56" s="150">
        <f t="shared" si="0"/>
        <v>14</v>
      </c>
      <c r="C56" s="116">
        <f t="shared" ref="C56:C103" si="2">INT(D56)</f>
        <v>70338</v>
      </c>
      <c r="D56">
        <v>70338</v>
      </c>
      <c r="F56">
        <f t="shared" si="1"/>
        <v>36</v>
      </c>
      <c r="G56">
        <f t="shared" ref="G56:G103" si="3">C56</f>
        <v>70338</v>
      </c>
    </row>
    <row r="57" spans="1:7" x14ac:dyDescent="0.3">
      <c r="A57" t="s">
        <v>215</v>
      </c>
      <c r="B57" s="150">
        <f t="shared" si="0"/>
        <v>14</v>
      </c>
      <c r="C57" s="116">
        <f t="shared" si="2"/>
        <v>68600</v>
      </c>
      <c r="D57">
        <v>68600</v>
      </c>
      <c r="F57">
        <f t="shared" si="1"/>
        <v>36</v>
      </c>
      <c r="G57">
        <f t="shared" si="3"/>
        <v>68600</v>
      </c>
    </row>
    <row r="58" spans="1:7" x14ac:dyDescent="0.3">
      <c r="A58" t="s">
        <v>217</v>
      </c>
      <c r="B58" s="150">
        <f t="shared" si="0"/>
        <v>14</v>
      </c>
      <c r="C58" s="116">
        <f t="shared" si="2"/>
        <v>70950</v>
      </c>
      <c r="D58">
        <v>70950</v>
      </c>
      <c r="F58">
        <f t="shared" si="1"/>
        <v>36</v>
      </c>
      <c r="G58">
        <f t="shared" si="3"/>
        <v>70950</v>
      </c>
    </row>
    <row r="59" spans="1:7" x14ac:dyDescent="0.3">
      <c r="A59" t="s">
        <v>218</v>
      </c>
      <c r="B59" s="150">
        <f t="shared" si="0"/>
        <v>14</v>
      </c>
      <c r="C59" s="116">
        <f t="shared" si="2"/>
        <v>59900</v>
      </c>
      <c r="D59">
        <v>59900</v>
      </c>
      <c r="F59">
        <f t="shared" si="1"/>
        <v>36</v>
      </c>
      <c r="G59">
        <f t="shared" si="3"/>
        <v>59900</v>
      </c>
    </row>
    <row r="60" spans="1:7" x14ac:dyDescent="0.3">
      <c r="A60" t="s">
        <v>220</v>
      </c>
      <c r="B60" s="150">
        <f t="shared" si="0"/>
        <v>14</v>
      </c>
      <c r="C60" s="116">
        <f t="shared" si="2"/>
        <v>86800</v>
      </c>
      <c r="D60">
        <v>86800</v>
      </c>
      <c r="F60">
        <f t="shared" si="1"/>
        <v>36</v>
      </c>
      <c r="G60">
        <f t="shared" si="3"/>
        <v>86800</v>
      </c>
    </row>
    <row r="61" spans="1:7" x14ac:dyDescent="0.3">
      <c r="A61" t="s">
        <v>221</v>
      </c>
      <c r="B61" s="150">
        <f t="shared" si="0"/>
        <v>14</v>
      </c>
      <c r="C61" s="116">
        <f t="shared" si="2"/>
        <v>94554</v>
      </c>
      <c r="D61">
        <v>94554.5</v>
      </c>
      <c r="F61">
        <f t="shared" si="1"/>
        <v>36</v>
      </c>
      <c r="G61">
        <f t="shared" si="3"/>
        <v>94554</v>
      </c>
    </row>
    <row r="62" spans="1:7" x14ac:dyDescent="0.3">
      <c r="A62" t="s">
        <v>222</v>
      </c>
      <c r="B62" s="150">
        <f t="shared" si="0"/>
        <v>14</v>
      </c>
      <c r="C62" s="116">
        <f t="shared" si="2"/>
        <v>79494</v>
      </c>
      <c r="D62">
        <v>79494.5</v>
      </c>
      <c r="F62">
        <f t="shared" si="1"/>
        <v>36</v>
      </c>
      <c r="G62">
        <f t="shared" si="3"/>
        <v>79494</v>
      </c>
    </row>
    <row r="63" spans="1:7" x14ac:dyDescent="0.3">
      <c r="A63" t="s">
        <v>223</v>
      </c>
      <c r="B63" s="150">
        <f t="shared" si="0"/>
        <v>14</v>
      </c>
      <c r="C63" s="116">
        <f t="shared" si="2"/>
        <v>86800</v>
      </c>
      <c r="D63">
        <v>86800</v>
      </c>
      <c r="F63">
        <f t="shared" si="1"/>
        <v>36</v>
      </c>
      <c r="G63">
        <f t="shared" si="3"/>
        <v>86800</v>
      </c>
    </row>
    <row r="64" spans="1:7" x14ac:dyDescent="0.3">
      <c r="A64" t="s">
        <v>224</v>
      </c>
      <c r="B64" s="150">
        <f t="shared" si="0"/>
        <v>14</v>
      </c>
      <c r="C64" s="116">
        <f t="shared" si="2"/>
        <v>86499</v>
      </c>
      <c r="D64">
        <v>86499.5</v>
      </c>
      <c r="F64">
        <f t="shared" si="1"/>
        <v>36</v>
      </c>
      <c r="G64">
        <f t="shared" si="3"/>
        <v>86499</v>
      </c>
    </row>
    <row r="65" spans="1:7" x14ac:dyDescent="0.3">
      <c r="A65" t="s">
        <v>226</v>
      </c>
      <c r="B65" s="150">
        <f t="shared" si="0"/>
        <v>14</v>
      </c>
      <c r="C65" s="116">
        <f t="shared" si="2"/>
        <v>88050</v>
      </c>
      <c r="D65">
        <v>88050</v>
      </c>
      <c r="F65">
        <f t="shared" si="1"/>
        <v>36</v>
      </c>
      <c r="G65">
        <f t="shared" si="3"/>
        <v>88050</v>
      </c>
    </row>
    <row r="66" spans="1:7" x14ac:dyDescent="0.3">
      <c r="A66" t="s">
        <v>228</v>
      </c>
      <c r="B66" s="150">
        <f t="shared" si="0"/>
        <v>14</v>
      </c>
      <c r="C66" s="116">
        <f t="shared" si="2"/>
        <v>116295</v>
      </c>
      <c r="D66">
        <v>116295</v>
      </c>
      <c r="F66">
        <f t="shared" si="1"/>
        <v>36</v>
      </c>
      <c r="G66">
        <f t="shared" si="3"/>
        <v>116295</v>
      </c>
    </row>
    <row r="67" spans="1:7" x14ac:dyDescent="0.3">
      <c r="A67" t="s">
        <v>229</v>
      </c>
      <c r="B67" s="150">
        <f t="shared" si="0"/>
        <v>14</v>
      </c>
      <c r="C67" s="116">
        <f t="shared" si="2"/>
        <v>113265</v>
      </c>
      <c r="D67">
        <v>113265</v>
      </c>
      <c r="F67">
        <f t="shared" si="1"/>
        <v>36</v>
      </c>
      <c r="G67">
        <f t="shared" si="3"/>
        <v>113265</v>
      </c>
    </row>
    <row r="68" spans="1:7" x14ac:dyDescent="0.3">
      <c r="A68" t="s">
        <v>230</v>
      </c>
      <c r="B68" s="150">
        <f t="shared" si="0"/>
        <v>14</v>
      </c>
      <c r="C68" s="116">
        <f t="shared" si="2"/>
        <v>111395</v>
      </c>
      <c r="D68">
        <v>111395</v>
      </c>
      <c r="F68">
        <f t="shared" si="1"/>
        <v>36</v>
      </c>
      <c r="G68">
        <f t="shared" si="3"/>
        <v>111395</v>
      </c>
    </row>
    <row r="69" spans="1:7" x14ac:dyDescent="0.3">
      <c r="A69" t="s">
        <v>231</v>
      </c>
      <c r="B69" s="150">
        <f t="shared" si="0"/>
        <v>14</v>
      </c>
      <c r="C69" s="116">
        <f t="shared" si="2"/>
        <v>116800</v>
      </c>
      <c r="D69">
        <v>116800</v>
      </c>
      <c r="F69">
        <f t="shared" si="1"/>
        <v>36</v>
      </c>
      <c r="G69">
        <f t="shared" si="3"/>
        <v>116800</v>
      </c>
    </row>
    <row r="70" spans="1:7" x14ac:dyDescent="0.3">
      <c r="A70" t="s">
        <v>232</v>
      </c>
      <c r="B70" s="150">
        <f t="shared" si="0"/>
        <v>14</v>
      </c>
      <c r="C70" s="116">
        <f t="shared" si="2"/>
        <v>115750</v>
      </c>
      <c r="D70">
        <v>115750</v>
      </c>
      <c r="F70">
        <f t="shared" si="1"/>
        <v>36</v>
      </c>
      <c r="G70">
        <f t="shared" si="3"/>
        <v>115750</v>
      </c>
    </row>
    <row r="71" spans="1:7" x14ac:dyDescent="0.3">
      <c r="A71" t="s">
        <v>233</v>
      </c>
      <c r="B71" s="150">
        <f t="shared" ref="B71:B86" si="4">RANK(B19,B$3:B$51,B$1)</f>
        <v>14</v>
      </c>
      <c r="C71" s="116">
        <f t="shared" si="2"/>
        <v>110610</v>
      </c>
      <c r="D71">
        <v>110610</v>
      </c>
      <c r="F71">
        <f t="shared" si="1"/>
        <v>36</v>
      </c>
      <c r="G71">
        <f t="shared" si="3"/>
        <v>110610</v>
      </c>
    </row>
    <row r="72" spans="1:7" x14ac:dyDescent="0.3">
      <c r="A72" t="s">
        <v>234</v>
      </c>
      <c r="B72" s="150">
        <f t="shared" si="4"/>
        <v>14</v>
      </c>
      <c r="C72" s="116">
        <f t="shared" si="2"/>
        <v>147361</v>
      </c>
      <c r="D72">
        <v>147361.5</v>
      </c>
      <c r="F72">
        <f t="shared" si="1"/>
        <v>36</v>
      </c>
      <c r="G72">
        <f t="shared" si="3"/>
        <v>147361</v>
      </c>
    </row>
    <row r="73" spans="1:7" x14ac:dyDescent="0.3">
      <c r="A73" t="s">
        <v>235</v>
      </c>
      <c r="B73" s="150">
        <f t="shared" si="4"/>
        <v>14</v>
      </c>
      <c r="C73" s="116">
        <f t="shared" si="2"/>
        <v>151050</v>
      </c>
      <c r="D73">
        <v>151050</v>
      </c>
      <c r="F73">
        <f t="shared" si="1"/>
        <v>36</v>
      </c>
      <c r="G73">
        <f t="shared" si="3"/>
        <v>151050</v>
      </c>
    </row>
    <row r="74" spans="1:7" x14ac:dyDescent="0.3">
      <c r="A74" t="s">
        <v>236</v>
      </c>
      <c r="B74" s="150">
        <f t="shared" si="4"/>
        <v>14</v>
      </c>
      <c r="C74" s="116">
        <f t="shared" si="2"/>
        <v>117969</v>
      </c>
      <c r="D74">
        <v>117969.5</v>
      </c>
      <c r="F74">
        <f t="shared" si="1"/>
        <v>36</v>
      </c>
      <c r="G74">
        <f t="shared" si="3"/>
        <v>117969</v>
      </c>
    </row>
    <row r="75" spans="1:7" x14ac:dyDescent="0.3">
      <c r="A75" t="s">
        <v>237</v>
      </c>
      <c r="B75" s="150">
        <f t="shared" si="4"/>
        <v>14</v>
      </c>
      <c r="C75" s="116">
        <f t="shared" si="2"/>
        <v>153400</v>
      </c>
      <c r="D75">
        <v>153400</v>
      </c>
      <c r="F75">
        <f t="shared" si="1"/>
        <v>36</v>
      </c>
      <c r="G75">
        <f t="shared" si="3"/>
        <v>153400</v>
      </c>
    </row>
    <row r="76" spans="1:7" x14ac:dyDescent="0.3">
      <c r="A76" t="s">
        <v>239</v>
      </c>
      <c r="B76" s="150">
        <f t="shared" si="4"/>
        <v>14</v>
      </c>
      <c r="C76" s="116">
        <f t="shared" si="2"/>
        <v>169993</v>
      </c>
      <c r="D76">
        <v>169993.5</v>
      </c>
      <c r="F76">
        <f t="shared" si="1"/>
        <v>36</v>
      </c>
      <c r="G76">
        <f t="shared" si="3"/>
        <v>169993</v>
      </c>
    </row>
    <row r="77" spans="1:7" x14ac:dyDescent="0.3">
      <c r="A77" t="s">
        <v>240</v>
      </c>
      <c r="B77" s="150">
        <f t="shared" si="4"/>
        <v>14</v>
      </c>
      <c r="C77" s="116">
        <f t="shared" si="2"/>
        <v>146790</v>
      </c>
      <c r="D77">
        <v>146790</v>
      </c>
      <c r="F77">
        <f t="shared" si="1"/>
        <v>36</v>
      </c>
      <c r="G77">
        <f t="shared" si="3"/>
        <v>146790</v>
      </c>
    </row>
    <row r="78" spans="1:7" x14ac:dyDescent="0.3">
      <c r="A78" t="s">
        <v>241</v>
      </c>
      <c r="B78" s="150">
        <f t="shared" si="4"/>
        <v>14</v>
      </c>
      <c r="C78" s="116">
        <f t="shared" si="2"/>
        <v>189440</v>
      </c>
      <c r="D78">
        <v>189440</v>
      </c>
      <c r="F78">
        <f t="shared" si="1"/>
        <v>36</v>
      </c>
      <c r="G78">
        <f t="shared" si="3"/>
        <v>189440</v>
      </c>
    </row>
    <row r="79" spans="1:7" x14ac:dyDescent="0.3">
      <c r="A79" t="s">
        <v>242</v>
      </c>
      <c r="B79" s="150">
        <f t="shared" si="4"/>
        <v>1</v>
      </c>
      <c r="C79" s="116">
        <f t="shared" si="2"/>
        <v>218925</v>
      </c>
      <c r="D79">
        <v>218925</v>
      </c>
      <c r="F79">
        <f t="shared" si="1"/>
        <v>49</v>
      </c>
      <c r="G79">
        <f t="shared" si="3"/>
        <v>218925</v>
      </c>
    </row>
    <row r="80" spans="1:7" x14ac:dyDescent="0.3">
      <c r="A80" t="s">
        <v>243</v>
      </c>
      <c r="B80" s="150">
        <f t="shared" si="4"/>
        <v>14</v>
      </c>
      <c r="C80" s="116">
        <f t="shared" si="2"/>
        <v>208350</v>
      </c>
      <c r="D80">
        <v>208350</v>
      </c>
      <c r="F80">
        <f t="shared" si="1"/>
        <v>36</v>
      </c>
      <c r="G80">
        <f t="shared" si="3"/>
        <v>208350</v>
      </c>
    </row>
    <row r="81" spans="1:7" x14ac:dyDescent="0.3">
      <c r="A81" t="s">
        <v>244</v>
      </c>
      <c r="B81" s="150">
        <f t="shared" si="4"/>
        <v>14</v>
      </c>
      <c r="C81" s="116">
        <f t="shared" si="2"/>
        <v>221945</v>
      </c>
      <c r="D81">
        <v>221945</v>
      </c>
      <c r="F81">
        <f t="shared" si="1"/>
        <v>36</v>
      </c>
      <c r="G81">
        <f t="shared" si="3"/>
        <v>221945</v>
      </c>
    </row>
    <row r="82" spans="1:7" x14ac:dyDescent="0.3">
      <c r="A82" t="s">
        <v>245</v>
      </c>
      <c r="B82" s="150">
        <f t="shared" si="4"/>
        <v>14</v>
      </c>
      <c r="C82" s="116">
        <f t="shared" si="2"/>
        <v>249489</v>
      </c>
      <c r="D82">
        <v>249489.5</v>
      </c>
      <c r="F82">
        <f t="shared" si="1"/>
        <v>36</v>
      </c>
      <c r="G82">
        <f t="shared" si="3"/>
        <v>249489</v>
      </c>
    </row>
    <row r="83" spans="1:7" x14ac:dyDescent="0.3">
      <c r="A83" t="s">
        <v>247</v>
      </c>
      <c r="B83" s="150">
        <f t="shared" si="4"/>
        <v>1</v>
      </c>
      <c r="C83" s="116">
        <f t="shared" si="2"/>
        <v>246145</v>
      </c>
      <c r="D83">
        <v>246145</v>
      </c>
      <c r="F83">
        <f t="shared" si="1"/>
        <v>49</v>
      </c>
      <c r="G83">
        <f t="shared" si="3"/>
        <v>246145</v>
      </c>
    </row>
    <row r="84" spans="1:7" x14ac:dyDescent="0.3">
      <c r="A84" t="s">
        <v>248</v>
      </c>
      <c r="B84" s="150">
        <f t="shared" si="4"/>
        <v>14</v>
      </c>
      <c r="C84" s="116">
        <f t="shared" si="2"/>
        <v>258307</v>
      </c>
      <c r="D84">
        <v>258307</v>
      </c>
      <c r="F84">
        <f t="shared" si="1"/>
        <v>36</v>
      </c>
      <c r="G84">
        <f t="shared" si="3"/>
        <v>258307</v>
      </c>
    </row>
    <row r="85" spans="1:7" x14ac:dyDescent="0.3">
      <c r="A85" t="s">
        <v>249</v>
      </c>
      <c r="B85" s="150">
        <f t="shared" si="4"/>
        <v>1</v>
      </c>
      <c r="C85" s="116">
        <f t="shared" si="2"/>
        <v>234990</v>
      </c>
      <c r="D85">
        <v>234990</v>
      </c>
      <c r="F85">
        <f t="shared" si="1"/>
        <v>49</v>
      </c>
      <c r="G85">
        <f t="shared" si="3"/>
        <v>234990</v>
      </c>
    </row>
    <row r="86" spans="1:7" x14ac:dyDescent="0.3">
      <c r="A86" t="s">
        <v>250</v>
      </c>
      <c r="B86" s="150">
        <f t="shared" si="4"/>
        <v>14</v>
      </c>
      <c r="C86" s="116">
        <f t="shared" si="2"/>
        <v>264670</v>
      </c>
      <c r="D86">
        <v>264670</v>
      </c>
      <c r="F86">
        <f t="shared" si="1"/>
        <v>36</v>
      </c>
      <c r="G86">
        <f t="shared" si="3"/>
        <v>264670</v>
      </c>
    </row>
    <row r="87" spans="1:7" x14ac:dyDescent="0.3">
      <c r="A87" t="s">
        <v>251</v>
      </c>
      <c r="B87" s="150">
        <f t="shared" ref="B87:B102" si="5">RANK(B35,B$3:B$51,B$1)</f>
        <v>1</v>
      </c>
      <c r="C87" s="116">
        <f t="shared" si="2"/>
        <v>246087</v>
      </c>
      <c r="D87">
        <v>246087</v>
      </c>
      <c r="F87">
        <f t="shared" ref="F87:F103" si="6">50-B87</f>
        <v>49</v>
      </c>
      <c r="G87">
        <f t="shared" si="3"/>
        <v>246087</v>
      </c>
    </row>
    <row r="88" spans="1:7" x14ac:dyDescent="0.3">
      <c r="A88" t="s">
        <v>253</v>
      </c>
      <c r="B88" s="150">
        <f t="shared" si="5"/>
        <v>1</v>
      </c>
      <c r="C88" s="116">
        <f t="shared" si="2"/>
        <v>295100</v>
      </c>
      <c r="D88">
        <v>295100</v>
      </c>
      <c r="F88">
        <f t="shared" si="6"/>
        <v>49</v>
      </c>
      <c r="G88">
        <f t="shared" si="3"/>
        <v>295100</v>
      </c>
    </row>
    <row r="89" spans="1:7" x14ac:dyDescent="0.3">
      <c r="A89" t="s">
        <v>254</v>
      </c>
      <c r="B89" s="150">
        <f t="shared" si="5"/>
        <v>1</v>
      </c>
      <c r="C89" s="116">
        <f t="shared" si="2"/>
        <v>319204</v>
      </c>
      <c r="D89">
        <v>319204</v>
      </c>
      <c r="F89">
        <f t="shared" si="6"/>
        <v>49</v>
      </c>
      <c r="G89">
        <f t="shared" si="3"/>
        <v>319204</v>
      </c>
    </row>
    <row r="90" spans="1:7" x14ac:dyDescent="0.3">
      <c r="A90" t="s">
        <v>255</v>
      </c>
      <c r="B90" s="150">
        <f t="shared" si="5"/>
        <v>1</v>
      </c>
      <c r="C90" s="116">
        <f t="shared" si="2"/>
        <v>302500</v>
      </c>
      <c r="D90">
        <v>302500</v>
      </c>
      <c r="F90">
        <f t="shared" si="6"/>
        <v>49</v>
      </c>
      <c r="G90">
        <f t="shared" si="3"/>
        <v>302500</v>
      </c>
    </row>
    <row r="91" spans="1:7" x14ac:dyDescent="0.3">
      <c r="A91" t="s">
        <v>256</v>
      </c>
      <c r="B91" s="150">
        <f t="shared" si="5"/>
        <v>1</v>
      </c>
      <c r="C91" s="116">
        <f t="shared" si="2"/>
        <v>248990</v>
      </c>
      <c r="D91">
        <v>248990</v>
      </c>
      <c r="F91">
        <f t="shared" si="6"/>
        <v>49</v>
      </c>
      <c r="G91">
        <f t="shared" si="3"/>
        <v>248990</v>
      </c>
    </row>
    <row r="92" spans="1:7" x14ac:dyDescent="0.3">
      <c r="A92" t="s">
        <v>258</v>
      </c>
      <c r="B92" s="150">
        <f t="shared" si="5"/>
        <v>14</v>
      </c>
      <c r="C92" s="116">
        <f t="shared" si="2"/>
        <v>329040</v>
      </c>
      <c r="D92">
        <v>329040</v>
      </c>
      <c r="F92">
        <f t="shared" si="6"/>
        <v>36</v>
      </c>
      <c r="G92">
        <f t="shared" si="3"/>
        <v>329040</v>
      </c>
    </row>
    <row r="93" spans="1:7" x14ac:dyDescent="0.3">
      <c r="A93" t="s">
        <v>259</v>
      </c>
      <c r="B93" s="150">
        <f t="shared" si="5"/>
        <v>14</v>
      </c>
      <c r="C93" s="116">
        <f t="shared" si="2"/>
        <v>336820</v>
      </c>
      <c r="D93">
        <v>336820</v>
      </c>
      <c r="F93">
        <f t="shared" si="6"/>
        <v>36</v>
      </c>
      <c r="G93">
        <f t="shared" si="3"/>
        <v>336820</v>
      </c>
    </row>
    <row r="94" spans="1:7" x14ac:dyDescent="0.3">
      <c r="A94" t="s">
        <v>260</v>
      </c>
      <c r="B94" s="150">
        <f t="shared" si="5"/>
        <v>14</v>
      </c>
      <c r="C94" s="116">
        <f t="shared" si="2"/>
        <v>356945</v>
      </c>
      <c r="D94">
        <v>356945</v>
      </c>
      <c r="F94">
        <f t="shared" si="6"/>
        <v>36</v>
      </c>
      <c r="G94">
        <f t="shared" si="3"/>
        <v>356945</v>
      </c>
    </row>
    <row r="95" spans="1:7" x14ac:dyDescent="0.3">
      <c r="A95" t="s">
        <v>261</v>
      </c>
      <c r="B95" s="150">
        <f t="shared" si="5"/>
        <v>1</v>
      </c>
      <c r="C95" s="116">
        <f t="shared" si="2"/>
        <v>342195</v>
      </c>
      <c r="D95">
        <v>342195</v>
      </c>
      <c r="F95">
        <f t="shared" si="6"/>
        <v>49</v>
      </c>
      <c r="G95">
        <f t="shared" si="3"/>
        <v>342195</v>
      </c>
    </row>
    <row r="96" spans="1:7" x14ac:dyDescent="0.3">
      <c r="A96" t="s">
        <v>264</v>
      </c>
      <c r="B96" s="150">
        <f t="shared" si="5"/>
        <v>1</v>
      </c>
      <c r="C96" s="116">
        <f t="shared" si="2"/>
        <v>424880</v>
      </c>
      <c r="D96">
        <v>424880</v>
      </c>
      <c r="F96">
        <f t="shared" si="6"/>
        <v>49</v>
      </c>
      <c r="G96">
        <f t="shared" si="3"/>
        <v>424880</v>
      </c>
    </row>
    <row r="97" spans="1:13" x14ac:dyDescent="0.3">
      <c r="A97" t="s">
        <v>267</v>
      </c>
      <c r="B97" s="150">
        <f t="shared" si="5"/>
        <v>14</v>
      </c>
      <c r="C97" s="116">
        <f t="shared" si="2"/>
        <v>262000</v>
      </c>
      <c r="D97">
        <v>262000</v>
      </c>
      <c r="F97">
        <f t="shared" si="6"/>
        <v>36</v>
      </c>
      <c r="G97">
        <f t="shared" si="3"/>
        <v>262000</v>
      </c>
    </row>
    <row r="98" spans="1:13" x14ac:dyDescent="0.3">
      <c r="A98" t="s">
        <v>268</v>
      </c>
      <c r="B98" s="150">
        <f t="shared" si="5"/>
        <v>14</v>
      </c>
      <c r="C98" s="116">
        <f t="shared" si="2"/>
        <v>304900</v>
      </c>
      <c r="D98">
        <v>304900</v>
      </c>
      <c r="F98">
        <f t="shared" si="6"/>
        <v>36</v>
      </c>
      <c r="G98">
        <f t="shared" si="3"/>
        <v>304900</v>
      </c>
    </row>
    <row r="99" spans="1:13" x14ac:dyDescent="0.3">
      <c r="A99" t="s">
        <v>269</v>
      </c>
      <c r="B99" s="150">
        <f t="shared" si="5"/>
        <v>1</v>
      </c>
      <c r="C99" s="116">
        <f t="shared" si="2"/>
        <v>426420</v>
      </c>
      <c r="D99">
        <v>426420</v>
      </c>
      <c r="F99">
        <f t="shared" si="6"/>
        <v>49</v>
      </c>
      <c r="G99">
        <f t="shared" si="3"/>
        <v>426420</v>
      </c>
    </row>
    <row r="100" spans="1:13" x14ac:dyDescent="0.3">
      <c r="A100" t="s">
        <v>270</v>
      </c>
      <c r="B100" s="150">
        <f t="shared" si="5"/>
        <v>14</v>
      </c>
      <c r="C100" s="116">
        <f t="shared" si="2"/>
        <v>389394</v>
      </c>
      <c r="D100">
        <v>389394.5</v>
      </c>
      <c r="F100">
        <f t="shared" si="6"/>
        <v>36</v>
      </c>
      <c r="G100">
        <f t="shared" si="3"/>
        <v>389394</v>
      </c>
    </row>
    <row r="101" spans="1:13" x14ac:dyDescent="0.3">
      <c r="A101" t="s">
        <v>271</v>
      </c>
      <c r="B101" s="150">
        <f t="shared" si="5"/>
        <v>1</v>
      </c>
      <c r="C101" s="116">
        <f t="shared" si="2"/>
        <v>439200</v>
      </c>
      <c r="D101">
        <v>439200</v>
      </c>
      <c r="F101">
        <f t="shared" si="6"/>
        <v>49</v>
      </c>
      <c r="G101">
        <f t="shared" si="3"/>
        <v>439200</v>
      </c>
    </row>
    <row r="102" spans="1:13" x14ac:dyDescent="0.3">
      <c r="A102" t="s">
        <v>273</v>
      </c>
      <c r="B102" s="150">
        <f t="shared" si="5"/>
        <v>1</v>
      </c>
      <c r="C102" s="116">
        <f t="shared" si="2"/>
        <v>396444</v>
      </c>
      <c r="D102">
        <v>396444.5</v>
      </c>
      <c r="F102">
        <f t="shared" si="6"/>
        <v>49</v>
      </c>
      <c r="G102">
        <f t="shared" si="3"/>
        <v>396444</v>
      </c>
    </row>
    <row r="103" spans="1:13" x14ac:dyDescent="0.3">
      <c r="A103" t="s">
        <v>277</v>
      </c>
      <c r="B103" s="150">
        <f t="shared" ref="B103" si="7">RANK(B51,B$3:B$51,B$1)</f>
        <v>14</v>
      </c>
      <c r="C103" s="116">
        <f t="shared" si="2"/>
        <v>546530</v>
      </c>
      <c r="D103">
        <v>546530</v>
      </c>
      <c r="F103">
        <f t="shared" si="6"/>
        <v>36</v>
      </c>
      <c r="G103">
        <f t="shared" si="3"/>
        <v>546530</v>
      </c>
    </row>
    <row r="110" spans="1:13" ht="18" x14ac:dyDescent="0.3">
      <c r="A110" s="93"/>
      <c r="M110" s="93"/>
    </row>
    <row r="111" spans="1:13" x14ac:dyDescent="0.3">
      <c r="A111" s="94"/>
      <c r="M111" s="94"/>
    </row>
    <row r="114" spans="1:24" ht="30.6" x14ac:dyDescent="0.3">
      <c r="A114" s="95" t="s">
        <v>704</v>
      </c>
      <c r="B114" s="96">
        <v>9841288</v>
      </c>
      <c r="C114" s="95" t="s">
        <v>548</v>
      </c>
      <c r="D114" s="96">
        <v>49</v>
      </c>
      <c r="E114" s="95" t="s">
        <v>705</v>
      </c>
      <c r="F114" s="96">
        <v>1</v>
      </c>
      <c r="G114" s="95" t="s">
        <v>706</v>
      </c>
      <c r="H114" s="96">
        <v>49</v>
      </c>
      <c r="I114" s="95" t="s">
        <v>707</v>
      </c>
      <c r="J114" s="96">
        <v>0</v>
      </c>
      <c r="K114" s="95" t="s">
        <v>708</v>
      </c>
      <c r="L114" s="96" t="s">
        <v>1005</v>
      </c>
      <c r="M114" s="95" t="s">
        <v>704</v>
      </c>
      <c r="N114" s="96">
        <v>6631624</v>
      </c>
      <c r="O114" s="95" t="s">
        <v>548</v>
      </c>
      <c r="P114" s="96">
        <v>49</v>
      </c>
      <c r="Q114" s="95" t="s">
        <v>705</v>
      </c>
      <c r="R114" s="96">
        <v>1</v>
      </c>
      <c r="S114" s="95" t="s">
        <v>706</v>
      </c>
      <c r="T114" s="96">
        <v>49</v>
      </c>
      <c r="U114" s="95" t="s">
        <v>707</v>
      </c>
      <c r="V114" s="96">
        <v>0</v>
      </c>
      <c r="W114" s="95" t="s">
        <v>708</v>
      </c>
      <c r="X114" s="96" t="s">
        <v>1009</v>
      </c>
    </row>
    <row r="115" spans="1:24" ht="18.600000000000001" thickBot="1" x14ac:dyDescent="0.35">
      <c r="A115" s="93"/>
      <c r="M115" s="93"/>
    </row>
    <row r="116" spans="1:24" ht="36.6" thickBot="1" x14ac:dyDescent="0.35">
      <c r="A116" s="97" t="s">
        <v>554</v>
      </c>
      <c r="B116" s="97" t="s">
        <v>508</v>
      </c>
      <c r="C116" s="97" t="s">
        <v>909</v>
      </c>
      <c r="M116" s="97" t="s">
        <v>554</v>
      </c>
      <c r="N116" s="97" t="s">
        <v>508</v>
      </c>
      <c r="O116" s="97" t="s">
        <v>909</v>
      </c>
    </row>
    <row r="117" spans="1:24" ht="45.6" thickBot="1" x14ac:dyDescent="0.35">
      <c r="A117" s="98" t="s">
        <v>206</v>
      </c>
      <c r="B117" s="99">
        <v>14</v>
      </c>
      <c r="C117" s="99">
        <v>59365</v>
      </c>
      <c r="M117" s="98" t="s">
        <v>206</v>
      </c>
      <c r="N117" s="99">
        <v>36</v>
      </c>
      <c r="O117" s="99">
        <v>59365</v>
      </c>
    </row>
    <row r="118" spans="1:24" ht="54.6" thickBot="1" x14ac:dyDescent="0.35">
      <c r="A118" s="98" t="s">
        <v>213</v>
      </c>
      <c r="B118" s="99">
        <v>14</v>
      </c>
      <c r="C118" s="99">
        <v>70338</v>
      </c>
      <c r="M118" s="98" t="s">
        <v>213</v>
      </c>
      <c r="N118" s="99">
        <v>36</v>
      </c>
      <c r="O118" s="99">
        <v>70338</v>
      </c>
    </row>
    <row r="119" spans="1:24" ht="45.6" thickBot="1" x14ac:dyDescent="0.35">
      <c r="A119" s="98" t="s">
        <v>215</v>
      </c>
      <c r="B119" s="99">
        <v>14</v>
      </c>
      <c r="C119" s="99">
        <v>68600</v>
      </c>
      <c r="M119" s="98" t="s">
        <v>215</v>
      </c>
      <c r="N119" s="99">
        <v>36</v>
      </c>
      <c r="O119" s="99">
        <v>68600</v>
      </c>
    </row>
    <row r="120" spans="1:24" ht="54.6" thickBot="1" x14ac:dyDescent="0.35">
      <c r="A120" s="98" t="s">
        <v>217</v>
      </c>
      <c r="B120" s="99">
        <v>14</v>
      </c>
      <c r="C120" s="99">
        <v>70950</v>
      </c>
      <c r="M120" s="98" t="s">
        <v>217</v>
      </c>
      <c r="N120" s="99">
        <v>36</v>
      </c>
      <c r="O120" s="99">
        <v>70950</v>
      </c>
    </row>
    <row r="121" spans="1:24" ht="54.6" thickBot="1" x14ac:dyDescent="0.35">
      <c r="A121" s="98" t="s">
        <v>218</v>
      </c>
      <c r="B121" s="99">
        <v>14</v>
      </c>
      <c r="C121" s="99">
        <v>59900</v>
      </c>
      <c r="M121" s="98" t="s">
        <v>218</v>
      </c>
      <c r="N121" s="99">
        <v>36</v>
      </c>
      <c r="O121" s="99">
        <v>59900</v>
      </c>
    </row>
    <row r="122" spans="1:24" ht="54.6" thickBot="1" x14ac:dyDescent="0.35">
      <c r="A122" s="98" t="s">
        <v>220</v>
      </c>
      <c r="B122" s="99">
        <v>14</v>
      </c>
      <c r="C122" s="99">
        <v>86800</v>
      </c>
      <c r="M122" s="98" t="s">
        <v>220</v>
      </c>
      <c r="N122" s="99">
        <v>36</v>
      </c>
      <c r="O122" s="99">
        <v>86800</v>
      </c>
    </row>
    <row r="123" spans="1:24" ht="54.6" thickBot="1" x14ac:dyDescent="0.35">
      <c r="A123" s="98" t="s">
        <v>221</v>
      </c>
      <c r="B123" s="99">
        <v>14</v>
      </c>
      <c r="C123" s="99">
        <v>94554</v>
      </c>
      <c r="M123" s="98" t="s">
        <v>221</v>
      </c>
      <c r="N123" s="99">
        <v>36</v>
      </c>
      <c r="O123" s="99">
        <v>94554</v>
      </c>
    </row>
    <row r="124" spans="1:24" ht="54.6" thickBot="1" x14ac:dyDescent="0.35">
      <c r="A124" s="98" t="s">
        <v>222</v>
      </c>
      <c r="B124" s="99">
        <v>14</v>
      </c>
      <c r="C124" s="99">
        <v>79494</v>
      </c>
      <c r="M124" s="98" t="s">
        <v>222</v>
      </c>
      <c r="N124" s="99">
        <v>36</v>
      </c>
      <c r="O124" s="99">
        <v>79494</v>
      </c>
    </row>
    <row r="125" spans="1:24" ht="45.6" thickBot="1" x14ac:dyDescent="0.35">
      <c r="A125" s="98" t="s">
        <v>223</v>
      </c>
      <c r="B125" s="99">
        <v>14</v>
      </c>
      <c r="C125" s="99">
        <v>86800</v>
      </c>
      <c r="M125" s="98" t="s">
        <v>223</v>
      </c>
      <c r="N125" s="99">
        <v>36</v>
      </c>
      <c r="O125" s="99">
        <v>86800</v>
      </c>
    </row>
    <row r="126" spans="1:24" ht="45.6" thickBot="1" x14ac:dyDescent="0.35">
      <c r="A126" s="98" t="s">
        <v>224</v>
      </c>
      <c r="B126" s="99">
        <v>14</v>
      </c>
      <c r="C126" s="99">
        <v>86499</v>
      </c>
      <c r="M126" s="98" t="s">
        <v>224</v>
      </c>
      <c r="N126" s="99">
        <v>36</v>
      </c>
      <c r="O126" s="99">
        <v>86499</v>
      </c>
    </row>
    <row r="127" spans="1:24" ht="54.6" thickBot="1" x14ac:dyDescent="0.35">
      <c r="A127" s="98" t="s">
        <v>226</v>
      </c>
      <c r="B127" s="99">
        <v>14</v>
      </c>
      <c r="C127" s="99">
        <v>88050</v>
      </c>
      <c r="M127" s="98" t="s">
        <v>226</v>
      </c>
      <c r="N127" s="99">
        <v>36</v>
      </c>
      <c r="O127" s="99">
        <v>88050</v>
      </c>
    </row>
    <row r="128" spans="1:24" ht="63.6" thickBot="1" x14ac:dyDescent="0.35">
      <c r="A128" s="98" t="s">
        <v>228</v>
      </c>
      <c r="B128" s="99">
        <v>14</v>
      </c>
      <c r="C128" s="99">
        <v>116295</v>
      </c>
      <c r="M128" s="98" t="s">
        <v>228</v>
      </c>
      <c r="N128" s="99">
        <v>36</v>
      </c>
      <c r="O128" s="99">
        <v>116295</v>
      </c>
    </row>
    <row r="129" spans="1:15" ht="54.6" thickBot="1" x14ac:dyDescent="0.35">
      <c r="A129" s="98" t="s">
        <v>229</v>
      </c>
      <c r="B129" s="99">
        <v>14</v>
      </c>
      <c r="C129" s="99">
        <v>113265</v>
      </c>
      <c r="M129" s="98" t="s">
        <v>229</v>
      </c>
      <c r="N129" s="99">
        <v>36</v>
      </c>
      <c r="O129" s="99">
        <v>113265</v>
      </c>
    </row>
    <row r="130" spans="1:15" ht="63.6" thickBot="1" x14ac:dyDescent="0.35">
      <c r="A130" s="98" t="s">
        <v>230</v>
      </c>
      <c r="B130" s="99">
        <v>14</v>
      </c>
      <c r="C130" s="99">
        <v>111395</v>
      </c>
      <c r="M130" s="98" t="s">
        <v>230</v>
      </c>
      <c r="N130" s="99">
        <v>36</v>
      </c>
      <c r="O130" s="99">
        <v>111395</v>
      </c>
    </row>
    <row r="131" spans="1:15" ht="54.6" thickBot="1" x14ac:dyDescent="0.35">
      <c r="A131" s="98" t="s">
        <v>231</v>
      </c>
      <c r="B131" s="99">
        <v>14</v>
      </c>
      <c r="C131" s="99">
        <v>116800</v>
      </c>
      <c r="M131" s="98" t="s">
        <v>231</v>
      </c>
      <c r="N131" s="99">
        <v>36</v>
      </c>
      <c r="O131" s="99">
        <v>116800</v>
      </c>
    </row>
    <row r="132" spans="1:15" ht="54.6" thickBot="1" x14ac:dyDescent="0.35">
      <c r="A132" s="98" t="s">
        <v>232</v>
      </c>
      <c r="B132" s="99">
        <v>14</v>
      </c>
      <c r="C132" s="99">
        <v>115750</v>
      </c>
      <c r="M132" s="98" t="s">
        <v>232</v>
      </c>
      <c r="N132" s="99">
        <v>36</v>
      </c>
      <c r="O132" s="99">
        <v>115750</v>
      </c>
    </row>
    <row r="133" spans="1:15" ht="54.6" thickBot="1" x14ac:dyDescent="0.35">
      <c r="A133" s="98" t="s">
        <v>233</v>
      </c>
      <c r="B133" s="99">
        <v>14</v>
      </c>
      <c r="C133" s="99">
        <v>110610</v>
      </c>
      <c r="M133" s="98" t="s">
        <v>233</v>
      </c>
      <c r="N133" s="99">
        <v>36</v>
      </c>
      <c r="O133" s="99">
        <v>110610</v>
      </c>
    </row>
    <row r="134" spans="1:15" ht="63.6" thickBot="1" x14ac:dyDescent="0.35">
      <c r="A134" s="98" t="s">
        <v>234</v>
      </c>
      <c r="B134" s="99">
        <v>14</v>
      </c>
      <c r="C134" s="99">
        <v>147361</v>
      </c>
      <c r="M134" s="98" t="s">
        <v>234</v>
      </c>
      <c r="N134" s="99">
        <v>36</v>
      </c>
      <c r="O134" s="99">
        <v>147361</v>
      </c>
    </row>
    <row r="135" spans="1:15" ht="63.6" thickBot="1" x14ac:dyDescent="0.35">
      <c r="A135" s="98" t="s">
        <v>235</v>
      </c>
      <c r="B135" s="99">
        <v>14</v>
      </c>
      <c r="C135" s="99">
        <v>151050</v>
      </c>
      <c r="M135" s="98" t="s">
        <v>235</v>
      </c>
      <c r="N135" s="99">
        <v>36</v>
      </c>
      <c r="O135" s="99">
        <v>151050</v>
      </c>
    </row>
    <row r="136" spans="1:15" ht="54.6" thickBot="1" x14ac:dyDescent="0.35">
      <c r="A136" s="98" t="s">
        <v>236</v>
      </c>
      <c r="B136" s="99">
        <v>14</v>
      </c>
      <c r="C136" s="99">
        <v>117969</v>
      </c>
      <c r="M136" s="98" t="s">
        <v>236</v>
      </c>
      <c r="N136" s="99">
        <v>36</v>
      </c>
      <c r="O136" s="99">
        <v>117969</v>
      </c>
    </row>
    <row r="137" spans="1:15" ht="54.6" thickBot="1" x14ac:dyDescent="0.35">
      <c r="A137" s="98" t="s">
        <v>237</v>
      </c>
      <c r="B137" s="99">
        <v>14</v>
      </c>
      <c r="C137" s="99">
        <v>153400</v>
      </c>
      <c r="M137" s="98" t="s">
        <v>237</v>
      </c>
      <c r="N137" s="99">
        <v>36</v>
      </c>
      <c r="O137" s="99">
        <v>153400</v>
      </c>
    </row>
    <row r="138" spans="1:15" ht="45.6" thickBot="1" x14ac:dyDescent="0.35">
      <c r="A138" s="98" t="s">
        <v>239</v>
      </c>
      <c r="B138" s="99">
        <v>14</v>
      </c>
      <c r="C138" s="99">
        <v>169993</v>
      </c>
      <c r="M138" s="98" t="s">
        <v>239</v>
      </c>
      <c r="N138" s="99">
        <v>36</v>
      </c>
      <c r="O138" s="99">
        <v>169993</v>
      </c>
    </row>
    <row r="139" spans="1:15" ht="54.6" thickBot="1" x14ac:dyDescent="0.35">
      <c r="A139" s="98" t="s">
        <v>240</v>
      </c>
      <c r="B139" s="99">
        <v>14</v>
      </c>
      <c r="C139" s="99">
        <v>146790</v>
      </c>
      <c r="M139" s="98" t="s">
        <v>240</v>
      </c>
      <c r="N139" s="99">
        <v>36</v>
      </c>
      <c r="O139" s="99">
        <v>146790</v>
      </c>
    </row>
    <row r="140" spans="1:15" ht="72.599999999999994" thickBot="1" x14ac:dyDescent="0.35">
      <c r="A140" s="98" t="s">
        <v>241</v>
      </c>
      <c r="B140" s="99">
        <v>14</v>
      </c>
      <c r="C140" s="99">
        <v>189440</v>
      </c>
      <c r="M140" s="98" t="s">
        <v>241</v>
      </c>
      <c r="N140" s="99">
        <v>36</v>
      </c>
      <c r="O140" s="99">
        <v>189440</v>
      </c>
    </row>
    <row r="141" spans="1:15" ht="63.6" thickBot="1" x14ac:dyDescent="0.35">
      <c r="A141" s="98" t="s">
        <v>242</v>
      </c>
      <c r="B141" s="99">
        <v>1</v>
      </c>
      <c r="C141" s="99">
        <v>218925</v>
      </c>
      <c r="M141" s="98" t="s">
        <v>242</v>
      </c>
      <c r="N141" s="99">
        <v>49</v>
      </c>
      <c r="O141" s="99">
        <v>218925</v>
      </c>
    </row>
    <row r="142" spans="1:15" ht="63.6" thickBot="1" x14ac:dyDescent="0.35">
      <c r="A142" s="98" t="s">
        <v>243</v>
      </c>
      <c r="B142" s="99">
        <v>14</v>
      </c>
      <c r="C142" s="99">
        <v>208350</v>
      </c>
      <c r="M142" s="98" t="s">
        <v>243</v>
      </c>
      <c r="N142" s="99">
        <v>36</v>
      </c>
      <c r="O142" s="99">
        <v>208350</v>
      </c>
    </row>
    <row r="143" spans="1:15" ht="45.6" thickBot="1" x14ac:dyDescent="0.35">
      <c r="A143" s="98" t="s">
        <v>244</v>
      </c>
      <c r="B143" s="99">
        <v>14</v>
      </c>
      <c r="C143" s="99">
        <v>221945</v>
      </c>
      <c r="M143" s="98" t="s">
        <v>244</v>
      </c>
      <c r="N143" s="99">
        <v>36</v>
      </c>
      <c r="O143" s="99">
        <v>221945</v>
      </c>
    </row>
    <row r="144" spans="1:15" ht="63.6" thickBot="1" x14ac:dyDescent="0.35">
      <c r="A144" s="98" t="s">
        <v>245</v>
      </c>
      <c r="B144" s="99">
        <v>14</v>
      </c>
      <c r="C144" s="99">
        <v>249489</v>
      </c>
      <c r="M144" s="98" t="s">
        <v>245</v>
      </c>
      <c r="N144" s="99">
        <v>36</v>
      </c>
      <c r="O144" s="99">
        <v>249489</v>
      </c>
    </row>
    <row r="145" spans="1:15" ht="63.6" thickBot="1" x14ac:dyDescent="0.35">
      <c r="A145" s="98" t="s">
        <v>247</v>
      </c>
      <c r="B145" s="99">
        <v>1</v>
      </c>
      <c r="C145" s="99">
        <v>246145</v>
      </c>
      <c r="M145" s="98" t="s">
        <v>247</v>
      </c>
      <c r="N145" s="99">
        <v>49</v>
      </c>
      <c r="O145" s="99">
        <v>246145</v>
      </c>
    </row>
    <row r="146" spans="1:15" ht="45.6" thickBot="1" x14ac:dyDescent="0.35">
      <c r="A146" s="98" t="s">
        <v>248</v>
      </c>
      <c r="B146" s="99">
        <v>14</v>
      </c>
      <c r="C146" s="99">
        <v>258307</v>
      </c>
      <c r="M146" s="98" t="s">
        <v>248</v>
      </c>
      <c r="N146" s="99">
        <v>36</v>
      </c>
      <c r="O146" s="99">
        <v>258307</v>
      </c>
    </row>
    <row r="147" spans="1:15" ht="54.6" thickBot="1" x14ac:dyDescent="0.35">
      <c r="A147" s="98" t="s">
        <v>249</v>
      </c>
      <c r="B147" s="99">
        <v>1</v>
      </c>
      <c r="C147" s="99">
        <v>234990</v>
      </c>
      <c r="M147" s="98" t="s">
        <v>249</v>
      </c>
      <c r="N147" s="99">
        <v>49</v>
      </c>
      <c r="O147" s="99">
        <v>234990</v>
      </c>
    </row>
    <row r="148" spans="1:15" ht="45.6" thickBot="1" x14ac:dyDescent="0.35">
      <c r="A148" s="98" t="s">
        <v>250</v>
      </c>
      <c r="B148" s="99">
        <v>14</v>
      </c>
      <c r="C148" s="99">
        <v>264670</v>
      </c>
      <c r="M148" s="98" t="s">
        <v>250</v>
      </c>
      <c r="N148" s="99">
        <v>36</v>
      </c>
      <c r="O148" s="99">
        <v>264670</v>
      </c>
    </row>
    <row r="149" spans="1:15" ht="63.6" thickBot="1" x14ac:dyDescent="0.35">
      <c r="A149" s="98" t="s">
        <v>251</v>
      </c>
      <c r="B149" s="99">
        <v>1</v>
      </c>
      <c r="C149" s="99">
        <v>246087</v>
      </c>
      <c r="M149" s="98" t="s">
        <v>251</v>
      </c>
      <c r="N149" s="99">
        <v>49</v>
      </c>
      <c r="O149" s="99">
        <v>246087</v>
      </c>
    </row>
    <row r="150" spans="1:15" ht="63.6" thickBot="1" x14ac:dyDescent="0.35">
      <c r="A150" s="98" t="s">
        <v>253</v>
      </c>
      <c r="B150" s="99">
        <v>1</v>
      </c>
      <c r="C150" s="99">
        <v>295100</v>
      </c>
      <c r="M150" s="98" t="s">
        <v>253</v>
      </c>
      <c r="N150" s="99">
        <v>49</v>
      </c>
      <c r="O150" s="99">
        <v>295100</v>
      </c>
    </row>
    <row r="151" spans="1:15" ht="63.6" thickBot="1" x14ac:dyDescent="0.35">
      <c r="A151" s="98" t="s">
        <v>254</v>
      </c>
      <c r="B151" s="99">
        <v>1</v>
      </c>
      <c r="C151" s="99">
        <v>319204</v>
      </c>
      <c r="M151" s="98" t="s">
        <v>254</v>
      </c>
      <c r="N151" s="99">
        <v>49</v>
      </c>
      <c r="O151" s="99">
        <v>319204</v>
      </c>
    </row>
    <row r="152" spans="1:15" ht="54.6" thickBot="1" x14ac:dyDescent="0.35">
      <c r="A152" s="98" t="s">
        <v>255</v>
      </c>
      <c r="B152" s="99">
        <v>1</v>
      </c>
      <c r="C152" s="99">
        <v>302500</v>
      </c>
      <c r="M152" s="98" t="s">
        <v>255</v>
      </c>
      <c r="N152" s="99">
        <v>49</v>
      </c>
      <c r="O152" s="99">
        <v>302500</v>
      </c>
    </row>
    <row r="153" spans="1:15" ht="54.6" thickBot="1" x14ac:dyDescent="0.35">
      <c r="A153" s="98" t="s">
        <v>256</v>
      </c>
      <c r="B153" s="99">
        <v>1</v>
      </c>
      <c r="C153" s="99">
        <v>248990</v>
      </c>
      <c r="M153" s="98" t="s">
        <v>256</v>
      </c>
      <c r="N153" s="99">
        <v>49</v>
      </c>
      <c r="O153" s="99">
        <v>248990</v>
      </c>
    </row>
    <row r="154" spans="1:15" ht="54.6" thickBot="1" x14ac:dyDescent="0.35">
      <c r="A154" s="98" t="s">
        <v>258</v>
      </c>
      <c r="B154" s="99">
        <v>14</v>
      </c>
      <c r="C154" s="99">
        <v>329040</v>
      </c>
      <c r="M154" s="98" t="s">
        <v>258</v>
      </c>
      <c r="N154" s="99">
        <v>36</v>
      </c>
      <c r="O154" s="99">
        <v>329040</v>
      </c>
    </row>
    <row r="155" spans="1:15" ht="45.6" thickBot="1" x14ac:dyDescent="0.35">
      <c r="A155" s="98" t="s">
        <v>259</v>
      </c>
      <c r="B155" s="99">
        <v>14</v>
      </c>
      <c r="C155" s="99">
        <v>336820</v>
      </c>
      <c r="M155" s="98" t="s">
        <v>259</v>
      </c>
      <c r="N155" s="99">
        <v>36</v>
      </c>
      <c r="O155" s="99">
        <v>336820</v>
      </c>
    </row>
    <row r="156" spans="1:15" ht="45.6" thickBot="1" x14ac:dyDescent="0.35">
      <c r="A156" s="98" t="s">
        <v>260</v>
      </c>
      <c r="B156" s="99">
        <v>14</v>
      </c>
      <c r="C156" s="99">
        <v>356945</v>
      </c>
      <c r="M156" s="98" t="s">
        <v>260</v>
      </c>
      <c r="N156" s="99">
        <v>36</v>
      </c>
      <c r="O156" s="99">
        <v>356945</v>
      </c>
    </row>
    <row r="157" spans="1:15" ht="63.6" thickBot="1" x14ac:dyDescent="0.35">
      <c r="A157" s="98" t="s">
        <v>261</v>
      </c>
      <c r="B157" s="99">
        <v>1</v>
      </c>
      <c r="C157" s="99">
        <v>342195</v>
      </c>
      <c r="M157" s="98" t="s">
        <v>261</v>
      </c>
      <c r="N157" s="99">
        <v>49</v>
      </c>
      <c r="O157" s="99">
        <v>342195</v>
      </c>
    </row>
    <row r="158" spans="1:15" ht="54.6" thickBot="1" x14ac:dyDescent="0.35">
      <c r="A158" s="98" t="s">
        <v>264</v>
      </c>
      <c r="B158" s="99">
        <v>1</v>
      </c>
      <c r="C158" s="99">
        <v>424880</v>
      </c>
      <c r="M158" s="98" t="s">
        <v>264</v>
      </c>
      <c r="N158" s="99">
        <v>49</v>
      </c>
      <c r="O158" s="99">
        <v>424880</v>
      </c>
    </row>
    <row r="159" spans="1:15" ht="45.6" thickBot="1" x14ac:dyDescent="0.35">
      <c r="A159" s="98" t="s">
        <v>267</v>
      </c>
      <c r="B159" s="99">
        <v>14</v>
      </c>
      <c r="C159" s="99">
        <v>262000</v>
      </c>
      <c r="M159" s="98" t="s">
        <v>267</v>
      </c>
      <c r="N159" s="99">
        <v>36</v>
      </c>
      <c r="O159" s="99">
        <v>262000</v>
      </c>
    </row>
    <row r="160" spans="1:15" ht="36.6" thickBot="1" x14ac:dyDescent="0.35">
      <c r="A160" s="98" t="s">
        <v>268</v>
      </c>
      <c r="B160" s="99">
        <v>14</v>
      </c>
      <c r="C160" s="99">
        <v>304900</v>
      </c>
      <c r="M160" s="98" t="s">
        <v>268</v>
      </c>
      <c r="N160" s="99">
        <v>36</v>
      </c>
      <c r="O160" s="99">
        <v>304900</v>
      </c>
    </row>
    <row r="161" spans="1:15" ht="54.6" thickBot="1" x14ac:dyDescent="0.35">
      <c r="A161" s="98" t="s">
        <v>269</v>
      </c>
      <c r="B161" s="99">
        <v>1</v>
      </c>
      <c r="C161" s="99">
        <v>426420</v>
      </c>
      <c r="M161" s="98" t="s">
        <v>269</v>
      </c>
      <c r="N161" s="99">
        <v>49</v>
      </c>
      <c r="O161" s="99">
        <v>426420</v>
      </c>
    </row>
    <row r="162" spans="1:15" ht="45.6" thickBot="1" x14ac:dyDescent="0.35">
      <c r="A162" s="98" t="s">
        <v>270</v>
      </c>
      <c r="B162" s="99">
        <v>14</v>
      </c>
      <c r="C162" s="99">
        <v>389394</v>
      </c>
      <c r="M162" s="98" t="s">
        <v>270</v>
      </c>
      <c r="N162" s="99">
        <v>36</v>
      </c>
      <c r="O162" s="99">
        <v>389394</v>
      </c>
    </row>
    <row r="163" spans="1:15" ht="72.599999999999994" thickBot="1" x14ac:dyDescent="0.35">
      <c r="A163" s="98" t="s">
        <v>271</v>
      </c>
      <c r="B163" s="99">
        <v>1</v>
      </c>
      <c r="C163" s="99">
        <v>439200</v>
      </c>
      <c r="M163" s="98" t="s">
        <v>271</v>
      </c>
      <c r="N163" s="99">
        <v>49</v>
      </c>
      <c r="O163" s="99">
        <v>439200</v>
      </c>
    </row>
    <row r="164" spans="1:15" ht="63.6" thickBot="1" x14ac:dyDescent="0.35">
      <c r="A164" s="98" t="s">
        <v>273</v>
      </c>
      <c r="B164" s="99">
        <v>1</v>
      </c>
      <c r="C164" s="99">
        <v>396444</v>
      </c>
      <c r="M164" s="98" t="s">
        <v>273</v>
      </c>
      <c r="N164" s="99">
        <v>49</v>
      </c>
      <c r="O164" s="99">
        <v>396444</v>
      </c>
    </row>
    <row r="165" spans="1:15" ht="36.6" thickBot="1" x14ac:dyDescent="0.35">
      <c r="A165" s="98" t="s">
        <v>277</v>
      </c>
      <c r="B165" s="99">
        <v>14</v>
      </c>
      <c r="C165" s="99">
        <v>546530</v>
      </c>
      <c r="M165" s="98" t="s">
        <v>277</v>
      </c>
      <c r="N165" s="99">
        <v>36</v>
      </c>
      <c r="O165" s="99">
        <v>546530</v>
      </c>
    </row>
    <row r="166" spans="1:15" ht="18.600000000000001" thickBot="1" x14ac:dyDescent="0.35">
      <c r="A166" s="93"/>
      <c r="M166" s="93"/>
    </row>
    <row r="167" spans="1:15" ht="36.6" thickBot="1" x14ac:dyDescent="0.35">
      <c r="A167" s="97" t="s">
        <v>710</v>
      </c>
      <c r="B167" s="97" t="s">
        <v>508</v>
      </c>
      <c r="M167" s="97" t="s">
        <v>710</v>
      </c>
      <c r="N167" s="97" t="s">
        <v>508</v>
      </c>
    </row>
    <row r="168" spans="1:15" ht="36.6" thickBot="1" x14ac:dyDescent="0.35">
      <c r="A168" s="97" t="s">
        <v>556</v>
      </c>
      <c r="B168" s="99" t="s">
        <v>1006</v>
      </c>
      <c r="M168" s="97" t="s">
        <v>556</v>
      </c>
      <c r="N168" s="99" t="s">
        <v>1010</v>
      </c>
    </row>
    <row r="169" spans="1:15" ht="36.6" thickBot="1" x14ac:dyDescent="0.35">
      <c r="A169" s="97" t="s">
        <v>558</v>
      </c>
      <c r="B169" s="99" t="s">
        <v>1007</v>
      </c>
      <c r="M169" s="97" t="s">
        <v>558</v>
      </c>
      <c r="N169" s="99" t="s">
        <v>1010</v>
      </c>
    </row>
    <row r="170" spans="1:15" ht="36.6" thickBot="1" x14ac:dyDescent="0.35">
      <c r="A170" s="97" t="s">
        <v>559</v>
      </c>
      <c r="B170" s="99" t="s">
        <v>1007</v>
      </c>
      <c r="M170" s="97" t="s">
        <v>559</v>
      </c>
      <c r="N170" s="99" t="s">
        <v>1010</v>
      </c>
    </row>
    <row r="171" spans="1:15" ht="36.6" thickBot="1" x14ac:dyDescent="0.35">
      <c r="A171" s="97" t="s">
        <v>560</v>
      </c>
      <c r="B171" s="99" t="s">
        <v>1007</v>
      </c>
      <c r="M171" s="97" t="s">
        <v>560</v>
      </c>
      <c r="N171" s="99" t="s">
        <v>1010</v>
      </c>
    </row>
    <row r="172" spans="1:15" ht="36.6" thickBot="1" x14ac:dyDescent="0.35">
      <c r="A172" s="97" t="s">
        <v>561</v>
      </c>
      <c r="B172" s="99" t="s">
        <v>1007</v>
      </c>
      <c r="M172" s="97" t="s">
        <v>561</v>
      </c>
      <c r="N172" s="99" t="s">
        <v>1010</v>
      </c>
    </row>
    <row r="173" spans="1:15" ht="36.6" thickBot="1" x14ac:dyDescent="0.35">
      <c r="A173" s="97" t="s">
        <v>562</v>
      </c>
      <c r="B173" s="99" t="s">
        <v>1007</v>
      </c>
      <c r="M173" s="97" t="s">
        <v>562</v>
      </c>
      <c r="N173" s="99" t="s">
        <v>1010</v>
      </c>
    </row>
    <row r="174" spans="1:15" ht="36.6" thickBot="1" x14ac:dyDescent="0.35">
      <c r="A174" s="97" t="s">
        <v>563</v>
      </c>
      <c r="B174" s="99" t="s">
        <v>1007</v>
      </c>
      <c r="M174" s="97" t="s">
        <v>563</v>
      </c>
      <c r="N174" s="99" t="s">
        <v>1010</v>
      </c>
    </row>
    <row r="175" spans="1:15" ht="36.6" thickBot="1" x14ac:dyDescent="0.35">
      <c r="A175" s="97" t="s">
        <v>564</v>
      </c>
      <c r="B175" s="99" t="s">
        <v>1007</v>
      </c>
      <c r="M175" s="97" t="s">
        <v>564</v>
      </c>
      <c r="N175" s="99" t="s">
        <v>1010</v>
      </c>
    </row>
    <row r="176" spans="1:15" ht="36.6" thickBot="1" x14ac:dyDescent="0.35">
      <c r="A176" s="97" t="s">
        <v>565</v>
      </c>
      <c r="B176" s="99" t="s">
        <v>1007</v>
      </c>
      <c r="M176" s="97" t="s">
        <v>565</v>
      </c>
      <c r="N176" s="99" t="s">
        <v>1010</v>
      </c>
    </row>
    <row r="177" spans="1:14" ht="36.6" thickBot="1" x14ac:dyDescent="0.35">
      <c r="A177" s="97" t="s">
        <v>566</v>
      </c>
      <c r="B177" s="99" t="s">
        <v>1007</v>
      </c>
      <c r="M177" s="97" t="s">
        <v>566</v>
      </c>
      <c r="N177" s="99" t="s">
        <v>1010</v>
      </c>
    </row>
    <row r="178" spans="1:14" ht="36.6" thickBot="1" x14ac:dyDescent="0.35">
      <c r="A178" s="97" t="s">
        <v>567</v>
      </c>
      <c r="B178" s="99" t="s">
        <v>1007</v>
      </c>
      <c r="M178" s="97" t="s">
        <v>567</v>
      </c>
      <c r="N178" s="99" t="s">
        <v>1010</v>
      </c>
    </row>
    <row r="179" spans="1:14" ht="36.6" thickBot="1" x14ac:dyDescent="0.35">
      <c r="A179" s="97" t="s">
        <v>568</v>
      </c>
      <c r="B179" s="99" t="s">
        <v>1007</v>
      </c>
      <c r="M179" s="97" t="s">
        <v>568</v>
      </c>
      <c r="N179" s="99" t="s">
        <v>1010</v>
      </c>
    </row>
    <row r="180" spans="1:14" ht="36.6" thickBot="1" x14ac:dyDescent="0.35">
      <c r="A180" s="97" t="s">
        <v>569</v>
      </c>
      <c r="B180" s="99" t="s">
        <v>1007</v>
      </c>
      <c r="M180" s="97" t="s">
        <v>569</v>
      </c>
      <c r="N180" s="99" t="s">
        <v>1010</v>
      </c>
    </row>
    <row r="181" spans="1:14" ht="36.6" thickBot="1" x14ac:dyDescent="0.35">
      <c r="A181" s="97" t="s">
        <v>570</v>
      </c>
      <c r="B181" s="99" t="s">
        <v>1007</v>
      </c>
      <c r="M181" s="97" t="s">
        <v>570</v>
      </c>
      <c r="N181" s="99" t="s">
        <v>1010</v>
      </c>
    </row>
    <row r="182" spans="1:14" ht="36.6" thickBot="1" x14ac:dyDescent="0.35">
      <c r="A182" s="97" t="s">
        <v>571</v>
      </c>
      <c r="B182" s="99" t="s">
        <v>557</v>
      </c>
      <c r="M182" s="97" t="s">
        <v>571</v>
      </c>
      <c r="N182" s="99" t="s">
        <v>1010</v>
      </c>
    </row>
    <row r="183" spans="1:14" ht="36.6" thickBot="1" x14ac:dyDescent="0.35">
      <c r="A183" s="97" t="s">
        <v>572</v>
      </c>
      <c r="B183" s="99" t="s">
        <v>557</v>
      </c>
      <c r="M183" s="97" t="s">
        <v>572</v>
      </c>
      <c r="N183" s="99" t="s">
        <v>1010</v>
      </c>
    </row>
    <row r="184" spans="1:14" ht="36.6" thickBot="1" x14ac:dyDescent="0.35">
      <c r="A184" s="97" t="s">
        <v>573</v>
      </c>
      <c r="B184" s="99" t="s">
        <v>557</v>
      </c>
      <c r="M184" s="97" t="s">
        <v>573</v>
      </c>
      <c r="N184" s="99" t="s">
        <v>1010</v>
      </c>
    </row>
    <row r="185" spans="1:14" ht="36.6" thickBot="1" x14ac:dyDescent="0.35">
      <c r="A185" s="97" t="s">
        <v>574</v>
      </c>
      <c r="B185" s="99" t="s">
        <v>557</v>
      </c>
      <c r="M185" s="97" t="s">
        <v>574</v>
      </c>
      <c r="N185" s="99" t="s">
        <v>1010</v>
      </c>
    </row>
    <row r="186" spans="1:14" ht="36.6" thickBot="1" x14ac:dyDescent="0.35">
      <c r="A186" s="97" t="s">
        <v>575</v>
      </c>
      <c r="B186" s="99" t="s">
        <v>557</v>
      </c>
      <c r="M186" s="97" t="s">
        <v>575</v>
      </c>
      <c r="N186" s="99" t="s">
        <v>1010</v>
      </c>
    </row>
    <row r="187" spans="1:14" ht="36.6" thickBot="1" x14ac:dyDescent="0.35">
      <c r="A187" s="97" t="s">
        <v>576</v>
      </c>
      <c r="B187" s="99" t="s">
        <v>557</v>
      </c>
      <c r="M187" s="97" t="s">
        <v>576</v>
      </c>
      <c r="N187" s="99" t="s">
        <v>1010</v>
      </c>
    </row>
    <row r="188" spans="1:14" ht="36.6" thickBot="1" x14ac:dyDescent="0.35">
      <c r="A188" s="97" t="s">
        <v>577</v>
      </c>
      <c r="B188" s="99" t="s">
        <v>557</v>
      </c>
      <c r="M188" s="97" t="s">
        <v>577</v>
      </c>
      <c r="N188" s="99" t="s">
        <v>1010</v>
      </c>
    </row>
    <row r="189" spans="1:14" ht="36.6" thickBot="1" x14ac:dyDescent="0.35">
      <c r="A189" s="97" t="s">
        <v>578</v>
      </c>
      <c r="B189" s="99" t="s">
        <v>557</v>
      </c>
      <c r="M189" s="97" t="s">
        <v>578</v>
      </c>
      <c r="N189" s="99" t="s">
        <v>1010</v>
      </c>
    </row>
    <row r="190" spans="1:14" ht="36.6" thickBot="1" x14ac:dyDescent="0.35">
      <c r="A190" s="97" t="s">
        <v>579</v>
      </c>
      <c r="B190" s="99" t="s">
        <v>557</v>
      </c>
      <c r="M190" s="97" t="s">
        <v>579</v>
      </c>
      <c r="N190" s="99" t="s">
        <v>1010</v>
      </c>
    </row>
    <row r="191" spans="1:14" ht="36.6" thickBot="1" x14ac:dyDescent="0.35">
      <c r="A191" s="97" t="s">
        <v>580</v>
      </c>
      <c r="B191" s="99" t="s">
        <v>557</v>
      </c>
      <c r="M191" s="97" t="s">
        <v>580</v>
      </c>
      <c r="N191" s="99" t="s">
        <v>1010</v>
      </c>
    </row>
    <row r="192" spans="1:14" ht="36.6" thickBot="1" x14ac:dyDescent="0.35">
      <c r="A192" s="97" t="s">
        <v>581</v>
      </c>
      <c r="B192" s="99" t="s">
        <v>557</v>
      </c>
      <c r="M192" s="97" t="s">
        <v>581</v>
      </c>
      <c r="N192" s="99" t="s">
        <v>1010</v>
      </c>
    </row>
    <row r="193" spans="1:14" ht="36.6" thickBot="1" x14ac:dyDescent="0.35">
      <c r="A193" s="97" t="s">
        <v>582</v>
      </c>
      <c r="B193" s="99" t="s">
        <v>557</v>
      </c>
      <c r="M193" s="97" t="s">
        <v>582</v>
      </c>
      <c r="N193" s="99" t="s">
        <v>1010</v>
      </c>
    </row>
    <row r="194" spans="1:14" ht="36.6" thickBot="1" x14ac:dyDescent="0.35">
      <c r="A194" s="97" t="s">
        <v>583</v>
      </c>
      <c r="B194" s="99" t="s">
        <v>557</v>
      </c>
      <c r="M194" s="97" t="s">
        <v>583</v>
      </c>
      <c r="N194" s="99" t="s">
        <v>1010</v>
      </c>
    </row>
    <row r="195" spans="1:14" ht="36.6" thickBot="1" x14ac:dyDescent="0.35">
      <c r="A195" s="97" t="s">
        <v>584</v>
      </c>
      <c r="B195" s="99" t="s">
        <v>557</v>
      </c>
      <c r="M195" s="97" t="s">
        <v>584</v>
      </c>
      <c r="N195" s="99" t="s">
        <v>1010</v>
      </c>
    </row>
    <row r="196" spans="1:14" ht="36.6" thickBot="1" x14ac:dyDescent="0.35">
      <c r="A196" s="97" t="s">
        <v>585</v>
      </c>
      <c r="B196" s="99" t="s">
        <v>557</v>
      </c>
      <c r="M196" s="97" t="s">
        <v>585</v>
      </c>
      <c r="N196" s="99" t="s">
        <v>1010</v>
      </c>
    </row>
    <row r="197" spans="1:14" ht="36.6" thickBot="1" x14ac:dyDescent="0.35">
      <c r="A197" s="97" t="s">
        <v>586</v>
      </c>
      <c r="B197" s="99" t="s">
        <v>557</v>
      </c>
      <c r="M197" s="97" t="s">
        <v>586</v>
      </c>
      <c r="N197" s="99" t="s">
        <v>1010</v>
      </c>
    </row>
    <row r="198" spans="1:14" ht="36.6" thickBot="1" x14ac:dyDescent="0.35">
      <c r="A198" s="97" t="s">
        <v>587</v>
      </c>
      <c r="B198" s="99" t="s">
        <v>557</v>
      </c>
      <c r="M198" s="97" t="s">
        <v>587</v>
      </c>
      <c r="N198" s="99" t="s">
        <v>1010</v>
      </c>
    </row>
    <row r="199" spans="1:14" ht="36.6" thickBot="1" x14ac:dyDescent="0.35">
      <c r="A199" s="97" t="s">
        <v>588</v>
      </c>
      <c r="B199" s="99" t="s">
        <v>557</v>
      </c>
      <c r="M199" s="97" t="s">
        <v>588</v>
      </c>
      <c r="N199" s="99" t="s">
        <v>1010</v>
      </c>
    </row>
    <row r="200" spans="1:14" ht="36.6" thickBot="1" x14ac:dyDescent="0.35">
      <c r="A200" s="97" t="s">
        <v>589</v>
      </c>
      <c r="B200" s="99" t="s">
        <v>557</v>
      </c>
      <c r="M200" s="97" t="s">
        <v>589</v>
      </c>
      <c r="N200" s="99" t="s">
        <v>1010</v>
      </c>
    </row>
    <row r="201" spans="1:14" ht="36.6" thickBot="1" x14ac:dyDescent="0.35">
      <c r="A201" s="97" t="s">
        <v>590</v>
      </c>
      <c r="B201" s="99" t="s">
        <v>557</v>
      </c>
      <c r="M201" s="97" t="s">
        <v>590</v>
      </c>
      <c r="N201" s="99" t="s">
        <v>1010</v>
      </c>
    </row>
    <row r="202" spans="1:14" ht="36.6" thickBot="1" x14ac:dyDescent="0.35">
      <c r="A202" s="97" t="s">
        <v>591</v>
      </c>
      <c r="B202" s="99" t="s">
        <v>557</v>
      </c>
      <c r="M202" s="97" t="s">
        <v>591</v>
      </c>
      <c r="N202" s="99" t="s">
        <v>1010</v>
      </c>
    </row>
    <row r="203" spans="1:14" ht="36.6" thickBot="1" x14ac:dyDescent="0.35">
      <c r="A203" s="97" t="s">
        <v>592</v>
      </c>
      <c r="B203" s="99" t="s">
        <v>557</v>
      </c>
      <c r="M203" s="97" t="s">
        <v>592</v>
      </c>
      <c r="N203" s="99" t="s">
        <v>1010</v>
      </c>
    </row>
    <row r="204" spans="1:14" ht="36.6" thickBot="1" x14ac:dyDescent="0.35">
      <c r="A204" s="97" t="s">
        <v>593</v>
      </c>
      <c r="B204" s="99" t="s">
        <v>557</v>
      </c>
      <c r="M204" s="97" t="s">
        <v>593</v>
      </c>
      <c r="N204" s="99" t="s">
        <v>1011</v>
      </c>
    </row>
    <row r="205" spans="1:14" ht="36.6" thickBot="1" x14ac:dyDescent="0.35">
      <c r="A205" s="97" t="s">
        <v>594</v>
      </c>
      <c r="B205" s="99" t="s">
        <v>557</v>
      </c>
      <c r="M205" s="97" t="s">
        <v>594</v>
      </c>
      <c r="N205" s="99" t="s">
        <v>1011</v>
      </c>
    </row>
    <row r="206" spans="1:14" ht="36.6" thickBot="1" x14ac:dyDescent="0.35">
      <c r="A206" s="97" t="s">
        <v>595</v>
      </c>
      <c r="B206" s="99" t="s">
        <v>557</v>
      </c>
      <c r="M206" s="97" t="s">
        <v>595</v>
      </c>
      <c r="N206" s="99" t="s">
        <v>1011</v>
      </c>
    </row>
    <row r="207" spans="1:14" ht="36.6" thickBot="1" x14ac:dyDescent="0.35">
      <c r="A207" s="97" t="s">
        <v>596</v>
      </c>
      <c r="B207" s="99" t="s">
        <v>557</v>
      </c>
      <c r="M207" s="97" t="s">
        <v>596</v>
      </c>
      <c r="N207" s="99" t="s">
        <v>1011</v>
      </c>
    </row>
    <row r="208" spans="1:14" ht="36.6" thickBot="1" x14ac:dyDescent="0.35">
      <c r="A208" s="97" t="s">
        <v>597</v>
      </c>
      <c r="B208" s="99" t="s">
        <v>557</v>
      </c>
      <c r="M208" s="97" t="s">
        <v>597</v>
      </c>
      <c r="N208" s="99" t="s">
        <v>1011</v>
      </c>
    </row>
    <row r="209" spans="1:14" ht="36.6" thickBot="1" x14ac:dyDescent="0.35">
      <c r="A209" s="97" t="s">
        <v>598</v>
      </c>
      <c r="B209" s="99" t="s">
        <v>557</v>
      </c>
      <c r="M209" s="97" t="s">
        <v>598</v>
      </c>
      <c r="N209" s="99" t="s">
        <v>1011</v>
      </c>
    </row>
    <row r="210" spans="1:14" ht="36.6" thickBot="1" x14ac:dyDescent="0.35">
      <c r="A210" s="97" t="s">
        <v>599</v>
      </c>
      <c r="B210" s="99" t="s">
        <v>557</v>
      </c>
      <c r="M210" s="97" t="s">
        <v>599</v>
      </c>
      <c r="N210" s="99" t="s">
        <v>1011</v>
      </c>
    </row>
    <row r="211" spans="1:14" ht="36.6" thickBot="1" x14ac:dyDescent="0.35">
      <c r="A211" s="97" t="s">
        <v>600</v>
      </c>
      <c r="B211" s="99" t="s">
        <v>557</v>
      </c>
      <c r="M211" s="97" t="s">
        <v>600</v>
      </c>
      <c r="N211" s="99" t="s">
        <v>1011</v>
      </c>
    </row>
    <row r="212" spans="1:14" ht="36.6" thickBot="1" x14ac:dyDescent="0.35">
      <c r="A212" s="97" t="s">
        <v>601</v>
      </c>
      <c r="B212" s="99" t="s">
        <v>557</v>
      </c>
      <c r="M212" s="97" t="s">
        <v>601</v>
      </c>
      <c r="N212" s="99" t="s">
        <v>1011</v>
      </c>
    </row>
    <row r="213" spans="1:14" ht="36.6" thickBot="1" x14ac:dyDescent="0.35">
      <c r="A213" s="97" t="s">
        <v>602</v>
      </c>
      <c r="B213" s="99" t="s">
        <v>557</v>
      </c>
      <c r="M213" s="97" t="s">
        <v>602</v>
      </c>
      <c r="N213" s="99" t="s">
        <v>1011</v>
      </c>
    </row>
    <row r="214" spans="1:14" ht="36.6" thickBot="1" x14ac:dyDescent="0.35">
      <c r="A214" s="97" t="s">
        <v>603</v>
      </c>
      <c r="B214" s="99" t="s">
        <v>557</v>
      </c>
      <c r="M214" s="97" t="s">
        <v>603</v>
      </c>
      <c r="N214" s="99" t="s">
        <v>1011</v>
      </c>
    </row>
    <row r="215" spans="1:14" ht="36.6" thickBot="1" x14ac:dyDescent="0.35">
      <c r="A215" s="97" t="s">
        <v>604</v>
      </c>
      <c r="B215" s="99" t="s">
        <v>557</v>
      </c>
      <c r="M215" s="97" t="s">
        <v>604</v>
      </c>
      <c r="N215" s="99" t="s">
        <v>1011</v>
      </c>
    </row>
    <row r="216" spans="1:14" ht="36.6" thickBot="1" x14ac:dyDescent="0.35">
      <c r="A216" s="97" t="s">
        <v>605</v>
      </c>
      <c r="B216" s="99" t="s">
        <v>557</v>
      </c>
      <c r="M216" s="97" t="s">
        <v>605</v>
      </c>
      <c r="N216" s="99" t="s">
        <v>1011</v>
      </c>
    </row>
    <row r="217" spans="1:14" ht="18.600000000000001" thickBot="1" x14ac:dyDescent="0.35">
      <c r="A217" s="93"/>
      <c r="M217" s="93"/>
    </row>
    <row r="218" spans="1:14" ht="36.6" thickBot="1" x14ac:dyDescent="0.35">
      <c r="A218" s="97" t="s">
        <v>711</v>
      </c>
      <c r="B218" s="97" t="s">
        <v>508</v>
      </c>
      <c r="M218" s="97" t="s">
        <v>711</v>
      </c>
      <c r="N218" s="97" t="s">
        <v>508</v>
      </c>
    </row>
    <row r="219" spans="1:14" ht="15" thickBot="1" x14ac:dyDescent="0.35">
      <c r="A219" s="97" t="s">
        <v>556</v>
      </c>
      <c r="B219" s="99">
        <v>285605.5</v>
      </c>
      <c r="M219" s="97" t="s">
        <v>556</v>
      </c>
      <c r="N219" s="99">
        <v>240600.8</v>
      </c>
    </row>
    <row r="220" spans="1:14" ht="15" thickBot="1" x14ac:dyDescent="0.35">
      <c r="A220" s="97" t="s">
        <v>558</v>
      </c>
      <c r="B220" s="99">
        <v>226070.7</v>
      </c>
      <c r="M220" s="97" t="s">
        <v>558</v>
      </c>
      <c r="N220" s="99">
        <v>240600.8</v>
      </c>
    </row>
    <row r="221" spans="1:14" ht="15" thickBot="1" x14ac:dyDescent="0.35">
      <c r="A221" s="97" t="s">
        <v>559</v>
      </c>
      <c r="B221" s="99">
        <v>226070.7</v>
      </c>
      <c r="M221" s="97" t="s">
        <v>559</v>
      </c>
      <c r="N221" s="99">
        <v>240600.8</v>
      </c>
    </row>
    <row r="222" spans="1:14" ht="15" thickBot="1" x14ac:dyDescent="0.35">
      <c r="A222" s="97" t="s">
        <v>560</v>
      </c>
      <c r="B222" s="99">
        <v>226070.7</v>
      </c>
      <c r="M222" s="97" t="s">
        <v>560</v>
      </c>
      <c r="N222" s="99">
        <v>240600.8</v>
      </c>
    </row>
    <row r="223" spans="1:14" ht="15" thickBot="1" x14ac:dyDescent="0.35">
      <c r="A223" s="97" t="s">
        <v>561</v>
      </c>
      <c r="B223" s="99">
        <v>226070.7</v>
      </c>
      <c r="M223" s="97" t="s">
        <v>561</v>
      </c>
      <c r="N223" s="99">
        <v>240600.8</v>
      </c>
    </row>
    <row r="224" spans="1:14" ht="15" thickBot="1" x14ac:dyDescent="0.35">
      <c r="A224" s="97" t="s">
        <v>562</v>
      </c>
      <c r="B224" s="99">
        <v>226070.7</v>
      </c>
      <c r="M224" s="97" t="s">
        <v>562</v>
      </c>
      <c r="N224" s="99">
        <v>240600.8</v>
      </c>
    </row>
    <row r="225" spans="1:14" ht="15" thickBot="1" x14ac:dyDescent="0.35">
      <c r="A225" s="97" t="s">
        <v>563</v>
      </c>
      <c r="B225" s="99">
        <v>226070.7</v>
      </c>
      <c r="M225" s="97" t="s">
        <v>563</v>
      </c>
      <c r="N225" s="99">
        <v>240600.8</v>
      </c>
    </row>
    <row r="226" spans="1:14" ht="15" thickBot="1" x14ac:dyDescent="0.35">
      <c r="A226" s="97" t="s">
        <v>564</v>
      </c>
      <c r="B226" s="99">
        <v>226070.7</v>
      </c>
      <c r="M226" s="97" t="s">
        <v>564</v>
      </c>
      <c r="N226" s="99">
        <v>240600.8</v>
      </c>
    </row>
    <row r="227" spans="1:14" ht="15" thickBot="1" x14ac:dyDescent="0.35">
      <c r="A227" s="97" t="s">
        <v>565</v>
      </c>
      <c r="B227" s="99">
        <v>226070.7</v>
      </c>
      <c r="M227" s="97" t="s">
        <v>565</v>
      </c>
      <c r="N227" s="99">
        <v>240600.8</v>
      </c>
    </row>
    <row r="228" spans="1:14" ht="15" thickBot="1" x14ac:dyDescent="0.35">
      <c r="A228" s="97" t="s">
        <v>566</v>
      </c>
      <c r="B228" s="99">
        <v>226070.7</v>
      </c>
      <c r="M228" s="97" t="s">
        <v>566</v>
      </c>
      <c r="N228" s="99">
        <v>240600.8</v>
      </c>
    </row>
    <row r="229" spans="1:14" ht="15" thickBot="1" x14ac:dyDescent="0.35">
      <c r="A229" s="97" t="s">
        <v>567</v>
      </c>
      <c r="B229" s="99">
        <v>226070.7</v>
      </c>
      <c r="M229" s="97" t="s">
        <v>567</v>
      </c>
      <c r="N229" s="99">
        <v>240600.8</v>
      </c>
    </row>
    <row r="230" spans="1:14" ht="15" thickBot="1" x14ac:dyDescent="0.35">
      <c r="A230" s="97" t="s">
        <v>568</v>
      </c>
      <c r="B230" s="99">
        <v>226070.7</v>
      </c>
      <c r="M230" s="97" t="s">
        <v>568</v>
      </c>
      <c r="N230" s="99">
        <v>240600.8</v>
      </c>
    </row>
    <row r="231" spans="1:14" ht="15" thickBot="1" x14ac:dyDescent="0.35">
      <c r="A231" s="97" t="s">
        <v>569</v>
      </c>
      <c r="B231" s="99">
        <v>226070.7</v>
      </c>
      <c r="M231" s="97" t="s">
        <v>569</v>
      </c>
      <c r="N231" s="99">
        <v>240600.8</v>
      </c>
    </row>
    <row r="232" spans="1:14" ht="15" thickBot="1" x14ac:dyDescent="0.35">
      <c r="A232" s="97" t="s">
        <v>570</v>
      </c>
      <c r="B232" s="99">
        <v>226070.7</v>
      </c>
      <c r="M232" s="97" t="s">
        <v>570</v>
      </c>
      <c r="N232" s="99">
        <v>240600.8</v>
      </c>
    </row>
    <row r="233" spans="1:14" ht="15" thickBot="1" x14ac:dyDescent="0.35">
      <c r="A233" s="97" t="s">
        <v>571</v>
      </c>
      <c r="B233" s="99">
        <v>0</v>
      </c>
      <c r="M233" s="97" t="s">
        <v>571</v>
      </c>
      <c r="N233" s="99">
        <v>240600.8</v>
      </c>
    </row>
    <row r="234" spans="1:14" ht="15" thickBot="1" x14ac:dyDescent="0.35">
      <c r="A234" s="97" t="s">
        <v>572</v>
      </c>
      <c r="B234" s="99">
        <v>0</v>
      </c>
      <c r="M234" s="97" t="s">
        <v>572</v>
      </c>
      <c r="N234" s="99">
        <v>240600.8</v>
      </c>
    </row>
    <row r="235" spans="1:14" ht="15" thickBot="1" x14ac:dyDescent="0.35">
      <c r="A235" s="97" t="s">
        <v>573</v>
      </c>
      <c r="B235" s="99">
        <v>0</v>
      </c>
      <c r="M235" s="97" t="s">
        <v>573</v>
      </c>
      <c r="N235" s="99">
        <v>240600.8</v>
      </c>
    </row>
    <row r="236" spans="1:14" ht="15" thickBot="1" x14ac:dyDescent="0.35">
      <c r="A236" s="97" t="s">
        <v>574</v>
      </c>
      <c r="B236" s="99">
        <v>0</v>
      </c>
      <c r="M236" s="97" t="s">
        <v>574</v>
      </c>
      <c r="N236" s="99">
        <v>240600.8</v>
      </c>
    </row>
    <row r="237" spans="1:14" ht="15" thickBot="1" x14ac:dyDescent="0.35">
      <c r="A237" s="97" t="s">
        <v>575</v>
      </c>
      <c r="B237" s="99">
        <v>0</v>
      </c>
      <c r="M237" s="97" t="s">
        <v>575</v>
      </c>
      <c r="N237" s="99">
        <v>240600.8</v>
      </c>
    </row>
    <row r="238" spans="1:14" ht="15" thickBot="1" x14ac:dyDescent="0.35">
      <c r="A238" s="97" t="s">
        <v>576</v>
      </c>
      <c r="B238" s="99">
        <v>0</v>
      </c>
      <c r="M238" s="97" t="s">
        <v>576</v>
      </c>
      <c r="N238" s="99">
        <v>240600.8</v>
      </c>
    </row>
    <row r="239" spans="1:14" ht="15" thickBot="1" x14ac:dyDescent="0.35">
      <c r="A239" s="97" t="s">
        <v>577</v>
      </c>
      <c r="B239" s="99">
        <v>0</v>
      </c>
      <c r="M239" s="97" t="s">
        <v>577</v>
      </c>
      <c r="N239" s="99">
        <v>240600.8</v>
      </c>
    </row>
    <row r="240" spans="1:14" ht="15" thickBot="1" x14ac:dyDescent="0.35">
      <c r="A240" s="97" t="s">
        <v>578</v>
      </c>
      <c r="B240" s="99">
        <v>0</v>
      </c>
      <c r="M240" s="97" t="s">
        <v>578</v>
      </c>
      <c r="N240" s="99">
        <v>240600.8</v>
      </c>
    </row>
    <row r="241" spans="1:14" ht="15" thickBot="1" x14ac:dyDescent="0.35">
      <c r="A241" s="97" t="s">
        <v>579</v>
      </c>
      <c r="B241" s="99">
        <v>0</v>
      </c>
      <c r="M241" s="97" t="s">
        <v>579</v>
      </c>
      <c r="N241" s="99">
        <v>240600.8</v>
      </c>
    </row>
    <row r="242" spans="1:14" ht="15" thickBot="1" x14ac:dyDescent="0.35">
      <c r="A242" s="97" t="s">
        <v>580</v>
      </c>
      <c r="B242" s="99">
        <v>0</v>
      </c>
      <c r="M242" s="97" t="s">
        <v>580</v>
      </c>
      <c r="N242" s="99">
        <v>240600.8</v>
      </c>
    </row>
    <row r="243" spans="1:14" ht="15" thickBot="1" x14ac:dyDescent="0.35">
      <c r="A243" s="97" t="s">
        <v>581</v>
      </c>
      <c r="B243" s="99">
        <v>0</v>
      </c>
      <c r="M243" s="97" t="s">
        <v>581</v>
      </c>
      <c r="N243" s="99">
        <v>240600.8</v>
      </c>
    </row>
    <row r="244" spans="1:14" ht="15" thickBot="1" x14ac:dyDescent="0.35">
      <c r="A244" s="97" t="s">
        <v>582</v>
      </c>
      <c r="B244" s="99">
        <v>0</v>
      </c>
      <c r="M244" s="97" t="s">
        <v>582</v>
      </c>
      <c r="N244" s="99">
        <v>240600.8</v>
      </c>
    </row>
    <row r="245" spans="1:14" ht="15" thickBot="1" x14ac:dyDescent="0.35">
      <c r="A245" s="97" t="s">
        <v>583</v>
      </c>
      <c r="B245" s="99">
        <v>0</v>
      </c>
      <c r="M245" s="97" t="s">
        <v>583</v>
      </c>
      <c r="N245" s="99">
        <v>240600.8</v>
      </c>
    </row>
    <row r="246" spans="1:14" ht="15" thickBot="1" x14ac:dyDescent="0.35">
      <c r="A246" s="97" t="s">
        <v>584</v>
      </c>
      <c r="B246" s="99">
        <v>0</v>
      </c>
      <c r="M246" s="97" t="s">
        <v>584</v>
      </c>
      <c r="N246" s="99">
        <v>240600.8</v>
      </c>
    </row>
    <row r="247" spans="1:14" ht="15" thickBot="1" x14ac:dyDescent="0.35">
      <c r="A247" s="97" t="s">
        <v>585</v>
      </c>
      <c r="B247" s="99">
        <v>0</v>
      </c>
      <c r="M247" s="97" t="s">
        <v>585</v>
      </c>
      <c r="N247" s="99">
        <v>240600.8</v>
      </c>
    </row>
    <row r="248" spans="1:14" ht="15" thickBot="1" x14ac:dyDescent="0.35">
      <c r="A248" s="97" t="s">
        <v>586</v>
      </c>
      <c r="B248" s="99">
        <v>0</v>
      </c>
      <c r="M248" s="97" t="s">
        <v>586</v>
      </c>
      <c r="N248" s="99">
        <v>240600.8</v>
      </c>
    </row>
    <row r="249" spans="1:14" ht="15" thickBot="1" x14ac:dyDescent="0.35">
      <c r="A249" s="97" t="s">
        <v>587</v>
      </c>
      <c r="B249" s="99">
        <v>0</v>
      </c>
      <c r="M249" s="97" t="s">
        <v>587</v>
      </c>
      <c r="N249" s="99">
        <v>240600.8</v>
      </c>
    </row>
    <row r="250" spans="1:14" ht="15" thickBot="1" x14ac:dyDescent="0.35">
      <c r="A250" s="97" t="s">
        <v>588</v>
      </c>
      <c r="B250" s="99">
        <v>0</v>
      </c>
      <c r="M250" s="97" t="s">
        <v>588</v>
      </c>
      <c r="N250" s="99">
        <v>240600.8</v>
      </c>
    </row>
    <row r="251" spans="1:14" ht="15" thickBot="1" x14ac:dyDescent="0.35">
      <c r="A251" s="97" t="s">
        <v>589</v>
      </c>
      <c r="B251" s="99">
        <v>0</v>
      </c>
      <c r="M251" s="97" t="s">
        <v>589</v>
      </c>
      <c r="N251" s="99">
        <v>240600.8</v>
      </c>
    </row>
    <row r="252" spans="1:14" ht="15" thickBot="1" x14ac:dyDescent="0.35">
      <c r="A252" s="97" t="s">
        <v>590</v>
      </c>
      <c r="B252" s="99">
        <v>0</v>
      </c>
      <c r="M252" s="97" t="s">
        <v>590</v>
      </c>
      <c r="N252" s="99">
        <v>240600.8</v>
      </c>
    </row>
    <row r="253" spans="1:14" ht="15" thickBot="1" x14ac:dyDescent="0.35">
      <c r="A253" s="97" t="s">
        <v>591</v>
      </c>
      <c r="B253" s="99">
        <v>0</v>
      </c>
      <c r="M253" s="97" t="s">
        <v>591</v>
      </c>
      <c r="N253" s="99">
        <v>240600.8</v>
      </c>
    </row>
    <row r="254" spans="1:14" ht="15" thickBot="1" x14ac:dyDescent="0.35">
      <c r="A254" s="97" t="s">
        <v>592</v>
      </c>
      <c r="B254" s="99">
        <v>0</v>
      </c>
      <c r="M254" s="97" t="s">
        <v>592</v>
      </c>
      <c r="N254" s="99">
        <v>240600.8</v>
      </c>
    </row>
    <row r="255" spans="1:14" ht="15" thickBot="1" x14ac:dyDescent="0.35">
      <c r="A255" s="97" t="s">
        <v>593</v>
      </c>
      <c r="B255" s="99">
        <v>0</v>
      </c>
      <c r="M255" s="97" t="s">
        <v>593</v>
      </c>
      <c r="N255" s="99">
        <v>197980.1</v>
      </c>
    </row>
    <row r="256" spans="1:14" ht="15" thickBot="1" x14ac:dyDescent="0.35">
      <c r="A256" s="97" t="s">
        <v>594</v>
      </c>
      <c r="B256" s="99">
        <v>0</v>
      </c>
      <c r="M256" s="97" t="s">
        <v>594</v>
      </c>
      <c r="N256" s="99">
        <v>197980.1</v>
      </c>
    </row>
    <row r="257" spans="1:19" ht="15" thickBot="1" x14ac:dyDescent="0.35">
      <c r="A257" s="97" t="s">
        <v>595</v>
      </c>
      <c r="B257" s="99">
        <v>0</v>
      </c>
      <c r="M257" s="97" t="s">
        <v>595</v>
      </c>
      <c r="N257" s="99">
        <v>197980.1</v>
      </c>
    </row>
    <row r="258" spans="1:19" ht="15" thickBot="1" x14ac:dyDescent="0.35">
      <c r="A258" s="97" t="s">
        <v>596</v>
      </c>
      <c r="B258" s="99">
        <v>0</v>
      </c>
      <c r="M258" s="97" t="s">
        <v>596</v>
      </c>
      <c r="N258" s="99">
        <v>197980.1</v>
      </c>
    </row>
    <row r="259" spans="1:19" ht="15" thickBot="1" x14ac:dyDescent="0.35">
      <c r="A259" s="97" t="s">
        <v>597</v>
      </c>
      <c r="B259" s="99">
        <v>0</v>
      </c>
      <c r="M259" s="97" t="s">
        <v>597</v>
      </c>
      <c r="N259" s="99">
        <v>197980.1</v>
      </c>
    </row>
    <row r="260" spans="1:19" ht="15" thickBot="1" x14ac:dyDescent="0.35">
      <c r="A260" s="97" t="s">
        <v>598</v>
      </c>
      <c r="B260" s="99">
        <v>0</v>
      </c>
      <c r="M260" s="97" t="s">
        <v>598</v>
      </c>
      <c r="N260" s="99">
        <v>197980.1</v>
      </c>
    </row>
    <row r="261" spans="1:19" ht="15" thickBot="1" x14ac:dyDescent="0.35">
      <c r="A261" s="97" t="s">
        <v>599</v>
      </c>
      <c r="B261" s="99">
        <v>0</v>
      </c>
      <c r="M261" s="97" t="s">
        <v>599</v>
      </c>
      <c r="N261" s="99">
        <v>197980.1</v>
      </c>
    </row>
    <row r="262" spans="1:19" ht="15" thickBot="1" x14ac:dyDescent="0.35">
      <c r="A262" s="97" t="s">
        <v>600</v>
      </c>
      <c r="B262" s="99">
        <v>0</v>
      </c>
      <c r="M262" s="97" t="s">
        <v>600</v>
      </c>
      <c r="N262" s="99">
        <v>197980.1</v>
      </c>
    </row>
    <row r="263" spans="1:19" ht="15" thickBot="1" x14ac:dyDescent="0.35">
      <c r="A263" s="97" t="s">
        <v>601</v>
      </c>
      <c r="B263" s="99">
        <v>0</v>
      </c>
      <c r="M263" s="97" t="s">
        <v>601</v>
      </c>
      <c r="N263" s="99">
        <v>197980.1</v>
      </c>
    </row>
    <row r="264" spans="1:19" ht="15" thickBot="1" x14ac:dyDescent="0.35">
      <c r="A264" s="97" t="s">
        <v>602</v>
      </c>
      <c r="B264" s="99">
        <v>0</v>
      </c>
      <c r="M264" s="97" t="s">
        <v>602</v>
      </c>
      <c r="N264" s="99">
        <v>197980.1</v>
      </c>
    </row>
    <row r="265" spans="1:19" ht="15" thickBot="1" x14ac:dyDescent="0.35">
      <c r="A265" s="97" t="s">
        <v>603</v>
      </c>
      <c r="B265" s="99">
        <v>0</v>
      </c>
      <c r="M265" s="97" t="s">
        <v>603</v>
      </c>
      <c r="N265" s="99">
        <v>197980.1</v>
      </c>
    </row>
    <row r="266" spans="1:19" ht="15" thickBot="1" x14ac:dyDescent="0.35">
      <c r="A266" s="97" t="s">
        <v>604</v>
      </c>
      <c r="B266" s="99">
        <v>0</v>
      </c>
      <c r="M266" s="97" t="s">
        <v>604</v>
      </c>
      <c r="N266" s="99">
        <v>197980.1</v>
      </c>
    </row>
    <row r="267" spans="1:19" ht="15" thickBot="1" x14ac:dyDescent="0.35">
      <c r="A267" s="97" t="s">
        <v>605</v>
      </c>
      <c r="B267" s="99">
        <v>0</v>
      </c>
      <c r="M267" s="97" t="s">
        <v>605</v>
      </c>
      <c r="N267" s="99">
        <v>197980.1</v>
      </c>
    </row>
    <row r="268" spans="1:19" ht="18.600000000000001" thickBot="1" x14ac:dyDescent="0.35">
      <c r="A268" s="93"/>
      <c r="D268" t="s">
        <v>1019</v>
      </c>
      <c r="E268">
        <f>CORREL(D270:D318,C270:C318)</f>
        <v>0.51845299278702428</v>
      </c>
      <c r="M268" s="93"/>
    </row>
    <row r="269" spans="1:19" ht="36.6" thickBot="1" x14ac:dyDescent="0.35">
      <c r="A269" s="97" t="s">
        <v>608</v>
      </c>
      <c r="B269" s="97" t="s">
        <v>508</v>
      </c>
      <c r="C269" s="97" t="s">
        <v>712</v>
      </c>
      <c r="D269" s="97" t="s">
        <v>713</v>
      </c>
      <c r="E269" s="97" t="s">
        <v>611</v>
      </c>
      <c r="F269" s="97" t="s">
        <v>714</v>
      </c>
      <c r="M269" s="97" t="s">
        <v>608</v>
      </c>
      <c r="N269" s="97" t="s">
        <v>508</v>
      </c>
      <c r="O269" s="97" t="s">
        <v>712</v>
      </c>
      <c r="P269" s="97" t="s">
        <v>713</v>
      </c>
      <c r="Q269" s="97" t="s">
        <v>611</v>
      </c>
      <c r="R269" s="97" t="s">
        <v>714</v>
      </c>
      <c r="S269" s="125" t="s">
        <v>1013</v>
      </c>
    </row>
    <row r="270" spans="1:19" ht="45.6" thickBot="1" x14ac:dyDescent="0.35">
      <c r="A270" s="98" t="s">
        <v>206</v>
      </c>
      <c r="B270" s="99">
        <v>226070.7</v>
      </c>
      <c r="C270" s="99">
        <v>226070.7</v>
      </c>
      <c r="D270" s="99">
        <v>59365</v>
      </c>
      <c r="E270" s="99">
        <v>-166705.70000000001</v>
      </c>
      <c r="F270" s="99">
        <v>-280.81</v>
      </c>
      <c r="M270" s="98" t="s">
        <v>206</v>
      </c>
      <c r="N270" s="99">
        <v>240600.8</v>
      </c>
      <c r="O270" s="99">
        <v>240600.8</v>
      </c>
      <c r="P270" s="99">
        <v>59365</v>
      </c>
      <c r="Q270" s="99">
        <v>-181235.8</v>
      </c>
      <c r="R270" s="99">
        <v>-305.29000000000002</v>
      </c>
      <c r="S270" t="str">
        <f>IF(F270*R270&gt;0,"invalid","valid")</f>
        <v>invalid</v>
      </c>
    </row>
    <row r="271" spans="1:19" ht="54.6" thickBot="1" x14ac:dyDescent="0.35">
      <c r="A271" s="98" t="s">
        <v>213</v>
      </c>
      <c r="B271" s="99">
        <v>226070.7</v>
      </c>
      <c r="C271" s="99">
        <v>226070.7</v>
      </c>
      <c r="D271" s="99">
        <v>70338</v>
      </c>
      <c r="E271" s="99">
        <v>-155732.70000000001</v>
      </c>
      <c r="F271" s="99">
        <v>-221.41</v>
      </c>
      <c r="M271" s="98" t="s">
        <v>213</v>
      </c>
      <c r="N271" s="99">
        <v>240600.8</v>
      </c>
      <c r="O271" s="99">
        <v>240600.8</v>
      </c>
      <c r="P271" s="99">
        <v>70338</v>
      </c>
      <c r="Q271" s="99">
        <v>-170262.8</v>
      </c>
      <c r="R271" s="99">
        <v>-242.06</v>
      </c>
      <c r="S271" t="str">
        <f t="shared" ref="S271:S318" si="8">IF(F271*R271&gt;0,"invalid","valid")</f>
        <v>invalid</v>
      </c>
    </row>
    <row r="272" spans="1:19" ht="45.6" thickBot="1" x14ac:dyDescent="0.35">
      <c r="A272" s="98" t="s">
        <v>215</v>
      </c>
      <c r="B272" s="99">
        <v>226070.7</v>
      </c>
      <c r="C272" s="99">
        <v>226070.7</v>
      </c>
      <c r="D272" s="99">
        <v>68600</v>
      </c>
      <c r="E272" s="99">
        <v>-157470.70000000001</v>
      </c>
      <c r="F272" s="99">
        <v>-229.55</v>
      </c>
      <c r="M272" s="98" t="s">
        <v>215</v>
      </c>
      <c r="N272" s="99">
        <v>240600.8</v>
      </c>
      <c r="O272" s="99">
        <v>240600.8</v>
      </c>
      <c r="P272" s="99">
        <v>68600</v>
      </c>
      <c r="Q272" s="99">
        <v>-172000.8</v>
      </c>
      <c r="R272" s="99">
        <v>-250.73</v>
      </c>
      <c r="S272" t="str">
        <f t="shared" si="8"/>
        <v>invalid</v>
      </c>
    </row>
    <row r="273" spans="1:19" ht="54.6" thickBot="1" x14ac:dyDescent="0.35">
      <c r="A273" s="98" t="s">
        <v>217</v>
      </c>
      <c r="B273" s="99">
        <v>226070.7</v>
      </c>
      <c r="C273" s="99">
        <v>226070.7</v>
      </c>
      <c r="D273" s="99">
        <v>70950</v>
      </c>
      <c r="E273" s="99">
        <v>-155120.70000000001</v>
      </c>
      <c r="F273" s="99">
        <v>-218.63</v>
      </c>
      <c r="M273" s="98" t="s">
        <v>217</v>
      </c>
      <c r="N273" s="99">
        <v>240600.8</v>
      </c>
      <c r="O273" s="99">
        <v>240600.8</v>
      </c>
      <c r="P273" s="99">
        <v>70950</v>
      </c>
      <c r="Q273" s="99">
        <v>-169650.8</v>
      </c>
      <c r="R273" s="99">
        <v>-239.11</v>
      </c>
      <c r="S273" t="str">
        <f t="shared" si="8"/>
        <v>invalid</v>
      </c>
    </row>
    <row r="274" spans="1:19" ht="54.6" thickBot="1" x14ac:dyDescent="0.35">
      <c r="A274" s="98" t="s">
        <v>218</v>
      </c>
      <c r="B274" s="99">
        <v>226070.7</v>
      </c>
      <c r="C274" s="99">
        <v>226070.7</v>
      </c>
      <c r="D274" s="99">
        <v>59900</v>
      </c>
      <c r="E274" s="99">
        <v>-166170.70000000001</v>
      </c>
      <c r="F274" s="99">
        <v>-277.41000000000003</v>
      </c>
      <c r="M274" s="98" t="s">
        <v>218</v>
      </c>
      <c r="N274" s="99">
        <v>240600.8</v>
      </c>
      <c r="O274" s="99">
        <v>240600.8</v>
      </c>
      <c r="P274" s="99">
        <v>59900</v>
      </c>
      <c r="Q274" s="99">
        <v>-180700.79999999999</v>
      </c>
      <c r="R274" s="99">
        <v>-301.67</v>
      </c>
      <c r="S274" t="str">
        <f t="shared" si="8"/>
        <v>invalid</v>
      </c>
    </row>
    <row r="275" spans="1:19" ht="54.6" thickBot="1" x14ac:dyDescent="0.35">
      <c r="A275" s="98" t="s">
        <v>220</v>
      </c>
      <c r="B275" s="99">
        <v>226070.7</v>
      </c>
      <c r="C275" s="99">
        <v>226070.7</v>
      </c>
      <c r="D275" s="99">
        <v>86800</v>
      </c>
      <c r="E275" s="99">
        <v>-139270.70000000001</v>
      </c>
      <c r="F275" s="99">
        <v>-160.44999999999999</v>
      </c>
      <c r="M275" s="98" t="s">
        <v>220</v>
      </c>
      <c r="N275" s="99">
        <v>240600.8</v>
      </c>
      <c r="O275" s="99">
        <v>240600.8</v>
      </c>
      <c r="P275" s="99">
        <v>86800</v>
      </c>
      <c r="Q275" s="99">
        <v>-153800.79999999999</v>
      </c>
      <c r="R275" s="99">
        <v>-177.19</v>
      </c>
      <c r="S275" t="str">
        <f t="shared" si="8"/>
        <v>invalid</v>
      </c>
    </row>
    <row r="276" spans="1:19" ht="54.6" thickBot="1" x14ac:dyDescent="0.35">
      <c r="A276" s="98" t="s">
        <v>221</v>
      </c>
      <c r="B276" s="99">
        <v>226070.7</v>
      </c>
      <c r="C276" s="99">
        <v>226070.7</v>
      </c>
      <c r="D276" s="99">
        <v>94554</v>
      </c>
      <c r="E276" s="99">
        <v>-131516.70000000001</v>
      </c>
      <c r="F276" s="99">
        <v>-139.09</v>
      </c>
      <c r="M276" s="98" t="s">
        <v>221</v>
      </c>
      <c r="N276" s="99">
        <v>240600.8</v>
      </c>
      <c r="O276" s="99">
        <v>240600.8</v>
      </c>
      <c r="P276" s="99">
        <v>94554</v>
      </c>
      <c r="Q276" s="99">
        <v>-146046.79999999999</v>
      </c>
      <c r="R276" s="99">
        <v>-154.46</v>
      </c>
      <c r="S276" t="str">
        <f t="shared" si="8"/>
        <v>invalid</v>
      </c>
    </row>
    <row r="277" spans="1:19" ht="54.6" thickBot="1" x14ac:dyDescent="0.35">
      <c r="A277" s="98" t="s">
        <v>222</v>
      </c>
      <c r="B277" s="99">
        <v>226070.7</v>
      </c>
      <c r="C277" s="99">
        <v>226070.7</v>
      </c>
      <c r="D277" s="99">
        <v>79494</v>
      </c>
      <c r="E277" s="99">
        <v>-146576.70000000001</v>
      </c>
      <c r="F277" s="99">
        <v>-184.39</v>
      </c>
      <c r="M277" s="98" t="s">
        <v>222</v>
      </c>
      <c r="N277" s="99">
        <v>240600.8</v>
      </c>
      <c r="O277" s="99">
        <v>240600.8</v>
      </c>
      <c r="P277" s="99">
        <v>79494</v>
      </c>
      <c r="Q277" s="99">
        <v>-161106.79999999999</v>
      </c>
      <c r="R277" s="99">
        <v>-202.67</v>
      </c>
      <c r="S277" t="str">
        <f t="shared" si="8"/>
        <v>invalid</v>
      </c>
    </row>
    <row r="278" spans="1:19" ht="45.6" thickBot="1" x14ac:dyDescent="0.35">
      <c r="A278" s="98" t="s">
        <v>223</v>
      </c>
      <c r="B278" s="99">
        <v>226070.7</v>
      </c>
      <c r="C278" s="99">
        <v>226070.7</v>
      </c>
      <c r="D278" s="99">
        <v>86800</v>
      </c>
      <c r="E278" s="99">
        <v>-139270.70000000001</v>
      </c>
      <c r="F278" s="99">
        <v>-160.44999999999999</v>
      </c>
      <c r="M278" s="98" t="s">
        <v>223</v>
      </c>
      <c r="N278" s="99">
        <v>240600.8</v>
      </c>
      <c r="O278" s="99">
        <v>240600.8</v>
      </c>
      <c r="P278" s="99">
        <v>86800</v>
      </c>
      <c r="Q278" s="99">
        <v>-153800.79999999999</v>
      </c>
      <c r="R278" s="99">
        <v>-177.19</v>
      </c>
      <c r="S278" t="str">
        <f t="shared" si="8"/>
        <v>invalid</v>
      </c>
    </row>
    <row r="279" spans="1:19" ht="45.6" thickBot="1" x14ac:dyDescent="0.35">
      <c r="A279" s="98" t="s">
        <v>224</v>
      </c>
      <c r="B279" s="99">
        <v>226070.7</v>
      </c>
      <c r="C279" s="99">
        <v>226070.7</v>
      </c>
      <c r="D279" s="99">
        <v>86499</v>
      </c>
      <c r="E279" s="99">
        <v>-139571.70000000001</v>
      </c>
      <c r="F279" s="99">
        <v>-161.36000000000001</v>
      </c>
      <c r="M279" s="98" t="s">
        <v>224</v>
      </c>
      <c r="N279" s="99">
        <v>240600.8</v>
      </c>
      <c r="O279" s="99">
        <v>240600.8</v>
      </c>
      <c r="P279" s="99">
        <v>86499</v>
      </c>
      <c r="Q279" s="99">
        <v>-154101.79999999999</v>
      </c>
      <c r="R279" s="99">
        <v>-178.15</v>
      </c>
      <c r="S279" t="str">
        <f t="shared" si="8"/>
        <v>invalid</v>
      </c>
    </row>
    <row r="280" spans="1:19" ht="54.6" thickBot="1" x14ac:dyDescent="0.35">
      <c r="A280" s="98" t="s">
        <v>226</v>
      </c>
      <c r="B280" s="99">
        <v>226070.7</v>
      </c>
      <c r="C280" s="99">
        <v>226070.7</v>
      </c>
      <c r="D280" s="99">
        <v>88050</v>
      </c>
      <c r="E280" s="99">
        <v>-138020.70000000001</v>
      </c>
      <c r="F280" s="99">
        <v>-156.75</v>
      </c>
      <c r="M280" s="98" t="s">
        <v>226</v>
      </c>
      <c r="N280" s="99">
        <v>240600.8</v>
      </c>
      <c r="O280" s="99">
        <v>240600.8</v>
      </c>
      <c r="P280" s="99">
        <v>88050</v>
      </c>
      <c r="Q280" s="99">
        <v>-152550.79999999999</v>
      </c>
      <c r="R280" s="99">
        <v>-173.25</v>
      </c>
      <c r="S280" t="str">
        <f t="shared" si="8"/>
        <v>invalid</v>
      </c>
    </row>
    <row r="281" spans="1:19" ht="63.6" thickBot="1" x14ac:dyDescent="0.35">
      <c r="A281" s="98" t="s">
        <v>228</v>
      </c>
      <c r="B281" s="99">
        <v>226070.7</v>
      </c>
      <c r="C281" s="99">
        <v>226070.7</v>
      </c>
      <c r="D281" s="99">
        <v>116295</v>
      </c>
      <c r="E281" s="99">
        <v>-109775.7</v>
      </c>
      <c r="F281" s="99">
        <v>-94.39</v>
      </c>
      <c r="M281" s="98" t="s">
        <v>228</v>
      </c>
      <c r="N281" s="99">
        <v>240600.8</v>
      </c>
      <c r="O281" s="99">
        <v>240600.8</v>
      </c>
      <c r="P281" s="99">
        <v>116295</v>
      </c>
      <c r="Q281" s="99">
        <v>-124305.8</v>
      </c>
      <c r="R281" s="99">
        <v>-106.89</v>
      </c>
      <c r="S281" t="str">
        <f t="shared" si="8"/>
        <v>invalid</v>
      </c>
    </row>
    <row r="282" spans="1:19" ht="54.6" thickBot="1" x14ac:dyDescent="0.35">
      <c r="A282" s="98" t="s">
        <v>229</v>
      </c>
      <c r="B282" s="99">
        <v>226070.7</v>
      </c>
      <c r="C282" s="99">
        <v>226070.7</v>
      </c>
      <c r="D282" s="99">
        <v>113265</v>
      </c>
      <c r="E282" s="99">
        <v>-112805.7</v>
      </c>
      <c r="F282" s="99">
        <v>-99.59</v>
      </c>
      <c r="M282" s="98" t="s">
        <v>229</v>
      </c>
      <c r="N282" s="99">
        <v>240600.8</v>
      </c>
      <c r="O282" s="99">
        <v>240600.8</v>
      </c>
      <c r="P282" s="99">
        <v>113265</v>
      </c>
      <c r="Q282" s="99">
        <v>-127335.8</v>
      </c>
      <c r="R282" s="99">
        <v>-112.42</v>
      </c>
      <c r="S282" t="str">
        <f t="shared" si="8"/>
        <v>invalid</v>
      </c>
    </row>
    <row r="283" spans="1:19" ht="63.6" thickBot="1" x14ac:dyDescent="0.35">
      <c r="A283" s="98" t="s">
        <v>230</v>
      </c>
      <c r="B283" s="99">
        <v>226070.7</v>
      </c>
      <c r="C283" s="99">
        <v>226070.7</v>
      </c>
      <c r="D283" s="99">
        <v>111395</v>
      </c>
      <c r="E283" s="99">
        <v>-114675.7</v>
      </c>
      <c r="F283" s="99">
        <v>-102.95</v>
      </c>
      <c r="M283" s="98" t="s">
        <v>230</v>
      </c>
      <c r="N283" s="99">
        <v>240600.8</v>
      </c>
      <c r="O283" s="99">
        <v>240600.8</v>
      </c>
      <c r="P283" s="99">
        <v>111395</v>
      </c>
      <c r="Q283" s="99">
        <v>-129205.8</v>
      </c>
      <c r="R283" s="99">
        <v>-115.99</v>
      </c>
      <c r="S283" t="str">
        <f t="shared" si="8"/>
        <v>invalid</v>
      </c>
    </row>
    <row r="284" spans="1:19" ht="54.6" thickBot="1" x14ac:dyDescent="0.35">
      <c r="A284" s="98" t="s">
        <v>231</v>
      </c>
      <c r="B284" s="99">
        <v>226070.7</v>
      </c>
      <c r="C284" s="99">
        <v>226070.7</v>
      </c>
      <c r="D284" s="99">
        <v>116800</v>
      </c>
      <c r="E284" s="99">
        <v>-109270.7</v>
      </c>
      <c r="F284" s="99">
        <v>-93.55</v>
      </c>
      <c r="M284" s="98" t="s">
        <v>231</v>
      </c>
      <c r="N284" s="99">
        <v>240600.8</v>
      </c>
      <c r="O284" s="99">
        <v>240600.8</v>
      </c>
      <c r="P284" s="99">
        <v>116800</v>
      </c>
      <c r="Q284" s="99">
        <v>-123800.8</v>
      </c>
      <c r="R284" s="99">
        <v>-105.99</v>
      </c>
      <c r="S284" t="str">
        <f t="shared" si="8"/>
        <v>invalid</v>
      </c>
    </row>
    <row r="285" spans="1:19" ht="54.6" thickBot="1" x14ac:dyDescent="0.35">
      <c r="A285" s="98" t="s">
        <v>232</v>
      </c>
      <c r="B285" s="99">
        <v>226070.7</v>
      </c>
      <c r="C285" s="99">
        <v>226070.7</v>
      </c>
      <c r="D285" s="99">
        <v>115750</v>
      </c>
      <c r="E285" s="99">
        <v>-110320.7</v>
      </c>
      <c r="F285" s="99">
        <v>-95.31</v>
      </c>
      <c r="M285" s="98" t="s">
        <v>232</v>
      </c>
      <c r="N285" s="99">
        <v>240600.8</v>
      </c>
      <c r="O285" s="99">
        <v>240600.8</v>
      </c>
      <c r="P285" s="99">
        <v>115750</v>
      </c>
      <c r="Q285" s="99">
        <v>-124850.8</v>
      </c>
      <c r="R285" s="99">
        <v>-107.86</v>
      </c>
      <c r="S285" t="str">
        <f t="shared" si="8"/>
        <v>invalid</v>
      </c>
    </row>
    <row r="286" spans="1:19" ht="54.6" thickBot="1" x14ac:dyDescent="0.35">
      <c r="A286" s="98" t="s">
        <v>233</v>
      </c>
      <c r="B286" s="99">
        <v>226070.7</v>
      </c>
      <c r="C286" s="99">
        <v>226070.7</v>
      </c>
      <c r="D286" s="99">
        <v>110610</v>
      </c>
      <c r="E286" s="99">
        <v>-115460.7</v>
      </c>
      <c r="F286" s="99">
        <v>-104.39</v>
      </c>
      <c r="M286" s="98" t="s">
        <v>233</v>
      </c>
      <c r="N286" s="99">
        <v>240600.8</v>
      </c>
      <c r="O286" s="99">
        <v>240600.8</v>
      </c>
      <c r="P286" s="99">
        <v>110610</v>
      </c>
      <c r="Q286" s="99">
        <v>-129990.8</v>
      </c>
      <c r="R286" s="99">
        <v>-117.52</v>
      </c>
      <c r="S286" t="str">
        <f t="shared" si="8"/>
        <v>invalid</v>
      </c>
    </row>
    <row r="287" spans="1:19" ht="63.6" thickBot="1" x14ac:dyDescent="0.35">
      <c r="A287" s="98" t="s">
        <v>234</v>
      </c>
      <c r="B287" s="99">
        <v>226070.7</v>
      </c>
      <c r="C287" s="99">
        <v>226070.7</v>
      </c>
      <c r="D287" s="99">
        <v>147361</v>
      </c>
      <c r="E287" s="99">
        <v>-78709.7</v>
      </c>
      <c r="F287" s="99">
        <v>-53.41</v>
      </c>
      <c r="M287" s="98" t="s">
        <v>234</v>
      </c>
      <c r="N287" s="99">
        <v>240600.8</v>
      </c>
      <c r="O287" s="99">
        <v>240600.8</v>
      </c>
      <c r="P287" s="99">
        <v>147361</v>
      </c>
      <c r="Q287" s="99">
        <v>-93239.8</v>
      </c>
      <c r="R287" s="99">
        <v>-63.27</v>
      </c>
      <c r="S287" t="str">
        <f t="shared" si="8"/>
        <v>invalid</v>
      </c>
    </row>
    <row r="288" spans="1:19" ht="63.6" thickBot="1" x14ac:dyDescent="0.35">
      <c r="A288" s="98" t="s">
        <v>235</v>
      </c>
      <c r="B288" s="99">
        <v>226070.7</v>
      </c>
      <c r="C288" s="99">
        <v>226070.7</v>
      </c>
      <c r="D288" s="99">
        <v>151050</v>
      </c>
      <c r="E288" s="99">
        <v>-75020.7</v>
      </c>
      <c r="F288" s="99">
        <v>-49.67</v>
      </c>
      <c r="M288" s="98" t="s">
        <v>235</v>
      </c>
      <c r="N288" s="99">
        <v>240600.8</v>
      </c>
      <c r="O288" s="99">
        <v>240600.8</v>
      </c>
      <c r="P288" s="99">
        <v>151050</v>
      </c>
      <c r="Q288" s="99">
        <v>-89550.8</v>
      </c>
      <c r="R288" s="99">
        <v>-59.29</v>
      </c>
      <c r="S288" t="str">
        <f t="shared" si="8"/>
        <v>invalid</v>
      </c>
    </row>
    <row r="289" spans="1:19" ht="54.6" thickBot="1" x14ac:dyDescent="0.35">
      <c r="A289" s="98" t="s">
        <v>236</v>
      </c>
      <c r="B289" s="99">
        <v>226070.7</v>
      </c>
      <c r="C289" s="99">
        <v>226070.7</v>
      </c>
      <c r="D289" s="99">
        <v>117969</v>
      </c>
      <c r="E289" s="99">
        <v>-108101.7</v>
      </c>
      <c r="F289" s="99">
        <v>-91.64</v>
      </c>
      <c r="M289" s="98" t="s">
        <v>236</v>
      </c>
      <c r="N289" s="99">
        <v>240600.8</v>
      </c>
      <c r="O289" s="99">
        <v>240600.8</v>
      </c>
      <c r="P289" s="99">
        <v>117969</v>
      </c>
      <c r="Q289" s="99">
        <v>-122631.8</v>
      </c>
      <c r="R289" s="99">
        <v>-103.95</v>
      </c>
      <c r="S289" t="str">
        <f t="shared" si="8"/>
        <v>invalid</v>
      </c>
    </row>
    <row r="290" spans="1:19" ht="54.6" thickBot="1" x14ac:dyDescent="0.35">
      <c r="A290" s="98" t="s">
        <v>237</v>
      </c>
      <c r="B290" s="99">
        <v>226070.7</v>
      </c>
      <c r="C290" s="99">
        <v>226070.7</v>
      </c>
      <c r="D290" s="99">
        <v>153400</v>
      </c>
      <c r="E290" s="99">
        <v>-72670.7</v>
      </c>
      <c r="F290" s="99">
        <v>-47.37</v>
      </c>
      <c r="M290" s="98" t="s">
        <v>237</v>
      </c>
      <c r="N290" s="99">
        <v>240600.8</v>
      </c>
      <c r="O290" s="99">
        <v>240600.8</v>
      </c>
      <c r="P290" s="99">
        <v>153400</v>
      </c>
      <c r="Q290" s="99">
        <v>-87200.8</v>
      </c>
      <c r="R290" s="99">
        <v>-56.85</v>
      </c>
      <c r="S290" t="str">
        <f t="shared" si="8"/>
        <v>invalid</v>
      </c>
    </row>
    <row r="291" spans="1:19" ht="45.6" thickBot="1" x14ac:dyDescent="0.35">
      <c r="A291" s="98" t="s">
        <v>239</v>
      </c>
      <c r="B291" s="99">
        <v>226070.7</v>
      </c>
      <c r="C291" s="99">
        <v>226070.7</v>
      </c>
      <c r="D291" s="99">
        <v>169993</v>
      </c>
      <c r="E291" s="99">
        <v>-56077.7</v>
      </c>
      <c r="F291" s="99">
        <v>-32.99</v>
      </c>
      <c r="M291" s="98" t="s">
        <v>239</v>
      </c>
      <c r="N291" s="99">
        <v>240600.8</v>
      </c>
      <c r="O291" s="99">
        <v>240600.8</v>
      </c>
      <c r="P291" s="99">
        <v>169993</v>
      </c>
      <c r="Q291" s="99">
        <v>-70607.8</v>
      </c>
      <c r="R291" s="99">
        <v>-41.54</v>
      </c>
      <c r="S291" t="str">
        <f t="shared" si="8"/>
        <v>invalid</v>
      </c>
    </row>
    <row r="292" spans="1:19" ht="54.6" thickBot="1" x14ac:dyDescent="0.35">
      <c r="A292" s="98" t="s">
        <v>240</v>
      </c>
      <c r="B292" s="99">
        <v>226070.7</v>
      </c>
      <c r="C292" s="99">
        <v>226070.7</v>
      </c>
      <c r="D292" s="99">
        <v>146790</v>
      </c>
      <c r="E292" s="99">
        <v>-79280.7</v>
      </c>
      <c r="F292" s="99">
        <v>-54.01</v>
      </c>
      <c r="M292" s="98" t="s">
        <v>240</v>
      </c>
      <c r="N292" s="99">
        <v>240600.8</v>
      </c>
      <c r="O292" s="99">
        <v>240600.8</v>
      </c>
      <c r="P292" s="99">
        <v>146790</v>
      </c>
      <c r="Q292" s="99">
        <v>-93810.8</v>
      </c>
      <c r="R292" s="99">
        <v>-63.91</v>
      </c>
      <c r="S292" t="str">
        <f t="shared" si="8"/>
        <v>invalid</v>
      </c>
    </row>
    <row r="293" spans="1:19" ht="72.599999999999994" thickBot="1" x14ac:dyDescent="0.35">
      <c r="A293" s="98" t="s">
        <v>241</v>
      </c>
      <c r="B293" s="99">
        <v>226070.7</v>
      </c>
      <c r="C293" s="99">
        <v>226070.7</v>
      </c>
      <c r="D293" s="99">
        <v>189440</v>
      </c>
      <c r="E293" s="99">
        <v>-36630.699999999997</v>
      </c>
      <c r="F293" s="99">
        <v>-19.34</v>
      </c>
      <c r="M293" s="98" t="s">
        <v>241</v>
      </c>
      <c r="N293" s="99">
        <v>240600.8</v>
      </c>
      <c r="O293" s="99">
        <v>240600.8</v>
      </c>
      <c r="P293" s="99">
        <v>189440</v>
      </c>
      <c r="Q293" s="99">
        <v>-51160.800000000003</v>
      </c>
      <c r="R293" s="99">
        <v>-27.01</v>
      </c>
      <c r="S293" t="str">
        <f t="shared" si="8"/>
        <v>invalid</v>
      </c>
    </row>
    <row r="294" spans="1:19" ht="63.6" thickBot="1" x14ac:dyDescent="0.35">
      <c r="A294" s="98" t="s">
        <v>242</v>
      </c>
      <c r="B294" s="99">
        <v>285605.5</v>
      </c>
      <c r="C294" s="99">
        <v>285605.5</v>
      </c>
      <c r="D294" s="99">
        <v>218925</v>
      </c>
      <c r="E294" s="99">
        <v>-66680.5</v>
      </c>
      <c r="F294" s="99">
        <v>-30.46</v>
      </c>
      <c r="M294" s="98" t="s">
        <v>242</v>
      </c>
      <c r="N294" s="99">
        <v>197980.1</v>
      </c>
      <c r="O294" s="99">
        <v>197980.1</v>
      </c>
      <c r="P294" s="99">
        <v>218925</v>
      </c>
      <c r="Q294" s="99">
        <v>20944.900000000001</v>
      </c>
      <c r="R294" s="99">
        <v>9.57</v>
      </c>
      <c r="S294" t="str">
        <f t="shared" si="8"/>
        <v>valid</v>
      </c>
    </row>
    <row r="295" spans="1:19" ht="63.6" thickBot="1" x14ac:dyDescent="0.35">
      <c r="A295" s="98" t="s">
        <v>243</v>
      </c>
      <c r="B295" s="99">
        <v>226070.7</v>
      </c>
      <c r="C295" s="99">
        <v>226070.7</v>
      </c>
      <c r="D295" s="99">
        <v>208350</v>
      </c>
      <c r="E295" s="99">
        <v>-17720.7</v>
      </c>
      <c r="F295" s="99">
        <v>-8.51</v>
      </c>
      <c r="M295" s="98" t="s">
        <v>243</v>
      </c>
      <c r="N295" s="99">
        <v>240600.8</v>
      </c>
      <c r="O295" s="99">
        <v>240600.8</v>
      </c>
      <c r="P295" s="99">
        <v>208350</v>
      </c>
      <c r="Q295" s="99">
        <v>-32250.799999999999</v>
      </c>
      <c r="R295" s="99">
        <v>-15.48</v>
      </c>
      <c r="S295" t="str">
        <f t="shared" si="8"/>
        <v>invalid</v>
      </c>
    </row>
    <row r="296" spans="1:19" ht="45.6" thickBot="1" x14ac:dyDescent="0.35">
      <c r="A296" s="98" t="s">
        <v>244</v>
      </c>
      <c r="B296" s="99">
        <v>226070.7</v>
      </c>
      <c r="C296" s="99">
        <v>226070.7</v>
      </c>
      <c r="D296" s="99">
        <v>221945</v>
      </c>
      <c r="E296" s="99">
        <v>-4125.7</v>
      </c>
      <c r="F296" s="99">
        <v>-1.86</v>
      </c>
      <c r="M296" s="98" t="s">
        <v>244</v>
      </c>
      <c r="N296" s="99">
        <v>240600.8</v>
      </c>
      <c r="O296" s="99">
        <v>240600.8</v>
      </c>
      <c r="P296" s="99">
        <v>221945</v>
      </c>
      <c r="Q296" s="99">
        <v>-18655.8</v>
      </c>
      <c r="R296" s="99">
        <v>-8.41</v>
      </c>
      <c r="S296" t="str">
        <f t="shared" si="8"/>
        <v>invalid</v>
      </c>
    </row>
    <row r="297" spans="1:19" ht="63.6" thickBot="1" x14ac:dyDescent="0.35">
      <c r="A297" s="98" t="s">
        <v>245</v>
      </c>
      <c r="B297" s="99">
        <v>226070.7</v>
      </c>
      <c r="C297" s="99">
        <v>226070.7</v>
      </c>
      <c r="D297" s="99">
        <v>249489</v>
      </c>
      <c r="E297" s="99">
        <v>23418.3</v>
      </c>
      <c r="F297" s="99">
        <v>9.39</v>
      </c>
      <c r="M297" s="98" t="s">
        <v>245</v>
      </c>
      <c r="N297" s="99">
        <v>240600.8</v>
      </c>
      <c r="O297" s="99">
        <v>240600.8</v>
      </c>
      <c r="P297" s="99">
        <v>249489</v>
      </c>
      <c r="Q297" s="99">
        <v>8888.2000000000007</v>
      </c>
      <c r="R297" s="99">
        <v>3.56</v>
      </c>
      <c r="S297" t="str">
        <f t="shared" si="8"/>
        <v>invalid</v>
      </c>
    </row>
    <row r="298" spans="1:19" ht="63.6" thickBot="1" x14ac:dyDescent="0.35">
      <c r="A298" s="98" t="s">
        <v>247</v>
      </c>
      <c r="B298" s="99">
        <v>285605.5</v>
      </c>
      <c r="C298" s="99">
        <v>285605.5</v>
      </c>
      <c r="D298" s="99">
        <v>246145</v>
      </c>
      <c r="E298" s="99">
        <v>-39460.5</v>
      </c>
      <c r="F298" s="99">
        <v>-16.03</v>
      </c>
      <c r="M298" s="98" t="s">
        <v>247</v>
      </c>
      <c r="N298" s="99">
        <v>197980.1</v>
      </c>
      <c r="O298" s="99">
        <v>197980.1</v>
      </c>
      <c r="P298" s="99">
        <v>246145</v>
      </c>
      <c r="Q298" s="99">
        <v>48164.9</v>
      </c>
      <c r="R298" s="99">
        <v>19.57</v>
      </c>
      <c r="S298" t="str">
        <f t="shared" si="8"/>
        <v>valid</v>
      </c>
    </row>
    <row r="299" spans="1:19" ht="45.6" thickBot="1" x14ac:dyDescent="0.35">
      <c r="A299" s="98" t="s">
        <v>248</v>
      </c>
      <c r="B299" s="99">
        <v>226070.7</v>
      </c>
      <c r="C299" s="99">
        <v>226070.7</v>
      </c>
      <c r="D299" s="99">
        <v>258307</v>
      </c>
      <c r="E299" s="99">
        <v>32236.3</v>
      </c>
      <c r="F299" s="99">
        <v>12.48</v>
      </c>
      <c r="M299" s="98" t="s">
        <v>248</v>
      </c>
      <c r="N299" s="99">
        <v>240600.8</v>
      </c>
      <c r="O299" s="99">
        <v>240600.8</v>
      </c>
      <c r="P299" s="99">
        <v>258307</v>
      </c>
      <c r="Q299" s="99">
        <v>17706.2</v>
      </c>
      <c r="R299" s="99">
        <v>6.85</v>
      </c>
      <c r="S299" t="str">
        <f t="shared" si="8"/>
        <v>invalid</v>
      </c>
    </row>
    <row r="300" spans="1:19" ht="54.6" thickBot="1" x14ac:dyDescent="0.35">
      <c r="A300" s="98" t="s">
        <v>249</v>
      </c>
      <c r="B300" s="99">
        <v>285605.5</v>
      </c>
      <c r="C300" s="99">
        <v>285605.5</v>
      </c>
      <c r="D300" s="99">
        <v>234990</v>
      </c>
      <c r="E300" s="99">
        <v>-50615.5</v>
      </c>
      <c r="F300" s="99">
        <v>-21.54</v>
      </c>
      <c r="M300" s="98" t="s">
        <v>249</v>
      </c>
      <c r="N300" s="99">
        <v>197980.1</v>
      </c>
      <c r="O300" s="99">
        <v>197980.1</v>
      </c>
      <c r="P300" s="99">
        <v>234990</v>
      </c>
      <c r="Q300" s="99">
        <v>37009.9</v>
      </c>
      <c r="R300" s="99">
        <v>15.75</v>
      </c>
      <c r="S300" t="str">
        <f t="shared" si="8"/>
        <v>valid</v>
      </c>
    </row>
    <row r="301" spans="1:19" ht="45.6" thickBot="1" x14ac:dyDescent="0.35">
      <c r="A301" s="98" t="s">
        <v>250</v>
      </c>
      <c r="B301" s="99">
        <v>226070.7</v>
      </c>
      <c r="C301" s="99">
        <v>226070.7</v>
      </c>
      <c r="D301" s="99">
        <v>264670</v>
      </c>
      <c r="E301" s="99">
        <v>38599.300000000003</v>
      </c>
      <c r="F301" s="99">
        <v>14.58</v>
      </c>
      <c r="M301" s="98" t="s">
        <v>250</v>
      </c>
      <c r="N301" s="99">
        <v>240600.8</v>
      </c>
      <c r="O301" s="99">
        <v>240600.8</v>
      </c>
      <c r="P301" s="99">
        <v>264670</v>
      </c>
      <c r="Q301" s="99">
        <v>24069.200000000001</v>
      </c>
      <c r="R301" s="99">
        <v>9.09</v>
      </c>
      <c r="S301" t="str">
        <f t="shared" si="8"/>
        <v>invalid</v>
      </c>
    </row>
    <row r="302" spans="1:19" ht="63.6" thickBot="1" x14ac:dyDescent="0.35">
      <c r="A302" s="98" t="s">
        <v>251</v>
      </c>
      <c r="B302" s="99">
        <v>285605.5</v>
      </c>
      <c r="C302" s="99">
        <v>285605.5</v>
      </c>
      <c r="D302" s="99">
        <v>246087</v>
      </c>
      <c r="E302" s="99">
        <v>-39518.5</v>
      </c>
      <c r="F302" s="99">
        <v>-16.059999999999999</v>
      </c>
      <c r="M302" s="98" t="s">
        <v>251</v>
      </c>
      <c r="N302" s="99">
        <v>197980.1</v>
      </c>
      <c r="O302" s="99">
        <v>197980.1</v>
      </c>
      <c r="P302" s="99">
        <v>246087</v>
      </c>
      <c r="Q302" s="99">
        <v>48106.9</v>
      </c>
      <c r="R302" s="99">
        <v>19.55</v>
      </c>
      <c r="S302" t="str">
        <f t="shared" si="8"/>
        <v>valid</v>
      </c>
    </row>
    <row r="303" spans="1:19" ht="63.6" thickBot="1" x14ac:dyDescent="0.35">
      <c r="A303" s="98" t="s">
        <v>253</v>
      </c>
      <c r="B303" s="99">
        <v>285605.5</v>
      </c>
      <c r="C303" s="99">
        <v>285605.5</v>
      </c>
      <c r="D303" s="99">
        <v>295100</v>
      </c>
      <c r="E303" s="99">
        <v>9494.5</v>
      </c>
      <c r="F303" s="99">
        <v>3.22</v>
      </c>
      <c r="M303" s="98" t="s">
        <v>253</v>
      </c>
      <c r="N303" s="99">
        <v>197980.1</v>
      </c>
      <c r="O303" s="99">
        <v>197980.1</v>
      </c>
      <c r="P303" s="99">
        <v>295100</v>
      </c>
      <c r="Q303" s="99">
        <v>97119.9</v>
      </c>
      <c r="R303" s="99">
        <v>32.909999999999997</v>
      </c>
      <c r="S303" t="str">
        <f t="shared" si="8"/>
        <v>invalid</v>
      </c>
    </row>
    <row r="304" spans="1:19" ht="63.6" thickBot="1" x14ac:dyDescent="0.35">
      <c r="A304" s="98" t="s">
        <v>254</v>
      </c>
      <c r="B304" s="99">
        <v>285605.5</v>
      </c>
      <c r="C304" s="99">
        <v>285605.5</v>
      </c>
      <c r="D304" s="99">
        <v>319204</v>
      </c>
      <c r="E304" s="99">
        <v>33598.5</v>
      </c>
      <c r="F304" s="99">
        <v>10.53</v>
      </c>
      <c r="M304" s="98" t="s">
        <v>254</v>
      </c>
      <c r="N304" s="99">
        <v>197980.1</v>
      </c>
      <c r="O304" s="99">
        <v>197980.1</v>
      </c>
      <c r="P304" s="99">
        <v>319204</v>
      </c>
      <c r="Q304" s="99">
        <v>121223.9</v>
      </c>
      <c r="R304" s="99">
        <v>37.979999999999997</v>
      </c>
      <c r="S304" t="str">
        <f t="shared" si="8"/>
        <v>invalid</v>
      </c>
    </row>
    <row r="305" spans="1:19" ht="54.6" thickBot="1" x14ac:dyDescent="0.35">
      <c r="A305" s="98" t="s">
        <v>255</v>
      </c>
      <c r="B305" s="99">
        <v>285605.5</v>
      </c>
      <c r="C305" s="99">
        <v>285605.5</v>
      </c>
      <c r="D305" s="99">
        <v>302500</v>
      </c>
      <c r="E305" s="99">
        <v>16894.5</v>
      </c>
      <c r="F305" s="99">
        <v>5.58</v>
      </c>
      <c r="M305" s="98" t="s">
        <v>255</v>
      </c>
      <c r="N305" s="99">
        <v>197980.1</v>
      </c>
      <c r="O305" s="99">
        <v>197980.1</v>
      </c>
      <c r="P305" s="99">
        <v>302500</v>
      </c>
      <c r="Q305" s="99">
        <v>104519.9</v>
      </c>
      <c r="R305" s="99">
        <v>34.549999999999997</v>
      </c>
      <c r="S305" t="str">
        <f t="shared" si="8"/>
        <v>invalid</v>
      </c>
    </row>
    <row r="306" spans="1:19" ht="54.6" thickBot="1" x14ac:dyDescent="0.35">
      <c r="A306" s="98" t="s">
        <v>256</v>
      </c>
      <c r="B306" s="99">
        <v>285605.5</v>
      </c>
      <c r="C306" s="99">
        <v>285605.5</v>
      </c>
      <c r="D306" s="99">
        <v>248990</v>
      </c>
      <c r="E306" s="99">
        <v>-36615.5</v>
      </c>
      <c r="F306" s="99">
        <v>-14.71</v>
      </c>
      <c r="M306" s="98" t="s">
        <v>256</v>
      </c>
      <c r="N306" s="99">
        <v>197980.1</v>
      </c>
      <c r="O306" s="99">
        <v>197980.1</v>
      </c>
      <c r="P306" s="99">
        <v>248990</v>
      </c>
      <c r="Q306" s="99">
        <v>51009.9</v>
      </c>
      <c r="R306" s="99">
        <v>20.49</v>
      </c>
      <c r="S306" t="str">
        <f t="shared" si="8"/>
        <v>valid</v>
      </c>
    </row>
    <row r="307" spans="1:19" ht="54.6" thickBot="1" x14ac:dyDescent="0.35">
      <c r="A307" s="98" t="s">
        <v>258</v>
      </c>
      <c r="B307" s="99">
        <v>226070.7</v>
      </c>
      <c r="C307" s="99">
        <v>226070.7</v>
      </c>
      <c r="D307" s="99">
        <v>329040</v>
      </c>
      <c r="E307" s="99">
        <v>102969.3</v>
      </c>
      <c r="F307" s="99">
        <v>31.29</v>
      </c>
      <c r="M307" s="98" t="s">
        <v>258</v>
      </c>
      <c r="N307" s="99">
        <v>240600.8</v>
      </c>
      <c r="O307" s="99">
        <v>240600.8</v>
      </c>
      <c r="P307" s="99">
        <v>329040</v>
      </c>
      <c r="Q307" s="99">
        <v>88439.2</v>
      </c>
      <c r="R307" s="99">
        <v>26.88</v>
      </c>
      <c r="S307" t="str">
        <f t="shared" si="8"/>
        <v>invalid</v>
      </c>
    </row>
    <row r="308" spans="1:19" ht="45.6" thickBot="1" x14ac:dyDescent="0.35">
      <c r="A308" s="98" t="s">
        <v>259</v>
      </c>
      <c r="B308" s="99">
        <v>226070.7</v>
      </c>
      <c r="C308" s="99">
        <v>226070.7</v>
      </c>
      <c r="D308" s="99">
        <v>336820</v>
      </c>
      <c r="E308" s="99">
        <v>110749.3</v>
      </c>
      <c r="F308" s="99">
        <v>32.880000000000003</v>
      </c>
      <c r="M308" s="98" t="s">
        <v>259</v>
      </c>
      <c r="N308" s="99">
        <v>240600.8</v>
      </c>
      <c r="O308" s="99">
        <v>240600.8</v>
      </c>
      <c r="P308" s="99">
        <v>336820</v>
      </c>
      <c r="Q308" s="99">
        <v>96219.199999999997</v>
      </c>
      <c r="R308" s="99">
        <v>28.57</v>
      </c>
      <c r="S308" t="str">
        <f t="shared" si="8"/>
        <v>invalid</v>
      </c>
    </row>
    <row r="309" spans="1:19" ht="45.6" thickBot="1" x14ac:dyDescent="0.35">
      <c r="A309" s="98" t="s">
        <v>260</v>
      </c>
      <c r="B309" s="99">
        <v>226070.7</v>
      </c>
      <c r="C309" s="99">
        <v>226070.7</v>
      </c>
      <c r="D309" s="99">
        <v>356945</v>
      </c>
      <c r="E309" s="99">
        <v>130874.3</v>
      </c>
      <c r="F309" s="99">
        <v>36.67</v>
      </c>
      <c r="M309" s="98" t="s">
        <v>260</v>
      </c>
      <c r="N309" s="99">
        <v>240600.8</v>
      </c>
      <c r="O309" s="99">
        <v>240600.8</v>
      </c>
      <c r="P309" s="99">
        <v>356945</v>
      </c>
      <c r="Q309" s="99">
        <v>116344.2</v>
      </c>
      <c r="R309" s="99">
        <v>32.590000000000003</v>
      </c>
      <c r="S309" t="str">
        <f t="shared" si="8"/>
        <v>invalid</v>
      </c>
    </row>
    <row r="310" spans="1:19" ht="63.6" thickBot="1" x14ac:dyDescent="0.35">
      <c r="A310" s="98" t="s">
        <v>261</v>
      </c>
      <c r="B310" s="99">
        <v>285605.5</v>
      </c>
      <c r="C310" s="99">
        <v>285605.5</v>
      </c>
      <c r="D310" s="99">
        <v>342195</v>
      </c>
      <c r="E310" s="99">
        <v>56589.5</v>
      </c>
      <c r="F310" s="99">
        <v>16.54</v>
      </c>
      <c r="M310" s="98" t="s">
        <v>261</v>
      </c>
      <c r="N310" s="99">
        <v>197980.1</v>
      </c>
      <c r="O310" s="99">
        <v>197980.1</v>
      </c>
      <c r="P310" s="99">
        <v>342195</v>
      </c>
      <c r="Q310" s="99">
        <v>144214.9</v>
      </c>
      <c r="R310" s="99">
        <v>42.14</v>
      </c>
      <c r="S310" t="str">
        <f t="shared" si="8"/>
        <v>invalid</v>
      </c>
    </row>
    <row r="311" spans="1:19" ht="54.6" thickBot="1" x14ac:dyDescent="0.35">
      <c r="A311" s="98" t="s">
        <v>264</v>
      </c>
      <c r="B311" s="99">
        <v>285605.5</v>
      </c>
      <c r="C311" s="99">
        <v>285605.5</v>
      </c>
      <c r="D311" s="99">
        <v>424880</v>
      </c>
      <c r="E311" s="99">
        <v>139274.5</v>
      </c>
      <c r="F311" s="99">
        <v>32.78</v>
      </c>
      <c r="M311" s="98" t="s">
        <v>264</v>
      </c>
      <c r="N311" s="99">
        <v>197980.1</v>
      </c>
      <c r="O311" s="99">
        <v>197980.1</v>
      </c>
      <c r="P311" s="99">
        <v>424880</v>
      </c>
      <c r="Q311" s="99">
        <v>226899.9</v>
      </c>
      <c r="R311" s="99">
        <v>53.4</v>
      </c>
      <c r="S311" t="str">
        <f t="shared" si="8"/>
        <v>invalid</v>
      </c>
    </row>
    <row r="312" spans="1:19" ht="45.6" thickBot="1" x14ac:dyDescent="0.35">
      <c r="A312" s="98" t="s">
        <v>267</v>
      </c>
      <c r="B312" s="99">
        <v>226070.7</v>
      </c>
      <c r="C312" s="99">
        <v>226070.7</v>
      </c>
      <c r="D312" s="99">
        <v>262000</v>
      </c>
      <c r="E312" s="99">
        <v>35929.300000000003</v>
      </c>
      <c r="F312" s="99">
        <v>13.71</v>
      </c>
      <c r="M312" s="98" t="s">
        <v>267</v>
      </c>
      <c r="N312" s="99">
        <v>240600.8</v>
      </c>
      <c r="O312" s="99">
        <v>240600.8</v>
      </c>
      <c r="P312" s="99">
        <v>262000</v>
      </c>
      <c r="Q312" s="99">
        <v>21399.200000000001</v>
      </c>
      <c r="R312" s="99">
        <v>8.17</v>
      </c>
      <c r="S312" t="str">
        <f t="shared" si="8"/>
        <v>invalid</v>
      </c>
    </row>
    <row r="313" spans="1:19" ht="36.6" thickBot="1" x14ac:dyDescent="0.35">
      <c r="A313" s="98" t="s">
        <v>268</v>
      </c>
      <c r="B313" s="99">
        <v>226070.7</v>
      </c>
      <c r="C313" s="99">
        <v>226070.7</v>
      </c>
      <c r="D313" s="99">
        <v>304900</v>
      </c>
      <c r="E313" s="99">
        <v>78829.3</v>
      </c>
      <c r="F313" s="99">
        <v>25.85</v>
      </c>
      <c r="M313" s="98" t="s">
        <v>268</v>
      </c>
      <c r="N313" s="99">
        <v>240600.8</v>
      </c>
      <c r="O313" s="99">
        <v>240600.8</v>
      </c>
      <c r="P313" s="99">
        <v>304900</v>
      </c>
      <c r="Q313" s="99">
        <v>64299.199999999997</v>
      </c>
      <c r="R313" s="99">
        <v>21.09</v>
      </c>
      <c r="S313" t="str">
        <f t="shared" si="8"/>
        <v>invalid</v>
      </c>
    </row>
    <row r="314" spans="1:19" ht="54.6" thickBot="1" x14ac:dyDescent="0.35">
      <c r="A314" s="98" t="s">
        <v>269</v>
      </c>
      <c r="B314" s="99">
        <v>285605.5</v>
      </c>
      <c r="C314" s="99">
        <v>285605.5</v>
      </c>
      <c r="D314" s="99">
        <v>426420</v>
      </c>
      <c r="E314" s="99">
        <v>140814.5</v>
      </c>
      <c r="F314" s="99">
        <v>33.020000000000003</v>
      </c>
      <c r="M314" s="98" t="s">
        <v>269</v>
      </c>
      <c r="N314" s="99">
        <v>197980.1</v>
      </c>
      <c r="O314" s="99">
        <v>197980.1</v>
      </c>
      <c r="P314" s="99">
        <v>426420</v>
      </c>
      <c r="Q314" s="99">
        <v>228439.9</v>
      </c>
      <c r="R314" s="99">
        <v>53.57</v>
      </c>
      <c r="S314" t="str">
        <f t="shared" si="8"/>
        <v>invalid</v>
      </c>
    </row>
    <row r="315" spans="1:19" ht="45.6" thickBot="1" x14ac:dyDescent="0.35">
      <c r="A315" s="98" t="s">
        <v>270</v>
      </c>
      <c r="B315" s="99">
        <v>226070.7</v>
      </c>
      <c r="C315" s="99">
        <v>226070.7</v>
      </c>
      <c r="D315" s="99">
        <v>389394</v>
      </c>
      <c r="E315" s="99">
        <v>163323.29999999999</v>
      </c>
      <c r="F315" s="99">
        <v>41.94</v>
      </c>
      <c r="M315" s="98" t="s">
        <v>270</v>
      </c>
      <c r="N315" s="99">
        <v>240600.8</v>
      </c>
      <c r="O315" s="99">
        <v>240600.8</v>
      </c>
      <c r="P315" s="99">
        <v>389394</v>
      </c>
      <c r="Q315" s="99">
        <v>148793.20000000001</v>
      </c>
      <c r="R315" s="99">
        <v>38.21</v>
      </c>
      <c r="S315" t="str">
        <f t="shared" si="8"/>
        <v>invalid</v>
      </c>
    </row>
    <row r="316" spans="1:19" ht="72.599999999999994" thickBot="1" x14ac:dyDescent="0.35">
      <c r="A316" s="98" t="s">
        <v>271</v>
      </c>
      <c r="B316" s="99">
        <v>285605.5</v>
      </c>
      <c r="C316" s="99">
        <v>285605.5</v>
      </c>
      <c r="D316" s="99">
        <v>439200</v>
      </c>
      <c r="E316" s="99">
        <v>153594.5</v>
      </c>
      <c r="F316" s="99">
        <v>34.97</v>
      </c>
      <c r="M316" s="98" t="s">
        <v>271</v>
      </c>
      <c r="N316" s="99">
        <v>197980.1</v>
      </c>
      <c r="O316" s="99">
        <v>197980.1</v>
      </c>
      <c r="P316" s="99">
        <v>439200</v>
      </c>
      <c r="Q316" s="99">
        <v>241219.9</v>
      </c>
      <c r="R316" s="99">
        <v>54.92</v>
      </c>
      <c r="S316" t="str">
        <f t="shared" si="8"/>
        <v>invalid</v>
      </c>
    </row>
    <row r="317" spans="1:19" ht="63.6" thickBot="1" x14ac:dyDescent="0.35">
      <c r="A317" s="98" t="s">
        <v>273</v>
      </c>
      <c r="B317" s="99">
        <v>285605.5</v>
      </c>
      <c r="C317" s="99">
        <v>285605.5</v>
      </c>
      <c r="D317" s="99">
        <v>396444</v>
      </c>
      <c r="E317" s="99">
        <v>110838.5</v>
      </c>
      <c r="F317" s="99">
        <v>27.96</v>
      </c>
      <c r="M317" s="98" t="s">
        <v>273</v>
      </c>
      <c r="N317" s="99">
        <v>197980.1</v>
      </c>
      <c r="O317" s="99">
        <v>197980.1</v>
      </c>
      <c r="P317" s="99">
        <v>396444</v>
      </c>
      <c r="Q317" s="99">
        <v>198463.9</v>
      </c>
      <c r="R317" s="99">
        <v>50.06</v>
      </c>
      <c r="S317" t="str">
        <f t="shared" si="8"/>
        <v>invalid</v>
      </c>
    </row>
    <row r="318" spans="1:19" ht="36.6" thickBot="1" x14ac:dyDescent="0.35">
      <c r="A318" s="98" t="s">
        <v>277</v>
      </c>
      <c r="B318" s="99">
        <v>226070.7</v>
      </c>
      <c r="C318" s="99">
        <v>226070.7</v>
      </c>
      <c r="D318" s="99">
        <v>546530</v>
      </c>
      <c r="E318" s="99">
        <v>320459.3</v>
      </c>
      <c r="F318" s="99">
        <v>58.64</v>
      </c>
      <c r="M318" s="98" t="s">
        <v>277</v>
      </c>
      <c r="N318" s="99">
        <v>240600.8</v>
      </c>
      <c r="O318" s="99">
        <v>240600.8</v>
      </c>
      <c r="P318" s="99">
        <v>546530</v>
      </c>
      <c r="Q318" s="99">
        <v>305929.2</v>
      </c>
      <c r="R318" s="99">
        <v>55.98</v>
      </c>
      <c r="S318" t="str">
        <f t="shared" si="8"/>
        <v>invalid</v>
      </c>
    </row>
    <row r="319" spans="1:19" ht="15" thickBot="1" x14ac:dyDescent="0.35"/>
    <row r="320" spans="1:19" ht="18.600000000000001" thickBot="1" x14ac:dyDescent="0.35">
      <c r="A320" s="98" t="s">
        <v>715</v>
      </c>
      <c r="B320" s="100">
        <v>285605.5</v>
      </c>
      <c r="M320" s="98" t="s">
        <v>715</v>
      </c>
      <c r="N320" s="100">
        <v>240600.8</v>
      </c>
    </row>
    <row r="321" spans="1:14" ht="18.600000000000001" thickBot="1" x14ac:dyDescent="0.35">
      <c r="A321" s="98" t="s">
        <v>883</v>
      </c>
      <c r="B321" s="100">
        <v>0</v>
      </c>
      <c r="M321" s="98" t="s">
        <v>883</v>
      </c>
      <c r="N321" s="100">
        <v>197980.1</v>
      </c>
    </row>
    <row r="322" spans="1:14" ht="18.600000000000001" thickBot="1" x14ac:dyDescent="0.35">
      <c r="A322" s="98" t="s">
        <v>717</v>
      </c>
      <c r="B322" s="100">
        <v>11851416.699999999</v>
      </c>
      <c r="M322" s="98" t="s">
        <v>717</v>
      </c>
      <c r="N322" s="100">
        <v>11235370.1</v>
      </c>
    </row>
    <row r="323" spans="1:14" ht="18.600000000000001" thickBot="1" x14ac:dyDescent="0.35">
      <c r="A323" s="98" t="s">
        <v>718</v>
      </c>
      <c r="B323" s="100">
        <v>10480938</v>
      </c>
      <c r="M323" s="98" t="s">
        <v>718</v>
      </c>
      <c r="N323" s="100">
        <v>10480938</v>
      </c>
    </row>
    <row r="324" spans="1:14" ht="27.6" thickBot="1" x14ac:dyDescent="0.35">
      <c r="A324" s="98" t="s">
        <v>719</v>
      </c>
      <c r="B324" s="100">
        <v>1370478.7</v>
      </c>
      <c r="M324" s="98" t="s">
        <v>719</v>
      </c>
      <c r="N324" s="100">
        <v>754432.1</v>
      </c>
    </row>
    <row r="325" spans="1:14" ht="27.6" thickBot="1" x14ac:dyDescent="0.35">
      <c r="A325" s="98" t="s">
        <v>720</v>
      </c>
      <c r="B325" s="100"/>
      <c r="M325" s="98" t="s">
        <v>720</v>
      </c>
      <c r="N325" s="100"/>
    </row>
    <row r="326" spans="1:14" ht="27.6" thickBot="1" x14ac:dyDescent="0.35">
      <c r="A326" s="98" t="s">
        <v>721</v>
      </c>
      <c r="B326" s="100"/>
      <c r="M326" s="98" t="s">
        <v>721</v>
      </c>
      <c r="N326" s="100"/>
    </row>
    <row r="327" spans="1:14" ht="18.600000000000001" thickBot="1" x14ac:dyDescent="0.35">
      <c r="A327" s="98" t="s">
        <v>722</v>
      </c>
      <c r="B327" s="100">
        <v>0</v>
      </c>
      <c r="M327" s="98" t="s">
        <v>722</v>
      </c>
      <c r="N327" s="100">
        <v>0</v>
      </c>
    </row>
    <row r="329" spans="1:14" x14ac:dyDescent="0.3">
      <c r="A329" s="101" t="s">
        <v>621</v>
      </c>
      <c r="M329" s="101" t="s">
        <v>621</v>
      </c>
    </row>
    <row r="331" spans="1:14" x14ac:dyDescent="0.3">
      <c r="A331" s="102" t="s">
        <v>1008</v>
      </c>
      <c r="M331" s="102" t="s">
        <v>1008</v>
      </c>
    </row>
    <row r="332" spans="1:14" x14ac:dyDescent="0.3">
      <c r="A332" s="102" t="s">
        <v>999</v>
      </c>
      <c r="M332" s="102" t="s">
        <v>1012</v>
      </c>
    </row>
  </sheetData>
  <hyperlinks>
    <hyperlink ref="A329" r:id="rId1" display="https://miau.my-x.hu/myx-free/coco/test/984128820210618213226.html" xr:uid="{00000000-0004-0000-0D00-000000000000}"/>
    <hyperlink ref="M329" r:id="rId2" display="https://miau.my-x.hu/myx-free/coco/test/663162420210618213253.html" xr:uid="{00000000-0004-0000-0D00-000001000000}"/>
  </hyperlinks>
  <pageMargins left="0.7" right="0.7" top="0.75" bottom="0.75" header="0.3" footer="0.3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52"/>
  <sheetViews>
    <sheetView zoomScale="39" zoomScaleNormal="110" workbookViewId="0"/>
  </sheetViews>
  <sheetFormatPr defaultRowHeight="14.4" x14ac:dyDescent="0.3"/>
  <cols>
    <col min="1" max="1" width="57" bestFit="1" customWidth="1"/>
  </cols>
  <sheetData>
    <row r="1" spans="1:39" x14ac:dyDescent="0.3"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1</v>
      </c>
      <c r="X1">
        <v>0</v>
      </c>
      <c r="Y1">
        <v>0</v>
      </c>
      <c r="Z1">
        <v>0</v>
      </c>
      <c r="AA1">
        <v>0</v>
      </c>
    </row>
    <row r="2" spans="1:39" x14ac:dyDescent="0.3">
      <c r="A2" t="s">
        <v>0</v>
      </c>
      <c r="B2" t="s">
        <v>503</v>
      </c>
      <c r="C2" t="s">
        <v>504</v>
      </c>
      <c r="D2" t="s">
        <v>505</v>
      </c>
      <c r="E2" t="s">
        <v>506</v>
      </c>
      <c r="F2" t="s">
        <v>507</v>
      </c>
      <c r="G2" t="s">
        <v>508</v>
      </c>
      <c r="H2" t="s">
        <v>509</v>
      </c>
      <c r="I2" t="s">
        <v>76</v>
      </c>
      <c r="J2" t="s">
        <v>510</v>
      </c>
      <c r="K2" t="s">
        <v>93</v>
      </c>
      <c r="L2" t="s">
        <v>95</v>
      </c>
      <c r="M2" t="s">
        <v>96</v>
      </c>
      <c r="N2" t="s">
        <v>84</v>
      </c>
      <c r="O2" t="s">
        <v>87</v>
      </c>
      <c r="P2" t="s">
        <v>511</v>
      </c>
      <c r="Q2" t="s">
        <v>512</v>
      </c>
      <c r="R2" t="s">
        <v>118</v>
      </c>
      <c r="S2" t="s">
        <v>128</v>
      </c>
      <c r="T2" t="s">
        <v>514</v>
      </c>
      <c r="U2" t="s">
        <v>151</v>
      </c>
      <c r="V2" t="s">
        <v>152</v>
      </c>
      <c r="W2" t="s">
        <v>515</v>
      </c>
      <c r="X2" t="s">
        <v>192</v>
      </c>
      <c r="Y2" t="s">
        <v>193</v>
      </c>
      <c r="Z2" t="s">
        <v>194</v>
      </c>
      <c r="AA2" t="s">
        <v>195</v>
      </c>
      <c r="AB2" t="s">
        <v>500</v>
      </c>
      <c r="AC2" t="s">
        <v>501</v>
      </c>
      <c r="AD2" t="s">
        <v>502</v>
      </c>
      <c r="AF2" t="s">
        <v>676</v>
      </c>
      <c r="AG2" t="s">
        <v>677</v>
      </c>
      <c r="AH2" t="s">
        <v>678</v>
      </c>
      <c r="AJ2" t="s">
        <v>701</v>
      </c>
      <c r="AK2" t="s">
        <v>702</v>
      </c>
      <c r="AL2" t="s">
        <v>703</v>
      </c>
      <c r="AM2" t="s">
        <v>759</v>
      </c>
    </row>
    <row r="3" spans="1:39" x14ac:dyDescent="0.3">
      <c r="A3" t="s">
        <v>206</v>
      </c>
      <c r="B3">
        <v>1.6</v>
      </c>
      <c r="C3">
        <v>3</v>
      </c>
      <c r="D3">
        <v>32</v>
      </c>
      <c r="E3">
        <v>5.8</v>
      </c>
      <c r="F3">
        <v>1123200</v>
      </c>
      <c r="G3">
        <v>60</v>
      </c>
      <c r="H3">
        <v>8</v>
      </c>
      <c r="I3">
        <v>2</v>
      </c>
      <c r="J3">
        <v>13</v>
      </c>
      <c r="K3">
        <v>5</v>
      </c>
      <c r="L3">
        <v>0</v>
      </c>
      <c r="M3">
        <v>0</v>
      </c>
      <c r="N3">
        <v>0</v>
      </c>
      <c r="O3">
        <v>0</v>
      </c>
      <c r="P3">
        <v>2073600</v>
      </c>
      <c r="Q3">
        <v>30</v>
      </c>
      <c r="R3">
        <v>1</v>
      </c>
      <c r="S3">
        <v>0</v>
      </c>
      <c r="T3">
        <v>3000</v>
      </c>
      <c r="U3">
        <v>0</v>
      </c>
      <c r="V3">
        <v>0</v>
      </c>
      <c r="W3">
        <v>141</v>
      </c>
      <c r="X3">
        <v>0</v>
      </c>
      <c r="Y3">
        <v>0</v>
      </c>
      <c r="Z3">
        <v>0</v>
      </c>
      <c r="AA3">
        <v>0</v>
      </c>
      <c r="AB3">
        <v>45000</v>
      </c>
      <c r="AC3">
        <v>73731</v>
      </c>
      <c r="AD3">
        <v>59365.5</v>
      </c>
      <c r="AF3">
        <f>RANK('coco y0'!AO223,'coco y0'!AO223:AO272,1)</f>
        <v>1</v>
      </c>
      <c r="AG3">
        <f>RANK('coco y0'!AO223,'coco y0'!$AO$223:$AO$272,1)</f>
        <v>1</v>
      </c>
      <c r="AH3">
        <f>AVERAGE(AF3:AG3)</f>
        <v>1</v>
      </c>
      <c r="AJ3">
        <v>-29634.2</v>
      </c>
      <c r="AK3" s="128">
        <v>-27089.3</v>
      </c>
      <c r="AL3">
        <v>50246.600000000006</v>
      </c>
      <c r="AM3">
        <v>52522.7</v>
      </c>
    </row>
    <row r="4" spans="1:39" x14ac:dyDescent="0.3">
      <c r="A4" t="s">
        <v>212</v>
      </c>
      <c r="B4">
        <v>1.6</v>
      </c>
      <c r="C4">
        <v>3</v>
      </c>
      <c r="D4">
        <v>32</v>
      </c>
      <c r="E4">
        <v>5.8</v>
      </c>
      <c r="F4">
        <v>1123200</v>
      </c>
      <c r="G4">
        <v>60</v>
      </c>
      <c r="H4">
        <v>8</v>
      </c>
      <c r="I4">
        <v>2</v>
      </c>
      <c r="J4">
        <v>13</v>
      </c>
      <c r="K4">
        <v>5</v>
      </c>
      <c r="L4">
        <v>0</v>
      </c>
      <c r="M4">
        <v>0</v>
      </c>
      <c r="N4">
        <v>0</v>
      </c>
      <c r="O4">
        <v>0</v>
      </c>
      <c r="P4">
        <v>2073600</v>
      </c>
      <c r="Q4">
        <v>30</v>
      </c>
      <c r="R4">
        <v>1</v>
      </c>
      <c r="S4">
        <v>0</v>
      </c>
      <c r="T4">
        <v>3000</v>
      </c>
      <c r="U4">
        <v>0</v>
      </c>
      <c r="V4">
        <v>0</v>
      </c>
      <c r="W4">
        <v>141</v>
      </c>
      <c r="X4">
        <v>0</v>
      </c>
      <c r="Y4">
        <v>0</v>
      </c>
      <c r="Z4">
        <v>0</v>
      </c>
      <c r="AA4">
        <v>0</v>
      </c>
      <c r="AF4">
        <f>RANK('coco std'!AE274,'coco std'!$AE$273:$AE$322,1)</f>
        <v>33</v>
      </c>
      <c r="AG4">
        <f>RANK('coco y0'!AO224,'coco y0'!$AO$223:$AO$272,1)</f>
        <v>1</v>
      </c>
      <c r="AH4">
        <f t="shared" ref="AH4:AH52" si="0">AVERAGE(AF4:AG4)</f>
        <v>17</v>
      </c>
      <c r="AJ4">
        <v>29730.799999999999</v>
      </c>
      <c r="AK4">
        <v>32275.7</v>
      </c>
      <c r="AL4">
        <v>109611.6</v>
      </c>
      <c r="AM4">
        <v>111887.7</v>
      </c>
    </row>
    <row r="5" spans="1:39" x14ac:dyDescent="0.3">
      <c r="A5" t="s">
        <v>213</v>
      </c>
      <c r="B5">
        <v>1.8</v>
      </c>
      <c r="C5">
        <v>3</v>
      </c>
      <c r="D5">
        <v>32</v>
      </c>
      <c r="E5">
        <v>6.5</v>
      </c>
      <c r="F5">
        <v>1123200</v>
      </c>
      <c r="G5">
        <v>60</v>
      </c>
      <c r="H5">
        <v>8</v>
      </c>
      <c r="I5">
        <v>3</v>
      </c>
      <c r="J5">
        <v>13</v>
      </c>
      <c r="K5">
        <v>8</v>
      </c>
      <c r="L5">
        <v>5</v>
      </c>
      <c r="M5">
        <v>0</v>
      </c>
      <c r="N5">
        <v>0</v>
      </c>
      <c r="O5">
        <v>0</v>
      </c>
      <c r="P5">
        <v>2073600</v>
      </c>
      <c r="Q5">
        <v>30</v>
      </c>
      <c r="R5">
        <v>1</v>
      </c>
      <c r="S5">
        <v>0</v>
      </c>
      <c r="T5">
        <v>4000</v>
      </c>
      <c r="U5">
        <v>0</v>
      </c>
      <c r="V5">
        <v>0</v>
      </c>
      <c r="W5">
        <v>183</v>
      </c>
      <c r="X5">
        <v>0</v>
      </c>
      <c r="Y5">
        <v>0</v>
      </c>
      <c r="Z5">
        <v>0</v>
      </c>
      <c r="AA5">
        <v>0</v>
      </c>
      <c r="AB5">
        <v>51880</v>
      </c>
      <c r="AC5">
        <v>88796</v>
      </c>
      <c r="AD5">
        <v>70338</v>
      </c>
      <c r="AF5">
        <f>RANK('coco std'!AE275,'coco std'!$AE$273:$AE$322,1)</f>
        <v>50</v>
      </c>
      <c r="AG5">
        <f>RANK('coco y0'!AO225,'coco y0'!$AO$223:$AO$272,1)</f>
        <v>1</v>
      </c>
      <c r="AH5">
        <f t="shared" si="0"/>
        <v>25.5</v>
      </c>
      <c r="AJ5">
        <v>-8370.3000000000029</v>
      </c>
      <c r="AK5" s="128">
        <v>-38062.300000000003</v>
      </c>
      <c r="AL5">
        <v>39273.600000000006</v>
      </c>
      <c r="AM5">
        <v>41549.699999999997</v>
      </c>
    </row>
    <row r="6" spans="1:39" x14ac:dyDescent="0.3">
      <c r="A6" t="s">
        <v>215</v>
      </c>
      <c r="B6">
        <v>2.2999999999999998</v>
      </c>
      <c r="C6">
        <v>4</v>
      </c>
      <c r="D6">
        <v>64</v>
      </c>
      <c r="E6">
        <v>6.5</v>
      </c>
      <c r="F6">
        <v>1123200</v>
      </c>
      <c r="G6">
        <v>60</v>
      </c>
      <c r="H6">
        <v>8</v>
      </c>
      <c r="I6">
        <v>4</v>
      </c>
      <c r="J6">
        <v>48</v>
      </c>
      <c r="K6">
        <v>5</v>
      </c>
      <c r="L6">
        <v>2</v>
      </c>
      <c r="M6">
        <v>2</v>
      </c>
      <c r="N6">
        <v>0</v>
      </c>
      <c r="O6">
        <v>0</v>
      </c>
      <c r="P6">
        <v>2073600</v>
      </c>
      <c r="Q6">
        <v>30</v>
      </c>
      <c r="R6">
        <v>1</v>
      </c>
      <c r="S6">
        <v>0</v>
      </c>
      <c r="T6">
        <v>5000</v>
      </c>
      <c r="U6">
        <v>0</v>
      </c>
      <c r="V6">
        <v>0</v>
      </c>
      <c r="W6">
        <v>205</v>
      </c>
      <c r="X6">
        <v>0</v>
      </c>
      <c r="Y6">
        <v>0</v>
      </c>
      <c r="Z6">
        <v>0</v>
      </c>
      <c r="AA6">
        <v>0</v>
      </c>
      <c r="AB6">
        <v>54000</v>
      </c>
      <c r="AC6">
        <v>83200</v>
      </c>
      <c r="AD6">
        <v>68600</v>
      </c>
      <c r="AF6">
        <f>RANK('coco std'!AE276,'coco std'!$AE$273:$AE$322,1)</f>
        <v>18</v>
      </c>
      <c r="AG6">
        <f>RANK('coco y0'!AO226,'coco y0'!$AO$223:$AO$272,1)</f>
        <v>1</v>
      </c>
      <c r="AH6">
        <f t="shared" si="0"/>
        <v>9.5</v>
      </c>
      <c r="AJ6">
        <v>111.69999999999709</v>
      </c>
      <c r="AK6">
        <v>-8838.3000000000029</v>
      </c>
      <c r="AL6">
        <v>41011.600000000006</v>
      </c>
      <c r="AM6">
        <v>43287.7</v>
      </c>
    </row>
    <row r="7" spans="1:39" x14ac:dyDescent="0.3">
      <c r="A7" t="s">
        <v>217</v>
      </c>
      <c r="B7">
        <v>2</v>
      </c>
      <c r="C7">
        <v>3</v>
      </c>
      <c r="D7">
        <v>32</v>
      </c>
      <c r="E7">
        <v>6.5</v>
      </c>
      <c r="F7">
        <v>1152000</v>
      </c>
      <c r="G7">
        <v>60</v>
      </c>
      <c r="H7">
        <v>13</v>
      </c>
      <c r="I7">
        <v>4</v>
      </c>
      <c r="J7">
        <v>48</v>
      </c>
      <c r="K7">
        <v>8</v>
      </c>
      <c r="L7">
        <v>2</v>
      </c>
      <c r="M7">
        <v>2</v>
      </c>
      <c r="N7">
        <v>0</v>
      </c>
      <c r="O7">
        <v>0</v>
      </c>
      <c r="P7">
        <v>2073600</v>
      </c>
      <c r="Q7">
        <v>30</v>
      </c>
      <c r="R7">
        <v>1</v>
      </c>
      <c r="S7">
        <v>0</v>
      </c>
      <c r="T7">
        <v>5000</v>
      </c>
      <c r="U7">
        <v>0</v>
      </c>
      <c r="V7">
        <v>0</v>
      </c>
      <c r="W7">
        <v>192</v>
      </c>
      <c r="X7">
        <v>0</v>
      </c>
      <c r="Y7">
        <v>0</v>
      </c>
      <c r="Z7">
        <v>0</v>
      </c>
      <c r="AA7">
        <v>0</v>
      </c>
      <c r="AB7">
        <v>55500</v>
      </c>
      <c r="AC7">
        <v>86400</v>
      </c>
      <c r="AD7">
        <v>70950</v>
      </c>
      <c r="AF7">
        <f>RANK('coco std'!AE277,'coco std'!$AE$273:$AE$322,1)</f>
        <v>42</v>
      </c>
      <c r="AG7">
        <f>RANK('coco y0'!AO227,'coco y0'!$AO$223:$AO$272,1)</f>
        <v>1</v>
      </c>
      <c r="AH7">
        <f t="shared" si="0"/>
        <v>21.5</v>
      </c>
      <c r="AJ7">
        <v>-5418.5</v>
      </c>
      <c r="AK7">
        <v>25847.699999999997</v>
      </c>
      <c r="AL7">
        <v>38661.600000000006</v>
      </c>
      <c r="AM7">
        <v>40937.699999999997</v>
      </c>
    </row>
    <row r="8" spans="1:39" x14ac:dyDescent="0.3">
      <c r="A8" t="s">
        <v>218</v>
      </c>
      <c r="B8">
        <v>2</v>
      </c>
      <c r="C8">
        <v>3</v>
      </c>
      <c r="D8">
        <v>32</v>
      </c>
      <c r="E8">
        <v>6.5</v>
      </c>
      <c r="F8">
        <v>1152000</v>
      </c>
      <c r="G8">
        <v>60</v>
      </c>
      <c r="H8">
        <v>13</v>
      </c>
      <c r="I8">
        <v>4</v>
      </c>
      <c r="J8">
        <v>48</v>
      </c>
      <c r="K8">
        <v>8</v>
      </c>
      <c r="L8">
        <v>2</v>
      </c>
      <c r="M8">
        <v>2</v>
      </c>
      <c r="N8">
        <v>0</v>
      </c>
      <c r="O8">
        <v>0</v>
      </c>
      <c r="P8">
        <v>2073600</v>
      </c>
      <c r="Q8">
        <v>30</v>
      </c>
      <c r="R8">
        <v>1</v>
      </c>
      <c r="S8">
        <v>0</v>
      </c>
      <c r="T8">
        <v>5000</v>
      </c>
      <c r="U8">
        <v>0</v>
      </c>
      <c r="V8">
        <v>0</v>
      </c>
      <c r="W8">
        <v>192</v>
      </c>
      <c r="X8">
        <v>0</v>
      </c>
      <c r="Y8">
        <v>0</v>
      </c>
      <c r="Z8">
        <v>0</v>
      </c>
      <c r="AA8">
        <v>0</v>
      </c>
      <c r="AB8">
        <v>59900</v>
      </c>
      <c r="AC8">
        <v>59900</v>
      </c>
      <c r="AD8">
        <v>59900</v>
      </c>
      <c r="AF8">
        <f>RANK('coco std'!AE278,'coco std'!$AE$273:$AE$322,1)</f>
        <v>5</v>
      </c>
      <c r="AG8">
        <f>RANK('coco y0'!AO228,'coco y0'!$AO$223:$AO$272,1)</f>
        <v>1</v>
      </c>
      <c r="AH8">
        <f t="shared" si="0"/>
        <v>3</v>
      </c>
      <c r="AJ8">
        <v>5631.5</v>
      </c>
      <c r="AK8">
        <v>36897.699999999997</v>
      </c>
      <c r="AL8">
        <v>49711.600000000006</v>
      </c>
      <c r="AM8">
        <v>51987.7</v>
      </c>
    </row>
    <row r="9" spans="1:39" x14ac:dyDescent="0.3">
      <c r="A9" t="s">
        <v>220</v>
      </c>
      <c r="B9">
        <v>2.2999999999999998</v>
      </c>
      <c r="C9">
        <v>4</v>
      </c>
      <c r="D9">
        <v>64</v>
      </c>
      <c r="E9">
        <v>6.4</v>
      </c>
      <c r="F9">
        <v>2527200</v>
      </c>
      <c r="G9">
        <v>60</v>
      </c>
      <c r="H9">
        <v>20</v>
      </c>
      <c r="I9">
        <v>3</v>
      </c>
      <c r="J9">
        <v>48</v>
      </c>
      <c r="K9">
        <v>8</v>
      </c>
      <c r="L9">
        <v>5</v>
      </c>
      <c r="M9">
        <v>0</v>
      </c>
      <c r="N9">
        <v>0</v>
      </c>
      <c r="O9">
        <v>0</v>
      </c>
      <c r="P9">
        <v>8294400</v>
      </c>
      <c r="Q9">
        <v>30</v>
      </c>
      <c r="R9">
        <v>1</v>
      </c>
      <c r="S9">
        <v>0</v>
      </c>
      <c r="T9">
        <v>6000</v>
      </c>
      <c r="U9">
        <v>0</v>
      </c>
      <c r="V9">
        <v>0</v>
      </c>
      <c r="W9">
        <v>188</v>
      </c>
      <c r="X9">
        <v>0</v>
      </c>
      <c r="Y9">
        <v>0</v>
      </c>
      <c r="Z9">
        <v>0</v>
      </c>
      <c r="AA9">
        <v>0</v>
      </c>
      <c r="AB9">
        <v>70000</v>
      </c>
      <c r="AC9">
        <v>103600</v>
      </c>
      <c r="AD9">
        <v>86800</v>
      </c>
      <c r="AF9">
        <f>RANK('coco std'!AE279,'coco std'!$AE$273:$AE$322,1)</f>
        <v>3</v>
      </c>
      <c r="AG9">
        <f>RANK('coco y0'!AO229,'coco y0'!$AO$223:$AO$272,1)</f>
        <v>1</v>
      </c>
      <c r="AH9">
        <f t="shared" si="0"/>
        <v>2</v>
      </c>
      <c r="AJ9">
        <v>11588.899999999994</v>
      </c>
      <c r="AK9">
        <v>3547.3999999999942</v>
      </c>
      <c r="AL9">
        <v>22811.600000000006</v>
      </c>
      <c r="AM9">
        <v>25087.699999999997</v>
      </c>
    </row>
    <row r="10" spans="1:39" x14ac:dyDescent="0.3">
      <c r="A10" t="s">
        <v>221</v>
      </c>
      <c r="B10">
        <v>2</v>
      </c>
      <c r="C10">
        <v>4</v>
      </c>
      <c r="D10">
        <v>128</v>
      </c>
      <c r="E10">
        <v>6.5</v>
      </c>
      <c r="F10">
        <v>1152000</v>
      </c>
      <c r="G10">
        <v>60</v>
      </c>
      <c r="H10">
        <v>13</v>
      </c>
      <c r="I10">
        <v>4</v>
      </c>
      <c r="J10">
        <v>48</v>
      </c>
      <c r="K10">
        <v>8</v>
      </c>
      <c r="L10">
        <v>2</v>
      </c>
      <c r="M10">
        <v>2</v>
      </c>
      <c r="N10">
        <v>0</v>
      </c>
      <c r="O10">
        <v>0</v>
      </c>
      <c r="P10">
        <v>2073600</v>
      </c>
      <c r="Q10">
        <v>30</v>
      </c>
      <c r="R10">
        <v>1</v>
      </c>
      <c r="S10">
        <v>0</v>
      </c>
      <c r="T10">
        <v>5000</v>
      </c>
      <c r="U10">
        <v>0</v>
      </c>
      <c r="V10">
        <v>0</v>
      </c>
      <c r="W10">
        <v>192</v>
      </c>
      <c r="X10">
        <v>0</v>
      </c>
      <c r="Y10">
        <v>0</v>
      </c>
      <c r="Z10">
        <v>0</v>
      </c>
      <c r="AA10">
        <v>0</v>
      </c>
      <c r="AB10">
        <v>69880</v>
      </c>
      <c r="AC10">
        <v>119229</v>
      </c>
      <c r="AD10">
        <v>94554.5</v>
      </c>
      <c r="AF10">
        <f>RANK('coco std'!AE280,'coco std'!$AE$273:$AE$322,1)</f>
        <v>18</v>
      </c>
      <c r="AG10">
        <f>RANK('coco y0'!AO230,'coco y0'!$AO$223:$AO$272,1)</f>
        <v>1</v>
      </c>
      <c r="AH10">
        <f t="shared" si="0"/>
        <v>9.5</v>
      </c>
      <c r="AJ10">
        <v>153.89999999999418</v>
      </c>
      <c r="AK10">
        <v>2243.6999999999971</v>
      </c>
      <c r="AL10">
        <v>15057.600000000006</v>
      </c>
      <c r="AM10">
        <v>17333.699999999997</v>
      </c>
    </row>
    <row r="11" spans="1:39" x14ac:dyDescent="0.3">
      <c r="A11" t="s">
        <v>222</v>
      </c>
      <c r="B11">
        <v>2</v>
      </c>
      <c r="C11">
        <v>3</v>
      </c>
      <c r="D11">
        <v>128</v>
      </c>
      <c r="E11">
        <v>6.5</v>
      </c>
      <c r="F11">
        <v>1152000</v>
      </c>
      <c r="G11">
        <v>60</v>
      </c>
      <c r="H11">
        <v>13</v>
      </c>
      <c r="I11">
        <v>4</v>
      </c>
      <c r="J11">
        <v>48</v>
      </c>
      <c r="K11">
        <v>8</v>
      </c>
      <c r="L11">
        <v>2</v>
      </c>
      <c r="M11">
        <v>2</v>
      </c>
      <c r="N11">
        <v>0</v>
      </c>
      <c r="O11">
        <v>0</v>
      </c>
      <c r="P11">
        <v>2073600</v>
      </c>
      <c r="Q11">
        <v>30</v>
      </c>
      <c r="R11">
        <v>1</v>
      </c>
      <c r="S11">
        <v>0</v>
      </c>
      <c r="T11">
        <v>5000</v>
      </c>
      <c r="U11">
        <v>0</v>
      </c>
      <c r="V11">
        <v>0</v>
      </c>
      <c r="W11">
        <v>192</v>
      </c>
      <c r="X11">
        <v>0</v>
      </c>
      <c r="Y11">
        <v>0</v>
      </c>
      <c r="Z11">
        <v>0</v>
      </c>
      <c r="AA11">
        <v>0</v>
      </c>
      <c r="AB11">
        <v>69990</v>
      </c>
      <c r="AC11">
        <v>88999</v>
      </c>
      <c r="AD11">
        <v>79494.5</v>
      </c>
      <c r="AF11">
        <f>RANK('coco std'!AE281,'coco std'!$AE$273:$AE$322,1)</f>
        <v>9</v>
      </c>
      <c r="AG11">
        <f>RANK('coco y0'!AO231,'coco y0'!$AO$223:$AO$272,1)</f>
        <v>1</v>
      </c>
      <c r="AH11">
        <f t="shared" si="0"/>
        <v>5</v>
      </c>
      <c r="AJ11">
        <v>3355.1999999999971</v>
      </c>
      <c r="AK11">
        <v>17303.699999999997</v>
      </c>
      <c r="AL11">
        <v>30117.600000000006</v>
      </c>
      <c r="AM11">
        <v>32393.699999999997</v>
      </c>
    </row>
    <row r="12" spans="1:39" x14ac:dyDescent="0.3">
      <c r="A12" t="s">
        <v>223</v>
      </c>
      <c r="B12">
        <v>2</v>
      </c>
      <c r="C12">
        <v>4</v>
      </c>
      <c r="D12">
        <v>64</v>
      </c>
      <c r="E12">
        <v>6.4</v>
      </c>
      <c r="F12">
        <v>2592000</v>
      </c>
      <c r="G12">
        <v>60</v>
      </c>
      <c r="H12">
        <v>20</v>
      </c>
      <c r="I12">
        <v>4</v>
      </c>
      <c r="J12">
        <v>48</v>
      </c>
      <c r="K12">
        <v>8</v>
      </c>
      <c r="L12">
        <v>5</v>
      </c>
      <c r="M12">
        <v>5</v>
      </c>
      <c r="N12">
        <v>0</v>
      </c>
      <c r="O12">
        <v>0</v>
      </c>
      <c r="P12">
        <v>2073600</v>
      </c>
      <c r="Q12">
        <v>30</v>
      </c>
      <c r="R12">
        <v>1</v>
      </c>
      <c r="S12">
        <v>0</v>
      </c>
      <c r="T12">
        <v>5000</v>
      </c>
      <c r="U12">
        <v>0</v>
      </c>
      <c r="V12">
        <v>0</v>
      </c>
      <c r="W12">
        <v>185</v>
      </c>
      <c r="X12">
        <v>0</v>
      </c>
      <c r="Y12">
        <v>0</v>
      </c>
      <c r="Z12">
        <v>0</v>
      </c>
      <c r="AA12">
        <v>0</v>
      </c>
      <c r="AB12">
        <v>66800</v>
      </c>
      <c r="AC12">
        <v>106800</v>
      </c>
      <c r="AD12">
        <v>86800</v>
      </c>
      <c r="AF12">
        <f>RANK('coco std'!AE282,'coco std'!$AE$273:$AE$322,1)</f>
        <v>18</v>
      </c>
      <c r="AG12">
        <f>RANK('coco y0'!AO232,'coco y0'!$AO$223:$AO$272,1)</f>
        <v>1</v>
      </c>
      <c r="AH12">
        <f t="shared" si="0"/>
        <v>9.5</v>
      </c>
      <c r="AJ12">
        <v>141.30000000000291</v>
      </c>
      <c r="AK12">
        <v>99787.1</v>
      </c>
      <c r="AL12">
        <v>22811.600000000006</v>
      </c>
      <c r="AM12">
        <v>25087.699999999997</v>
      </c>
    </row>
    <row r="13" spans="1:39" x14ac:dyDescent="0.3">
      <c r="A13" t="s">
        <v>224</v>
      </c>
      <c r="B13">
        <v>2</v>
      </c>
      <c r="C13">
        <v>4</v>
      </c>
      <c r="D13">
        <v>64</v>
      </c>
      <c r="E13">
        <v>6.1</v>
      </c>
      <c r="F13">
        <v>2592000</v>
      </c>
      <c r="G13">
        <v>60</v>
      </c>
      <c r="H13">
        <v>25</v>
      </c>
      <c r="I13">
        <v>3</v>
      </c>
      <c r="J13">
        <v>48</v>
      </c>
      <c r="K13">
        <v>8</v>
      </c>
      <c r="L13">
        <v>5</v>
      </c>
      <c r="M13">
        <v>0</v>
      </c>
      <c r="N13">
        <v>0</v>
      </c>
      <c r="O13">
        <v>0</v>
      </c>
      <c r="P13">
        <v>2073600</v>
      </c>
      <c r="Q13">
        <v>30</v>
      </c>
      <c r="R13">
        <v>1</v>
      </c>
      <c r="S13">
        <v>0</v>
      </c>
      <c r="T13">
        <v>3500</v>
      </c>
      <c r="U13">
        <v>0</v>
      </c>
      <c r="V13">
        <v>0</v>
      </c>
      <c r="W13">
        <v>152</v>
      </c>
      <c r="X13">
        <v>0</v>
      </c>
      <c r="Y13">
        <v>0</v>
      </c>
      <c r="Z13">
        <v>0</v>
      </c>
      <c r="AA13">
        <v>0</v>
      </c>
      <c r="AB13">
        <v>68000</v>
      </c>
      <c r="AC13">
        <v>104999</v>
      </c>
      <c r="AD13">
        <v>86499.5</v>
      </c>
      <c r="AF13">
        <f>RANK('coco std'!AE283,'coco std'!$AE$273:$AE$322,1)</f>
        <v>18</v>
      </c>
      <c r="AG13">
        <f>RANK('coco y0'!AO233,'coco y0'!$AO$223:$AO$272,1)</f>
        <v>1</v>
      </c>
      <c r="AH13">
        <f t="shared" si="0"/>
        <v>9.5</v>
      </c>
      <c r="AJ13">
        <v>140.80000000000291</v>
      </c>
      <c r="AK13">
        <v>72602</v>
      </c>
      <c r="AL13">
        <v>23112.600000000006</v>
      </c>
      <c r="AM13">
        <v>25388.699999999997</v>
      </c>
    </row>
    <row r="14" spans="1:39" x14ac:dyDescent="0.3">
      <c r="A14" t="s">
        <v>226</v>
      </c>
      <c r="B14">
        <v>2</v>
      </c>
      <c r="C14">
        <v>4</v>
      </c>
      <c r="D14">
        <v>128</v>
      </c>
      <c r="E14">
        <v>6.4</v>
      </c>
      <c r="F14">
        <v>2592000</v>
      </c>
      <c r="G14">
        <v>60</v>
      </c>
      <c r="H14">
        <v>20</v>
      </c>
      <c r="I14">
        <v>4</v>
      </c>
      <c r="J14">
        <v>48</v>
      </c>
      <c r="K14">
        <v>8</v>
      </c>
      <c r="L14">
        <v>5</v>
      </c>
      <c r="M14">
        <v>0</v>
      </c>
      <c r="N14">
        <v>0</v>
      </c>
      <c r="O14">
        <v>0</v>
      </c>
      <c r="P14">
        <v>2073600</v>
      </c>
      <c r="Q14">
        <v>30</v>
      </c>
      <c r="R14">
        <v>1</v>
      </c>
      <c r="S14">
        <v>0</v>
      </c>
      <c r="T14">
        <v>5000</v>
      </c>
      <c r="U14">
        <v>0</v>
      </c>
      <c r="V14">
        <v>0</v>
      </c>
      <c r="W14">
        <v>185</v>
      </c>
      <c r="X14">
        <v>0</v>
      </c>
      <c r="Y14">
        <v>0</v>
      </c>
      <c r="Z14">
        <v>0</v>
      </c>
      <c r="AA14">
        <v>0</v>
      </c>
      <c r="AB14">
        <v>67800</v>
      </c>
      <c r="AC14">
        <v>108300</v>
      </c>
      <c r="AD14">
        <v>88050</v>
      </c>
      <c r="AF14">
        <f>RANK('coco std'!AE284,'coco std'!$AE$273:$AE$322,1)</f>
        <v>6</v>
      </c>
      <c r="AG14">
        <f>RANK('coco y0'!AO234,'coco y0'!$AO$223:$AO$272,1)</f>
        <v>1</v>
      </c>
      <c r="AH14">
        <f t="shared" si="0"/>
        <v>3.5</v>
      </c>
      <c r="AJ14">
        <v>7022</v>
      </c>
      <c r="AK14">
        <v>98537.1</v>
      </c>
      <c r="AL14">
        <v>21561.600000000006</v>
      </c>
      <c r="AM14">
        <v>23837.699999999997</v>
      </c>
    </row>
    <row r="15" spans="1:39" x14ac:dyDescent="0.3">
      <c r="A15" t="s">
        <v>228</v>
      </c>
      <c r="B15">
        <v>2.2999999999999998</v>
      </c>
      <c r="C15">
        <v>4</v>
      </c>
      <c r="D15">
        <v>128</v>
      </c>
      <c r="E15">
        <v>6.5</v>
      </c>
      <c r="F15">
        <v>2592000</v>
      </c>
      <c r="G15">
        <v>60</v>
      </c>
      <c r="H15">
        <v>32</v>
      </c>
      <c r="I15">
        <v>4</v>
      </c>
      <c r="J15">
        <v>48</v>
      </c>
      <c r="K15">
        <v>12</v>
      </c>
      <c r="L15">
        <v>5</v>
      </c>
      <c r="M15">
        <v>5</v>
      </c>
      <c r="N15">
        <v>0</v>
      </c>
      <c r="O15">
        <v>0</v>
      </c>
      <c r="P15">
        <v>8294400</v>
      </c>
      <c r="Q15">
        <v>30</v>
      </c>
      <c r="R15">
        <v>1</v>
      </c>
      <c r="S15">
        <v>0</v>
      </c>
      <c r="T15">
        <v>4000</v>
      </c>
      <c r="U15">
        <v>0</v>
      </c>
      <c r="V15">
        <v>0</v>
      </c>
      <c r="W15">
        <v>172</v>
      </c>
      <c r="X15">
        <v>0</v>
      </c>
      <c r="Y15">
        <v>0</v>
      </c>
      <c r="Z15">
        <v>0</v>
      </c>
      <c r="AA15">
        <v>0</v>
      </c>
      <c r="AB15">
        <v>82000</v>
      </c>
      <c r="AC15">
        <v>150590</v>
      </c>
      <c r="AD15">
        <v>116295</v>
      </c>
      <c r="AF15">
        <f>RANK('coco std'!AE285,'coco std'!$AE$273:$AE$322,1)</f>
        <v>17</v>
      </c>
      <c r="AG15">
        <f>RANK('coco y0'!AO235,'coco y0'!$AO$223:$AO$272,1)</f>
        <v>1</v>
      </c>
      <c r="AH15">
        <f t="shared" si="0"/>
        <v>9</v>
      </c>
      <c r="AJ15">
        <v>441.80000000000291</v>
      </c>
      <c r="AK15">
        <v>70292.100000000006</v>
      </c>
      <c r="AL15">
        <v>-6683.3999999999942</v>
      </c>
      <c r="AM15">
        <v>-4407.3000000000029</v>
      </c>
    </row>
    <row r="16" spans="1:39" x14ac:dyDescent="0.3">
      <c r="A16" t="s">
        <v>229</v>
      </c>
      <c r="B16">
        <v>2.2999999999999998</v>
      </c>
      <c r="C16">
        <v>4</v>
      </c>
      <c r="D16">
        <v>128</v>
      </c>
      <c r="E16">
        <v>6.4</v>
      </c>
      <c r="F16">
        <v>2527200</v>
      </c>
      <c r="G16">
        <v>60</v>
      </c>
      <c r="H16">
        <v>25</v>
      </c>
      <c r="I16">
        <v>3</v>
      </c>
      <c r="J16">
        <v>25</v>
      </c>
      <c r="K16">
        <v>8</v>
      </c>
      <c r="L16">
        <v>5</v>
      </c>
      <c r="M16">
        <v>0</v>
      </c>
      <c r="N16">
        <v>0</v>
      </c>
      <c r="O16">
        <v>0</v>
      </c>
      <c r="P16">
        <v>2073600</v>
      </c>
      <c r="Q16">
        <v>30</v>
      </c>
      <c r="R16">
        <v>1</v>
      </c>
      <c r="S16">
        <v>0</v>
      </c>
      <c r="T16">
        <v>4000</v>
      </c>
      <c r="U16">
        <v>0</v>
      </c>
      <c r="V16">
        <v>0</v>
      </c>
      <c r="W16">
        <v>166</v>
      </c>
      <c r="X16">
        <v>0</v>
      </c>
      <c r="Y16">
        <v>0</v>
      </c>
      <c r="Z16">
        <v>0</v>
      </c>
      <c r="AA16">
        <v>0</v>
      </c>
      <c r="AB16">
        <v>88900</v>
      </c>
      <c r="AC16">
        <v>137630</v>
      </c>
      <c r="AD16">
        <v>113265</v>
      </c>
      <c r="AF16">
        <f>RANK('coco std'!AE286,'coco std'!$AE$273:$AE$322,1)</f>
        <v>4</v>
      </c>
      <c r="AG16">
        <f>RANK('coco y0'!AO236,'coco y0'!$AO$223:$AO$272,1)</f>
        <v>1</v>
      </c>
      <c r="AH16">
        <f t="shared" si="0"/>
        <v>2.5</v>
      </c>
      <c r="AJ16">
        <v>13725.899999999994</v>
      </c>
      <c r="AK16">
        <v>-22917.600000000006</v>
      </c>
      <c r="AL16">
        <v>-3653.3999999999942</v>
      </c>
      <c r="AM16">
        <v>-1377.3000000000029</v>
      </c>
    </row>
    <row r="17" spans="1:39" x14ac:dyDescent="0.3">
      <c r="A17" t="s">
        <v>230</v>
      </c>
      <c r="B17">
        <v>2.2000000000000002</v>
      </c>
      <c r="C17">
        <v>4</v>
      </c>
      <c r="D17">
        <v>128</v>
      </c>
      <c r="E17">
        <v>6.6</v>
      </c>
      <c r="F17">
        <v>1152000</v>
      </c>
      <c r="G17">
        <v>60</v>
      </c>
      <c r="H17">
        <v>20</v>
      </c>
      <c r="I17">
        <v>4</v>
      </c>
      <c r="J17">
        <v>48</v>
      </c>
      <c r="K17">
        <v>8</v>
      </c>
      <c r="L17">
        <v>5</v>
      </c>
      <c r="M17">
        <v>5</v>
      </c>
      <c r="N17">
        <v>0</v>
      </c>
      <c r="O17">
        <v>0</v>
      </c>
      <c r="P17">
        <v>8294400</v>
      </c>
      <c r="Q17">
        <v>30</v>
      </c>
      <c r="R17">
        <v>1</v>
      </c>
      <c r="S17">
        <v>1</v>
      </c>
      <c r="T17">
        <v>5000</v>
      </c>
      <c r="U17">
        <v>0</v>
      </c>
      <c r="V17">
        <v>0</v>
      </c>
      <c r="W17">
        <v>193</v>
      </c>
      <c r="X17">
        <v>0</v>
      </c>
      <c r="Y17">
        <v>0</v>
      </c>
      <c r="Z17">
        <v>0</v>
      </c>
      <c r="AA17">
        <v>0</v>
      </c>
      <c r="AB17">
        <v>94000</v>
      </c>
      <c r="AC17">
        <v>128790</v>
      </c>
      <c r="AD17">
        <v>111395</v>
      </c>
      <c r="AF17">
        <f>RANK('coco std'!AE287,'coco std'!$AE$273:$AE$322,1)</f>
        <v>1</v>
      </c>
      <c r="AG17">
        <f>RANK('coco y0'!AO237,'coco y0'!$AO$223:$AO$272,1)</f>
        <v>1</v>
      </c>
      <c r="AH17">
        <f t="shared" si="0"/>
        <v>1</v>
      </c>
      <c r="AJ17">
        <v>20041.100000000006</v>
      </c>
      <c r="AK17">
        <v>-14597.300000000003</v>
      </c>
      <c r="AL17">
        <v>-1783.3999999999942</v>
      </c>
      <c r="AM17">
        <v>492.69999999999709</v>
      </c>
    </row>
    <row r="18" spans="1:39" x14ac:dyDescent="0.3">
      <c r="A18" t="s">
        <v>231</v>
      </c>
      <c r="B18">
        <v>2.2999999999999998</v>
      </c>
      <c r="C18">
        <v>6</v>
      </c>
      <c r="D18">
        <v>128</v>
      </c>
      <c r="E18">
        <v>6.5</v>
      </c>
      <c r="F18">
        <v>2592000</v>
      </c>
      <c r="G18">
        <v>60</v>
      </c>
      <c r="H18">
        <v>32</v>
      </c>
      <c r="I18">
        <v>4</v>
      </c>
      <c r="J18">
        <v>48</v>
      </c>
      <c r="K18">
        <v>12</v>
      </c>
      <c r="L18">
        <v>5</v>
      </c>
      <c r="M18">
        <v>5</v>
      </c>
      <c r="N18">
        <v>0</v>
      </c>
      <c r="O18">
        <v>0</v>
      </c>
      <c r="P18">
        <v>8294400</v>
      </c>
      <c r="Q18">
        <v>30</v>
      </c>
      <c r="R18">
        <v>1</v>
      </c>
      <c r="S18">
        <v>0</v>
      </c>
      <c r="T18">
        <v>4000</v>
      </c>
      <c r="U18">
        <v>0</v>
      </c>
      <c r="V18">
        <v>0</v>
      </c>
      <c r="W18">
        <v>172</v>
      </c>
      <c r="X18">
        <v>0</v>
      </c>
      <c r="Y18">
        <v>0</v>
      </c>
      <c r="Z18">
        <v>0</v>
      </c>
      <c r="AA18">
        <v>0</v>
      </c>
      <c r="AB18">
        <v>97000</v>
      </c>
      <c r="AC18">
        <v>136600</v>
      </c>
      <c r="AD18">
        <v>116800</v>
      </c>
      <c r="AF18">
        <f>RANK('coco std'!AE288,'coco std'!$AE$273:$AE$322,1)</f>
        <v>18</v>
      </c>
      <c r="AG18">
        <f>RANK('coco y0'!AO238,'coco y0'!$AO$223:$AO$272,1)</f>
        <v>1</v>
      </c>
      <c r="AH18">
        <f t="shared" si="0"/>
        <v>9.5</v>
      </c>
      <c r="AJ18">
        <v>189.69999999999709</v>
      </c>
      <c r="AK18">
        <v>69787.100000000006</v>
      </c>
      <c r="AL18">
        <v>-7188.3999999999942</v>
      </c>
      <c r="AM18">
        <v>-4912.3000000000029</v>
      </c>
    </row>
    <row r="19" spans="1:39" x14ac:dyDescent="0.3">
      <c r="A19" t="s">
        <v>232</v>
      </c>
      <c r="B19">
        <v>2.2999999999999998</v>
      </c>
      <c r="C19">
        <v>6</v>
      </c>
      <c r="D19">
        <v>64</v>
      </c>
      <c r="E19">
        <v>6.4</v>
      </c>
      <c r="F19">
        <v>2527200</v>
      </c>
      <c r="G19">
        <v>60</v>
      </c>
      <c r="H19">
        <v>32</v>
      </c>
      <c r="I19">
        <v>4</v>
      </c>
      <c r="J19">
        <v>64</v>
      </c>
      <c r="K19">
        <v>8</v>
      </c>
      <c r="L19">
        <v>5</v>
      </c>
      <c r="M19">
        <v>5</v>
      </c>
      <c r="N19">
        <v>0</v>
      </c>
      <c r="O19">
        <v>0</v>
      </c>
      <c r="P19">
        <v>8294400</v>
      </c>
      <c r="Q19">
        <v>30</v>
      </c>
      <c r="R19">
        <v>1</v>
      </c>
      <c r="S19">
        <v>0</v>
      </c>
      <c r="T19">
        <v>6000</v>
      </c>
      <c r="U19">
        <v>0</v>
      </c>
      <c r="V19">
        <v>0</v>
      </c>
      <c r="W19">
        <v>191</v>
      </c>
      <c r="X19">
        <v>0</v>
      </c>
      <c r="Y19">
        <v>0</v>
      </c>
      <c r="Z19">
        <v>0</v>
      </c>
      <c r="AA19">
        <v>0</v>
      </c>
      <c r="AB19">
        <v>93300</v>
      </c>
      <c r="AC19">
        <v>138200</v>
      </c>
      <c r="AD19">
        <v>115750</v>
      </c>
      <c r="AF19">
        <f>RANK('coco std'!AE289,'coco std'!$AE$273:$AE$322,1)</f>
        <v>38</v>
      </c>
      <c r="AG19">
        <f>RANK('coco y0'!AO239,'coco y0'!$AO$223:$AO$272,1)</f>
        <v>1</v>
      </c>
      <c r="AH19">
        <f t="shared" si="0"/>
        <v>19.5</v>
      </c>
      <c r="AJ19">
        <v>-4092</v>
      </c>
      <c r="AK19">
        <v>2083.3999999999942</v>
      </c>
      <c r="AL19">
        <v>-6138.3999999999942</v>
      </c>
      <c r="AM19">
        <v>-3862.3000000000029</v>
      </c>
    </row>
    <row r="20" spans="1:39" x14ac:dyDescent="0.3">
      <c r="A20" t="s">
        <v>233</v>
      </c>
      <c r="B20">
        <v>2</v>
      </c>
      <c r="C20">
        <v>4</v>
      </c>
      <c r="D20">
        <v>64</v>
      </c>
      <c r="E20">
        <v>6.5</v>
      </c>
      <c r="F20">
        <v>1152000</v>
      </c>
      <c r="G20">
        <v>60</v>
      </c>
      <c r="H20">
        <v>13</v>
      </c>
      <c r="I20">
        <v>4</v>
      </c>
      <c r="J20">
        <v>48</v>
      </c>
      <c r="K20">
        <v>8</v>
      </c>
      <c r="L20">
        <v>5</v>
      </c>
      <c r="M20">
        <v>2</v>
      </c>
      <c r="N20">
        <v>0</v>
      </c>
      <c r="O20">
        <v>0</v>
      </c>
      <c r="P20">
        <v>8294400</v>
      </c>
      <c r="Q20">
        <v>30</v>
      </c>
      <c r="R20">
        <v>1</v>
      </c>
      <c r="S20">
        <v>1</v>
      </c>
      <c r="T20">
        <v>5000</v>
      </c>
      <c r="U20">
        <v>0</v>
      </c>
      <c r="V20">
        <v>0</v>
      </c>
      <c r="W20">
        <v>205</v>
      </c>
      <c r="X20">
        <v>0</v>
      </c>
      <c r="Y20">
        <v>0</v>
      </c>
      <c r="Z20">
        <v>0</v>
      </c>
      <c r="AA20">
        <v>0</v>
      </c>
      <c r="AB20">
        <v>101240</v>
      </c>
      <c r="AC20">
        <v>119980</v>
      </c>
      <c r="AD20">
        <v>110610</v>
      </c>
      <c r="AF20">
        <f>RANK('coco std'!AE290,'coco std'!$AE$273:$AE$322,1)</f>
        <v>12</v>
      </c>
      <c r="AG20">
        <f>RANK('coco y0'!AO240,'coco y0'!$AO$223:$AO$272,1)</f>
        <v>1</v>
      </c>
      <c r="AH20">
        <f t="shared" si="0"/>
        <v>6.5</v>
      </c>
      <c r="AJ20">
        <v>3785.8999999999942</v>
      </c>
      <c r="AK20">
        <v>-13812.300000000003</v>
      </c>
      <c r="AL20">
        <v>-998.39999999999418</v>
      </c>
      <c r="AM20">
        <v>1277.6999999999971</v>
      </c>
    </row>
    <row r="21" spans="1:39" x14ac:dyDescent="0.3">
      <c r="A21" t="s">
        <v>234</v>
      </c>
      <c r="B21">
        <v>2.2000000000000002</v>
      </c>
      <c r="C21">
        <v>6</v>
      </c>
      <c r="D21">
        <v>128</v>
      </c>
      <c r="E21">
        <v>6.7</v>
      </c>
      <c r="F21">
        <v>2592000</v>
      </c>
      <c r="G21">
        <v>60</v>
      </c>
      <c r="H21">
        <v>32</v>
      </c>
      <c r="I21">
        <v>4</v>
      </c>
      <c r="J21">
        <v>64</v>
      </c>
      <c r="K21">
        <v>12</v>
      </c>
      <c r="L21">
        <v>5</v>
      </c>
      <c r="M21">
        <v>5</v>
      </c>
      <c r="N21">
        <v>0</v>
      </c>
      <c r="O21">
        <v>0</v>
      </c>
      <c r="P21">
        <v>8294400</v>
      </c>
      <c r="Q21">
        <v>30</v>
      </c>
      <c r="R21">
        <v>1</v>
      </c>
      <c r="S21">
        <v>0</v>
      </c>
      <c r="T21">
        <v>4500</v>
      </c>
      <c r="U21">
        <v>0</v>
      </c>
      <c r="V21">
        <v>0</v>
      </c>
      <c r="W21">
        <v>179</v>
      </c>
      <c r="X21">
        <v>0</v>
      </c>
      <c r="Y21">
        <v>0</v>
      </c>
      <c r="Z21">
        <v>0</v>
      </c>
      <c r="AA21">
        <v>0</v>
      </c>
      <c r="AB21">
        <v>106990</v>
      </c>
      <c r="AC21">
        <v>187733</v>
      </c>
      <c r="AD21">
        <v>147361.5</v>
      </c>
      <c r="AF21">
        <f>RANK('coco std'!AE291,'coco std'!$AE$273:$AE$322,1)</f>
        <v>16</v>
      </c>
      <c r="AG21">
        <f>RANK('coco y0'!AO241,'coco y0'!$AO$223:$AO$272,1)</f>
        <v>1</v>
      </c>
      <c r="AH21">
        <f t="shared" si="0"/>
        <v>8.5</v>
      </c>
      <c r="AJ21">
        <v>1931.2000000000116</v>
      </c>
      <c r="AK21">
        <v>39226.100000000006</v>
      </c>
      <c r="AL21">
        <v>-37749.399999999994</v>
      </c>
      <c r="AM21">
        <v>-35473.300000000003</v>
      </c>
    </row>
    <row r="22" spans="1:39" s="130" customFormat="1" x14ac:dyDescent="0.3">
      <c r="A22" s="130" t="s">
        <v>235</v>
      </c>
      <c r="B22" s="130">
        <v>2</v>
      </c>
      <c r="C22" s="130">
        <v>4</v>
      </c>
      <c r="D22" s="130">
        <v>128</v>
      </c>
      <c r="E22" s="130">
        <v>6.5</v>
      </c>
      <c r="F22" s="130">
        <v>1152000</v>
      </c>
      <c r="G22" s="130">
        <v>60</v>
      </c>
      <c r="H22" s="130">
        <v>13</v>
      </c>
      <c r="I22" s="130">
        <v>4</v>
      </c>
      <c r="J22" s="130">
        <v>48</v>
      </c>
      <c r="K22" s="130">
        <v>8</v>
      </c>
      <c r="L22" s="130">
        <v>5</v>
      </c>
      <c r="M22" s="130">
        <v>2</v>
      </c>
      <c r="N22" s="130">
        <v>0</v>
      </c>
      <c r="O22" s="130">
        <v>0</v>
      </c>
      <c r="P22" s="130">
        <v>8294400</v>
      </c>
      <c r="Q22" s="130">
        <v>30</v>
      </c>
      <c r="R22" s="130">
        <v>1</v>
      </c>
      <c r="S22" s="130">
        <v>1</v>
      </c>
      <c r="T22" s="130">
        <v>5000</v>
      </c>
      <c r="U22" s="130">
        <v>0</v>
      </c>
      <c r="V22" s="130">
        <v>0</v>
      </c>
      <c r="W22" s="130">
        <v>205</v>
      </c>
      <c r="X22" s="130">
        <v>0</v>
      </c>
      <c r="Y22" s="130">
        <v>0</v>
      </c>
      <c r="Z22" s="130">
        <v>0</v>
      </c>
      <c r="AA22" s="130">
        <v>0</v>
      </c>
      <c r="AB22" s="130">
        <v>92200</v>
      </c>
      <c r="AC22" s="130">
        <v>209900</v>
      </c>
      <c r="AD22" s="130">
        <v>151050</v>
      </c>
      <c r="AF22" s="130">
        <f>RANK('coco std'!AE292,'coco std'!$AE$273:$AE$322,1)</f>
        <v>45</v>
      </c>
      <c r="AG22" s="130">
        <f>RANK('coco y0'!AO242,'coco y0'!$AO$223:$AO$272,1)</f>
        <v>1</v>
      </c>
      <c r="AH22" s="130">
        <f t="shared" si="0"/>
        <v>23</v>
      </c>
      <c r="AJ22" s="130">
        <v>-23758.100000000006</v>
      </c>
      <c r="AK22" s="130">
        <v>-54252.3</v>
      </c>
      <c r="AL22" s="130">
        <v>-41438.399999999994</v>
      </c>
      <c r="AM22" s="130">
        <v>-39162.300000000003</v>
      </c>
    </row>
    <row r="23" spans="1:39" x14ac:dyDescent="0.3">
      <c r="A23" t="s">
        <v>236</v>
      </c>
      <c r="B23">
        <v>2.2999999999999998</v>
      </c>
      <c r="C23">
        <v>6</v>
      </c>
      <c r="D23">
        <v>128</v>
      </c>
      <c r="E23">
        <v>6.5</v>
      </c>
      <c r="F23">
        <v>2592000</v>
      </c>
      <c r="G23">
        <v>60</v>
      </c>
      <c r="H23">
        <v>32</v>
      </c>
      <c r="I23">
        <v>4</v>
      </c>
      <c r="J23">
        <v>64</v>
      </c>
      <c r="K23">
        <v>12</v>
      </c>
      <c r="L23">
        <v>5</v>
      </c>
      <c r="M23">
        <v>5</v>
      </c>
      <c r="N23">
        <v>0</v>
      </c>
      <c r="O23">
        <v>0</v>
      </c>
      <c r="P23">
        <v>8294400</v>
      </c>
      <c r="Q23">
        <v>30</v>
      </c>
      <c r="R23">
        <v>1</v>
      </c>
      <c r="S23">
        <v>0</v>
      </c>
      <c r="T23">
        <v>6000</v>
      </c>
      <c r="U23">
        <v>0</v>
      </c>
      <c r="V23">
        <v>0</v>
      </c>
      <c r="W23">
        <v>203</v>
      </c>
      <c r="X23">
        <v>0</v>
      </c>
      <c r="Y23">
        <v>0</v>
      </c>
      <c r="Z23">
        <v>0</v>
      </c>
      <c r="AA23">
        <v>0</v>
      </c>
      <c r="AB23">
        <v>108900</v>
      </c>
      <c r="AC23">
        <v>127039</v>
      </c>
      <c r="AD23">
        <v>117969.5</v>
      </c>
      <c r="AF23">
        <f>RANK('coco std'!AE293,'coco std'!$AE$273:$AE$322,1)</f>
        <v>7</v>
      </c>
      <c r="AG23">
        <f>RANK('coco y0'!AO243,'coco y0'!$AO$223:$AO$272,1)</f>
        <v>1</v>
      </c>
      <c r="AH23">
        <f t="shared" si="0"/>
        <v>4</v>
      </c>
      <c r="AJ23">
        <v>8295.6999999999971</v>
      </c>
      <c r="AK23">
        <v>68618.100000000006</v>
      </c>
      <c r="AL23">
        <v>-8357.3999999999942</v>
      </c>
      <c r="AM23">
        <v>-6081.3000000000029</v>
      </c>
    </row>
    <row r="24" spans="1:39" x14ac:dyDescent="0.3">
      <c r="A24" t="s">
        <v>237</v>
      </c>
      <c r="B24">
        <v>2.2000000000000002</v>
      </c>
      <c r="C24">
        <v>6</v>
      </c>
      <c r="D24">
        <v>128</v>
      </c>
      <c r="E24">
        <v>6.7</v>
      </c>
      <c r="F24">
        <v>2527200</v>
      </c>
      <c r="G24">
        <v>60</v>
      </c>
      <c r="H24">
        <v>32</v>
      </c>
      <c r="I24">
        <v>4</v>
      </c>
      <c r="J24">
        <v>64</v>
      </c>
      <c r="K24">
        <v>12</v>
      </c>
      <c r="L24">
        <v>5</v>
      </c>
      <c r="M24">
        <v>5</v>
      </c>
      <c r="N24">
        <v>0</v>
      </c>
      <c r="O24">
        <v>0</v>
      </c>
      <c r="P24">
        <v>8294400</v>
      </c>
      <c r="Q24">
        <v>30</v>
      </c>
      <c r="R24">
        <v>1</v>
      </c>
      <c r="S24">
        <v>0</v>
      </c>
      <c r="T24">
        <v>7000</v>
      </c>
      <c r="U24">
        <v>0</v>
      </c>
      <c r="V24">
        <v>0</v>
      </c>
      <c r="W24">
        <v>213</v>
      </c>
      <c r="X24">
        <v>0</v>
      </c>
      <c r="Y24">
        <v>0</v>
      </c>
      <c r="Z24">
        <v>0</v>
      </c>
      <c r="AA24">
        <v>0</v>
      </c>
      <c r="AB24">
        <v>109000</v>
      </c>
      <c r="AC24">
        <v>197800</v>
      </c>
      <c r="AD24">
        <v>153400</v>
      </c>
      <c r="AF24">
        <f>RANK('coco std'!AE294,'coco std'!$AE$273:$AE$322,1)</f>
        <v>18</v>
      </c>
      <c r="AG24">
        <f>RANK('coco y0'!AO244,'coco y0'!$AO$223:$AO$272,1)</f>
        <v>1</v>
      </c>
      <c r="AH24">
        <f t="shared" si="0"/>
        <v>9.5</v>
      </c>
      <c r="AJ24">
        <v>249.29999999998836</v>
      </c>
      <c r="AK24">
        <v>-35566.600000000006</v>
      </c>
      <c r="AL24">
        <v>-43788.399999999994</v>
      </c>
      <c r="AM24">
        <v>-41512.300000000003</v>
      </c>
    </row>
    <row r="25" spans="1:39" x14ac:dyDescent="0.3">
      <c r="A25" t="s">
        <v>239</v>
      </c>
      <c r="B25">
        <v>2.2999999999999998</v>
      </c>
      <c r="C25">
        <v>4</v>
      </c>
      <c r="D25">
        <v>64</v>
      </c>
      <c r="E25">
        <v>6.3</v>
      </c>
      <c r="F25">
        <v>2527200</v>
      </c>
      <c r="G25">
        <v>60</v>
      </c>
      <c r="H25">
        <v>13</v>
      </c>
      <c r="I25">
        <v>2</v>
      </c>
      <c r="J25">
        <v>25</v>
      </c>
      <c r="K25">
        <v>8</v>
      </c>
      <c r="L25">
        <v>0</v>
      </c>
      <c r="M25">
        <v>0</v>
      </c>
      <c r="N25">
        <v>0</v>
      </c>
      <c r="O25">
        <v>0</v>
      </c>
      <c r="P25">
        <v>2073600</v>
      </c>
      <c r="Q25">
        <v>30</v>
      </c>
      <c r="R25">
        <v>1</v>
      </c>
      <c r="S25">
        <v>0</v>
      </c>
      <c r="T25">
        <v>4050</v>
      </c>
      <c r="U25">
        <v>0</v>
      </c>
      <c r="V25">
        <v>0</v>
      </c>
      <c r="W25">
        <v>218</v>
      </c>
      <c r="X25">
        <v>1</v>
      </c>
      <c r="Y25">
        <v>1</v>
      </c>
      <c r="Z25">
        <v>1</v>
      </c>
      <c r="AA25">
        <v>1</v>
      </c>
      <c r="AB25">
        <v>138000</v>
      </c>
      <c r="AC25">
        <v>201987</v>
      </c>
      <c r="AD25">
        <v>169993.5</v>
      </c>
      <c r="AF25">
        <f>RANK('coco std'!AE295,'coco std'!$AE$273:$AE$322,1)</f>
        <v>18</v>
      </c>
      <c r="AG25">
        <f>RANK('coco y0'!AO245,'coco y0'!$AO$223:$AO$272,1)</f>
        <v>1</v>
      </c>
      <c r="AH25">
        <f t="shared" si="0"/>
        <v>9.5</v>
      </c>
      <c r="AJ25">
        <v>276.79999999998836</v>
      </c>
      <c r="AK25">
        <v>-13985.200000000012</v>
      </c>
      <c r="AL25">
        <v>144807.5</v>
      </c>
      <c r="AM25">
        <v>151344.40000000002</v>
      </c>
    </row>
    <row r="26" spans="1:39" s="130" customFormat="1" x14ac:dyDescent="0.3">
      <c r="A26" s="130" t="s">
        <v>240</v>
      </c>
      <c r="B26" s="130">
        <v>2.2999999999999998</v>
      </c>
      <c r="C26" s="130">
        <v>4</v>
      </c>
      <c r="D26" s="130">
        <v>128</v>
      </c>
      <c r="E26" s="130">
        <v>6.4</v>
      </c>
      <c r="F26" s="130">
        <v>2527200</v>
      </c>
      <c r="G26" s="130">
        <v>60</v>
      </c>
      <c r="H26" s="130">
        <v>25</v>
      </c>
      <c r="I26" s="130">
        <v>3</v>
      </c>
      <c r="J26" s="130">
        <v>25</v>
      </c>
      <c r="K26" s="130">
        <v>8</v>
      </c>
      <c r="L26" s="130">
        <v>5</v>
      </c>
      <c r="M26" s="130">
        <v>0</v>
      </c>
      <c r="N26" s="130">
        <v>0</v>
      </c>
      <c r="O26" s="130">
        <v>0</v>
      </c>
      <c r="P26" s="130">
        <v>2073600</v>
      </c>
      <c r="Q26" s="130">
        <v>30</v>
      </c>
      <c r="R26" s="130">
        <v>1</v>
      </c>
      <c r="S26" s="130">
        <v>0</v>
      </c>
      <c r="T26" s="130">
        <v>4000</v>
      </c>
      <c r="U26" s="130">
        <v>0</v>
      </c>
      <c r="V26" s="130">
        <v>0</v>
      </c>
      <c r="W26" s="130">
        <v>166</v>
      </c>
      <c r="X26" s="130">
        <v>0</v>
      </c>
      <c r="Y26" s="130">
        <v>0</v>
      </c>
      <c r="Z26" s="130">
        <v>0</v>
      </c>
      <c r="AA26" s="130">
        <v>0</v>
      </c>
      <c r="AB26" s="130">
        <v>146790</v>
      </c>
      <c r="AC26" s="130">
        <v>146790</v>
      </c>
      <c r="AD26" s="130">
        <v>146790</v>
      </c>
      <c r="AF26" s="130">
        <f>RANK('coco std'!AE296,'coco std'!$AE$273:$AE$322,1)</f>
        <v>44</v>
      </c>
      <c r="AG26" s="130">
        <f>RANK('coco y0'!AO246,'coco y0'!$AO$223:$AO$272,1)</f>
        <v>1</v>
      </c>
      <c r="AH26" s="130">
        <f t="shared" si="0"/>
        <v>22.5</v>
      </c>
      <c r="AJ26" s="130">
        <v>-19799.100000000006</v>
      </c>
      <c r="AK26" s="130">
        <v>-56442.600000000006</v>
      </c>
      <c r="AL26" s="130">
        <v>-37178.399999999994</v>
      </c>
      <c r="AM26" s="130">
        <v>-34902.300000000003</v>
      </c>
    </row>
    <row r="27" spans="1:39" x14ac:dyDescent="0.3">
      <c r="A27" t="s">
        <v>241</v>
      </c>
      <c r="B27">
        <v>2.7</v>
      </c>
      <c r="C27">
        <v>6</v>
      </c>
      <c r="D27">
        <v>128</v>
      </c>
      <c r="E27">
        <v>6.7</v>
      </c>
      <c r="F27">
        <v>2592000</v>
      </c>
      <c r="G27">
        <v>60</v>
      </c>
      <c r="H27">
        <v>32</v>
      </c>
      <c r="I27">
        <v>3</v>
      </c>
      <c r="J27">
        <v>12</v>
      </c>
      <c r="K27">
        <v>12</v>
      </c>
      <c r="L27">
        <v>12</v>
      </c>
      <c r="M27">
        <v>0</v>
      </c>
      <c r="N27">
        <v>0</v>
      </c>
      <c r="O27">
        <v>0</v>
      </c>
      <c r="P27">
        <v>8294400</v>
      </c>
      <c r="Q27">
        <v>30</v>
      </c>
      <c r="R27">
        <v>1</v>
      </c>
      <c r="S27">
        <v>0</v>
      </c>
      <c r="T27">
        <v>4500</v>
      </c>
      <c r="U27">
        <v>0</v>
      </c>
      <c r="V27">
        <v>0</v>
      </c>
      <c r="W27">
        <v>199</v>
      </c>
      <c r="X27">
        <v>0</v>
      </c>
      <c r="Y27">
        <v>0</v>
      </c>
      <c r="Z27">
        <v>0</v>
      </c>
      <c r="AA27">
        <v>0</v>
      </c>
      <c r="AB27">
        <v>148890</v>
      </c>
      <c r="AC27">
        <v>229990</v>
      </c>
      <c r="AD27">
        <v>189440</v>
      </c>
      <c r="AF27">
        <f>RANK('coco std'!AE297,'coco std'!$AE$273:$AE$322,1)</f>
        <v>18</v>
      </c>
      <c r="AG27">
        <f>RANK('coco y0'!AO247,'coco y0'!$AO$223:$AO$272,1)</f>
        <v>1</v>
      </c>
      <c r="AH27">
        <f t="shared" si="0"/>
        <v>9.5</v>
      </c>
      <c r="AJ27">
        <v>307.89999999999418</v>
      </c>
      <c r="AK27">
        <v>-30339</v>
      </c>
      <c r="AL27">
        <v>-79828.399999999994</v>
      </c>
      <c r="AM27">
        <v>-77552.3</v>
      </c>
    </row>
    <row r="28" spans="1:39" x14ac:dyDescent="0.3">
      <c r="A28" t="s">
        <v>242</v>
      </c>
      <c r="B28">
        <v>2.73</v>
      </c>
      <c r="C28">
        <v>6</v>
      </c>
      <c r="D28">
        <v>128</v>
      </c>
      <c r="E28">
        <v>6.5</v>
      </c>
      <c r="F28">
        <v>2592000</v>
      </c>
      <c r="G28">
        <v>120</v>
      </c>
      <c r="H28">
        <v>32</v>
      </c>
      <c r="I28">
        <v>3</v>
      </c>
      <c r="J28">
        <v>12</v>
      </c>
      <c r="K28">
        <v>8</v>
      </c>
      <c r="L28">
        <v>12</v>
      </c>
      <c r="M28">
        <v>0</v>
      </c>
      <c r="N28">
        <v>0</v>
      </c>
      <c r="O28">
        <v>0</v>
      </c>
      <c r="P28">
        <v>8294400</v>
      </c>
      <c r="Q28">
        <v>60</v>
      </c>
      <c r="R28">
        <v>0</v>
      </c>
      <c r="S28">
        <v>0</v>
      </c>
      <c r="T28">
        <v>4500</v>
      </c>
      <c r="U28">
        <v>1</v>
      </c>
      <c r="V28">
        <v>15</v>
      </c>
      <c r="W28">
        <v>190</v>
      </c>
      <c r="X28">
        <v>1</v>
      </c>
      <c r="Y28">
        <v>1</v>
      </c>
      <c r="Z28">
        <v>1</v>
      </c>
      <c r="AA28">
        <v>0</v>
      </c>
      <c r="AB28">
        <v>157500</v>
      </c>
      <c r="AC28">
        <v>280350</v>
      </c>
      <c r="AD28">
        <v>218925</v>
      </c>
      <c r="AF28">
        <f>RANK('coco std'!AE298,'coco std'!$AE$273:$AE$322,1)</f>
        <v>11</v>
      </c>
      <c r="AG28">
        <f>RANK('coco y0'!AO248,'coco y0'!$AO$223:$AO$272,1)</f>
        <v>1</v>
      </c>
      <c r="AH28">
        <f t="shared" si="0"/>
        <v>6</v>
      </c>
      <c r="AJ28">
        <v>8401.5</v>
      </c>
      <c r="AK28">
        <v>19853</v>
      </c>
      <c r="AL28">
        <v>117373.5</v>
      </c>
      <c r="AM28">
        <v>102412.40000000002</v>
      </c>
    </row>
    <row r="29" spans="1:39" x14ac:dyDescent="0.3">
      <c r="A29" t="s">
        <v>243</v>
      </c>
      <c r="B29">
        <v>2.84</v>
      </c>
      <c r="C29">
        <v>6</v>
      </c>
      <c r="D29">
        <v>128</v>
      </c>
      <c r="E29">
        <v>6.7</v>
      </c>
      <c r="F29">
        <v>2592000</v>
      </c>
      <c r="G29">
        <v>60</v>
      </c>
      <c r="H29">
        <v>32</v>
      </c>
      <c r="I29">
        <v>3</v>
      </c>
      <c r="J29">
        <v>48</v>
      </c>
      <c r="K29">
        <v>12</v>
      </c>
      <c r="L29">
        <v>5</v>
      </c>
      <c r="M29">
        <v>0</v>
      </c>
      <c r="N29">
        <v>0</v>
      </c>
      <c r="O29">
        <v>0</v>
      </c>
      <c r="P29">
        <v>8294400</v>
      </c>
      <c r="Q29">
        <v>60</v>
      </c>
      <c r="R29">
        <v>0</v>
      </c>
      <c r="S29">
        <v>0</v>
      </c>
      <c r="T29">
        <v>4500</v>
      </c>
      <c r="U29">
        <v>0</v>
      </c>
      <c r="V29">
        <v>0</v>
      </c>
      <c r="W29">
        <v>186</v>
      </c>
      <c r="X29">
        <v>0</v>
      </c>
      <c r="Y29">
        <v>0</v>
      </c>
      <c r="Z29">
        <v>0</v>
      </c>
      <c r="AA29">
        <v>0</v>
      </c>
      <c r="AB29">
        <v>163900</v>
      </c>
      <c r="AC29">
        <v>252800</v>
      </c>
      <c r="AD29">
        <v>208350</v>
      </c>
      <c r="AF29">
        <f>RANK('coco std'!AE299,'coco std'!$AE$273:$AE$322,1)</f>
        <v>18</v>
      </c>
      <c r="AG29">
        <f>RANK('coco y0'!AO249,'coco y0'!$AO$223:$AO$272,1)</f>
        <v>1</v>
      </c>
      <c r="AH29">
        <f t="shared" si="0"/>
        <v>9.5</v>
      </c>
      <c r="AJ29">
        <v>338.70000000001164</v>
      </c>
      <c r="AK29">
        <v>-81524.600000000006</v>
      </c>
      <c r="AL29">
        <v>-98738.4</v>
      </c>
      <c r="AM29">
        <v>-96462.3</v>
      </c>
    </row>
    <row r="30" spans="1:39" x14ac:dyDescent="0.3">
      <c r="A30" t="s">
        <v>244</v>
      </c>
      <c r="B30">
        <v>2.7</v>
      </c>
      <c r="C30">
        <v>6</v>
      </c>
      <c r="D30">
        <v>128</v>
      </c>
      <c r="E30">
        <v>5.8</v>
      </c>
      <c r="F30">
        <v>2462400</v>
      </c>
      <c r="G30">
        <v>60</v>
      </c>
      <c r="H30">
        <v>10</v>
      </c>
      <c r="I30">
        <v>2</v>
      </c>
      <c r="J30">
        <v>12</v>
      </c>
      <c r="K30">
        <v>16</v>
      </c>
      <c r="L30">
        <v>0</v>
      </c>
      <c r="M30">
        <v>0</v>
      </c>
      <c r="N30">
        <v>0</v>
      </c>
      <c r="O30">
        <v>0</v>
      </c>
      <c r="P30">
        <v>8294400</v>
      </c>
      <c r="Q30">
        <v>60</v>
      </c>
      <c r="R30">
        <v>1</v>
      </c>
      <c r="S30">
        <v>0</v>
      </c>
      <c r="T30">
        <v>3100</v>
      </c>
      <c r="U30">
        <v>1</v>
      </c>
      <c r="V30">
        <v>15</v>
      </c>
      <c r="W30">
        <v>150</v>
      </c>
      <c r="X30">
        <v>1</v>
      </c>
      <c r="Y30">
        <v>1</v>
      </c>
      <c r="Z30">
        <v>1</v>
      </c>
      <c r="AA30">
        <v>0</v>
      </c>
      <c r="AB30">
        <v>169090</v>
      </c>
      <c r="AC30">
        <v>274800</v>
      </c>
      <c r="AD30">
        <v>221945</v>
      </c>
      <c r="AF30">
        <f>RANK('coco std'!AE300,'coco std'!$AE$273:$AE$322,1)</f>
        <v>49</v>
      </c>
      <c r="AG30">
        <f>RANK('coco y0'!AO250,'coco y0'!$AO$223:$AO$272,1)</f>
        <v>1</v>
      </c>
      <c r="AH30">
        <f t="shared" si="0"/>
        <v>25</v>
      </c>
      <c r="AJ30">
        <v>-7274.1000000000058</v>
      </c>
      <c r="AK30" s="128">
        <v>-19645</v>
      </c>
      <c r="AL30">
        <v>92855.5</v>
      </c>
      <c r="AM30">
        <v>99392.400000000023</v>
      </c>
    </row>
    <row r="31" spans="1:39" s="130" customFormat="1" x14ac:dyDescent="0.3">
      <c r="A31" s="130" t="s">
        <v>245</v>
      </c>
      <c r="B31" s="130">
        <v>2.84</v>
      </c>
      <c r="C31" s="130">
        <v>8</v>
      </c>
      <c r="D31" s="130">
        <v>128</v>
      </c>
      <c r="E31" s="130">
        <v>6.7</v>
      </c>
      <c r="F31" s="130">
        <v>2592000</v>
      </c>
      <c r="G31" s="130">
        <v>60</v>
      </c>
      <c r="H31" s="130">
        <v>32</v>
      </c>
      <c r="I31" s="130">
        <v>3</v>
      </c>
      <c r="J31" s="130">
        <v>48</v>
      </c>
      <c r="K31" s="130">
        <v>12</v>
      </c>
      <c r="L31" s="130">
        <v>5</v>
      </c>
      <c r="M31" s="130">
        <v>0</v>
      </c>
      <c r="N31" s="130">
        <v>0</v>
      </c>
      <c r="O31" s="130">
        <v>0</v>
      </c>
      <c r="P31" s="130">
        <v>8294400</v>
      </c>
      <c r="Q31" s="130">
        <v>60</v>
      </c>
      <c r="R31" s="130">
        <v>0</v>
      </c>
      <c r="S31" s="130">
        <v>0</v>
      </c>
      <c r="T31" s="130">
        <v>4500</v>
      </c>
      <c r="U31" s="130">
        <v>0</v>
      </c>
      <c r="V31" s="130">
        <v>0</v>
      </c>
      <c r="W31" s="130">
        <v>186</v>
      </c>
      <c r="X31" s="130">
        <v>0</v>
      </c>
      <c r="Y31" s="130">
        <v>0</v>
      </c>
      <c r="Z31" s="130">
        <v>0</v>
      </c>
      <c r="AA31" s="130">
        <v>0</v>
      </c>
      <c r="AB31" s="130">
        <v>179990</v>
      </c>
      <c r="AC31" s="130">
        <v>318989</v>
      </c>
      <c r="AD31" s="130">
        <v>249489.5</v>
      </c>
      <c r="AF31" s="130">
        <f>RANK('coco std'!AE301,'coco std'!$AE$273:$AE$322,1)</f>
        <v>36</v>
      </c>
      <c r="AG31" s="130">
        <f>RANK('coco y0'!AO251,'coco y0'!$AO$223:$AO$272,1)</f>
        <v>1</v>
      </c>
      <c r="AH31" s="130">
        <f t="shared" si="0"/>
        <v>18.5</v>
      </c>
      <c r="AJ31" s="130">
        <v>-6565.1000000000058</v>
      </c>
      <c r="AK31" s="130">
        <v>-122663.6</v>
      </c>
      <c r="AL31" s="130">
        <v>-139877.4</v>
      </c>
      <c r="AM31" s="130">
        <v>-137601.29999999999</v>
      </c>
    </row>
    <row r="32" spans="1:39" x14ac:dyDescent="0.3">
      <c r="A32" t="s">
        <v>247</v>
      </c>
      <c r="B32">
        <v>2.73</v>
      </c>
      <c r="C32">
        <v>8</v>
      </c>
      <c r="D32">
        <v>256</v>
      </c>
      <c r="E32">
        <v>6.5</v>
      </c>
      <c r="F32">
        <v>2592000</v>
      </c>
      <c r="G32">
        <v>120</v>
      </c>
      <c r="H32">
        <v>32</v>
      </c>
      <c r="I32">
        <v>3</v>
      </c>
      <c r="J32">
        <v>12</v>
      </c>
      <c r="K32">
        <v>8</v>
      </c>
      <c r="L32">
        <v>12</v>
      </c>
      <c r="M32">
        <v>0</v>
      </c>
      <c r="N32">
        <v>0</v>
      </c>
      <c r="O32">
        <v>0</v>
      </c>
      <c r="P32">
        <v>8294400</v>
      </c>
      <c r="Q32">
        <v>60</v>
      </c>
      <c r="R32">
        <v>0</v>
      </c>
      <c r="S32">
        <v>0</v>
      </c>
      <c r="T32">
        <v>4500</v>
      </c>
      <c r="U32">
        <v>1</v>
      </c>
      <c r="V32">
        <v>15</v>
      </c>
      <c r="W32">
        <v>190</v>
      </c>
      <c r="X32">
        <v>1</v>
      </c>
      <c r="Y32">
        <v>1</v>
      </c>
      <c r="Z32">
        <v>1</v>
      </c>
      <c r="AA32">
        <v>0</v>
      </c>
      <c r="AB32">
        <v>181700</v>
      </c>
      <c r="AC32">
        <v>310590</v>
      </c>
      <c r="AD32">
        <v>246145</v>
      </c>
      <c r="AF32">
        <f>RANK('coco std'!AE302,'coco std'!$AE$273:$AE$322,1)</f>
        <v>8</v>
      </c>
      <c r="AG32">
        <f>RANK('coco y0'!AO252,'coco y0'!$AO$223:$AO$272,1)</f>
        <v>1</v>
      </c>
      <c r="AH32">
        <f t="shared" si="0"/>
        <v>4.5</v>
      </c>
      <c r="AJ32">
        <v>15416.700000000012</v>
      </c>
      <c r="AK32">
        <v>-7367</v>
      </c>
      <c r="AL32">
        <v>90153.5</v>
      </c>
      <c r="AM32">
        <v>75192.400000000023</v>
      </c>
    </row>
    <row r="33" spans="1:39" x14ac:dyDescent="0.3">
      <c r="A33" t="s">
        <v>248</v>
      </c>
      <c r="B33">
        <v>2.7</v>
      </c>
      <c r="C33">
        <v>8</v>
      </c>
      <c r="D33">
        <v>128</v>
      </c>
      <c r="E33">
        <v>6.4</v>
      </c>
      <c r="F33">
        <v>4377600</v>
      </c>
      <c r="G33">
        <v>60</v>
      </c>
      <c r="H33">
        <v>10</v>
      </c>
      <c r="I33">
        <v>3</v>
      </c>
      <c r="J33">
        <v>12</v>
      </c>
      <c r="K33">
        <v>12</v>
      </c>
      <c r="L33">
        <v>16</v>
      </c>
      <c r="M33">
        <v>0</v>
      </c>
      <c r="N33">
        <v>0</v>
      </c>
      <c r="O33">
        <v>0</v>
      </c>
      <c r="P33">
        <v>8294400</v>
      </c>
      <c r="Q33">
        <v>60</v>
      </c>
      <c r="R33">
        <v>1</v>
      </c>
      <c r="S33">
        <v>0</v>
      </c>
      <c r="T33">
        <v>4100</v>
      </c>
      <c r="U33">
        <v>1</v>
      </c>
      <c r="V33">
        <v>15</v>
      </c>
      <c r="W33">
        <v>175</v>
      </c>
      <c r="X33">
        <v>1</v>
      </c>
      <c r="Y33">
        <v>1</v>
      </c>
      <c r="Z33">
        <v>1</v>
      </c>
      <c r="AA33">
        <v>0</v>
      </c>
      <c r="AB33">
        <v>192000</v>
      </c>
      <c r="AC33">
        <v>324614</v>
      </c>
      <c r="AD33">
        <v>258307</v>
      </c>
      <c r="AF33">
        <f>RANK('coco std'!AE303,'coco std'!$AE$273:$AE$322,1)</f>
        <v>18</v>
      </c>
      <c r="AG33">
        <f>RANK('coco y0'!AO253,'coco y0'!$AO$223:$AO$272,1)</f>
        <v>1</v>
      </c>
      <c r="AH33">
        <f t="shared" si="0"/>
        <v>9.5</v>
      </c>
      <c r="AJ33">
        <v>420.60000000000582</v>
      </c>
      <c r="AK33">
        <v>106729.59999999998</v>
      </c>
      <c r="AL33">
        <v>56493.5</v>
      </c>
      <c r="AM33">
        <v>63030.400000000023</v>
      </c>
    </row>
    <row r="34" spans="1:39" x14ac:dyDescent="0.3">
      <c r="A34" t="s">
        <v>249</v>
      </c>
      <c r="B34">
        <v>2.73</v>
      </c>
      <c r="C34">
        <v>6</v>
      </c>
      <c r="D34">
        <v>128</v>
      </c>
      <c r="E34">
        <v>6.5</v>
      </c>
      <c r="F34">
        <v>2592000</v>
      </c>
      <c r="G34">
        <v>120</v>
      </c>
      <c r="H34">
        <v>32</v>
      </c>
      <c r="I34">
        <v>3</v>
      </c>
      <c r="J34">
        <v>12</v>
      </c>
      <c r="K34">
        <v>8</v>
      </c>
      <c r="L34">
        <v>12</v>
      </c>
      <c r="M34">
        <v>0</v>
      </c>
      <c r="N34">
        <v>0</v>
      </c>
      <c r="O34">
        <v>0</v>
      </c>
      <c r="P34">
        <v>8294400</v>
      </c>
      <c r="Q34">
        <v>60</v>
      </c>
      <c r="R34">
        <v>0</v>
      </c>
      <c r="S34">
        <v>0</v>
      </c>
      <c r="T34">
        <v>4500</v>
      </c>
      <c r="U34">
        <v>1</v>
      </c>
      <c r="V34">
        <v>15</v>
      </c>
      <c r="W34">
        <v>190</v>
      </c>
      <c r="X34">
        <v>1</v>
      </c>
      <c r="Y34">
        <v>1</v>
      </c>
      <c r="Z34">
        <v>1</v>
      </c>
      <c r="AA34">
        <v>0</v>
      </c>
      <c r="AB34">
        <v>234990</v>
      </c>
      <c r="AC34">
        <v>234990</v>
      </c>
      <c r="AD34">
        <v>234990</v>
      </c>
      <c r="AF34">
        <f>RANK('coco std'!AE304,'coco std'!$AE$273:$AE$322,1)</f>
        <v>48</v>
      </c>
      <c r="AG34">
        <f>RANK('coco y0'!AO254,'coco y0'!$AO$223:$AO$272,1)</f>
        <v>1</v>
      </c>
      <c r="AH34">
        <f t="shared" si="0"/>
        <v>24.5</v>
      </c>
      <c r="AJ34">
        <v>-7663.5</v>
      </c>
      <c r="AK34">
        <v>3788</v>
      </c>
      <c r="AL34">
        <v>101308.5</v>
      </c>
      <c r="AM34">
        <v>86347.400000000023</v>
      </c>
    </row>
    <row r="35" spans="1:39" x14ac:dyDescent="0.3">
      <c r="A35" t="s">
        <v>250</v>
      </c>
      <c r="B35">
        <v>2.7</v>
      </c>
      <c r="C35">
        <v>8</v>
      </c>
      <c r="D35">
        <v>128</v>
      </c>
      <c r="E35">
        <v>6.1</v>
      </c>
      <c r="F35">
        <v>4377600</v>
      </c>
      <c r="G35">
        <v>60</v>
      </c>
      <c r="H35">
        <v>10</v>
      </c>
      <c r="I35">
        <v>3</v>
      </c>
      <c r="J35">
        <v>12</v>
      </c>
      <c r="K35">
        <v>12</v>
      </c>
      <c r="L35">
        <v>16</v>
      </c>
      <c r="M35">
        <v>0</v>
      </c>
      <c r="N35">
        <v>0</v>
      </c>
      <c r="O35">
        <v>0</v>
      </c>
      <c r="P35">
        <v>8294400</v>
      </c>
      <c r="Q35">
        <v>60</v>
      </c>
      <c r="R35">
        <v>1</v>
      </c>
      <c r="S35">
        <v>0</v>
      </c>
      <c r="T35">
        <v>3400</v>
      </c>
      <c r="U35">
        <v>1</v>
      </c>
      <c r="V35">
        <v>15</v>
      </c>
      <c r="W35">
        <v>157</v>
      </c>
      <c r="X35">
        <v>1</v>
      </c>
      <c r="Y35">
        <v>1</v>
      </c>
      <c r="Z35">
        <v>1</v>
      </c>
      <c r="AA35">
        <v>0</v>
      </c>
      <c r="AB35">
        <v>237340</v>
      </c>
      <c r="AC35">
        <v>292000</v>
      </c>
      <c r="AD35">
        <v>264670</v>
      </c>
      <c r="AF35">
        <f>RANK('coco std'!AE305,'coco std'!$AE$273:$AE$322,1)</f>
        <v>47</v>
      </c>
      <c r="AG35">
        <f>RANK('coco y0'!AO255,'coco y0'!$AO$223:$AO$272,1)</f>
        <v>1</v>
      </c>
      <c r="AH35">
        <f t="shared" si="0"/>
        <v>24</v>
      </c>
      <c r="AJ35">
        <v>-2755.7999999999884</v>
      </c>
      <c r="AK35">
        <v>100366.59999999998</v>
      </c>
      <c r="AL35">
        <v>50130.5</v>
      </c>
      <c r="AM35">
        <v>56667.400000000023</v>
      </c>
    </row>
    <row r="36" spans="1:39" x14ac:dyDescent="0.3">
      <c r="A36" t="s">
        <v>251</v>
      </c>
      <c r="B36">
        <v>2.84</v>
      </c>
      <c r="C36">
        <v>6</v>
      </c>
      <c r="D36">
        <v>128</v>
      </c>
      <c r="E36">
        <v>6.5</v>
      </c>
      <c r="F36">
        <v>2592000</v>
      </c>
      <c r="G36">
        <v>120</v>
      </c>
      <c r="H36">
        <v>32</v>
      </c>
      <c r="I36">
        <v>3</v>
      </c>
      <c r="J36">
        <v>12</v>
      </c>
      <c r="K36">
        <v>8</v>
      </c>
      <c r="L36">
        <v>12</v>
      </c>
      <c r="M36">
        <v>0</v>
      </c>
      <c r="N36">
        <v>0</v>
      </c>
      <c r="O36">
        <v>0</v>
      </c>
      <c r="P36">
        <v>8294400</v>
      </c>
      <c r="Q36">
        <v>60</v>
      </c>
      <c r="R36">
        <v>0</v>
      </c>
      <c r="S36">
        <v>1</v>
      </c>
      <c r="T36">
        <v>4500</v>
      </c>
      <c r="U36">
        <v>1</v>
      </c>
      <c r="V36">
        <v>15</v>
      </c>
      <c r="W36">
        <v>190</v>
      </c>
      <c r="X36">
        <v>1</v>
      </c>
      <c r="Y36">
        <v>1</v>
      </c>
      <c r="Z36">
        <v>1</v>
      </c>
      <c r="AA36">
        <v>0</v>
      </c>
      <c r="AB36">
        <v>192200</v>
      </c>
      <c r="AC36">
        <v>299974</v>
      </c>
      <c r="AD36">
        <v>246087</v>
      </c>
      <c r="AF36">
        <f>RANK('coco std'!AE306,'coco std'!$AE$273:$AE$322,1)</f>
        <v>15</v>
      </c>
      <c r="AG36">
        <f>RANK('coco y0'!AO256,'coco y0'!$AO$223:$AO$272,1)</f>
        <v>1</v>
      </c>
      <c r="AH36">
        <f t="shared" si="0"/>
        <v>8</v>
      </c>
      <c r="AJ36">
        <v>6514.1000000000058</v>
      </c>
      <c r="AK36">
        <v>-7309</v>
      </c>
      <c r="AL36">
        <v>90211.5</v>
      </c>
      <c r="AM36">
        <v>75250.400000000023</v>
      </c>
    </row>
    <row r="37" spans="1:39" x14ac:dyDescent="0.3">
      <c r="A37" t="s">
        <v>253</v>
      </c>
      <c r="B37">
        <v>2.73</v>
      </c>
      <c r="C37">
        <v>8</v>
      </c>
      <c r="D37">
        <v>128</v>
      </c>
      <c r="E37">
        <v>6.2</v>
      </c>
      <c r="F37">
        <v>4608000</v>
      </c>
      <c r="G37">
        <v>120</v>
      </c>
      <c r="H37">
        <v>10</v>
      </c>
      <c r="I37">
        <v>3</v>
      </c>
      <c r="J37">
        <v>12</v>
      </c>
      <c r="K37">
        <v>64</v>
      </c>
      <c r="L37">
        <v>12</v>
      </c>
      <c r="M37">
        <v>0</v>
      </c>
      <c r="N37">
        <v>0</v>
      </c>
      <c r="O37">
        <v>0</v>
      </c>
      <c r="P37">
        <v>33177600</v>
      </c>
      <c r="Q37">
        <v>24</v>
      </c>
      <c r="R37">
        <v>0</v>
      </c>
      <c r="S37">
        <v>0</v>
      </c>
      <c r="T37">
        <v>4000</v>
      </c>
      <c r="U37">
        <v>1</v>
      </c>
      <c r="V37">
        <v>15</v>
      </c>
      <c r="W37">
        <v>163</v>
      </c>
      <c r="X37">
        <v>1</v>
      </c>
      <c r="Y37">
        <v>1</v>
      </c>
      <c r="Z37">
        <v>1</v>
      </c>
      <c r="AA37">
        <v>0</v>
      </c>
      <c r="AB37">
        <v>227500</v>
      </c>
      <c r="AC37">
        <v>362700</v>
      </c>
      <c r="AD37">
        <v>295100</v>
      </c>
      <c r="AF37">
        <f>RANK('coco std'!AE307,'coco std'!$AE$273:$AE$322,1)</f>
        <v>43</v>
      </c>
      <c r="AG37">
        <f>RANK('coco y0'!AO257,'coco y0'!$AO$223:$AO$272,1)</f>
        <v>1</v>
      </c>
      <c r="AH37">
        <f t="shared" si="0"/>
        <v>22</v>
      </c>
      <c r="AJ37">
        <v>-25394.599999999977</v>
      </c>
      <c r="AK37">
        <v>37661</v>
      </c>
      <c r="AL37">
        <v>41198.5</v>
      </c>
      <c r="AM37">
        <v>26237.400000000023</v>
      </c>
    </row>
    <row r="38" spans="1:39" x14ac:dyDescent="0.3">
      <c r="A38" t="s">
        <v>254</v>
      </c>
      <c r="B38">
        <v>2.73</v>
      </c>
      <c r="C38">
        <v>8</v>
      </c>
      <c r="D38">
        <v>128</v>
      </c>
      <c r="E38">
        <v>6.7</v>
      </c>
      <c r="F38">
        <v>4608000</v>
      </c>
      <c r="G38">
        <v>120</v>
      </c>
      <c r="H38">
        <v>10</v>
      </c>
      <c r="I38">
        <v>4</v>
      </c>
      <c r="J38">
        <v>12</v>
      </c>
      <c r="K38">
        <v>64</v>
      </c>
      <c r="L38">
        <v>12</v>
      </c>
      <c r="M38">
        <v>0.3</v>
      </c>
      <c r="N38">
        <v>0</v>
      </c>
      <c r="O38">
        <v>1</v>
      </c>
      <c r="P38">
        <v>33177600</v>
      </c>
      <c r="Q38">
        <v>24</v>
      </c>
      <c r="R38">
        <v>0</v>
      </c>
      <c r="S38">
        <v>0</v>
      </c>
      <c r="T38">
        <v>4500</v>
      </c>
      <c r="U38">
        <v>1</v>
      </c>
      <c r="V38">
        <v>15</v>
      </c>
      <c r="W38">
        <v>186</v>
      </c>
      <c r="X38">
        <v>1</v>
      </c>
      <c r="Y38">
        <v>1</v>
      </c>
      <c r="Z38">
        <v>1</v>
      </c>
      <c r="AA38">
        <v>0</v>
      </c>
      <c r="AB38">
        <v>238000</v>
      </c>
      <c r="AC38">
        <v>400408</v>
      </c>
      <c r="AD38">
        <v>319204</v>
      </c>
      <c r="AF38">
        <f>RANK('coco std'!AE308,'coco std'!$AE$273:$AE$322,1)</f>
        <v>40</v>
      </c>
      <c r="AG38">
        <f>RANK('coco y0'!AO258,'coco y0'!$AO$223:$AO$272,1)</f>
        <v>1</v>
      </c>
      <c r="AH38">
        <f t="shared" si="0"/>
        <v>20.5</v>
      </c>
      <c r="AJ38">
        <v>-17941.799999999988</v>
      </c>
      <c r="AK38">
        <v>41043</v>
      </c>
      <c r="AL38">
        <v>17094.5</v>
      </c>
      <c r="AM38">
        <v>2133.4000000000233</v>
      </c>
    </row>
    <row r="39" spans="1:39" x14ac:dyDescent="0.3">
      <c r="A39" t="s">
        <v>255</v>
      </c>
      <c r="B39">
        <v>2.73</v>
      </c>
      <c r="C39">
        <v>12</v>
      </c>
      <c r="D39">
        <v>128</v>
      </c>
      <c r="E39">
        <v>6.2</v>
      </c>
      <c r="F39">
        <v>4608000</v>
      </c>
      <c r="G39">
        <v>120</v>
      </c>
      <c r="H39">
        <v>10</v>
      </c>
      <c r="I39">
        <v>3</v>
      </c>
      <c r="J39">
        <v>12</v>
      </c>
      <c r="K39">
        <v>64</v>
      </c>
      <c r="L39">
        <v>12</v>
      </c>
      <c r="M39">
        <v>0</v>
      </c>
      <c r="N39">
        <v>0</v>
      </c>
      <c r="O39">
        <v>0</v>
      </c>
      <c r="P39">
        <v>33177600</v>
      </c>
      <c r="Q39">
        <v>24</v>
      </c>
      <c r="R39">
        <v>0</v>
      </c>
      <c r="S39">
        <v>1</v>
      </c>
      <c r="T39">
        <v>4000</v>
      </c>
      <c r="U39">
        <v>1</v>
      </c>
      <c r="V39">
        <v>15</v>
      </c>
      <c r="W39">
        <v>163</v>
      </c>
      <c r="X39">
        <v>1</v>
      </c>
      <c r="Y39">
        <v>1</v>
      </c>
      <c r="Z39">
        <v>1</v>
      </c>
      <c r="AA39">
        <v>0</v>
      </c>
      <c r="AB39">
        <v>236000</v>
      </c>
      <c r="AC39">
        <v>369000</v>
      </c>
      <c r="AD39">
        <v>302500</v>
      </c>
      <c r="AF39">
        <f>RANK('coco std'!AE309,'coco std'!$AE$273:$AE$322,1)</f>
        <v>39</v>
      </c>
      <c r="AG39">
        <f>RANK('coco y0'!AO259,'coco y0'!$AO$223:$AO$272,1)</f>
        <v>1</v>
      </c>
      <c r="AH39">
        <f t="shared" si="0"/>
        <v>20</v>
      </c>
      <c r="AJ39">
        <v>-11653.700000000012</v>
      </c>
      <c r="AK39">
        <v>30261</v>
      </c>
      <c r="AL39">
        <v>33798.5</v>
      </c>
      <c r="AM39">
        <v>18837.400000000023</v>
      </c>
    </row>
    <row r="40" spans="1:39" x14ac:dyDescent="0.3">
      <c r="A40" t="s">
        <v>256</v>
      </c>
      <c r="B40">
        <v>2.73</v>
      </c>
      <c r="C40">
        <v>8</v>
      </c>
      <c r="D40">
        <v>128</v>
      </c>
      <c r="E40">
        <v>6.2</v>
      </c>
      <c r="F40">
        <v>4608000</v>
      </c>
      <c r="G40">
        <v>120</v>
      </c>
      <c r="H40">
        <v>10</v>
      </c>
      <c r="I40">
        <v>3</v>
      </c>
      <c r="J40">
        <v>12</v>
      </c>
      <c r="K40">
        <v>64</v>
      </c>
      <c r="L40">
        <v>12</v>
      </c>
      <c r="M40">
        <v>0</v>
      </c>
      <c r="N40">
        <v>0</v>
      </c>
      <c r="O40">
        <v>0</v>
      </c>
      <c r="P40">
        <v>33177600</v>
      </c>
      <c r="Q40">
        <v>24</v>
      </c>
      <c r="R40">
        <v>0</v>
      </c>
      <c r="S40">
        <v>1</v>
      </c>
      <c r="T40">
        <v>4000</v>
      </c>
      <c r="U40">
        <v>1</v>
      </c>
      <c r="V40">
        <v>15</v>
      </c>
      <c r="W40">
        <v>163</v>
      </c>
      <c r="X40">
        <v>1</v>
      </c>
      <c r="Y40">
        <v>1</v>
      </c>
      <c r="Z40">
        <v>1</v>
      </c>
      <c r="AA40">
        <v>0</v>
      </c>
      <c r="AB40">
        <v>237990</v>
      </c>
      <c r="AC40">
        <v>259990</v>
      </c>
      <c r="AD40">
        <v>248990</v>
      </c>
      <c r="AF40">
        <f>RANK('coco std'!AE310,'coco std'!$AE$273:$AE$322,1)</f>
        <v>2</v>
      </c>
      <c r="AG40">
        <f>RANK('coco y0'!AO260,'coco y0'!$AO$223:$AO$272,1)</f>
        <v>1</v>
      </c>
      <c r="AH40">
        <f t="shared" si="0"/>
        <v>1.5</v>
      </c>
      <c r="AJ40">
        <v>35011.599999999977</v>
      </c>
      <c r="AK40">
        <v>83771</v>
      </c>
      <c r="AL40">
        <v>87308.5</v>
      </c>
      <c r="AM40">
        <v>72347.400000000023</v>
      </c>
    </row>
    <row r="41" spans="1:39" x14ac:dyDescent="0.3">
      <c r="A41" t="s">
        <v>258</v>
      </c>
      <c r="B41">
        <v>2.73</v>
      </c>
      <c r="C41">
        <v>12</v>
      </c>
      <c r="D41">
        <v>256</v>
      </c>
      <c r="E41">
        <v>6.8</v>
      </c>
      <c r="F41">
        <v>4377600</v>
      </c>
      <c r="G41">
        <v>60</v>
      </c>
      <c r="H41">
        <v>10</v>
      </c>
      <c r="I41">
        <v>4</v>
      </c>
      <c r="J41">
        <v>12</v>
      </c>
      <c r="K41">
        <v>12</v>
      </c>
      <c r="L41">
        <v>16</v>
      </c>
      <c r="M41">
        <v>0.3</v>
      </c>
      <c r="N41">
        <v>0</v>
      </c>
      <c r="O41">
        <v>1</v>
      </c>
      <c r="P41">
        <v>8294400</v>
      </c>
      <c r="Q41">
        <v>60</v>
      </c>
      <c r="R41">
        <v>0</v>
      </c>
      <c r="S41">
        <v>0</v>
      </c>
      <c r="T41">
        <v>4300</v>
      </c>
      <c r="U41">
        <v>1</v>
      </c>
      <c r="V41">
        <v>20</v>
      </c>
      <c r="W41">
        <v>196</v>
      </c>
      <c r="X41">
        <v>1</v>
      </c>
      <c r="Y41">
        <v>1</v>
      </c>
      <c r="Z41">
        <v>1</v>
      </c>
      <c r="AA41">
        <v>0</v>
      </c>
      <c r="AB41">
        <v>249890</v>
      </c>
      <c r="AC41">
        <v>408190</v>
      </c>
      <c r="AD41">
        <v>329040</v>
      </c>
      <c r="AF41">
        <f>RANK('coco std'!AE311,'coco std'!$AE$273:$AE$322,1)</f>
        <v>18</v>
      </c>
      <c r="AG41">
        <f>RANK('coco y0'!AO261,'coco y0'!$AO$223:$AO$272,1)</f>
        <v>1</v>
      </c>
      <c r="AH41">
        <f t="shared" si="0"/>
        <v>9.5</v>
      </c>
      <c r="AJ41">
        <v>535.70000000001164</v>
      </c>
      <c r="AK41">
        <v>31207</v>
      </c>
      <c r="AL41">
        <v>-14239.5</v>
      </c>
      <c r="AM41">
        <v>-7702.5999999999767</v>
      </c>
    </row>
    <row r="42" spans="1:39" x14ac:dyDescent="0.3">
      <c r="A42" t="s">
        <v>259</v>
      </c>
      <c r="B42">
        <v>2.7</v>
      </c>
      <c r="C42">
        <v>8</v>
      </c>
      <c r="D42">
        <v>512</v>
      </c>
      <c r="E42">
        <v>6.1</v>
      </c>
      <c r="F42">
        <v>4377600</v>
      </c>
      <c r="G42">
        <v>60</v>
      </c>
      <c r="H42">
        <v>10</v>
      </c>
      <c r="I42">
        <v>3</v>
      </c>
      <c r="J42">
        <v>12</v>
      </c>
      <c r="K42">
        <v>12</v>
      </c>
      <c r="L42">
        <v>16</v>
      </c>
      <c r="M42">
        <v>0</v>
      </c>
      <c r="N42">
        <v>0</v>
      </c>
      <c r="O42">
        <v>0</v>
      </c>
      <c r="P42">
        <v>8294400</v>
      </c>
      <c r="Q42">
        <v>60</v>
      </c>
      <c r="R42">
        <v>1</v>
      </c>
      <c r="S42">
        <v>0</v>
      </c>
      <c r="T42">
        <v>3400</v>
      </c>
      <c r="U42">
        <v>1</v>
      </c>
      <c r="V42">
        <v>15</v>
      </c>
      <c r="W42">
        <v>157</v>
      </c>
      <c r="X42">
        <v>1</v>
      </c>
      <c r="Y42">
        <v>1</v>
      </c>
      <c r="Z42">
        <v>1</v>
      </c>
      <c r="AA42">
        <v>0</v>
      </c>
      <c r="AB42">
        <v>247800</v>
      </c>
      <c r="AC42">
        <v>425840</v>
      </c>
      <c r="AD42">
        <v>336820</v>
      </c>
      <c r="AF42">
        <f>RANK('coco std'!AE312,'coco std'!$AE$273:$AE$322,1)</f>
        <v>10</v>
      </c>
      <c r="AG42">
        <f>RANK('coco y0'!AO262,'coco y0'!$AO$223:$AO$272,1)</f>
        <v>1</v>
      </c>
      <c r="AH42">
        <f t="shared" si="0"/>
        <v>5.5</v>
      </c>
      <c r="AJ42">
        <v>13813.900000000023</v>
      </c>
      <c r="AK42">
        <v>28216.599999999977</v>
      </c>
      <c r="AL42">
        <v>-22019.5</v>
      </c>
      <c r="AM42">
        <v>-15482.599999999977</v>
      </c>
    </row>
    <row r="43" spans="1:39" x14ac:dyDescent="0.3">
      <c r="A43" t="s">
        <v>260</v>
      </c>
      <c r="B43">
        <v>2.7</v>
      </c>
      <c r="C43">
        <v>8</v>
      </c>
      <c r="D43">
        <v>512</v>
      </c>
      <c r="E43">
        <v>6.4</v>
      </c>
      <c r="F43">
        <v>4377600</v>
      </c>
      <c r="G43">
        <v>60</v>
      </c>
      <c r="H43">
        <v>10</v>
      </c>
      <c r="I43">
        <v>3</v>
      </c>
      <c r="J43">
        <v>12</v>
      </c>
      <c r="K43">
        <v>12</v>
      </c>
      <c r="L43">
        <v>16</v>
      </c>
      <c r="M43">
        <v>0</v>
      </c>
      <c r="N43">
        <v>0</v>
      </c>
      <c r="O43">
        <v>0</v>
      </c>
      <c r="P43">
        <v>8294400</v>
      </c>
      <c r="Q43">
        <v>60</v>
      </c>
      <c r="R43">
        <v>1</v>
      </c>
      <c r="S43">
        <v>0</v>
      </c>
      <c r="T43">
        <v>4100</v>
      </c>
      <c r="U43">
        <v>1</v>
      </c>
      <c r="V43">
        <v>15</v>
      </c>
      <c r="W43">
        <v>175</v>
      </c>
      <c r="X43">
        <v>1</v>
      </c>
      <c r="Y43">
        <v>1</v>
      </c>
      <c r="Z43">
        <v>1</v>
      </c>
      <c r="AA43">
        <v>0</v>
      </c>
      <c r="AB43">
        <v>249990</v>
      </c>
      <c r="AC43">
        <v>463900</v>
      </c>
      <c r="AD43">
        <v>356945</v>
      </c>
      <c r="AF43">
        <f>RANK('coco std'!AE313,'coco std'!$AE$273:$AE$322,1)</f>
        <v>37</v>
      </c>
      <c r="AG43">
        <f>RANK('coco y0'!AO263,'coco y0'!$AO$223:$AO$272,1)</f>
        <v>1</v>
      </c>
      <c r="AH43">
        <f t="shared" si="0"/>
        <v>19</v>
      </c>
      <c r="AJ43">
        <v>-9497.7000000000116</v>
      </c>
      <c r="AK43">
        <v>8091.5999999999767</v>
      </c>
      <c r="AL43">
        <v>-42144.5</v>
      </c>
      <c r="AM43">
        <v>-35607.599999999977</v>
      </c>
    </row>
    <row r="44" spans="1:39" x14ac:dyDescent="0.3">
      <c r="A44" t="s">
        <v>261</v>
      </c>
      <c r="B44">
        <v>2.73</v>
      </c>
      <c r="C44">
        <v>12</v>
      </c>
      <c r="D44">
        <v>128</v>
      </c>
      <c r="E44">
        <v>6.7</v>
      </c>
      <c r="F44">
        <v>4608000</v>
      </c>
      <c r="G44">
        <v>120</v>
      </c>
      <c r="H44">
        <v>10</v>
      </c>
      <c r="I44">
        <v>4</v>
      </c>
      <c r="J44">
        <v>12</v>
      </c>
      <c r="K44">
        <v>64</v>
      </c>
      <c r="L44">
        <v>12</v>
      </c>
      <c r="M44">
        <v>0.3</v>
      </c>
      <c r="N44">
        <v>0</v>
      </c>
      <c r="O44">
        <v>1</v>
      </c>
      <c r="P44">
        <v>33177600</v>
      </c>
      <c r="Q44">
        <v>24</v>
      </c>
      <c r="R44">
        <v>0</v>
      </c>
      <c r="S44">
        <v>1</v>
      </c>
      <c r="T44">
        <v>4500</v>
      </c>
      <c r="U44">
        <v>1</v>
      </c>
      <c r="V44">
        <v>15</v>
      </c>
      <c r="W44">
        <v>188</v>
      </c>
      <c r="X44">
        <v>1</v>
      </c>
      <c r="Y44">
        <v>1</v>
      </c>
      <c r="Z44">
        <v>1</v>
      </c>
      <c r="AA44">
        <v>0</v>
      </c>
      <c r="AB44">
        <v>244400</v>
      </c>
      <c r="AC44">
        <v>439990</v>
      </c>
      <c r="AD44">
        <v>342195</v>
      </c>
      <c r="AF44">
        <f>RANK('coco std'!AE314,'coco std'!$AE$273:$AE$322,1)</f>
        <v>41</v>
      </c>
      <c r="AG44">
        <f>RANK('coco y0'!AO264,'coco y0'!$AO$223:$AO$272,1)</f>
        <v>1</v>
      </c>
      <c r="AH44">
        <f t="shared" si="0"/>
        <v>21</v>
      </c>
      <c r="AJ44">
        <v>-19791.900000000023</v>
      </c>
      <c r="AK44">
        <v>18052</v>
      </c>
      <c r="AL44">
        <v>-5896.5</v>
      </c>
      <c r="AM44">
        <v>-20857.599999999977</v>
      </c>
    </row>
    <row r="45" spans="1:39" x14ac:dyDescent="0.3">
      <c r="A45" t="s">
        <v>264</v>
      </c>
      <c r="B45">
        <v>2.73</v>
      </c>
      <c r="C45">
        <v>12</v>
      </c>
      <c r="D45">
        <v>128</v>
      </c>
      <c r="E45">
        <v>6.9</v>
      </c>
      <c r="F45">
        <v>4608000</v>
      </c>
      <c r="G45">
        <v>120</v>
      </c>
      <c r="H45">
        <v>40</v>
      </c>
      <c r="I45">
        <v>4</v>
      </c>
      <c r="J45">
        <v>108</v>
      </c>
      <c r="K45">
        <v>48</v>
      </c>
      <c r="L45">
        <v>12</v>
      </c>
      <c r="M45">
        <v>0.3</v>
      </c>
      <c r="N45">
        <v>0</v>
      </c>
      <c r="O45">
        <v>1</v>
      </c>
      <c r="P45">
        <v>33177600</v>
      </c>
      <c r="Q45">
        <v>24</v>
      </c>
      <c r="R45">
        <v>0</v>
      </c>
      <c r="S45">
        <v>1</v>
      </c>
      <c r="T45">
        <v>5000</v>
      </c>
      <c r="U45">
        <v>1</v>
      </c>
      <c r="V45">
        <v>15</v>
      </c>
      <c r="W45">
        <v>222</v>
      </c>
      <c r="X45">
        <v>1</v>
      </c>
      <c r="Y45">
        <v>1</v>
      </c>
      <c r="Z45">
        <v>1</v>
      </c>
      <c r="AA45">
        <v>0</v>
      </c>
      <c r="AB45">
        <v>274490</v>
      </c>
      <c r="AC45">
        <v>575270</v>
      </c>
      <c r="AD45">
        <v>424880</v>
      </c>
      <c r="AF45">
        <f>RANK('coco std'!AE315,'coco std'!$AE$273:$AE$322,1)</f>
        <v>13</v>
      </c>
      <c r="AG45">
        <f>RANK('coco y0'!AO265,'coco y0'!$AO$223:$AO$272,1)</f>
        <v>1</v>
      </c>
      <c r="AH45">
        <f t="shared" si="0"/>
        <v>7</v>
      </c>
      <c r="AJ45">
        <v>12976.700000000012</v>
      </c>
      <c r="AK45">
        <v>-64633</v>
      </c>
      <c r="AL45">
        <v>-88581.5</v>
      </c>
      <c r="AM45">
        <v>-103542.59999999998</v>
      </c>
    </row>
    <row r="46" spans="1:39" x14ac:dyDescent="0.3">
      <c r="A46" t="s">
        <v>267</v>
      </c>
      <c r="B46">
        <v>2.7</v>
      </c>
      <c r="C46">
        <v>6</v>
      </c>
      <c r="D46">
        <v>128</v>
      </c>
      <c r="E46">
        <v>6.4</v>
      </c>
      <c r="F46">
        <v>4262400</v>
      </c>
      <c r="G46">
        <v>60</v>
      </c>
      <c r="H46">
        <v>8</v>
      </c>
      <c r="I46">
        <v>2</v>
      </c>
      <c r="J46">
        <v>12</v>
      </c>
      <c r="K46">
        <v>12</v>
      </c>
      <c r="L46">
        <v>0</v>
      </c>
      <c r="M46">
        <v>0</v>
      </c>
      <c r="N46">
        <v>1</v>
      </c>
      <c r="O46">
        <v>0</v>
      </c>
      <c r="P46">
        <v>8294400</v>
      </c>
      <c r="Q46">
        <v>60</v>
      </c>
      <c r="R46">
        <v>1</v>
      </c>
      <c r="S46">
        <v>0</v>
      </c>
      <c r="T46">
        <v>4000</v>
      </c>
      <c r="U46">
        <v>1</v>
      </c>
      <c r="V46">
        <v>10</v>
      </c>
      <c r="W46">
        <v>201</v>
      </c>
      <c r="X46">
        <v>1</v>
      </c>
      <c r="Y46">
        <v>1</v>
      </c>
      <c r="Z46">
        <v>1</v>
      </c>
      <c r="AA46">
        <v>0</v>
      </c>
      <c r="AB46">
        <v>210000</v>
      </c>
      <c r="AC46">
        <v>314000</v>
      </c>
      <c r="AD46">
        <v>262000</v>
      </c>
      <c r="AF46">
        <f>RANK('coco std'!AE316,'coco std'!$AE$273:$AE$322,1)</f>
        <v>18</v>
      </c>
      <c r="AG46">
        <f>RANK('coco y0'!AO266,'coco y0'!$AO$223:$AO$272,1)</f>
        <v>1</v>
      </c>
      <c r="AH46">
        <f t="shared" si="0"/>
        <v>9.5</v>
      </c>
      <c r="AJ46">
        <v>426.59999999997672</v>
      </c>
      <c r="AK46">
        <v>22849.5</v>
      </c>
      <c r="AL46">
        <v>52800.5</v>
      </c>
      <c r="AM46">
        <v>59337.400000000023</v>
      </c>
    </row>
    <row r="47" spans="1:39" x14ac:dyDescent="0.3">
      <c r="A47" t="s">
        <v>268</v>
      </c>
      <c r="B47">
        <v>2.8</v>
      </c>
      <c r="C47">
        <v>4</v>
      </c>
      <c r="D47">
        <v>64</v>
      </c>
      <c r="E47">
        <v>5.8</v>
      </c>
      <c r="F47">
        <v>4262400</v>
      </c>
      <c r="G47">
        <v>60</v>
      </c>
      <c r="H47">
        <v>8</v>
      </c>
      <c r="I47">
        <v>1</v>
      </c>
      <c r="J47">
        <v>12</v>
      </c>
      <c r="K47">
        <v>0</v>
      </c>
      <c r="L47">
        <v>0</v>
      </c>
      <c r="M47">
        <v>0</v>
      </c>
      <c r="N47">
        <v>1</v>
      </c>
      <c r="O47">
        <v>0</v>
      </c>
      <c r="P47">
        <v>8294400</v>
      </c>
      <c r="Q47">
        <v>60</v>
      </c>
      <c r="R47">
        <v>1</v>
      </c>
      <c r="S47">
        <v>0</v>
      </c>
      <c r="T47">
        <v>3000</v>
      </c>
      <c r="U47">
        <v>1</v>
      </c>
      <c r="V47">
        <v>15</v>
      </c>
      <c r="W47">
        <v>163</v>
      </c>
      <c r="X47">
        <v>1</v>
      </c>
      <c r="Y47">
        <v>1</v>
      </c>
      <c r="Z47">
        <v>1</v>
      </c>
      <c r="AA47">
        <v>0</v>
      </c>
      <c r="AB47">
        <v>304900</v>
      </c>
      <c r="AC47">
        <v>304900</v>
      </c>
      <c r="AD47">
        <v>304900</v>
      </c>
      <c r="AF47">
        <f>RANK('coco std'!AE317,'coco std'!$AE$273:$AE$322,1)</f>
        <v>18</v>
      </c>
      <c r="AG47">
        <f>RANK('coco y0'!AO267,'coco y0'!$AO$223:$AO$272,1)</f>
        <v>1</v>
      </c>
      <c r="AH47">
        <f t="shared" si="0"/>
        <v>9.5</v>
      </c>
      <c r="AJ47">
        <v>496.40000000002328</v>
      </c>
      <c r="AK47">
        <v>-20050.5</v>
      </c>
      <c r="AL47">
        <v>9900.5</v>
      </c>
      <c r="AM47">
        <v>16437.400000000023</v>
      </c>
    </row>
    <row r="48" spans="1:39" s="130" customFormat="1" x14ac:dyDescent="0.3">
      <c r="A48" s="130" t="s">
        <v>269</v>
      </c>
      <c r="B48" s="130">
        <v>2.73</v>
      </c>
      <c r="C48" s="130">
        <v>12</v>
      </c>
      <c r="D48" s="130">
        <v>128</v>
      </c>
      <c r="E48" s="130">
        <v>6.9</v>
      </c>
      <c r="F48" s="130">
        <v>4608000</v>
      </c>
      <c r="G48" s="130">
        <v>120</v>
      </c>
      <c r="H48" s="130">
        <v>40</v>
      </c>
      <c r="I48" s="130">
        <v>4</v>
      </c>
      <c r="J48" s="130">
        <v>108</v>
      </c>
      <c r="K48" s="130">
        <v>48</v>
      </c>
      <c r="L48" s="130">
        <v>12</v>
      </c>
      <c r="M48" s="130">
        <v>0.3</v>
      </c>
      <c r="N48" s="130">
        <v>0</v>
      </c>
      <c r="O48" s="130">
        <v>1</v>
      </c>
      <c r="P48" s="130">
        <v>33177600</v>
      </c>
      <c r="Q48" s="130">
        <v>24</v>
      </c>
      <c r="R48" s="130">
        <v>0</v>
      </c>
      <c r="S48" s="130">
        <v>0</v>
      </c>
      <c r="T48" s="130">
        <v>5000</v>
      </c>
      <c r="U48" s="130">
        <v>1</v>
      </c>
      <c r="V48" s="130">
        <v>15</v>
      </c>
      <c r="W48" s="130">
        <v>222</v>
      </c>
      <c r="X48" s="130">
        <v>1</v>
      </c>
      <c r="Y48" s="130">
        <v>1</v>
      </c>
      <c r="Z48" s="130">
        <v>1</v>
      </c>
      <c r="AA48" s="130">
        <v>0</v>
      </c>
      <c r="AB48" s="130">
        <v>330990</v>
      </c>
      <c r="AC48" s="130">
        <v>521850</v>
      </c>
      <c r="AD48" s="130">
        <v>426420</v>
      </c>
      <c r="AF48" s="130">
        <f>RANK('coco std'!AE318,'coco std'!$AE$273:$AE$322,1)</f>
        <v>34</v>
      </c>
      <c r="AG48" s="130">
        <f>RANK('coco y0'!AO268,'coco y0'!$AO$223:$AO$272,1)</f>
        <v>1</v>
      </c>
      <c r="AH48" s="130">
        <f t="shared" si="0"/>
        <v>17.5</v>
      </c>
      <c r="AJ48" s="130">
        <v>-2859.5</v>
      </c>
      <c r="AK48" s="130">
        <v>-66173</v>
      </c>
      <c r="AL48" s="130">
        <v>-90121.5</v>
      </c>
      <c r="AM48" s="130">
        <v>-105082.59999999998</v>
      </c>
    </row>
    <row r="49" spans="1:39" x14ac:dyDescent="0.3">
      <c r="A49" t="s">
        <v>270</v>
      </c>
      <c r="B49">
        <v>2.73</v>
      </c>
      <c r="C49">
        <v>12</v>
      </c>
      <c r="D49">
        <v>512</v>
      </c>
      <c r="E49">
        <v>6.8</v>
      </c>
      <c r="F49">
        <v>4377600</v>
      </c>
      <c r="G49">
        <v>60</v>
      </c>
      <c r="H49">
        <v>10</v>
      </c>
      <c r="I49">
        <v>4</v>
      </c>
      <c r="J49">
        <v>12</v>
      </c>
      <c r="K49">
        <v>12</v>
      </c>
      <c r="L49">
        <v>16</v>
      </c>
      <c r="M49">
        <v>0.3</v>
      </c>
      <c r="N49">
        <v>0</v>
      </c>
      <c r="O49">
        <v>1</v>
      </c>
      <c r="P49">
        <v>8294400</v>
      </c>
      <c r="Q49">
        <v>60</v>
      </c>
      <c r="R49">
        <v>0</v>
      </c>
      <c r="S49">
        <v>0</v>
      </c>
      <c r="T49">
        <v>4300</v>
      </c>
      <c r="U49">
        <v>1</v>
      </c>
      <c r="V49">
        <v>15</v>
      </c>
      <c r="W49">
        <v>196</v>
      </c>
      <c r="X49">
        <v>1</v>
      </c>
      <c r="Y49">
        <v>1</v>
      </c>
      <c r="Z49">
        <v>1</v>
      </c>
      <c r="AA49">
        <v>0</v>
      </c>
      <c r="AB49">
        <v>328799</v>
      </c>
      <c r="AC49">
        <v>449990</v>
      </c>
      <c r="AD49">
        <v>389394.5</v>
      </c>
      <c r="AF49">
        <f>RANK('coco std'!AE319,'coco std'!$AE$273:$AE$322,1)</f>
        <v>18</v>
      </c>
      <c r="AG49">
        <f>RANK('coco y0'!AO269,'coco y0'!$AO$223:$AO$272,1)</f>
        <v>1</v>
      </c>
      <c r="AH49">
        <f t="shared" si="0"/>
        <v>9.5</v>
      </c>
      <c r="AJ49">
        <v>634</v>
      </c>
      <c r="AK49">
        <v>-29147</v>
      </c>
      <c r="AL49">
        <v>-74593.5</v>
      </c>
      <c r="AM49">
        <v>-68056.599999999977</v>
      </c>
    </row>
    <row r="50" spans="1:39" s="130" customFormat="1" x14ac:dyDescent="0.3">
      <c r="A50" s="130" t="s">
        <v>271</v>
      </c>
      <c r="B50" s="130">
        <v>2.73</v>
      </c>
      <c r="C50" s="130">
        <v>12</v>
      </c>
      <c r="D50" s="130">
        <v>256</v>
      </c>
      <c r="E50" s="130">
        <v>6.9</v>
      </c>
      <c r="F50" s="130">
        <v>4446720</v>
      </c>
      <c r="G50" s="130">
        <v>120</v>
      </c>
      <c r="H50" s="130">
        <v>10</v>
      </c>
      <c r="I50" s="130">
        <v>3</v>
      </c>
      <c r="J50" s="130">
        <v>108</v>
      </c>
      <c r="K50" s="130">
        <v>12</v>
      </c>
      <c r="L50" s="130">
        <v>12</v>
      </c>
      <c r="M50" s="130">
        <v>0</v>
      </c>
      <c r="N50" s="130">
        <v>0</v>
      </c>
      <c r="O50" s="130">
        <v>0</v>
      </c>
      <c r="P50" s="130">
        <v>33177600</v>
      </c>
      <c r="Q50" s="130">
        <v>24</v>
      </c>
      <c r="R50" s="130">
        <v>0</v>
      </c>
      <c r="S50" s="130">
        <v>1</v>
      </c>
      <c r="T50" s="130">
        <v>4500</v>
      </c>
      <c r="U50" s="130">
        <v>1</v>
      </c>
      <c r="V50" s="130">
        <v>15</v>
      </c>
      <c r="W50" s="130">
        <v>208</v>
      </c>
      <c r="X50" s="130">
        <v>1</v>
      </c>
      <c r="Y50" s="130">
        <v>1</v>
      </c>
      <c r="Z50" s="130">
        <v>1</v>
      </c>
      <c r="AA50" s="130">
        <v>0</v>
      </c>
      <c r="AB50" s="130">
        <v>327500</v>
      </c>
      <c r="AC50" s="130">
        <v>550900</v>
      </c>
      <c r="AD50" s="130">
        <v>439200</v>
      </c>
      <c r="AF50" s="130">
        <f>RANK('coco std'!AE320,'coco std'!$AE$273:$AE$322,1)</f>
        <v>35</v>
      </c>
      <c r="AG50" s="130">
        <f>RANK('coco y0'!AO270,'coco y0'!$AO$223:$AO$272,1)</f>
        <v>1</v>
      </c>
      <c r="AH50" s="130">
        <f t="shared" si="0"/>
        <v>18</v>
      </c>
      <c r="AJ50" s="130">
        <v>-11071.599999999977</v>
      </c>
      <c r="AK50" s="130">
        <v>-106439</v>
      </c>
      <c r="AL50" s="130">
        <v>-102901.5</v>
      </c>
      <c r="AM50" s="130">
        <v>-117862.59999999998</v>
      </c>
    </row>
    <row r="51" spans="1:39" x14ac:dyDescent="0.3">
      <c r="A51" t="s">
        <v>273</v>
      </c>
      <c r="B51">
        <v>2.73</v>
      </c>
      <c r="C51">
        <v>8</v>
      </c>
      <c r="D51">
        <v>256</v>
      </c>
      <c r="E51">
        <v>6.9</v>
      </c>
      <c r="F51">
        <v>4446720</v>
      </c>
      <c r="G51">
        <v>120</v>
      </c>
      <c r="H51">
        <v>10</v>
      </c>
      <c r="I51">
        <v>3</v>
      </c>
      <c r="J51">
        <v>108</v>
      </c>
      <c r="K51">
        <v>12</v>
      </c>
      <c r="L51">
        <v>12</v>
      </c>
      <c r="M51">
        <v>0</v>
      </c>
      <c r="N51">
        <v>0</v>
      </c>
      <c r="O51">
        <v>0</v>
      </c>
      <c r="P51">
        <v>33177600</v>
      </c>
      <c r="Q51">
        <v>24</v>
      </c>
      <c r="R51">
        <v>0</v>
      </c>
      <c r="S51">
        <v>0</v>
      </c>
      <c r="T51">
        <v>4500</v>
      </c>
      <c r="U51">
        <v>1</v>
      </c>
      <c r="V51">
        <v>15</v>
      </c>
      <c r="W51">
        <v>208</v>
      </c>
      <c r="X51">
        <v>1</v>
      </c>
      <c r="Y51">
        <v>1</v>
      </c>
      <c r="Z51">
        <v>1</v>
      </c>
      <c r="AA51">
        <v>0</v>
      </c>
      <c r="AB51">
        <v>379989</v>
      </c>
      <c r="AC51">
        <v>412900</v>
      </c>
      <c r="AD51">
        <v>396444.5</v>
      </c>
      <c r="AF51">
        <f>RANK('coco std'!AE321,'coco std'!$AE$273:$AE$322,1)</f>
        <v>14</v>
      </c>
      <c r="AG51">
        <f>RANK('coco y0'!AO271,'coco y0'!$AO$223:$AO$272,1)</f>
        <v>1</v>
      </c>
      <c r="AH51">
        <f t="shared" si="0"/>
        <v>7.5</v>
      </c>
      <c r="AJ51">
        <v>10543.5</v>
      </c>
      <c r="AK51">
        <v>-63683</v>
      </c>
      <c r="AL51">
        <v>-60145.5</v>
      </c>
      <c r="AM51">
        <v>-75106.599999999977</v>
      </c>
    </row>
    <row r="52" spans="1:39" x14ac:dyDescent="0.3">
      <c r="A52" t="s">
        <v>277</v>
      </c>
      <c r="B52">
        <v>2.7</v>
      </c>
      <c r="C52">
        <v>12</v>
      </c>
      <c r="D52">
        <v>1000</v>
      </c>
      <c r="E52">
        <v>6.4</v>
      </c>
      <c r="F52">
        <v>4377600</v>
      </c>
      <c r="G52">
        <v>60</v>
      </c>
      <c r="H52">
        <v>10</v>
      </c>
      <c r="I52">
        <v>3</v>
      </c>
      <c r="J52">
        <v>12</v>
      </c>
      <c r="K52">
        <v>12</v>
      </c>
      <c r="L52">
        <v>16</v>
      </c>
      <c r="M52">
        <v>0</v>
      </c>
      <c r="N52">
        <v>0</v>
      </c>
      <c r="O52">
        <v>0</v>
      </c>
      <c r="P52">
        <v>8294400</v>
      </c>
      <c r="Q52">
        <v>60</v>
      </c>
      <c r="R52">
        <v>1</v>
      </c>
      <c r="S52">
        <v>0</v>
      </c>
      <c r="T52">
        <v>4100</v>
      </c>
      <c r="U52">
        <v>1</v>
      </c>
      <c r="V52">
        <v>15</v>
      </c>
      <c r="W52">
        <v>175</v>
      </c>
      <c r="X52">
        <v>1</v>
      </c>
      <c r="Y52">
        <v>1</v>
      </c>
      <c r="Z52">
        <v>1</v>
      </c>
      <c r="AA52">
        <v>0</v>
      </c>
      <c r="AB52">
        <v>499990</v>
      </c>
      <c r="AC52">
        <v>593070</v>
      </c>
      <c r="AD52">
        <v>546530</v>
      </c>
      <c r="AF52">
        <f>RANK('coco std'!AE322,'coco std'!$AE$273:$AE$322,1)</f>
        <v>18</v>
      </c>
      <c r="AG52">
        <f>RANK('coco y0'!AO272,'coco y0'!$AO$223:$AO$272,1)</f>
        <v>1</v>
      </c>
      <c r="AH52">
        <f t="shared" si="0"/>
        <v>9.5</v>
      </c>
      <c r="AJ52">
        <v>889.80000000004657</v>
      </c>
      <c r="AK52">
        <v>-181493.40000000002</v>
      </c>
      <c r="AL52">
        <v>-231729.5</v>
      </c>
      <c r="AM52">
        <v>-225192.59999999998</v>
      </c>
    </row>
  </sheetData>
  <conditionalFormatting sqref="AF3:AF5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:AH5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:AG5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3:AM52">
    <cfRule type="cellIs" dxfId="6" priority="1" operator="lessThanOr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338"/>
  <sheetViews>
    <sheetView zoomScale="18" zoomScaleNormal="90" workbookViewId="0"/>
  </sheetViews>
  <sheetFormatPr defaultRowHeight="14.4" x14ac:dyDescent="0.3"/>
  <cols>
    <col min="1" max="1" width="57" bestFit="1" customWidth="1"/>
    <col min="6" max="7" width="9.109375" style="116"/>
    <col min="9" max="9" width="9.109375" style="116"/>
    <col min="18" max="18" width="9.109375" style="116"/>
    <col min="21" max="21" width="9.109375" style="116"/>
    <col min="24" max="26" width="9.109375" style="116"/>
    <col min="33" max="33" width="9.6640625" bestFit="1" customWidth="1"/>
  </cols>
  <sheetData>
    <row r="1" spans="1:34" x14ac:dyDescent="0.3">
      <c r="B1">
        <v>0</v>
      </c>
      <c r="C1">
        <v>0</v>
      </c>
      <c r="D1">
        <v>0</v>
      </c>
      <c r="E1">
        <v>0</v>
      </c>
      <c r="F1" s="116">
        <v>0</v>
      </c>
      <c r="G1" s="116">
        <v>0</v>
      </c>
      <c r="H1">
        <v>0</v>
      </c>
      <c r="I1" s="116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 s="116">
        <v>0</v>
      </c>
      <c r="S1">
        <v>0</v>
      </c>
      <c r="T1">
        <v>0</v>
      </c>
      <c r="U1" s="116">
        <v>0</v>
      </c>
      <c r="V1">
        <v>0</v>
      </c>
      <c r="W1">
        <v>1</v>
      </c>
      <c r="X1" s="116">
        <v>0</v>
      </c>
      <c r="Y1" s="116">
        <v>0</v>
      </c>
      <c r="Z1" s="116">
        <v>0</v>
      </c>
      <c r="AA1">
        <v>0</v>
      </c>
    </row>
    <row r="2" spans="1:34" x14ac:dyDescent="0.3">
      <c r="A2" t="s">
        <v>0</v>
      </c>
      <c r="B2" t="s">
        <v>503</v>
      </c>
      <c r="C2" t="s">
        <v>504</v>
      </c>
      <c r="D2" t="s">
        <v>505</v>
      </c>
      <c r="E2" t="s">
        <v>506</v>
      </c>
      <c r="F2" s="116" t="s">
        <v>507</v>
      </c>
      <c r="G2" s="116" t="s">
        <v>508</v>
      </c>
      <c r="H2" t="s">
        <v>509</v>
      </c>
      <c r="I2" s="116" t="s">
        <v>76</v>
      </c>
      <c r="J2" t="s">
        <v>510</v>
      </c>
      <c r="K2" t="s">
        <v>93</v>
      </c>
      <c r="L2" t="s">
        <v>95</v>
      </c>
      <c r="M2" t="s">
        <v>96</v>
      </c>
      <c r="N2" t="s">
        <v>84</v>
      </c>
      <c r="O2" t="s">
        <v>87</v>
      </c>
      <c r="P2" t="s">
        <v>511</v>
      </c>
      <c r="Q2" t="s">
        <v>512</v>
      </c>
      <c r="R2" s="116" t="s">
        <v>118</v>
      </c>
      <c r="S2" t="s">
        <v>128</v>
      </c>
      <c r="T2" t="s">
        <v>514</v>
      </c>
      <c r="U2" s="116" t="s">
        <v>151</v>
      </c>
      <c r="V2" t="s">
        <v>152</v>
      </c>
      <c r="W2" t="s">
        <v>515</v>
      </c>
      <c r="X2" s="116" t="s">
        <v>192</v>
      </c>
      <c r="Y2" s="116" t="s">
        <v>193</v>
      </c>
      <c r="Z2" s="116" t="s">
        <v>194</v>
      </c>
      <c r="AA2" t="s">
        <v>195</v>
      </c>
      <c r="AB2" t="s">
        <v>500</v>
      </c>
      <c r="AC2" t="s">
        <v>501</v>
      </c>
      <c r="AD2" t="s">
        <v>502</v>
      </c>
      <c r="AG2" t="s">
        <v>543</v>
      </c>
      <c r="AH2" t="s">
        <v>544</v>
      </c>
    </row>
    <row r="3" spans="1:34" x14ac:dyDescent="0.3">
      <c r="A3" t="s">
        <v>206</v>
      </c>
      <c r="B3">
        <v>1.6</v>
      </c>
      <c r="C3">
        <v>3</v>
      </c>
      <c r="D3">
        <v>32</v>
      </c>
      <c r="E3">
        <v>5.8</v>
      </c>
      <c r="F3" s="116">
        <v>1123200</v>
      </c>
      <c r="G3" s="116">
        <v>60</v>
      </c>
      <c r="H3">
        <v>8</v>
      </c>
      <c r="I3" s="116">
        <v>2</v>
      </c>
      <c r="J3">
        <v>13</v>
      </c>
      <c r="K3">
        <v>5</v>
      </c>
      <c r="L3">
        <v>0</v>
      </c>
      <c r="M3">
        <v>0</v>
      </c>
      <c r="N3">
        <v>0</v>
      </c>
      <c r="O3">
        <v>0</v>
      </c>
      <c r="P3">
        <v>2073600</v>
      </c>
      <c r="Q3">
        <v>30</v>
      </c>
      <c r="R3" s="116">
        <v>1</v>
      </c>
      <c r="S3">
        <v>0</v>
      </c>
      <c r="T3">
        <v>3000</v>
      </c>
      <c r="U3" s="116">
        <v>0</v>
      </c>
      <c r="V3">
        <v>0</v>
      </c>
      <c r="W3">
        <v>141</v>
      </c>
      <c r="X3" s="116">
        <v>0</v>
      </c>
      <c r="Y3" s="116">
        <v>0</v>
      </c>
      <c r="Z3" s="116">
        <v>0</v>
      </c>
      <c r="AA3">
        <v>0</v>
      </c>
      <c r="AB3">
        <v>45000</v>
      </c>
      <c r="AC3">
        <v>73731</v>
      </c>
      <c r="AD3">
        <v>59365.5</v>
      </c>
      <c r="AH3" t="s">
        <v>545</v>
      </c>
    </row>
    <row r="4" spans="1:34" x14ac:dyDescent="0.3">
      <c r="A4" t="s">
        <v>212</v>
      </c>
      <c r="B4">
        <v>1.6</v>
      </c>
      <c r="C4">
        <v>3</v>
      </c>
      <c r="D4">
        <v>32</v>
      </c>
      <c r="E4">
        <v>5.8</v>
      </c>
      <c r="F4" s="116">
        <v>1123200</v>
      </c>
      <c r="G4" s="116">
        <v>60</v>
      </c>
      <c r="H4">
        <v>8</v>
      </c>
      <c r="I4" s="116">
        <v>2</v>
      </c>
      <c r="J4">
        <v>13</v>
      </c>
      <c r="K4">
        <v>5</v>
      </c>
      <c r="L4">
        <v>0</v>
      </c>
      <c r="M4">
        <v>0</v>
      </c>
      <c r="N4">
        <v>0</v>
      </c>
      <c r="O4">
        <v>0</v>
      </c>
      <c r="P4">
        <v>2073600</v>
      </c>
      <c r="Q4">
        <v>30</v>
      </c>
      <c r="R4" s="116">
        <v>1</v>
      </c>
      <c r="S4">
        <v>0</v>
      </c>
      <c r="T4">
        <v>3000</v>
      </c>
      <c r="U4" s="116">
        <v>0</v>
      </c>
      <c r="V4">
        <v>0</v>
      </c>
      <c r="W4">
        <v>141</v>
      </c>
      <c r="X4" s="116">
        <v>0</v>
      </c>
      <c r="Y4" s="116">
        <v>0</v>
      </c>
      <c r="Z4" s="116">
        <v>0</v>
      </c>
      <c r="AA4">
        <v>0</v>
      </c>
    </row>
    <row r="5" spans="1:34" x14ac:dyDescent="0.3">
      <c r="A5" t="s">
        <v>213</v>
      </c>
      <c r="B5">
        <v>1.8</v>
      </c>
      <c r="C5">
        <v>3</v>
      </c>
      <c r="D5">
        <v>32</v>
      </c>
      <c r="E5">
        <v>6.5</v>
      </c>
      <c r="F5" s="116">
        <v>1123200</v>
      </c>
      <c r="G5" s="116">
        <v>60</v>
      </c>
      <c r="H5">
        <v>8</v>
      </c>
      <c r="I5" s="116">
        <v>3</v>
      </c>
      <c r="J5">
        <v>13</v>
      </c>
      <c r="K5">
        <v>8</v>
      </c>
      <c r="L5">
        <v>5</v>
      </c>
      <c r="M5">
        <v>0</v>
      </c>
      <c r="N5">
        <v>0</v>
      </c>
      <c r="O5">
        <v>0</v>
      </c>
      <c r="P5">
        <v>2073600</v>
      </c>
      <c r="Q5">
        <v>30</v>
      </c>
      <c r="R5" s="116">
        <v>1</v>
      </c>
      <c r="S5">
        <v>0</v>
      </c>
      <c r="T5">
        <v>4000</v>
      </c>
      <c r="U5" s="116">
        <v>0</v>
      </c>
      <c r="V5">
        <v>0</v>
      </c>
      <c r="W5">
        <v>183</v>
      </c>
      <c r="X5" s="116">
        <v>0</v>
      </c>
      <c r="Y5" s="116">
        <v>0</v>
      </c>
      <c r="Z5" s="116">
        <v>0</v>
      </c>
      <c r="AA5">
        <v>0</v>
      </c>
      <c r="AB5">
        <v>51880</v>
      </c>
      <c r="AC5">
        <v>88796</v>
      </c>
      <c r="AD5">
        <v>70338</v>
      </c>
    </row>
    <row r="6" spans="1:34" x14ac:dyDescent="0.3">
      <c r="A6" t="s">
        <v>215</v>
      </c>
      <c r="B6">
        <v>2.2999999999999998</v>
      </c>
      <c r="C6">
        <v>4</v>
      </c>
      <c r="D6">
        <v>64</v>
      </c>
      <c r="E6">
        <v>6.5</v>
      </c>
      <c r="F6" s="116">
        <v>1123200</v>
      </c>
      <c r="G6" s="116">
        <v>60</v>
      </c>
      <c r="H6">
        <v>8</v>
      </c>
      <c r="I6" s="116">
        <v>4</v>
      </c>
      <c r="J6">
        <v>48</v>
      </c>
      <c r="K6">
        <v>5</v>
      </c>
      <c r="L6">
        <v>2</v>
      </c>
      <c r="M6">
        <v>2</v>
      </c>
      <c r="N6">
        <v>0</v>
      </c>
      <c r="O6">
        <v>0</v>
      </c>
      <c r="P6">
        <v>2073600</v>
      </c>
      <c r="Q6">
        <v>30</v>
      </c>
      <c r="R6" s="116">
        <v>1</v>
      </c>
      <c r="S6">
        <v>0</v>
      </c>
      <c r="T6">
        <v>5000</v>
      </c>
      <c r="U6" s="116">
        <v>0</v>
      </c>
      <c r="V6">
        <v>0</v>
      </c>
      <c r="W6">
        <v>205</v>
      </c>
      <c r="X6" s="116">
        <v>0</v>
      </c>
      <c r="Y6" s="116">
        <v>0</v>
      </c>
      <c r="Z6" s="116">
        <v>0</v>
      </c>
      <c r="AA6">
        <v>0</v>
      </c>
      <c r="AB6">
        <v>54000</v>
      </c>
      <c r="AC6">
        <v>83200</v>
      </c>
      <c r="AD6">
        <v>68600</v>
      </c>
    </row>
    <row r="7" spans="1:34" x14ac:dyDescent="0.3">
      <c r="A7" t="s">
        <v>217</v>
      </c>
      <c r="B7">
        <v>2</v>
      </c>
      <c r="C7">
        <v>3</v>
      </c>
      <c r="D7">
        <v>32</v>
      </c>
      <c r="E7">
        <v>6.5</v>
      </c>
      <c r="F7" s="116">
        <v>1152000</v>
      </c>
      <c r="G7" s="116">
        <v>60</v>
      </c>
      <c r="H7">
        <v>13</v>
      </c>
      <c r="I7" s="116">
        <v>4</v>
      </c>
      <c r="J7">
        <v>48</v>
      </c>
      <c r="K7">
        <v>8</v>
      </c>
      <c r="L7">
        <v>2</v>
      </c>
      <c r="M7">
        <v>2</v>
      </c>
      <c r="N7">
        <v>0</v>
      </c>
      <c r="O7">
        <v>0</v>
      </c>
      <c r="P7">
        <v>2073600</v>
      </c>
      <c r="Q7">
        <v>30</v>
      </c>
      <c r="R7" s="116">
        <v>1</v>
      </c>
      <c r="S7">
        <v>0</v>
      </c>
      <c r="T7">
        <v>5000</v>
      </c>
      <c r="U7" s="116">
        <v>0</v>
      </c>
      <c r="V7">
        <v>0</v>
      </c>
      <c r="W7">
        <v>192</v>
      </c>
      <c r="X7" s="116">
        <v>0</v>
      </c>
      <c r="Y7" s="116">
        <v>0</v>
      </c>
      <c r="Z7" s="116">
        <v>0</v>
      </c>
      <c r="AA7">
        <v>0</v>
      </c>
      <c r="AB7">
        <v>55500</v>
      </c>
      <c r="AC7">
        <v>86400</v>
      </c>
      <c r="AD7">
        <v>70950</v>
      </c>
    </row>
    <row r="8" spans="1:34" x14ac:dyDescent="0.3">
      <c r="A8" t="s">
        <v>218</v>
      </c>
      <c r="B8">
        <v>2</v>
      </c>
      <c r="C8">
        <v>3</v>
      </c>
      <c r="D8">
        <v>32</v>
      </c>
      <c r="E8">
        <v>6.5</v>
      </c>
      <c r="F8" s="116">
        <v>1152000</v>
      </c>
      <c r="G8" s="116">
        <v>60</v>
      </c>
      <c r="H8">
        <v>13</v>
      </c>
      <c r="I8" s="116">
        <v>4</v>
      </c>
      <c r="J8">
        <v>48</v>
      </c>
      <c r="K8">
        <v>8</v>
      </c>
      <c r="L8">
        <v>2</v>
      </c>
      <c r="M8">
        <v>2</v>
      </c>
      <c r="N8">
        <v>0</v>
      </c>
      <c r="O8">
        <v>0</v>
      </c>
      <c r="P8">
        <v>2073600</v>
      </c>
      <c r="Q8">
        <v>30</v>
      </c>
      <c r="R8" s="116">
        <v>1</v>
      </c>
      <c r="S8">
        <v>0</v>
      </c>
      <c r="T8">
        <v>5000</v>
      </c>
      <c r="U8" s="116">
        <v>0</v>
      </c>
      <c r="V8">
        <v>0</v>
      </c>
      <c r="W8">
        <v>192</v>
      </c>
      <c r="X8" s="116">
        <v>0</v>
      </c>
      <c r="Y8" s="116">
        <v>0</v>
      </c>
      <c r="Z8" s="116">
        <v>0</v>
      </c>
      <c r="AA8">
        <v>0</v>
      </c>
      <c r="AB8">
        <v>59900</v>
      </c>
      <c r="AC8">
        <v>59900</v>
      </c>
      <c r="AD8">
        <v>59900</v>
      </c>
    </row>
    <row r="9" spans="1:34" x14ac:dyDescent="0.3">
      <c r="A9" t="s">
        <v>220</v>
      </c>
      <c r="B9">
        <v>2.2999999999999998</v>
      </c>
      <c r="C9">
        <v>4</v>
      </c>
      <c r="D9">
        <v>64</v>
      </c>
      <c r="E9">
        <v>6.4</v>
      </c>
      <c r="F9" s="116">
        <v>2527200</v>
      </c>
      <c r="G9" s="116">
        <v>60</v>
      </c>
      <c r="H9">
        <v>20</v>
      </c>
      <c r="I9" s="116">
        <v>3</v>
      </c>
      <c r="J9">
        <v>48</v>
      </c>
      <c r="K9">
        <v>8</v>
      </c>
      <c r="L9">
        <v>5</v>
      </c>
      <c r="M9">
        <v>0</v>
      </c>
      <c r="N9">
        <v>0</v>
      </c>
      <c r="O9">
        <v>0</v>
      </c>
      <c r="P9">
        <v>8294400</v>
      </c>
      <c r="Q9">
        <v>30</v>
      </c>
      <c r="R9" s="116">
        <v>1</v>
      </c>
      <c r="S9">
        <v>0</v>
      </c>
      <c r="T9">
        <v>6000</v>
      </c>
      <c r="U9" s="116">
        <v>0</v>
      </c>
      <c r="V9">
        <v>0</v>
      </c>
      <c r="W9">
        <v>188</v>
      </c>
      <c r="X9" s="116">
        <v>0</v>
      </c>
      <c r="Y9" s="116">
        <v>0</v>
      </c>
      <c r="Z9" s="116">
        <v>0</v>
      </c>
      <c r="AA9">
        <v>0</v>
      </c>
      <c r="AB9">
        <v>70000</v>
      </c>
      <c r="AC9">
        <v>103600</v>
      </c>
      <c r="AD9">
        <v>86800</v>
      </c>
    </row>
    <row r="10" spans="1:34" x14ac:dyDescent="0.3">
      <c r="A10" t="s">
        <v>221</v>
      </c>
      <c r="B10">
        <v>2</v>
      </c>
      <c r="C10">
        <v>4</v>
      </c>
      <c r="D10">
        <v>128</v>
      </c>
      <c r="E10">
        <v>6.5</v>
      </c>
      <c r="F10" s="116">
        <v>1152000</v>
      </c>
      <c r="G10" s="116">
        <v>60</v>
      </c>
      <c r="H10">
        <v>13</v>
      </c>
      <c r="I10" s="116">
        <v>4</v>
      </c>
      <c r="J10">
        <v>48</v>
      </c>
      <c r="K10">
        <v>8</v>
      </c>
      <c r="L10">
        <v>2</v>
      </c>
      <c r="M10">
        <v>2</v>
      </c>
      <c r="N10">
        <v>0</v>
      </c>
      <c r="O10">
        <v>0</v>
      </c>
      <c r="P10">
        <v>2073600</v>
      </c>
      <c r="Q10">
        <v>30</v>
      </c>
      <c r="R10" s="116">
        <v>1</v>
      </c>
      <c r="S10">
        <v>0</v>
      </c>
      <c r="T10">
        <v>5000</v>
      </c>
      <c r="U10" s="116">
        <v>0</v>
      </c>
      <c r="V10">
        <v>0</v>
      </c>
      <c r="W10">
        <v>192</v>
      </c>
      <c r="X10" s="116">
        <v>0</v>
      </c>
      <c r="Y10" s="116">
        <v>0</v>
      </c>
      <c r="Z10" s="116">
        <v>0</v>
      </c>
      <c r="AA10">
        <v>0</v>
      </c>
      <c r="AB10">
        <v>69880</v>
      </c>
      <c r="AC10">
        <v>119229</v>
      </c>
      <c r="AD10">
        <v>94554.5</v>
      </c>
    </row>
    <row r="11" spans="1:34" x14ac:dyDescent="0.3">
      <c r="A11" t="s">
        <v>222</v>
      </c>
      <c r="B11">
        <v>2</v>
      </c>
      <c r="C11">
        <v>3</v>
      </c>
      <c r="D11">
        <v>128</v>
      </c>
      <c r="E11">
        <v>6.5</v>
      </c>
      <c r="F11" s="116">
        <v>1152000</v>
      </c>
      <c r="G11" s="116">
        <v>60</v>
      </c>
      <c r="H11">
        <v>13</v>
      </c>
      <c r="I11" s="116">
        <v>4</v>
      </c>
      <c r="J11">
        <v>48</v>
      </c>
      <c r="K11">
        <v>8</v>
      </c>
      <c r="L11">
        <v>2</v>
      </c>
      <c r="M11">
        <v>2</v>
      </c>
      <c r="N11">
        <v>0</v>
      </c>
      <c r="O11">
        <v>0</v>
      </c>
      <c r="P11">
        <v>2073600</v>
      </c>
      <c r="Q11">
        <v>30</v>
      </c>
      <c r="R11" s="116">
        <v>1</v>
      </c>
      <c r="S11">
        <v>0</v>
      </c>
      <c r="T11">
        <v>5000</v>
      </c>
      <c r="U11" s="116">
        <v>0</v>
      </c>
      <c r="V11">
        <v>0</v>
      </c>
      <c r="W11">
        <v>192</v>
      </c>
      <c r="X11" s="116">
        <v>0</v>
      </c>
      <c r="Y11" s="116">
        <v>0</v>
      </c>
      <c r="Z11" s="116">
        <v>0</v>
      </c>
      <c r="AA11">
        <v>0</v>
      </c>
      <c r="AB11">
        <v>69990</v>
      </c>
      <c r="AC11">
        <v>88999</v>
      </c>
      <c r="AD11">
        <v>79494.5</v>
      </c>
    </row>
    <row r="12" spans="1:34" x14ac:dyDescent="0.3">
      <c r="A12" t="s">
        <v>223</v>
      </c>
      <c r="B12">
        <v>2</v>
      </c>
      <c r="C12">
        <v>4</v>
      </c>
      <c r="D12">
        <v>64</v>
      </c>
      <c r="E12">
        <v>6.4</v>
      </c>
      <c r="F12" s="116">
        <v>2592000</v>
      </c>
      <c r="G12" s="116">
        <v>60</v>
      </c>
      <c r="H12">
        <v>20</v>
      </c>
      <c r="I12" s="116">
        <v>4</v>
      </c>
      <c r="J12">
        <v>48</v>
      </c>
      <c r="K12">
        <v>8</v>
      </c>
      <c r="L12">
        <v>5</v>
      </c>
      <c r="M12">
        <v>5</v>
      </c>
      <c r="N12">
        <v>0</v>
      </c>
      <c r="O12">
        <v>0</v>
      </c>
      <c r="P12">
        <v>2073600</v>
      </c>
      <c r="Q12">
        <v>30</v>
      </c>
      <c r="R12" s="116">
        <v>1</v>
      </c>
      <c r="S12">
        <v>0</v>
      </c>
      <c r="T12">
        <v>5000</v>
      </c>
      <c r="U12" s="116">
        <v>0</v>
      </c>
      <c r="V12">
        <v>0</v>
      </c>
      <c r="W12">
        <v>185</v>
      </c>
      <c r="X12" s="116">
        <v>0</v>
      </c>
      <c r="Y12" s="116">
        <v>0</v>
      </c>
      <c r="Z12" s="116">
        <v>0</v>
      </c>
      <c r="AA12">
        <v>0</v>
      </c>
      <c r="AB12">
        <v>66800</v>
      </c>
      <c r="AC12">
        <v>106800</v>
      </c>
      <c r="AD12">
        <v>86800</v>
      </c>
    </row>
    <row r="13" spans="1:34" x14ac:dyDescent="0.3">
      <c r="A13" t="s">
        <v>224</v>
      </c>
      <c r="B13">
        <v>2</v>
      </c>
      <c r="C13">
        <v>4</v>
      </c>
      <c r="D13">
        <v>64</v>
      </c>
      <c r="E13">
        <v>6.1</v>
      </c>
      <c r="F13" s="116">
        <v>2592000</v>
      </c>
      <c r="G13" s="116">
        <v>60</v>
      </c>
      <c r="H13">
        <v>25</v>
      </c>
      <c r="I13" s="116">
        <v>3</v>
      </c>
      <c r="J13">
        <v>48</v>
      </c>
      <c r="K13">
        <v>8</v>
      </c>
      <c r="L13">
        <v>5</v>
      </c>
      <c r="M13">
        <v>0</v>
      </c>
      <c r="N13">
        <v>0</v>
      </c>
      <c r="O13">
        <v>0</v>
      </c>
      <c r="P13">
        <v>2073600</v>
      </c>
      <c r="Q13">
        <v>30</v>
      </c>
      <c r="R13" s="116">
        <v>1</v>
      </c>
      <c r="S13">
        <v>0</v>
      </c>
      <c r="T13">
        <v>3500</v>
      </c>
      <c r="U13" s="116">
        <v>0</v>
      </c>
      <c r="V13">
        <v>0</v>
      </c>
      <c r="W13">
        <v>152</v>
      </c>
      <c r="X13" s="116">
        <v>0</v>
      </c>
      <c r="Y13" s="116">
        <v>0</v>
      </c>
      <c r="Z13" s="116">
        <v>0</v>
      </c>
      <c r="AA13">
        <v>0</v>
      </c>
      <c r="AB13">
        <v>68000</v>
      </c>
      <c r="AC13">
        <v>104999</v>
      </c>
      <c r="AD13">
        <v>86499.5</v>
      </c>
    </row>
    <row r="14" spans="1:34" x14ac:dyDescent="0.3">
      <c r="A14" t="s">
        <v>226</v>
      </c>
      <c r="B14">
        <v>2</v>
      </c>
      <c r="C14">
        <v>4</v>
      </c>
      <c r="D14">
        <v>128</v>
      </c>
      <c r="E14">
        <v>6.4</v>
      </c>
      <c r="F14" s="116">
        <v>2592000</v>
      </c>
      <c r="G14" s="116">
        <v>60</v>
      </c>
      <c r="H14">
        <v>20</v>
      </c>
      <c r="I14" s="116">
        <v>4</v>
      </c>
      <c r="J14">
        <v>48</v>
      </c>
      <c r="K14">
        <v>8</v>
      </c>
      <c r="L14">
        <v>5</v>
      </c>
      <c r="M14">
        <v>0</v>
      </c>
      <c r="N14">
        <v>0</v>
      </c>
      <c r="O14">
        <v>0</v>
      </c>
      <c r="P14">
        <v>2073600</v>
      </c>
      <c r="Q14">
        <v>30</v>
      </c>
      <c r="R14" s="116">
        <v>1</v>
      </c>
      <c r="S14">
        <v>0</v>
      </c>
      <c r="T14">
        <v>5000</v>
      </c>
      <c r="U14" s="116">
        <v>0</v>
      </c>
      <c r="V14">
        <v>0</v>
      </c>
      <c r="W14">
        <v>185</v>
      </c>
      <c r="X14" s="116">
        <v>0</v>
      </c>
      <c r="Y14" s="116">
        <v>0</v>
      </c>
      <c r="Z14" s="116">
        <v>0</v>
      </c>
      <c r="AA14">
        <v>0</v>
      </c>
      <c r="AB14">
        <v>67800</v>
      </c>
      <c r="AC14">
        <v>108300</v>
      </c>
      <c r="AD14">
        <v>88050</v>
      </c>
    </row>
    <row r="15" spans="1:34" x14ac:dyDescent="0.3">
      <c r="A15" t="s">
        <v>228</v>
      </c>
      <c r="B15">
        <v>2.2999999999999998</v>
      </c>
      <c r="C15">
        <v>4</v>
      </c>
      <c r="D15">
        <v>128</v>
      </c>
      <c r="E15">
        <v>6.5</v>
      </c>
      <c r="F15" s="116">
        <v>2592000</v>
      </c>
      <c r="G15" s="116">
        <v>60</v>
      </c>
      <c r="H15">
        <v>32</v>
      </c>
      <c r="I15" s="116">
        <v>4</v>
      </c>
      <c r="J15">
        <v>48</v>
      </c>
      <c r="K15">
        <v>12</v>
      </c>
      <c r="L15">
        <v>5</v>
      </c>
      <c r="M15">
        <v>5</v>
      </c>
      <c r="N15">
        <v>0</v>
      </c>
      <c r="O15">
        <v>0</v>
      </c>
      <c r="P15">
        <v>8294400</v>
      </c>
      <c r="Q15">
        <v>30</v>
      </c>
      <c r="R15" s="116">
        <v>1</v>
      </c>
      <c r="S15">
        <v>0</v>
      </c>
      <c r="T15">
        <v>4000</v>
      </c>
      <c r="U15" s="116">
        <v>0</v>
      </c>
      <c r="V15">
        <v>0</v>
      </c>
      <c r="W15">
        <v>172</v>
      </c>
      <c r="X15" s="116">
        <v>0</v>
      </c>
      <c r="Y15" s="116">
        <v>0</v>
      </c>
      <c r="Z15" s="116">
        <v>0</v>
      </c>
      <c r="AA15">
        <v>0</v>
      </c>
      <c r="AB15">
        <v>82000</v>
      </c>
      <c r="AC15">
        <v>150590</v>
      </c>
      <c r="AD15">
        <v>116295</v>
      </c>
    </row>
    <row r="16" spans="1:34" x14ac:dyDescent="0.3">
      <c r="A16" t="s">
        <v>229</v>
      </c>
      <c r="B16">
        <v>2.2999999999999998</v>
      </c>
      <c r="C16">
        <v>4</v>
      </c>
      <c r="D16">
        <v>128</v>
      </c>
      <c r="E16">
        <v>6.4</v>
      </c>
      <c r="F16" s="116">
        <v>2527200</v>
      </c>
      <c r="G16" s="116">
        <v>60</v>
      </c>
      <c r="H16">
        <v>25</v>
      </c>
      <c r="I16" s="116">
        <v>3</v>
      </c>
      <c r="J16">
        <v>25</v>
      </c>
      <c r="K16">
        <v>8</v>
      </c>
      <c r="L16">
        <v>5</v>
      </c>
      <c r="M16">
        <v>0</v>
      </c>
      <c r="N16">
        <v>0</v>
      </c>
      <c r="O16">
        <v>0</v>
      </c>
      <c r="P16">
        <v>2073600</v>
      </c>
      <c r="Q16">
        <v>30</v>
      </c>
      <c r="R16" s="116">
        <v>1</v>
      </c>
      <c r="S16">
        <v>0</v>
      </c>
      <c r="T16">
        <v>4000</v>
      </c>
      <c r="U16" s="116">
        <v>0</v>
      </c>
      <c r="V16">
        <v>0</v>
      </c>
      <c r="W16">
        <v>166</v>
      </c>
      <c r="X16" s="116">
        <v>0</v>
      </c>
      <c r="Y16" s="116">
        <v>0</v>
      </c>
      <c r="Z16" s="116">
        <v>0</v>
      </c>
      <c r="AA16">
        <v>0</v>
      </c>
      <c r="AB16">
        <v>88900</v>
      </c>
      <c r="AC16">
        <v>137630</v>
      </c>
      <c r="AD16">
        <v>113265</v>
      </c>
    </row>
    <row r="17" spans="1:30" x14ac:dyDescent="0.3">
      <c r="A17" t="s">
        <v>230</v>
      </c>
      <c r="B17">
        <v>2.2000000000000002</v>
      </c>
      <c r="C17">
        <v>4</v>
      </c>
      <c r="D17">
        <v>128</v>
      </c>
      <c r="E17">
        <v>6.6</v>
      </c>
      <c r="F17" s="116">
        <v>1152000</v>
      </c>
      <c r="G17" s="116">
        <v>60</v>
      </c>
      <c r="H17">
        <v>20</v>
      </c>
      <c r="I17" s="116">
        <v>4</v>
      </c>
      <c r="J17">
        <v>48</v>
      </c>
      <c r="K17">
        <v>8</v>
      </c>
      <c r="L17">
        <v>5</v>
      </c>
      <c r="M17">
        <v>5</v>
      </c>
      <c r="N17">
        <v>0</v>
      </c>
      <c r="O17">
        <v>0</v>
      </c>
      <c r="P17">
        <v>8294400</v>
      </c>
      <c r="Q17">
        <v>30</v>
      </c>
      <c r="R17" s="116">
        <v>1</v>
      </c>
      <c r="S17">
        <v>1</v>
      </c>
      <c r="T17">
        <v>5000</v>
      </c>
      <c r="U17" s="116">
        <v>0</v>
      </c>
      <c r="V17">
        <v>0</v>
      </c>
      <c r="W17">
        <v>193</v>
      </c>
      <c r="X17" s="116">
        <v>0</v>
      </c>
      <c r="Y17" s="116">
        <v>0</v>
      </c>
      <c r="Z17" s="116">
        <v>0</v>
      </c>
      <c r="AA17">
        <v>0</v>
      </c>
      <c r="AB17">
        <v>94000</v>
      </c>
      <c r="AC17">
        <v>128790</v>
      </c>
      <c r="AD17">
        <v>111395</v>
      </c>
    </row>
    <row r="18" spans="1:30" x14ac:dyDescent="0.3">
      <c r="A18" t="s">
        <v>231</v>
      </c>
      <c r="B18">
        <v>2.2999999999999998</v>
      </c>
      <c r="C18">
        <v>6</v>
      </c>
      <c r="D18">
        <v>128</v>
      </c>
      <c r="E18">
        <v>6.5</v>
      </c>
      <c r="F18" s="116">
        <v>2592000</v>
      </c>
      <c r="G18" s="116">
        <v>60</v>
      </c>
      <c r="H18">
        <v>32</v>
      </c>
      <c r="I18" s="116">
        <v>4</v>
      </c>
      <c r="J18">
        <v>48</v>
      </c>
      <c r="K18">
        <v>12</v>
      </c>
      <c r="L18">
        <v>5</v>
      </c>
      <c r="M18">
        <v>5</v>
      </c>
      <c r="N18">
        <v>0</v>
      </c>
      <c r="O18">
        <v>0</v>
      </c>
      <c r="P18">
        <v>8294400</v>
      </c>
      <c r="Q18">
        <v>30</v>
      </c>
      <c r="R18" s="116">
        <v>1</v>
      </c>
      <c r="S18">
        <v>0</v>
      </c>
      <c r="T18">
        <v>4000</v>
      </c>
      <c r="U18" s="116">
        <v>0</v>
      </c>
      <c r="V18">
        <v>0</v>
      </c>
      <c r="W18">
        <v>172</v>
      </c>
      <c r="X18" s="116">
        <v>0</v>
      </c>
      <c r="Y18" s="116">
        <v>0</v>
      </c>
      <c r="Z18" s="116">
        <v>0</v>
      </c>
      <c r="AA18">
        <v>0</v>
      </c>
      <c r="AB18">
        <v>97000</v>
      </c>
      <c r="AC18">
        <v>136600</v>
      </c>
      <c r="AD18">
        <v>116800</v>
      </c>
    </row>
    <row r="19" spans="1:30" x14ac:dyDescent="0.3">
      <c r="A19" t="s">
        <v>232</v>
      </c>
      <c r="B19">
        <v>2.2999999999999998</v>
      </c>
      <c r="C19">
        <v>6</v>
      </c>
      <c r="D19">
        <v>64</v>
      </c>
      <c r="E19">
        <v>6.4</v>
      </c>
      <c r="F19" s="116">
        <v>2527200</v>
      </c>
      <c r="G19" s="116">
        <v>60</v>
      </c>
      <c r="H19">
        <v>32</v>
      </c>
      <c r="I19" s="116">
        <v>4</v>
      </c>
      <c r="J19">
        <v>64</v>
      </c>
      <c r="K19">
        <v>8</v>
      </c>
      <c r="L19">
        <v>5</v>
      </c>
      <c r="M19">
        <v>5</v>
      </c>
      <c r="N19">
        <v>0</v>
      </c>
      <c r="O19">
        <v>0</v>
      </c>
      <c r="P19">
        <v>8294400</v>
      </c>
      <c r="Q19">
        <v>30</v>
      </c>
      <c r="R19" s="116">
        <v>1</v>
      </c>
      <c r="S19">
        <v>0</v>
      </c>
      <c r="T19">
        <v>6000</v>
      </c>
      <c r="U19" s="116">
        <v>0</v>
      </c>
      <c r="V19">
        <v>0</v>
      </c>
      <c r="W19">
        <v>191</v>
      </c>
      <c r="X19" s="116">
        <v>0</v>
      </c>
      <c r="Y19" s="116">
        <v>0</v>
      </c>
      <c r="Z19" s="116">
        <v>0</v>
      </c>
      <c r="AA19">
        <v>0</v>
      </c>
      <c r="AB19">
        <v>93300</v>
      </c>
      <c r="AC19">
        <v>138200</v>
      </c>
      <c r="AD19">
        <v>115750</v>
      </c>
    </row>
    <row r="20" spans="1:30" x14ac:dyDescent="0.3">
      <c r="A20" t="s">
        <v>233</v>
      </c>
      <c r="B20">
        <v>2</v>
      </c>
      <c r="C20">
        <v>4</v>
      </c>
      <c r="D20">
        <v>64</v>
      </c>
      <c r="E20">
        <v>6.5</v>
      </c>
      <c r="F20" s="116">
        <v>1152000</v>
      </c>
      <c r="G20" s="116">
        <v>60</v>
      </c>
      <c r="H20">
        <v>13</v>
      </c>
      <c r="I20" s="116">
        <v>4</v>
      </c>
      <c r="J20">
        <v>48</v>
      </c>
      <c r="K20">
        <v>8</v>
      </c>
      <c r="L20">
        <v>5</v>
      </c>
      <c r="M20">
        <v>2</v>
      </c>
      <c r="N20">
        <v>0</v>
      </c>
      <c r="O20">
        <v>0</v>
      </c>
      <c r="P20">
        <v>8294400</v>
      </c>
      <c r="Q20">
        <v>30</v>
      </c>
      <c r="R20" s="116">
        <v>1</v>
      </c>
      <c r="S20">
        <v>1</v>
      </c>
      <c r="T20">
        <v>5000</v>
      </c>
      <c r="U20" s="116">
        <v>0</v>
      </c>
      <c r="V20">
        <v>0</v>
      </c>
      <c r="W20">
        <v>205</v>
      </c>
      <c r="X20" s="116">
        <v>0</v>
      </c>
      <c r="Y20" s="116">
        <v>0</v>
      </c>
      <c r="Z20" s="116">
        <v>0</v>
      </c>
      <c r="AA20">
        <v>0</v>
      </c>
      <c r="AB20">
        <v>101240</v>
      </c>
      <c r="AC20">
        <v>119980</v>
      </c>
      <c r="AD20">
        <v>110610</v>
      </c>
    </row>
    <row r="21" spans="1:30" x14ac:dyDescent="0.3">
      <c r="A21" t="s">
        <v>234</v>
      </c>
      <c r="B21">
        <v>2.2000000000000002</v>
      </c>
      <c r="C21">
        <v>6</v>
      </c>
      <c r="D21">
        <v>128</v>
      </c>
      <c r="E21">
        <v>6.7</v>
      </c>
      <c r="F21" s="116">
        <v>2592000</v>
      </c>
      <c r="G21" s="116">
        <v>60</v>
      </c>
      <c r="H21">
        <v>32</v>
      </c>
      <c r="I21" s="116">
        <v>4</v>
      </c>
      <c r="J21">
        <v>64</v>
      </c>
      <c r="K21">
        <v>12</v>
      </c>
      <c r="L21">
        <v>5</v>
      </c>
      <c r="M21">
        <v>5</v>
      </c>
      <c r="N21">
        <v>0</v>
      </c>
      <c r="O21">
        <v>0</v>
      </c>
      <c r="P21">
        <v>8294400</v>
      </c>
      <c r="Q21">
        <v>30</v>
      </c>
      <c r="R21" s="116">
        <v>1</v>
      </c>
      <c r="S21">
        <v>0</v>
      </c>
      <c r="T21">
        <v>4500</v>
      </c>
      <c r="U21" s="116">
        <v>0</v>
      </c>
      <c r="V21">
        <v>0</v>
      </c>
      <c r="W21">
        <v>179</v>
      </c>
      <c r="X21" s="116">
        <v>0</v>
      </c>
      <c r="Y21" s="116">
        <v>0</v>
      </c>
      <c r="Z21" s="116">
        <v>0</v>
      </c>
      <c r="AA21">
        <v>0</v>
      </c>
      <c r="AB21">
        <v>106990</v>
      </c>
      <c r="AC21">
        <v>187733</v>
      </c>
      <c r="AD21">
        <v>147361.5</v>
      </c>
    </row>
    <row r="22" spans="1:30" x14ac:dyDescent="0.3">
      <c r="A22" t="s">
        <v>235</v>
      </c>
      <c r="B22">
        <v>2</v>
      </c>
      <c r="C22">
        <v>4</v>
      </c>
      <c r="D22">
        <v>128</v>
      </c>
      <c r="E22">
        <v>6.5</v>
      </c>
      <c r="F22" s="116">
        <v>1152000</v>
      </c>
      <c r="G22" s="116">
        <v>60</v>
      </c>
      <c r="H22">
        <v>13</v>
      </c>
      <c r="I22" s="116">
        <v>4</v>
      </c>
      <c r="J22">
        <v>48</v>
      </c>
      <c r="K22">
        <v>8</v>
      </c>
      <c r="L22">
        <v>5</v>
      </c>
      <c r="M22">
        <v>2</v>
      </c>
      <c r="N22">
        <v>0</v>
      </c>
      <c r="O22">
        <v>0</v>
      </c>
      <c r="P22">
        <v>8294400</v>
      </c>
      <c r="Q22">
        <v>30</v>
      </c>
      <c r="R22" s="116">
        <v>1</v>
      </c>
      <c r="S22">
        <v>1</v>
      </c>
      <c r="T22">
        <v>5000</v>
      </c>
      <c r="U22" s="116">
        <v>0</v>
      </c>
      <c r="V22">
        <v>0</v>
      </c>
      <c r="W22">
        <v>205</v>
      </c>
      <c r="X22" s="116">
        <v>0</v>
      </c>
      <c r="Y22" s="116">
        <v>0</v>
      </c>
      <c r="Z22" s="116">
        <v>0</v>
      </c>
      <c r="AA22">
        <v>0</v>
      </c>
      <c r="AB22">
        <v>92200</v>
      </c>
      <c r="AC22">
        <v>209900</v>
      </c>
      <c r="AD22">
        <v>151050</v>
      </c>
    </row>
    <row r="23" spans="1:30" x14ac:dyDescent="0.3">
      <c r="A23" t="s">
        <v>236</v>
      </c>
      <c r="B23">
        <v>2.2999999999999998</v>
      </c>
      <c r="C23">
        <v>6</v>
      </c>
      <c r="D23">
        <v>128</v>
      </c>
      <c r="E23">
        <v>6.5</v>
      </c>
      <c r="F23" s="116">
        <v>2592000</v>
      </c>
      <c r="G23" s="116">
        <v>60</v>
      </c>
      <c r="H23">
        <v>32</v>
      </c>
      <c r="I23" s="116">
        <v>4</v>
      </c>
      <c r="J23">
        <v>64</v>
      </c>
      <c r="K23">
        <v>12</v>
      </c>
      <c r="L23">
        <v>5</v>
      </c>
      <c r="M23">
        <v>5</v>
      </c>
      <c r="N23">
        <v>0</v>
      </c>
      <c r="O23">
        <v>0</v>
      </c>
      <c r="P23">
        <v>8294400</v>
      </c>
      <c r="Q23">
        <v>30</v>
      </c>
      <c r="R23" s="116">
        <v>1</v>
      </c>
      <c r="S23">
        <v>0</v>
      </c>
      <c r="T23">
        <v>6000</v>
      </c>
      <c r="U23" s="116">
        <v>0</v>
      </c>
      <c r="V23">
        <v>0</v>
      </c>
      <c r="W23">
        <v>203</v>
      </c>
      <c r="X23" s="116">
        <v>0</v>
      </c>
      <c r="Y23" s="116">
        <v>0</v>
      </c>
      <c r="Z23" s="116">
        <v>0</v>
      </c>
      <c r="AA23">
        <v>0</v>
      </c>
      <c r="AB23">
        <v>108900</v>
      </c>
      <c r="AC23">
        <v>127039</v>
      </c>
      <c r="AD23">
        <v>117969.5</v>
      </c>
    </row>
    <row r="24" spans="1:30" x14ac:dyDescent="0.3">
      <c r="A24" t="s">
        <v>237</v>
      </c>
      <c r="B24">
        <v>2.2000000000000002</v>
      </c>
      <c r="C24">
        <v>6</v>
      </c>
      <c r="D24">
        <v>128</v>
      </c>
      <c r="E24">
        <v>6.7</v>
      </c>
      <c r="F24" s="116">
        <v>2527200</v>
      </c>
      <c r="G24" s="116">
        <v>60</v>
      </c>
      <c r="H24">
        <v>32</v>
      </c>
      <c r="I24" s="116">
        <v>4</v>
      </c>
      <c r="J24">
        <v>64</v>
      </c>
      <c r="K24">
        <v>12</v>
      </c>
      <c r="L24">
        <v>5</v>
      </c>
      <c r="M24">
        <v>5</v>
      </c>
      <c r="N24">
        <v>0</v>
      </c>
      <c r="O24">
        <v>0</v>
      </c>
      <c r="P24">
        <v>8294400</v>
      </c>
      <c r="Q24">
        <v>30</v>
      </c>
      <c r="R24" s="116">
        <v>1</v>
      </c>
      <c r="S24">
        <v>0</v>
      </c>
      <c r="T24">
        <v>7000</v>
      </c>
      <c r="U24" s="116">
        <v>0</v>
      </c>
      <c r="V24">
        <v>0</v>
      </c>
      <c r="W24">
        <v>213</v>
      </c>
      <c r="X24" s="116">
        <v>0</v>
      </c>
      <c r="Y24" s="116">
        <v>0</v>
      </c>
      <c r="Z24" s="116">
        <v>0</v>
      </c>
      <c r="AA24">
        <v>0</v>
      </c>
      <c r="AB24">
        <v>109000</v>
      </c>
      <c r="AC24">
        <v>197800</v>
      </c>
      <c r="AD24">
        <v>153400</v>
      </c>
    </row>
    <row r="25" spans="1:30" x14ac:dyDescent="0.3">
      <c r="A25" t="s">
        <v>239</v>
      </c>
      <c r="B25">
        <v>2.2999999999999998</v>
      </c>
      <c r="C25">
        <v>4</v>
      </c>
      <c r="D25">
        <v>64</v>
      </c>
      <c r="E25">
        <v>6.3</v>
      </c>
      <c r="F25" s="116">
        <v>2527200</v>
      </c>
      <c r="G25" s="116">
        <v>60</v>
      </c>
      <c r="H25">
        <v>13</v>
      </c>
      <c r="I25" s="116">
        <v>2</v>
      </c>
      <c r="J25">
        <v>25</v>
      </c>
      <c r="K25">
        <v>8</v>
      </c>
      <c r="L25">
        <v>0</v>
      </c>
      <c r="M25">
        <v>0</v>
      </c>
      <c r="N25">
        <v>0</v>
      </c>
      <c r="O25">
        <v>0</v>
      </c>
      <c r="P25">
        <v>2073600</v>
      </c>
      <c r="Q25">
        <v>30</v>
      </c>
      <c r="R25" s="116">
        <v>1</v>
      </c>
      <c r="S25">
        <v>0</v>
      </c>
      <c r="T25">
        <v>4050</v>
      </c>
      <c r="U25" s="116">
        <v>0</v>
      </c>
      <c r="V25">
        <v>0</v>
      </c>
      <c r="W25">
        <v>218</v>
      </c>
      <c r="X25" s="116">
        <v>1</v>
      </c>
      <c r="Y25" s="116">
        <v>1</v>
      </c>
      <c r="Z25" s="116">
        <v>1</v>
      </c>
      <c r="AA25">
        <v>1</v>
      </c>
      <c r="AB25">
        <v>138000</v>
      </c>
      <c r="AC25">
        <v>201987</v>
      </c>
      <c r="AD25">
        <v>169993.5</v>
      </c>
    </row>
    <row r="26" spans="1:30" x14ac:dyDescent="0.3">
      <c r="A26" t="s">
        <v>240</v>
      </c>
      <c r="B26">
        <v>2.2999999999999998</v>
      </c>
      <c r="C26">
        <v>4</v>
      </c>
      <c r="D26">
        <v>128</v>
      </c>
      <c r="E26">
        <v>6.4</v>
      </c>
      <c r="F26" s="116">
        <v>2527200</v>
      </c>
      <c r="G26" s="116">
        <v>60</v>
      </c>
      <c r="H26">
        <v>25</v>
      </c>
      <c r="I26" s="116">
        <v>3</v>
      </c>
      <c r="J26">
        <v>25</v>
      </c>
      <c r="K26">
        <v>8</v>
      </c>
      <c r="L26">
        <v>5</v>
      </c>
      <c r="M26">
        <v>0</v>
      </c>
      <c r="N26">
        <v>0</v>
      </c>
      <c r="O26">
        <v>0</v>
      </c>
      <c r="P26">
        <v>2073600</v>
      </c>
      <c r="Q26">
        <v>30</v>
      </c>
      <c r="R26" s="116">
        <v>1</v>
      </c>
      <c r="S26">
        <v>0</v>
      </c>
      <c r="T26">
        <v>4000</v>
      </c>
      <c r="U26" s="116">
        <v>0</v>
      </c>
      <c r="V26">
        <v>0</v>
      </c>
      <c r="W26">
        <v>166</v>
      </c>
      <c r="X26" s="116">
        <v>0</v>
      </c>
      <c r="Y26" s="116">
        <v>0</v>
      </c>
      <c r="Z26" s="116">
        <v>0</v>
      </c>
      <c r="AA26">
        <v>0</v>
      </c>
      <c r="AB26">
        <v>146790</v>
      </c>
      <c r="AC26">
        <v>146790</v>
      </c>
      <c r="AD26">
        <v>146790</v>
      </c>
    </row>
    <row r="27" spans="1:30" x14ac:dyDescent="0.3">
      <c r="A27" t="s">
        <v>241</v>
      </c>
      <c r="B27">
        <v>2.7</v>
      </c>
      <c r="C27">
        <v>6</v>
      </c>
      <c r="D27">
        <v>128</v>
      </c>
      <c r="E27">
        <v>6.7</v>
      </c>
      <c r="F27" s="116">
        <v>2592000</v>
      </c>
      <c r="G27" s="116">
        <v>60</v>
      </c>
      <c r="H27">
        <v>32</v>
      </c>
      <c r="I27" s="116">
        <v>3</v>
      </c>
      <c r="J27">
        <v>12</v>
      </c>
      <c r="K27">
        <v>12</v>
      </c>
      <c r="L27">
        <v>12</v>
      </c>
      <c r="M27">
        <v>0</v>
      </c>
      <c r="N27">
        <v>0</v>
      </c>
      <c r="O27">
        <v>0</v>
      </c>
      <c r="P27">
        <v>8294400</v>
      </c>
      <c r="Q27">
        <v>30</v>
      </c>
      <c r="R27" s="116">
        <v>1</v>
      </c>
      <c r="S27">
        <v>0</v>
      </c>
      <c r="T27">
        <v>4500</v>
      </c>
      <c r="U27" s="116">
        <v>0</v>
      </c>
      <c r="V27">
        <v>0</v>
      </c>
      <c r="W27">
        <v>199</v>
      </c>
      <c r="X27" s="116">
        <v>0</v>
      </c>
      <c r="Y27" s="116">
        <v>0</v>
      </c>
      <c r="Z27" s="116">
        <v>0</v>
      </c>
      <c r="AA27">
        <v>0</v>
      </c>
      <c r="AB27">
        <v>148890</v>
      </c>
      <c r="AC27">
        <v>229990</v>
      </c>
      <c r="AD27">
        <v>189440</v>
      </c>
    </row>
    <row r="28" spans="1:30" x14ac:dyDescent="0.3">
      <c r="A28" t="s">
        <v>242</v>
      </c>
      <c r="B28">
        <v>2.73</v>
      </c>
      <c r="C28">
        <v>6</v>
      </c>
      <c r="D28">
        <v>128</v>
      </c>
      <c r="E28">
        <v>6.5</v>
      </c>
      <c r="F28" s="116">
        <v>2592000</v>
      </c>
      <c r="G28" s="116">
        <v>120</v>
      </c>
      <c r="H28">
        <v>32</v>
      </c>
      <c r="I28" s="116">
        <v>3</v>
      </c>
      <c r="J28">
        <v>12</v>
      </c>
      <c r="K28">
        <v>8</v>
      </c>
      <c r="L28">
        <v>12</v>
      </c>
      <c r="M28">
        <v>0</v>
      </c>
      <c r="N28">
        <v>0</v>
      </c>
      <c r="O28">
        <v>0</v>
      </c>
      <c r="P28">
        <v>8294400</v>
      </c>
      <c r="Q28">
        <v>60</v>
      </c>
      <c r="R28" s="116">
        <v>0</v>
      </c>
      <c r="S28">
        <v>0</v>
      </c>
      <c r="T28">
        <v>4500</v>
      </c>
      <c r="U28" s="116">
        <v>1</v>
      </c>
      <c r="V28">
        <v>15</v>
      </c>
      <c r="W28">
        <v>190</v>
      </c>
      <c r="X28" s="116">
        <v>1</v>
      </c>
      <c r="Y28" s="116">
        <v>1</v>
      </c>
      <c r="Z28" s="116">
        <v>1</v>
      </c>
      <c r="AA28">
        <v>0</v>
      </c>
      <c r="AB28">
        <v>157500</v>
      </c>
      <c r="AC28">
        <v>280350</v>
      </c>
      <c r="AD28">
        <v>218925</v>
      </c>
    </row>
    <row r="29" spans="1:30" x14ac:dyDescent="0.3">
      <c r="A29" t="s">
        <v>243</v>
      </c>
      <c r="B29">
        <v>2.84</v>
      </c>
      <c r="C29">
        <v>6</v>
      </c>
      <c r="D29">
        <v>128</v>
      </c>
      <c r="E29">
        <v>6.7</v>
      </c>
      <c r="F29" s="116">
        <v>2592000</v>
      </c>
      <c r="G29" s="116">
        <v>60</v>
      </c>
      <c r="H29">
        <v>32</v>
      </c>
      <c r="I29" s="116">
        <v>3</v>
      </c>
      <c r="J29">
        <v>48</v>
      </c>
      <c r="K29">
        <v>12</v>
      </c>
      <c r="L29">
        <v>5</v>
      </c>
      <c r="M29">
        <v>0</v>
      </c>
      <c r="N29">
        <v>0</v>
      </c>
      <c r="O29">
        <v>0</v>
      </c>
      <c r="P29">
        <v>8294400</v>
      </c>
      <c r="Q29">
        <v>60</v>
      </c>
      <c r="R29" s="116">
        <v>0</v>
      </c>
      <c r="S29">
        <v>0</v>
      </c>
      <c r="T29">
        <v>4500</v>
      </c>
      <c r="U29" s="116">
        <v>0</v>
      </c>
      <c r="V29">
        <v>0</v>
      </c>
      <c r="W29">
        <v>186</v>
      </c>
      <c r="X29" s="116">
        <v>0</v>
      </c>
      <c r="Y29" s="116">
        <v>0</v>
      </c>
      <c r="Z29" s="116">
        <v>0</v>
      </c>
      <c r="AA29">
        <v>0</v>
      </c>
      <c r="AB29">
        <v>163900</v>
      </c>
      <c r="AC29">
        <v>252800</v>
      </c>
      <c r="AD29">
        <v>208350</v>
      </c>
    </row>
    <row r="30" spans="1:30" x14ac:dyDescent="0.3">
      <c r="A30" t="s">
        <v>244</v>
      </c>
      <c r="B30">
        <v>2.7</v>
      </c>
      <c r="C30">
        <v>6</v>
      </c>
      <c r="D30">
        <v>128</v>
      </c>
      <c r="E30">
        <v>5.8</v>
      </c>
      <c r="F30" s="116">
        <v>2462400</v>
      </c>
      <c r="G30" s="116">
        <v>60</v>
      </c>
      <c r="H30">
        <v>10</v>
      </c>
      <c r="I30" s="116">
        <v>2</v>
      </c>
      <c r="J30">
        <v>12</v>
      </c>
      <c r="K30">
        <v>16</v>
      </c>
      <c r="L30">
        <v>0</v>
      </c>
      <c r="M30">
        <v>0</v>
      </c>
      <c r="N30">
        <v>0</v>
      </c>
      <c r="O30">
        <v>0</v>
      </c>
      <c r="P30">
        <v>8294400</v>
      </c>
      <c r="Q30">
        <v>60</v>
      </c>
      <c r="R30" s="116">
        <v>1</v>
      </c>
      <c r="S30">
        <v>0</v>
      </c>
      <c r="T30">
        <v>3100</v>
      </c>
      <c r="U30" s="116">
        <v>1</v>
      </c>
      <c r="V30">
        <v>15</v>
      </c>
      <c r="W30">
        <v>150</v>
      </c>
      <c r="X30" s="116">
        <v>1</v>
      </c>
      <c r="Y30" s="116">
        <v>1</v>
      </c>
      <c r="Z30" s="116">
        <v>1</v>
      </c>
      <c r="AA30">
        <v>0</v>
      </c>
      <c r="AB30">
        <v>169090</v>
      </c>
      <c r="AC30">
        <v>274800</v>
      </c>
      <c r="AD30">
        <v>221945</v>
      </c>
    </row>
    <row r="31" spans="1:30" x14ac:dyDescent="0.3">
      <c r="A31" t="s">
        <v>245</v>
      </c>
      <c r="B31">
        <v>2.84</v>
      </c>
      <c r="C31">
        <v>8</v>
      </c>
      <c r="D31">
        <v>128</v>
      </c>
      <c r="E31">
        <v>6.7</v>
      </c>
      <c r="F31" s="116">
        <v>2592000</v>
      </c>
      <c r="G31" s="116">
        <v>60</v>
      </c>
      <c r="H31">
        <v>32</v>
      </c>
      <c r="I31" s="116">
        <v>3</v>
      </c>
      <c r="J31">
        <v>48</v>
      </c>
      <c r="K31">
        <v>12</v>
      </c>
      <c r="L31">
        <v>5</v>
      </c>
      <c r="M31">
        <v>0</v>
      </c>
      <c r="N31">
        <v>0</v>
      </c>
      <c r="O31">
        <v>0</v>
      </c>
      <c r="P31">
        <v>8294400</v>
      </c>
      <c r="Q31">
        <v>60</v>
      </c>
      <c r="R31" s="116">
        <v>0</v>
      </c>
      <c r="S31">
        <v>0</v>
      </c>
      <c r="T31">
        <v>4500</v>
      </c>
      <c r="U31" s="116">
        <v>0</v>
      </c>
      <c r="V31">
        <v>0</v>
      </c>
      <c r="W31">
        <v>186</v>
      </c>
      <c r="X31" s="116">
        <v>0</v>
      </c>
      <c r="Y31" s="116">
        <v>0</v>
      </c>
      <c r="Z31" s="116">
        <v>0</v>
      </c>
      <c r="AA31">
        <v>0</v>
      </c>
      <c r="AB31">
        <v>179990</v>
      </c>
      <c r="AC31">
        <v>318989</v>
      </c>
      <c r="AD31">
        <v>249489.5</v>
      </c>
    </row>
    <row r="32" spans="1:30" x14ac:dyDescent="0.3">
      <c r="A32" t="s">
        <v>247</v>
      </c>
      <c r="B32">
        <v>2.73</v>
      </c>
      <c r="C32">
        <v>8</v>
      </c>
      <c r="D32">
        <v>256</v>
      </c>
      <c r="E32">
        <v>6.5</v>
      </c>
      <c r="F32" s="116">
        <v>2592000</v>
      </c>
      <c r="G32" s="116">
        <v>120</v>
      </c>
      <c r="H32">
        <v>32</v>
      </c>
      <c r="I32" s="116">
        <v>3</v>
      </c>
      <c r="J32">
        <v>12</v>
      </c>
      <c r="K32">
        <v>8</v>
      </c>
      <c r="L32">
        <v>12</v>
      </c>
      <c r="M32">
        <v>0</v>
      </c>
      <c r="N32">
        <v>0</v>
      </c>
      <c r="O32">
        <v>0</v>
      </c>
      <c r="P32">
        <v>8294400</v>
      </c>
      <c r="Q32">
        <v>60</v>
      </c>
      <c r="R32" s="116">
        <v>0</v>
      </c>
      <c r="S32">
        <v>0</v>
      </c>
      <c r="T32">
        <v>4500</v>
      </c>
      <c r="U32" s="116">
        <v>1</v>
      </c>
      <c r="V32">
        <v>15</v>
      </c>
      <c r="W32">
        <v>190</v>
      </c>
      <c r="X32" s="116">
        <v>1</v>
      </c>
      <c r="Y32" s="116">
        <v>1</v>
      </c>
      <c r="Z32" s="116">
        <v>1</v>
      </c>
      <c r="AA32">
        <v>0</v>
      </c>
      <c r="AB32">
        <v>181700</v>
      </c>
      <c r="AC32">
        <v>310590</v>
      </c>
      <c r="AD32">
        <v>246145</v>
      </c>
    </row>
    <row r="33" spans="1:30" x14ac:dyDescent="0.3">
      <c r="A33" t="s">
        <v>248</v>
      </c>
      <c r="B33">
        <v>2.7</v>
      </c>
      <c r="C33">
        <v>8</v>
      </c>
      <c r="D33">
        <v>128</v>
      </c>
      <c r="E33">
        <v>6.4</v>
      </c>
      <c r="F33" s="116">
        <v>4377600</v>
      </c>
      <c r="G33" s="116">
        <v>60</v>
      </c>
      <c r="H33">
        <v>10</v>
      </c>
      <c r="I33" s="116">
        <v>3</v>
      </c>
      <c r="J33">
        <v>12</v>
      </c>
      <c r="K33">
        <v>12</v>
      </c>
      <c r="L33">
        <v>16</v>
      </c>
      <c r="M33">
        <v>0</v>
      </c>
      <c r="N33">
        <v>0</v>
      </c>
      <c r="O33">
        <v>0</v>
      </c>
      <c r="P33">
        <v>8294400</v>
      </c>
      <c r="Q33">
        <v>60</v>
      </c>
      <c r="R33" s="116">
        <v>1</v>
      </c>
      <c r="S33">
        <v>0</v>
      </c>
      <c r="T33">
        <v>4100</v>
      </c>
      <c r="U33" s="116">
        <v>1</v>
      </c>
      <c r="V33">
        <v>15</v>
      </c>
      <c r="W33">
        <v>175</v>
      </c>
      <c r="X33" s="116">
        <v>1</v>
      </c>
      <c r="Y33" s="116">
        <v>1</v>
      </c>
      <c r="Z33" s="116">
        <v>1</v>
      </c>
      <c r="AA33">
        <v>0</v>
      </c>
      <c r="AB33">
        <v>192000</v>
      </c>
      <c r="AC33">
        <v>324614</v>
      </c>
      <c r="AD33">
        <v>258307</v>
      </c>
    </row>
    <row r="34" spans="1:30" x14ac:dyDescent="0.3">
      <c r="A34" t="s">
        <v>249</v>
      </c>
      <c r="B34">
        <v>2.73</v>
      </c>
      <c r="C34">
        <v>6</v>
      </c>
      <c r="D34">
        <v>128</v>
      </c>
      <c r="E34">
        <v>6.5</v>
      </c>
      <c r="F34" s="116">
        <v>2592000</v>
      </c>
      <c r="G34" s="116">
        <v>120</v>
      </c>
      <c r="H34">
        <v>32</v>
      </c>
      <c r="I34" s="116">
        <v>3</v>
      </c>
      <c r="J34">
        <v>12</v>
      </c>
      <c r="K34">
        <v>8</v>
      </c>
      <c r="L34">
        <v>12</v>
      </c>
      <c r="M34">
        <v>0</v>
      </c>
      <c r="N34">
        <v>0</v>
      </c>
      <c r="O34">
        <v>0</v>
      </c>
      <c r="P34">
        <v>8294400</v>
      </c>
      <c r="Q34">
        <v>60</v>
      </c>
      <c r="R34" s="116">
        <v>0</v>
      </c>
      <c r="S34">
        <v>0</v>
      </c>
      <c r="T34">
        <v>4500</v>
      </c>
      <c r="U34" s="116">
        <v>1</v>
      </c>
      <c r="V34">
        <v>15</v>
      </c>
      <c r="W34">
        <v>190</v>
      </c>
      <c r="X34" s="116">
        <v>1</v>
      </c>
      <c r="Y34" s="116">
        <v>1</v>
      </c>
      <c r="Z34" s="116">
        <v>1</v>
      </c>
      <c r="AA34">
        <v>0</v>
      </c>
      <c r="AB34">
        <v>234990</v>
      </c>
      <c r="AC34">
        <v>234990</v>
      </c>
      <c r="AD34">
        <v>234990</v>
      </c>
    </row>
    <row r="35" spans="1:30" x14ac:dyDescent="0.3">
      <c r="A35" t="s">
        <v>250</v>
      </c>
      <c r="B35">
        <v>2.7</v>
      </c>
      <c r="C35">
        <v>8</v>
      </c>
      <c r="D35">
        <v>128</v>
      </c>
      <c r="E35">
        <v>6.1</v>
      </c>
      <c r="F35" s="116">
        <v>4377600</v>
      </c>
      <c r="G35" s="116">
        <v>60</v>
      </c>
      <c r="H35">
        <v>10</v>
      </c>
      <c r="I35" s="116">
        <v>3</v>
      </c>
      <c r="J35">
        <v>12</v>
      </c>
      <c r="K35">
        <v>12</v>
      </c>
      <c r="L35">
        <v>16</v>
      </c>
      <c r="M35">
        <v>0</v>
      </c>
      <c r="N35">
        <v>0</v>
      </c>
      <c r="O35">
        <v>0</v>
      </c>
      <c r="P35">
        <v>8294400</v>
      </c>
      <c r="Q35">
        <v>60</v>
      </c>
      <c r="R35" s="116">
        <v>1</v>
      </c>
      <c r="S35">
        <v>0</v>
      </c>
      <c r="T35">
        <v>3400</v>
      </c>
      <c r="U35" s="116">
        <v>1</v>
      </c>
      <c r="V35">
        <v>15</v>
      </c>
      <c r="W35">
        <v>157</v>
      </c>
      <c r="X35" s="116">
        <v>1</v>
      </c>
      <c r="Y35" s="116">
        <v>1</v>
      </c>
      <c r="Z35" s="116">
        <v>1</v>
      </c>
      <c r="AA35">
        <v>0</v>
      </c>
      <c r="AB35">
        <v>237340</v>
      </c>
      <c r="AC35">
        <v>292000</v>
      </c>
      <c r="AD35">
        <v>264670</v>
      </c>
    </row>
    <row r="36" spans="1:30" x14ac:dyDescent="0.3">
      <c r="A36" t="s">
        <v>251</v>
      </c>
      <c r="B36">
        <v>2.84</v>
      </c>
      <c r="C36">
        <v>6</v>
      </c>
      <c r="D36">
        <v>128</v>
      </c>
      <c r="E36">
        <v>6.5</v>
      </c>
      <c r="F36" s="116">
        <v>2592000</v>
      </c>
      <c r="G36" s="116">
        <v>120</v>
      </c>
      <c r="H36">
        <v>32</v>
      </c>
      <c r="I36" s="116">
        <v>3</v>
      </c>
      <c r="J36">
        <v>12</v>
      </c>
      <c r="K36">
        <v>8</v>
      </c>
      <c r="L36">
        <v>12</v>
      </c>
      <c r="M36">
        <v>0</v>
      </c>
      <c r="N36">
        <v>0</v>
      </c>
      <c r="O36">
        <v>0</v>
      </c>
      <c r="P36">
        <v>8294400</v>
      </c>
      <c r="Q36">
        <v>60</v>
      </c>
      <c r="R36" s="116">
        <v>0</v>
      </c>
      <c r="S36">
        <v>1</v>
      </c>
      <c r="T36">
        <v>4500</v>
      </c>
      <c r="U36" s="116">
        <v>1</v>
      </c>
      <c r="V36">
        <v>15</v>
      </c>
      <c r="W36">
        <v>190</v>
      </c>
      <c r="X36" s="116">
        <v>1</v>
      </c>
      <c r="Y36" s="116">
        <v>1</v>
      </c>
      <c r="Z36" s="116">
        <v>1</v>
      </c>
      <c r="AA36">
        <v>0</v>
      </c>
      <c r="AB36">
        <v>192200</v>
      </c>
      <c r="AC36">
        <v>299974</v>
      </c>
      <c r="AD36">
        <v>246087</v>
      </c>
    </row>
    <row r="37" spans="1:30" x14ac:dyDescent="0.3">
      <c r="A37" t="s">
        <v>253</v>
      </c>
      <c r="B37">
        <v>2.73</v>
      </c>
      <c r="C37">
        <v>8</v>
      </c>
      <c r="D37">
        <v>128</v>
      </c>
      <c r="E37">
        <v>6.2</v>
      </c>
      <c r="F37" s="116">
        <v>4608000</v>
      </c>
      <c r="G37" s="116">
        <v>120</v>
      </c>
      <c r="H37">
        <v>10</v>
      </c>
      <c r="I37" s="116">
        <v>3</v>
      </c>
      <c r="J37">
        <v>12</v>
      </c>
      <c r="K37">
        <v>64</v>
      </c>
      <c r="L37">
        <v>12</v>
      </c>
      <c r="M37">
        <v>0</v>
      </c>
      <c r="N37">
        <v>0</v>
      </c>
      <c r="O37">
        <v>0</v>
      </c>
      <c r="P37">
        <v>33177600</v>
      </c>
      <c r="Q37">
        <v>24</v>
      </c>
      <c r="R37" s="116">
        <v>0</v>
      </c>
      <c r="S37">
        <v>0</v>
      </c>
      <c r="T37">
        <v>4000</v>
      </c>
      <c r="U37" s="116">
        <v>1</v>
      </c>
      <c r="V37">
        <v>15</v>
      </c>
      <c r="W37">
        <v>163</v>
      </c>
      <c r="X37" s="116">
        <v>1</v>
      </c>
      <c r="Y37" s="116">
        <v>1</v>
      </c>
      <c r="Z37" s="116">
        <v>1</v>
      </c>
      <c r="AA37">
        <v>0</v>
      </c>
      <c r="AB37">
        <v>227500</v>
      </c>
      <c r="AC37">
        <v>362700</v>
      </c>
      <c r="AD37">
        <v>295100</v>
      </c>
    </row>
    <row r="38" spans="1:30" x14ac:dyDescent="0.3">
      <c r="A38" t="s">
        <v>254</v>
      </c>
      <c r="B38">
        <v>2.73</v>
      </c>
      <c r="C38">
        <v>8</v>
      </c>
      <c r="D38">
        <v>128</v>
      </c>
      <c r="E38">
        <v>6.7</v>
      </c>
      <c r="F38" s="116">
        <v>4608000</v>
      </c>
      <c r="G38" s="116">
        <v>120</v>
      </c>
      <c r="H38">
        <v>10</v>
      </c>
      <c r="I38" s="116">
        <v>4</v>
      </c>
      <c r="J38">
        <v>12</v>
      </c>
      <c r="K38">
        <v>64</v>
      </c>
      <c r="L38">
        <v>12</v>
      </c>
      <c r="M38">
        <v>0.3</v>
      </c>
      <c r="N38">
        <v>0</v>
      </c>
      <c r="O38">
        <v>1</v>
      </c>
      <c r="P38">
        <v>33177600</v>
      </c>
      <c r="Q38">
        <v>24</v>
      </c>
      <c r="R38" s="116">
        <v>0</v>
      </c>
      <c r="S38">
        <v>0</v>
      </c>
      <c r="T38">
        <v>4500</v>
      </c>
      <c r="U38" s="116">
        <v>1</v>
      </c>
      <c r="V38">
        <v>15</v>
      </c>
      <c r="W38">
        <v>186</v>
      </c>
      <c r="X38" s="116">
        <v>1</v>
      </c>
      <c r="Y38" s="116">
        <v>1</v>
      </c>
      <c r="Z38" s="116">
        <v>1</v>
      </c>
      <c r="AA38">
        <v>0</v>
      </c>
      <c r="AB38">
        <v>238000</v>
      </c>
      <c r="AC38">
        <v>400408</v>
      </c>
      <c r="AD38">
        <v>319204</v>
      </c>
    </row>
    <row r="39" spans="1:30" x14ac:dyDescent="0.3">
      <c r="A39" t="s">
        <v>255</v>
      </c>
      <c r="B39">
        <v>2.73</v>
      </c>
      <c r="C39">
        <v>12</v>
      </c>
      <c r="D39">
        <v>128</v>
      </c>
      <c r="E39">
        <v>6.2</v>
      </c>
      <c r="F39" s="116">
        <v>4608000</v>
      </c>
      <c r="G39" s="116">
        <v>120</v>
      </c>
      <c r="H39">
        <v>10</v>
      </c>
      <c r="I39" s="116">
        <v>3</v>
      </c>
      <c r="J39">
        <v>12</v>
      </c>
      <c r="K39">
        <v>64</v>
      </c>
      <c r="L39">
        <v>12</v>
      </c>
      <c r="M39">
        <v>0</v>
      </c>
      <c r="N39">
        <v>0</v>
      </c>
      <c r="O39">
        <v>0</v>
      </c>
      <c r="P39">
        <v>33177600</v>
      </c>
      <c r="Q39">
        <v>24</v>
      </c>
      <c r="R39" s="116">
        <v>0</v>
      </c>
      <c r="S39">
        <v>1</v>
      </c>
      <c r="T39">
        <v>4000</v>
      </c>
      <c r="U39" s="116">
        <v>1</v>
      </c>
      <c r="V39">
        <v>15</v>
      </c>
      <c r="W39">
        <v>163</v>
      </c>
      <c r="X39" s="116">
        <v>1</v>
      </c>
      <c r="Y39" s="116">
        <v>1</v>
      </c>
      <c r="Z39" s="116">
        <v>1</v>
      </c>
      <c r="AA39">
        <v>0</v>
      </c>
      <c r="AB39">
        <v>236000</v>
      </c>
      <c r="AC39">
        <v>369000</v>
      </c>
      <c r="AD39">
        <v>302500</v>
      </c>
    </row>
    <row r="40" spans="1:30" x14ac:dyDescent="0.3">
      <c r="A40" t="s">
        <v>256</v>
      </c>
      <c r="B40">
        <v>2.73</v>
      </c>
      <c r="C40">
        <v>8</v>
      </c>
      <c r="D40">
        <v>128</v>
      </c>
      <c r="E40">
        <v>6.2</v>
      </c>
      <c r="F40" s="116">
        <v>4608000</v>
      </c>
      <c r="G40" s="116">
        <v>120</v>
      </c>
      <c r="H40">
        <v>10</v>
      </c>
      <c r="I40" s="116">
        <v>3</v>
      </c>
      <c r="J40">
        <v>12</v>
      </c>
      <c r="K40">
        <v>64</v>
      </c>
      <c r="L40">
        <v>12</v>
      </c>
      <c r="M40">
        <v>0</v>
      </c>
      <c r="N40">
        <v>0</v>
      </c>
      <c r="O40">
        <v>0</v>
      </c>
      <c r="P40">
        <v>33177600</v>
      </c>
      <c r="Q40">
        <v>24</v>
      </c>
      <c r="R40" s="116">
        <v>0</v>
      </c>
      <c r="S40">
        <v>1</v>
      </c>
      <c r="T40">
        <v>4000</v>
      </c>
      <c r="U40" s="116">
        <v>1</v>
      </c>
      <c r="V40">
        <v>15</v>
      </c>
      <c r="W40">
        <v>163</v>
      </c>
      <c r="X40" s="116">
        <v>1</v>
      </c>
      <c r="Y40" s="116">
        <v>1</v>
      </c>
      <c r="Z40" s="116">
        <v>1</v>
      </c>
      <c r="AA40">
        <v>0</v>
      </c>
      <c r="AB40">
        <v>237990</v>
      </c>
      <c r="AC40">
        <v>259990</v>
      </c>
      <c r="AD40">
        <v>248990</v>
      </c>
    </row>
    <row r="41" spans="1:30" x14ac:dyDescent="0.3">
      <c r="A41" t="s">
        <v>258</v>
      </c>
      <c r="B41">
        <v>2.73</v>
      </c>
      <c r="C41">
        <v>12</v>
      </c>
      <c r="D41">
        <v>256</v>
      </c>
      <c r="E41">
        <v>6.8</v>
      </c>
      <c r="F41" s="116">
        <v>4377600</v>
      </c>
      <c r="G41" s="116">
        <v>60</v>
      </c>
      <c r="H41">
        <v>10</v>
      </c>
      <c r="I41" s="116">
        <v>4</v>
      </c>
      <c r="J41">
        <v>12</v>
      </c>
      <c r="K41">
        <v>12</v>
      </c>
      <c r="L41">
        <v>16</v>
      </c>
      <c r="M41">
        <v>0.3</v>
      </c>
      <c r="N41">
        <v>0</v>
      </c>
      <c r="O41">
        <v>1</v>
      </c>
      <c r="P41">
        <v>8294400</v>
      </c>
      <c r="Q41">
        <v>60</v>
      </c>
      <c r="R41" s="116">
        <v>0</v>
      </c>
      <c r="S41">
        <v>0</v>
      </c>
      <c r="T41">
        <v>4300</v>
      </c>
      <c r="U41" s="116">
        <v>1</v>
      </c>
      <c r="V41">
        <v>20</v>
      </c>
      <c r="W41">
        <v>196</v>
      </c>
      <c r="X41" s="116">
        <v>1</v>
      </c>
      <c r="Y41" s="116">
        <v>1</v>
      </c>
      <c r="Z41" s="116">
        <v>1</v>
      </c>
      <c r="AA41">
        <v>0</v>
      </c>
      <c r="AB41">
        <v>249890</v>
      </c>
      <c r="AC41">
        <v>408190</v>
      </c>
      <c r="AD41">
        <v>329040</v>
      </c>
    </row>
    <row r="42" spans="1:30" x14ac:dyDescent="0.3">
      <c r="A42" t="s">
        <v>259</v>
      </c>
      <c r="B42">
        <v>2.7</v>
      </c>
      <c r="C42">
        <v>8</v>
      </c>
      <c r="D42">
        <v>512</v>
      </c>
      <c r="E42">
        <v>6.1</v>
      </c>
      <c r="F42" s="116">
        <v>4377600</v>
      </c>
      <c r="G42" s="116">
        <v>60</v>
      </c>
      <c r="H42">
        <v>10</v>
      </c>
      <c r="I42" s="116">
        <v>3</v>
      </c>
      <c r="J42">
        <v>12</v>
      </c>
      <c r="K42">
        <v>12</v>
      </c>
      <c r="L42">
        <v>16</v>
      </c>
      <c r="M42">
        <v>0</v>
      </c>
      <c r="N42">
        <v>0</v>
      </c>
      <c r="O42">
        <v>0</v>
      </c>
      <c r="P42">
        <v>8294400</v>
      </c>
      <c r="Q42">
        <v>60</v>
      </c>
      <c r="R42" s="116">
        <v>1</v>
      </c>
      <c r="S42">
        <v>0</v>
      </c>
      <c r="T42">
        <v>3400</v>
      </c>
      <c r="U42" s="116">
        <v>1</v>
      </c>
      <c r="V42">
        <v>15</v>
      </c>
      <c r="W42">
        <v>157</v>
      </c>
      <c r="X42" s="116">
        <v>1</v>
      </c>
      <c r="Y42" s="116">
        <v>1</v>
      </c>
      <c r="Z42" s="116">
        <v>1</v>
      </c>
      <c r="AA42">
        <v>0</v>
      </c>
      <c r="AB42">
        <v>247800</v>
      </c>
      <c r="AC42">
        <v>425840</v>
      </c>
      <c r="AD42">
        <v>336820</v>
      </c>
    </row>
    <row r="43" spans="1:30" x14ac:dyDescent="0.3">
      <c r="A43" t="s">
        <v>260</v>
      </c>
      <c r="B43">
        <v>2.7</v>
      </c>
      <c r="C43">
        <v>8</v>
      </c>
      <c r="D43">
        <v>512</v>
      </c>
      <c r="E43">
        <v>6.4</v>
      </c>
      <c r="F43" s="116">
        <v>4377600</v>
      </c>
      <c r="G43" s="116">
        <v>60</v>
      </c>
      <c r="H43">
        <v>10</v>
      </c>
      <c r="I43" s="116">
        <v>3</v>
      </c>
      <c r="J43">
        <v>12</v>
      </c>
      <c r="K43">
        <v>12</v>
      </c>
      <c r="L43">
        <v>16</v>
      </c>
      <c r="M43">
        <v>0</v>
      </c>
      <c r="N43">
        <v>0</v>
      </c>
      <c r="O43">
        <v>0</v>
      </c>
      <c r="P43">
        <v>8294400</v>
      </c>
      <c r="Q43">
        <v>60</v>
      </c>
      <c r="R43" s="116">
        <v>1</v>
      </c>
      <c r="S43">
        <v>0</v>
      </c>
      <c r="T43">
        <v>4100</v>
      </c>
      <c r="U43" s="116">
        <v>1</v>
      </c>
      <c r="V43">
        <v>15</v>
      </c>
      <c r="W43">
        <v>175</v>
      </c>
      <c r="X43" s="116">
        <v>1</v>
      </c>
      <c r="Y43" s="116">
        <v>1</v>
      </c>
      <c r="Z43" s="116">
        <v>1</v>
      </c>
      <c r="AA43">
        <v>0</v>
      </c>
      <c r="AB43">
        <v>249990</v>
      </c>
      <c r="AC43">
        <v>463900</v>
      </c>
      <c r="AD43">
        <v>356945</v>
      </c>
    </row>
    <row r="44" spans="1:30" x14ac:dyDescent="0.3">
      <c r="A44" t="s">
        <v>261</v>
      </c>
      <c r="B44">
        <v>2.73</v>
      </c>
      <c r="C44">
        <v>12</v>
      </c>
      <c r="D44">
        <v>128</v>
      </c>
      <c r="E44">
        <v>6.7</v>
      </c>
      <c r="F44" s="116">
        <v>4608000</v>
      </c>
      <c r="G44" s="116">
        <v>120</v>
      </c>
      <c r="H44">
        <v>10</v>
      </c>
      <c r="I44" s="116">
        <v>4</v>
      </c>
      <c r="J44">
        <v>12</v>
      </c>
      <c r="K44">
        <v>64</v>
      </c>
      <c r="L44">
        <v>12</v>
      </c>
      <c r="M44">
        <v>0.3</v>
      </c>
      <c r="N44">
        <v>0</v>
      </c>
      <c r="O44">
        <v>1</v>
      </c>
      <c r="P44">
        <v>33177600</v>
      </c>
      <c r="Q44">
        <v>24</v>
      </c>
      <c r="R44" s="116">
        <v>0</v>
      </c>
      <c r="S44">
        <v>1</v>
      </c>
      <c r="T44">
        <v>4500</v>
      </c>
      <c r="U44" s="116">
        <v>1</v>
      </c>
      <c r="V44">
        <v>15</v>
      </c>
      <c r="W44">
        <v>188</v>
      </c>
      <c r="X44" s="116">
        <v>1</v>
      </c>
      <c r="Y44" s="116">
        <v>1</v>
      </c>
      <c r="Z44" s="116">
        <v>1</v>
      </c>
      <c r="AA44">
        <v>0</v>
      </c>
      <c r="AB44">
        <v>244400</v>
      </c>
      <c r="AC44">
        <v>439990</v>
      </c>
      <c r="AD44">
        <v>342195</v>
      </c>
    </row>
    <row r="45" spans="1:30" x14ac:dyDescent="0.3">
      <c r="A45" t="s">
        <v>264</v>
      </c>
      <c r="B45">
        <v>2.73</v>
      </c>
      <c r="C45">
        <v>12</v>
      </c>
      <c r="D45">
        <v>128</v>
      </c>
      <c r="E45">
        <v>6.9</v>
      </c>
      <c r="F45" s="116">
        <v>4608000</v>
      </c>
      <c r="G45" s="116">
        <v>120</v>
      </c>
      <c r="H45">
        <v>40</v>
      </c>
      <c r="I45" s="116">
        <v>4</v>
      </c>
      <c r="J45">
        <v>108</v>
      </c>
      <c r="K45">
        <v>48</v>
      </c>
      <c r="L45">
        <v>12</v>
      </c>
      <c r="M45">
        <v>0.3</v>
      </c>
      <c r="N45">
        <v>0</v>
      </c>
      <c r="O45">
        <v>1</v>
      </c>
      <c r="P45">
        <v>33177600</v>
      </c>
      <c r="Q45">
        <v>24</v>
      </c>
      <c r="R45" s="116">
        <v>0</v>
      </c>
      <c r="S45">
        <v>1</v>
      </c>
      <c r="T45">
        <v>5000</v>
      </c>
      <c r="U45" s="116">
        <v>1</v>
      </c>
      <c r="V45">
        <v>15</v>
      </c>
      <c r="W45">
        <v>222</v>
      </c>
      <c r="X45" s="116">
        <v>1</v>
      </c>
      <c r="Y45" s="116">
        <v>1</v>
      </c>
      <c r="Z45" s="116">
        <v>1</v>
      </c>
      <c r="AA45">
        <v>0</v>
      </c>
      <c r="AB45">
        <v>274490</v>
      </c>
      <c r="AC45">
        <v>575270</v>
      </c>
      <c r="AD45">
        <v>424880</v>
      </c>
    </row>
    <row r="46" spans="1:30" x14ac:dyDescent="0.3">
      <c r="A46" t="s">
        <v>267</v>
      </c>
      <c r="B46">
        <v>2.7</v>
      </c>
      <c r="C46">
        <v>6</v>
      </c>
      <c r="D46">
        <v>128</v>
      </c>
      <c r="E46">
        <v>6.4</v>
      </c>
      <c r="F46" s="116">
        <v>4262400</v>
      </c>
      <c r="G46" s="116">
        <v>60</v>
      </c>
      <c r="H46">
        <v>8</v>
      </c>
      <c r="I46" s="116">
        <v>2</v>
      </c>
      <c r="J46">
        <v>12</v>
      </c>
      <c r="K46">
        <v>12</v>
      </c>
      <c r="L46">
        <v>0</v>
      </c>
      <c r="M46">
        <v>0</v>
      </c>
      <c r="N46">
        <v>1</v>
      </c>
      <c r="O46">
        <v>0</v>
      </c>
      <c r="P46">
        <v>8294400</v>
      </c>
      <c r="Q46">
        <v>60</v>
      </c>
      <c r="R46" s="116">
        <v>1</v>
      </c>
      <c r="S46">
        <v>0</v>
      </c>
      <c r="T46">
        <v>4000</v>
      </c>
      <c r="U46" s="116">
        <v>1</v>
      </c>
      <c r="V46">
        <v>10</v>
      </c>
      <c r="W46">
        <v>201</v>
      </c>
      <c r="X46" s="116">
        <v>1</v>
      </c>
      <c r="Y46" s="116">
        <v>1</v>
      </c>
      <c r="Z46" s="116">
        <v>1</v>
      </c>
      <c r="AA46">
        <v>0</v>
      </c>
      <c r="AB46">
        <v>210000</v>
      </c>
      <c r="AC46">
        <v>314000</v>
      </c>
      <c r="AD46">
        <v>262000</v>
      </c>
    </row>
    <row r="47" spans="1:30" x14ac:dyDescent="0.3">
      <c r="A47" t="s">
        <v>268</v>
      </c>
      <c r="B47">
        <v>2.8</v>
      </c>
      <c r="C47">
        <v>4</v>
      </c>
      <c r="D47">
        <v>64</v>
      </c>
      <c r="E47">
        <v>5.8</v>
      </c>
      <c r="F47" s="116">
        <v>4262400</v>
      </c>
      <c r="G47" s="116">
        <v>60</v>
      </c>
      <c r="H47">
        <v>8</v>
      </c>
      <c r="I47" s="116">
        <v>1</v>
      </c>
      <c r="J47">
        <v>12</v>
      </c>
      <c r="K47">
        <v>0</v>
      </c>
      <c r="L47">
        <v>0</v>
      </c>
      <c r="M47">
        <v>0</v>
      </c>
      <c r="N47">
        <v>1</v>
      </c>
      <c r="O47">
        <v>0</v>
      </c>
      <c r="P47">
        <v>8294400</v>
      </c>
      <c r="Q47">
        <v>60</v>
      </c>
      <c r="R47" s="116">
        <v>1</v>
      </c>
      <c r="S47">
        <v>0</v>
      </c>
      <c r="T47">
        <v>3000</v>
      </c>
      <c r="U47" s="116">
        <v>1</v>
      </c>
      <c r="V47">
        <v>15</v>
      </c>
      <c r="W47">
        <v>163</v>
      </c>
      <c r="X47" s="116">
        <v>1</v>
      </c>
      <c r="Y47" s="116">
        <v>1</v>
      </c>
      <c r="Z47" s="116">
        <v>1</v>
      </c>
      <c r="AA47">
        <v>0</v>
      </c>
      <c r="AB47">
        <v>304900</v>
      </c>
      <c r="AC47">
        <v>304900</v>
      </c>
      <c r="AD47">
        <v>304900</v>
      </c>
    </row>
    <row r="48" spans="1:30" x14ac:dyDescent="0.3">
      <c r="A48" t="s">
        <v>269</v>
      </c>
      <c r="B48">
        <v>2.73</v>
      </c>
      <c r="C48">
        <v>12</v>
      </c>
      <c r="D48">
        <v>128</v>
      </c>
      <c r="E48">
        <v>6.9</v>
      </c>
      <c r="F48" s="116">
        <v>4608000</v>
      </c>
      <c r="G48" s="116">
        <v>120</v>
      </c>
      <c r="H48">
        <v>40</v>
      </c>
      <c r="I48" s="116">
        <v>4</v>
      </c>
      <c r="J48">
        <v>108</v>
      </c>
      <c r="K48">
        <v>48</v>
      </c>
      <c r="L48">
        <v>12</v>
      </c>
      <c r="M48">
        <v>0.3</v>
      </c>
      <c r="N48">
        <v>0</v>
      </c>
      <c r="O48">
        <v>1</v>
      </c>
      <c r="P48">
        <v>33177600</v>
      </c>
      <c r="Q48">
        <v>24</v>
      </c>
      <c r="R48" s="116">
        <v>0</v>
      </c>
      <c r="S48">
        <v>0</v>
      </c>
      <c r="T48">
        <v>5000</v>
      </c>
      <c r="U48" s="116">
        <v>1</v>
      </c>
      <c r="V48">
        <v>15</v>
      </c>
      <c r="W48">
        <v>222</v>
      </c>
      <c r="X48" s="116">
        <v>1</v>
      </c>
      <c r="Y48" s="116">
        <v>1</v>
      </c>
      <c r="Z48" s="116">
        <v>1</v>
      </c>
      <c r="AA48">
        <v>0</v>
      </c>
      <c r="AB48">
        <v>330990</v>
      </c>
      <c r="AC48">
        <v>521850</v>
      </c>
      <c r="AD48">
        <v>426420</v>
      </c>
    </row>
    <row r="49" spans="1:30" x14ac:dyDescent="0.3">
      <c r="A49" t="s">
        <v>270</v>
      </c>
      <c r="B49">
        <v>2.73</v>
      </c>
      <c r="C49">
        <v>12</v>
      </c>
      <c r="D49">
        <v>512</v>
      </c>
      <c r="E49">
        <v>6.8</v>
      </c>
      <c r="F49" s="116">
        <v>4377600</v>
      </c>
      <c r="G49" s="116">
        <v>60</v>
      </c>
      <c r="H49">
        <v>10</v>
      </c>
      <c r="I49" s="116">
        <v>4</v>
      </c>
      <c r="J49">
        <v>12</v>
      </c>
      <c r="K49">
        <v>12</v>
      </c>
      <c r="L49">
        <v>16</v>
      </c>
      <c r="M49">
        <v>0.3</v>
      </c>
      <c r="N49">
        <v>0</v>
      </c>
      <c r="O49">
        <v>1</v>
      </c>
      <c r="P49">
        <v>8294400</v>
      </c>
      <c r="Q49">
        <v>60</v>
      </c>
      <c r="R49" s="116">
        <v>0</v>
      </c>
      <c r="S49">
        <v>0</v>
      </c>
      <c r="T49">
        <v>4300</v>
      </c>
      <c r="U49" s="116">
        <v>1</v>
      </c>
      <c r="V49">
        <v>15</v>
      </c>
      <c r="W49">
        <v>196</v>
      </c>
      <c r="X49" s="116">
        <v>1</v>
      </c>
      <c r="Y49" s="116">
        <v>1</v>
      </c>
      <c r="Z49" s="116">
        <v>1</v>
      </c>
      <c r="AA49">
        <v>0</v>
      </c>
      <c r="AB49">
        <v>328799</v>
      </c>
      <c r="AC49">
        <v>449990</v>
      </c>
      <c r="AD49">
        <v>389394.5</v>
      </c>
    </row>
    <row r="50" spans="1:30" x14ac:dyDescent="0.3">
      <c r="A50" t="s">
        <v>271</v>
      </c>
      <c r="B50">
        <v>2.73</v>
      </c>
      <c r="C50">
        <v>12</v>
      </c>
      <c r="D50">
        <v>256</v>
      </c>
      <c r="E50">
        <v>6.9</v>
      </c>
      <c r="F50" s="116">
        <v>4446720</v>
      </c>
      <c r="G50" s="116">
        <v>120</v>
      </c>
      <c r="H50">
        <v>10</v>
      </c>
      <c r="I50" s="116">
        <v>3</v>
      </c>
      <c r="J50">
        <v>108</v>
      </c>
      <c r="K50">
        <v>12</v>
      </c>
      <c r="L50">
        <v>12</v>
      </c>
      <c r="M50">
        <v>0</v>
      </c>
      <c r="N50">
        <v>0</v>
      </c>
      <c r="O50">
        <v>0</v>
      </c>
      <c r="P50">
        <v>33177600</v>
      </c>
      <c r="Q50">
        <v>24</v>
      </c>
      <c r="R50" s="116">
        <v>0</v>
      </c>
      <c r="S50">
        <v>1</v>
      </c>
      <c r="T50">
        <v>4500</v>
      </c>
      <c r="U50" s="116">
        <v>1</v>
      </c>
      <c r="V50">
        <v>15</v>
      </c>
      <c r="W50">
        <v>208</v>
      </c>
      <c r="X50" s="116">
        <v>1</v>
      </c>
      <c r="Y50" s="116">
        <v>1</v>
      </c>
      <c r="Z50" s="116">
        <v>1</v>
      </c>
      <c r="AA50">
        <v>0</v>
      </c>
      <c r="AB50">
        <v>327500</v>
      </c>
      <c r="AC50">
        <v>550900</v>
      </c>
      <c r="AD50">
        <v>439200</v>
      </c>
    </row>
    <row r="51" spans="1:30" x14ac:dyDescent="0.3">
      <c r="A51" t="s">
        <v>273</v>
      </c>
      <c r="B51">
        <v>2.73</v>
      </c>
      <c r="C51">
        <v>8</v>
      </c>
      <c r="D51">
        <v>256</v>
      </c>
      <c r="E51">
        <v>6.9</v>
      </c>
      <c r="F51" s="116">
        <v>4446720</v>
      </c>
      <c r="G51" s="116">
        <v>120</v>
      </c>
      <c r="H51">
        <v>10</v>
      </c>
      <c r="I51" s="116">
        <v>3</v>
      </c>
      <c r="J51">
        <v>108</v>
      </c>
      <c r="K51">
        <v>12</v>
      </c>
      <c r="L51">
        <v>12</v>
      </c>
      <c r="M51">
        <v>0</v>
      </c>
      <c r="N51">
        <v>0</v>
      </c>
      <c r="O51">
        <v>0</v>
      </c>
      <c r="P51">
        <v>33177600</v>
      </c>
      <c r="Q51">
        <v>24</v>
      </c>
      <c r="R51" s="116">
        <v>0</v>
      </c>
      <c r="S51">
        <v>0</v>
      </c>
      <c r="T51">
        <v>4500</v>
      </c>
      <c r="U51" s="116">
        <v>1</v>
      </c>
      <c r="V51">
        <v>15</v>
      </c>
      <c r="W51">
        <v>208</v>
      </c>
      <c r="X51" s="116">
        <v>1</v>
      </c>
      <c r="Y51" s="116">
        <v>1</v>
      </c>
      <c r="Z51" s="116">
        <v>1</v>
      </c>
      <c r="AA51">
        <v>0</v>
      </c>
      <c r="AB51">
        <v>379989</v>
      </c>
      <c r="AC51">
        <v>412900</v>
      </c>
      <c r="AD51">
        <v>396444.5</v>
      </c>
    </row>
    <row r="52" spans="1:30" x14ac:dyDescent="0.3">
      <c r="A52" t="s">
        <v>277</v>
      </c>
      <c r="B52">
        <v>2.7</v>
      </c>
      <c r="C52">
        <v>12</v>
      </c>
      <c r="D52">
        <v>1000</v>
      </c>
      <c r="E52">
        <v>6.4</v>
      </c>
      <c r="F52" s="116">
        <v>4377600</v>
      </c>
      <c r="G52" s="116">
        <v>60</v>
      </c>
      <c r="H52">
        <v>10</v>
      </c>
      <c r="I52" s="116">
        <v>3</v>
      </c>
      <c r="J52">
        <v>12</v>
      </c>
      <c r="K52">
        <v>12</v>
      </c>
      <c r="L52">
        <v>16</v>
      </c>
      <c r="M52">
        <v>0</v>
      </c>
      <c r="N52">
        <v>0</v>
      </c>
      <c r="O52">
        <v>0</v>
      </c>
      <c r="P52">
        <v>8294400</v>
      </c>
      <c r="Q52">
        <v>60</v>
      </c>
      <c r="R52" s="116">
        <v>1</v>
      </c>
      <c r="S52">
        <v>0</v>
      </c>
      <c r="T52">
        <v>4100</v>
      </c>
      <c r="U52" s="116">
        <v>1</v>
      </c>
      <c r="V52">
        <v>15</v>
      </c>
      <c r="W52">
        <v>175</v>
      </c>
      <c r="X52" s="116">
        <v>1</v>
      </c>
      <c r="Y52" s="116">
        <v>1</v>
      </c>
      <c r="Z52" s="116">
        <v>1</v>
      </c>
      <c r="AA52">
        <v>0</v>
      </c>
      <c r="AB52">
        <v>499990</v>
      </c>
      <c r="AC52">
        <v>593070</v>
      </c>
      <c r="AD52">
        <v>546530</v>
      </c>
    </row>
    <row r="54" spans="1:30" x14ac:dyDescent="0.3">
      <c r="AB54" t="s">
        <v>546</v>
      </c>
    </row>
    <row r="55" spans="1:30" x14ac:dyDescent="0.3">
      <c r="B55" t="s">
        <v>503</v>
      </c>
      <c r="C55" t="s">
        <v>504</v>
      </c>
      <c r="D55" t="s">
        <v>505</v>
      </c>
      <c r="E55" t="s">
        <v>506</v>
      </c>
      <c r="F55" s="116" t="s">
        <v>507</v>
      </c>
      <c r="G55" s="116" t="s">
        <v>508</v>
      </c>
      <c r="H55" t="s">
        <v>509</v>
      </c>
      <c r="I55" s="116" t="s">
        <v>76</v>
      </c>
      <c r="J55" t="s">
        <v>510</v>
      </c>
      <c r="K55" t="s">
        <v>93</v>
      </c>
      <c r="L55" t="s">
        <v>95</v>
      </c>
      <c r="M55" t="s">
        <v>96</v>
      </c>
      <c r="N55" t="s">
        <v>84</v>
      </c>
      <c r="O55" t="s">
        <v>87</v>
      </c>
      <c r="P55" t="s">
        <v>511</v>
      </c>
      <c r="Q55" t="s">
        <v>512</v>
      </c>
      <c r="R55" s="116" t="s">
        <v>118</v>
      </c>
      <c r="S55" t="s">
        <v>128</v>
      </c>
      <c r="T55" t="s">
        <v>514</v>
      </c>
      <c r="U55" s="116" t="s">
        <v>151</v>
      </c>
      <c r="V55" t="s">
        <v>152</v>
      </c>
      <c r="W55" t="s">
        <v>515</v>
      </c>
      <c r="X55" s="116" t="s">
        <v>192</v>
      </c>
      <c r="Y55" s="116" t="s">
        <v>193</v>
      </c>
      <c r="Z55" s="116" t="s">
        <v>194</v>
      </c>
      <c r="AA55" t="s">
        <v>195</v>
      </c>
      <c r="AB55" t="s">
        <v>502</v>
      </c>
    </row>
    <row r="56" spans="1:30" x14ac:dyDescent="0.3">
      <c r="A56" t="s">
        <v>206</v>
      </c>
      <c r="B56">
        <f>RANK(B3,B$3:B$52,B$1)</f>
        <v>49</v>
      </c>
      <c r="C56">
        <f t="shared" ref="C56:AA64" si="0">RANK(C3,C$3:C$52,C$1)</f>
        <v>45</v>
      </c>
      <c r="D56">
        <f t="shared" si="0"/>
        <v>46</v>
      </c>
      <c r="E56">
        <f t="shared" si="0"/>
        <v>47</v>
      </c>
      <c r="F56" s="116">
        <f t="shared" si="0"/>
        <v>47</v>
      </c>
      <c r="G56" s="116">
        <f t="shared" si="0"/>
        <v>14</v>
      </c>
      <c r="H56">
        <f t="shared" si="0"/>
        <v>45</v>
      </c>
      <c r="I56" s="116">
        <f t="shared" si="0"/>
        <v>45</v>
      </c>
      <c r="J56">
        <f t="shared" si="0"/>
        <v>28</v>
      </c>
      <c r="K56">
        <f t="shared" si="0"/>
        <v>47</v>
      </c>
      <c r="L56">
        <f t="shared" si="0"/>
        <v>45</v>
      </c>
      <c r="M56">
        <f t="shared" si="0"/>
        <v>22</v>
      </c>
      <c r="N56">
        <f t="shared" si="0"/>
        <v>3</v>
      </c>
      <c r="O56">
        <f t="shared" si="0"/>
        <v>7</v>
      </c>
      <c r="P56">
        <f t="shared" si="0"/>
        <v>37</v>
      </c>
      <c r="Q56">
        <f t="shared" si="0"/>
        <v>17</v>
      </c>
      <c r="R56" s="116">
        <f t="shared" si="0"/>
        <v>1</v>
      </c>
      <c r="S56">
        <f t="shared" si="0"/>
        <v>10</v>
      </c>
      <c r="T56">
        <f t="shared" si="0"/>
        <v>48</v>
      </c>
      <c r="U56" s="116">
        <f t="shared" si="0"/>
        <v>24</v>
      </c>
      <c r="V56">
        <f t="shared" si="0"/>
        <v>24</v>
      </c>
      <c r="W56">
        <f t="shared" si="0"/>
        <v>1</v>
      </c>
      <c r="X56" s="116">
        <f t="shared" si="0"/>
        <v>25</v>
      </c>
      <c r="Y56" s="116">
        <f t="shared" si="0"/>
        <v>25</v>
      </c>
      <c r="Z56" s="116">
        <f t="shared" si="0"/>
        <v>25</v>
      </c>
      <c r="AA56">
        <f t="shared" si="0"/>
        <v>2</v>
      </c>
      <c r="AB56">
        <v>59365.5</v>
      </c>
    </row>
    <row r="57" spans="1:30" x14ac:dyDescent="0.3">
      <c r="A57" t="s">
        <v>212</v>
      </c>
      <c r="B57">
        <f t="shared" ref="B57:Q105" si="1">RANK(B4,B$3:B$52,B$1)</f>
        <v>49</v>
      </c>
      <c r="C57">
        <f t="shared" si="1"/>
        <v>45</v>
      </c>
      <c r="D57">
        <f t="shared" si="1"/>
        <v>46</v>
      </c>
      <c r="E57">
        <f t="shared" si="1"/>
        <v>47</v>
      </c>
      <c r="F57" s="116">
        <f t="shared" si="1"/>
        <v>47</v>
      </c>
      <c r="G57" s="116">
        <f t="shared" si="1"/>
        <v>14</v>
      </c>
      <c r="H57">
        <f t="shared" si="1"/>
        <v>45</v>
      </c>
      <c r="I57" s="116">
        <f t="shared" si="1"/>
        <v>45</v>
      </c>
      <c r="J57">
        <f t="shared" si="1"/>
        <v>28</v>
      </c>
      <c r="K57">
        <f t="shared" si="1"/>
        <v>47</v>
      </c>
      <c r="L57">
        <f t="shared" si="1"/>
        <v>45</v>
      </c>
      <c r="M57">
        <f t="shared" si="1"/>
        <v>22</v>
      </c>
      <c r="N57">
        <f t="shared" si="1"/>
        <v>3</v>
      </c>
      <c r="O57">
        <f t="shared" si="1"/>
        <v>7</v>
      </c>
      <c r="P57">
        <f t="shared" si="1"/>
        <v>37</v>
      </c>
      <c r="Q57">
        <f t="shared" si="1"/>
        <v>17</v>
      </c>
      <c r="R57" s="116">
        <f t="shared" si="0"/>
        <v>1</v>
      </c>
      <c r="S57">
        <f t="shared" si="0"/>
        <v>10</v>
      </c>
      <c r="T57">
        <f t="shared" si="0"/>
        <v>48</v>
      </c>
      <c r="U57" s="116">
        <f t="shared" si="0"/>
        <v>24</v>
      </c>
      <c r="V57">
        <f t="shared" si="0"/>
        <v>24</v>
      </c>
      <c r="W57">
        <f t="shared" si="0"/>
        <v>1</v>
      </c>
      <c r="X57" s="116">
        <f t="shared" si="0"/>
        <v>25</v>
      </c>
      <c r="Y57" s="116">
        <f t="shared" si="0"/>
        <v>25</v>
      </c>
      <c r="Z57" s="116">
        <f t="shared" si="0"/>
        <v>25</v>
      </c>
      <c r="AA57">
        <f t="shared" si="0"/>
        <v>2</v>
      </c>
    </row>
    <row r="58" spans="1:30" x14ac:dyDescent="0.3">
      <c r="A58" t="s">
        <v>213</v>
      </c>
      <c r="B58">
        <f t="shared" si="1"/>
        <v>48</v>
      </c>
      <c r="C58">
        <f t="shared" si="0"/>
        <v>45</v>
      </c>
      <c r="D58">
        <f t="shared" si="0"/>
        <v>46</v>
      </c>
      <c r="E58">
        <f t="shared" si="0"/>
        <v>15</v>
      </c>
      <c r="F58" s="116">
        <f t="shared" si="0"/>
        <v>47</v>
      </c>
      <c r="G58" s="116">
        <f t="shared" si="0"/>
        <v>14</v>
      </c>
      <c r="H58">
        <f t="shared" si="0"/>
        <v>45</v>
      </c>
      <c r="I58" s="116">
        <f t="shared" si="0"/>
        <v>23</v>
      </c>
      <c r="J58">
        <f t="shared" si="0"/>
        <v>28</v>
      </c>
      <c r="K58">
        <f t="shared" si="0"/>
        <v>27</v>
      </c>
      <c r="L58">
        <f t="shared" si="0"/>
        <v>22</v>
      </c>
      <c r="M58">
        <f t="shared" si="0"/>
        <v>22</v>
      </c>
      <c r="N58">
        <f t="shared" si="0"/>
        <v>3</v>
      </c>
      <c r="O58">
        <f t="shared" si="0"/>
        <v>7</v>
      </c>
      <c r="P58">
        <f t="shared" si="0"/>
        <v>37</v>
      </c>
      <c r="Q58">
        <f t="shared" si="0"/>
        <v>17</v>
      </c>
      <c r="R58" s="116">
        <f t="shared" si="0"/>
        <v>1</v>
      </c>
      <c r="S58">
        <f t="shared" si="0"/>
        <v>10</v>
      </c>
      <c r="T58">
        <f t="shared" si="0"/>
        <v>35</v>
      </c>
      <c r="U58" s="116">
        <f t="shared" si="0"/>
        <v>24</v>
      </c>
      <c r="V58">
        <f t="shared" si="0"/>
        <v>24</v>
      </c>
      <c r="W58">
        <f t="shared" si="0"/>
        <v>19</v>
      </c>
      <c r="X58" s="116">
        <f t="shared" si="0"/>
        <v>25</v>
      </c>
      <c r="Y58" s="116">
        <f t="shared" si="0"/>
        <v>25</v>
      </c>
      <c r="Z58" s="116">
        <f t="shared" si="0"/>
        <v>25</v>
      </c>
      <c r="AA58">
        <f t="shared" si="0"/>
        <v>2</v>
      </c>
      <c r="AB58">
        <v>70338</v>
      </c>
    </row>
    <row r="59" spans="1:30" x14ac:dyDescent="0.3">
      <c r="A59" t="s">
        <v>215</v>
      </c>
      <c r="B59">
        <f t="shared" si="1"/>
        <v>27</v>
      </c>
      <c r="C59">
        <f t="shared" si="0"/>
        <v>31</v>
      </c>
      <c r="D59">
        <f t="shared" si="0"/>
        <v>38</v>
      </c>
      <c r="E59">
        <f t="shared" si="0"/>
        <v>15</v>
      </c>
      <c r="F59" s="116">
        <f t="shared" si="0"/>
        <v>47</v>
      </c>
      <c r="G59" s="116">
        <f t="shared" si="0"/>
        <v>14</v>
      </c>
      <c r="H59">
        <f t="shared" si="0"/>
        <v>45</v>
      </c>
      <c r="I59" s="116">
        <f t="shared" si="0"/>
        <v>1</v>
      </c>
      <c r="J59">
        <f t="shared" si="0"/>
        <v>9</v>
      </c>
      <c r="K59">
        <f t="shared" si="0"/>
        <v>47</v>
      </c>
      <c r="L59">
        <f t="shared" si="0"/>
        <v>40</v>
      </c>
      <c r="M59">
        <f t="shared" si="0"/>
        <v>9</v>
      </c>
      <c r="N59">
        <f t="shared" si="0"/>
        <v>3</v>
      </c>
      <c r="O59">
        <f t="shared" si="0"/>
        <v>7</v>
      </c>
      <c r="P59">
        <f t="shared" si="0"/>
        <v>37</v>
      </c>
      <c r="Q59">
        <f t="shared" si="0"/>
        <v>17</v>
      </c>
      <c r="R59" s="116">
        <f t="shared" si="0"/>
        <v>1</v>
      </c>
      <c r="S59">
        <f t="shared" si="0"/>
        <v>10</v>
      </c>
      <c r="T59">
        <f t="shared" si="0"/>
        <v>5</v>
      </c>
      <c r="U59" s="116">
        <f t="shared" si="0"/>
        <v>24</v>
      </c>
      <c r="V59">
        <f t="shared" si="0"/>
        <v>24</v>
      </c>
      <c r="W59">
        <f t="shared" si="0"/>
        <v>42</v>
      </c>
      <c r="X59" s="116">
        <f t="shared" si="0"/>
        <v>25</v>
      </c>
      <c r="Y59" s="116">
        <f t="shared" si="0"/>
        <v>25</v>
      </c>
      <c r="Z59" s="116">
        <f t="shared" si="0"/>
        <v>25</v>
      </c>
      <c r="AA59">
        <f t="shared" si="0"/>
        <v>2</v>
      </c>
      <c r="AB59">
        <v>68600</v>
      </c>
    </row>
    <row r="60" spans="1:30" x14ac:dyDescent="0.3">
      <c r="A60" t="s">
        <v>217</v>
      </c>
      <c r="B60">
        <f t="shared" si="1"/>
        <v>39</v>
      </c>
      <c r="C60">
        <f t="shared" si="0"/>
        <v>45</v>
      </c>
      <c r="D60">
        <f t="shared" si="0"/>
        <v>46</v>
      </c>
      <c r="E60">
        <f t="shared" si="0"/>
        <v>15</v>
      </c>
      <c r="F60" s="116">
        <f t="shared" si="0"/>
        <v>40</v>
      </c>
      <c r="G60" s="116">
        <f t="shared" si="0"/>
        <v>14</v>
      </c>
      <c r="H60">
        <f t="shared" si="0"/>
        <v>23</v>
      </c>
      <c r="I60" s="116">
        <f t="shared" si="0"/>
        <v>1</v>
      </c>
      <c r="J60">
        <f t="shared" si="0"/>
        <v>9</v>
      </c>
      <c r="K60">
        <f t="shared" si="0"/>
        <v>27</v>
      </c>
      <c r="L60">
        <f t="shared" si="0"/>
        <v>40</v>
      </c>
      <c r="M60">
        <f t="shared" si="0"/>
        <v>9</v>
      </c>
      <c r="N60">
        <f t="shared" si="0"/>
        <v>3</v>
      </c>
      <c r="O60">
        <f t="shared" si="0"/>
        <v>7</v>
      </c>
      <c r="P60">
        <f t="shared" si="0"/>
        <v>37</v>
      </c>
      <c r="Q60">
        <f t="shared" si="0"/>
        <v>17</v>
      </c>
      <c r="R60" s="116">
        <f t="shared" si="0"/>
        <v>1</v>
      </c>
      <c r="S60">
        <f t="shared" si="0"/>
        <v>10</v>
      </c>
      <c r="T60">
        <f t="shared" si="0"/>
        <v>5</v>
      </c>
      <c r="U60" s="116">
        <f t="shared" si="0"/>
        <v>24</v>
      </c>
      <c r="V60">
        <f t="shared" si="0"/>
        <v>24</v>
      </c>
      <c r="W60">
        <f t="shared" si="0"/>
        <v>32</v>
      </c>
      <c r="X60" s="116">
        <f t="shared" si="0"/>
        <v>25</v>
      </c>
      <c r="Y60" s="116">
        <f t="shared" si="0"/>
        <v>25</v>
      </c>
      <c r="Z60" s="116">
        <f t="shared" si="0"/>
        <v>25</v>
      </c>
      <c r="AA60">
        <f t="shared" si="0"/>
        <v>2</v>
      </c>
      <c r="AB60">
        <v>70950</v>
      </c>
    </row>
    <row r="61" spans="1:30" x14ac:dyDescent="0.3">
      <c r="A61" t="s">
        <v>218</v>
      </c>
      <c r="B61">
        <f t="shared" si="1"/>
        <v>39</v>
      </c>
      <c r="C61">
        <f t="shared" si="0"/>
        <v>45</v>
      </c>
      <c r="D61">
        <f t="shared" si="0"/>
        <v>46</v>
      </c>
      <c r="E61">
        <f t="shared" si="0"/>
        <v>15</v>
      </c>
      <c r="F61" s="116">
        <f t="shared" si="0"/>
        <v>40</v>
      </c>
      <c r="G61" s="116">
        <f t="shared" si="0"/>
        <v>14</v>
      </c>
      <c r="H61">
        <f t="shared" si="0"/>
        <v>23</v>
      </c>
      <c r="I61" s="116">
        <f t="shared" si="0"/>
        <v>1</v>
      </c>
      <c r="J61">
        <f t="shared" si="0"/>
        <v>9</v>
      </c>
      <c r="K61">
        <f t="shared" si="0"/>
        <v>27</v>
      </c>
      <c r="L61">
        <f t="shared" si="0"/>
        <v>40</v>
      </c>
      <c r="M61">
        <f t="shared" si="0"/>
        <v>9</v>
      </c>
      <c r="N61">
        <f t="shared" si="0"/>
        <v>3</v>
      </c>
      <c r="O61">
        <f t="shared" si="0"/>
        <v>7</v>
      </c>
      <c r="P61">
        <f t="shared" si="0"/>
        <v>37</v>
      </c>
      <c r="Q61">
        <f t="shared" si="0"/>
        <v>17</v>
      </c>
      <c r="R61" s="116">
        <f t="shared" si="0"/>
        <v>1</v>
      </c>
      <c r="S61">
        <f t="shared" si="0"/>
        <v>10</v>
      </c>
      <c r="T61">
        <f t="shared" si="0"/>
        <v>5</v>
      </c>
      <c r="U61" s="116">
        <f t="shared" si="0"/>
        <v>24</v>
      </c>
      <c r="V61">
        <f t="shared" si="0"/>
        <v>24</v>
      </c>
      <c r="W61">
        <f t="shared" si="0"/>
        <v>32</v>
      </c>
      <c r="X61" s="116">
        <f t="shared" si="0"/>
        <v>25</v>
      </c>
      <c r="Y61" s="116">
        <f t="shared" si="0"/>
        <v>25</v>
      </c>
      <c r="Z61" s="116">
        <f t="shared" si="0"/>
        <v>25</v>
      </c>
      <c r="AA61">
        <f t="shared" si="0"/>
        <v>2</v>
      </c>
      <c r="AB61">
        <v>59900</v>
      </c>
    </row>
    <row r="62" spans="1:30" x14ac:dyDescent="0.3">
      <c r="A62" t="s">
        <v>220</v>
      </c>
      <c r="B62">
        <f t="shared" si="1"/>
        <v>27</v>
      </c>
      <c r="C62">
        <f t="shared" si="0"/>
        <v>31</v>
      </c>
      <c r="D62">
        <f t="shared" si="0"/>
        <v>38</v>
      </c>
      <c r="E62">
        <f t="shared" si="0"/>
        <v>30</v>
      </c>
      <c r="F62" s="116">
        <f t="shared" si="0"/>
        <v>33</v>
      </c>
      <c r="G62" s="116">
        <f t="shared" si="0"/>
        <v>14</v>
      </c>
      <c r="H62">
        <f t="shared" si="0"/>
        <v>19</v>
      </c>
      <c r="I62" s="116">
        <f t="shared" si="0"/>
        <v>23</v>
      </c>
      <c r="J62">
        <f t="shared" si="0"/>
        <v>9</v>
      </c>
      <c r="K62">
        <f t="shared" si="0"/>
        <v>27</v>
      </c>
      <c r="L62">
        <f t="shared" si="0"/>
        <v>22</v>
      </c>
      <c r="M62">
        <f t="shared" si="0"/>
        <v>22</v>
      </c>
      <c r="N62">
        <f t="shared" si="0"/>
        <v>3</v>
      </c>
      <c r="O62">
        <f t="shared" si="0"/>
        <v>7</v>
      </c>
      <c r="P62">
        <f t="shared" si="0"/>
        <v>10</v>
      </c>
      <c r="Q62">
        <f t="shared" si="0"/>
        <v>17</v>
      </c>
      <c r="R62" s="116">
        <f t="shared" si="0"/>
        <v>1</v>
      </c>
      <c r="S62">
        <f t="shared" si="0"/>
        <v>10</v>
      </c>
      <c r="T62">
        <f t="shared" si="0"/>
        <v>2</v>
      </c>
      <c r="U62" s="116">
        <f t="shared" si="0"/>
        <v>24</v>
      </c>
      <c r="V62">
        <f t="shared" si="0"/>
        <v>24</v>
      </c>
      <c r="W62">
        <f t="shared" si="0"/>
        <v>25</v>
      </c>
      <c r="X62" s="116">
        <f t="shared" si="0"/>
        <v>25</v>
      </c>
      <c r="Y62" s="116">
        <f t="shared" si="0"/>
        <v>25</v>
      </c>
      <c r="Z62" s="116">
        <f t="shared" si="0"/>
        <v>25</v>
      </c>
      <c r="AA62">
        <f t="shared" si="0"/>
        <v>2</v>
      </c>
      <c r="AB62">
        <v>86800</v>
      </c>
    </row>
    <row r="63" spans="1:30" x14ac:dyDescent="0.3">
      <c r="A63" t="s">
        <v>221</v>
      </c>
      <c r="B63">
        <f t="shared" si="1"/>
        <v>39</v>
      </c>
      <c r="C63">
        <f t="shared" si="0"/>
        <v>31</v>
      </c>
      <c r="D63">
        <f t="shared" si="0"/>
        <v>9</v>
      </c>
      <c r="E63">
        <f t="shared" si="0"/>
        <v>15</v>
      </c>
      <c r="F63" s="116">
        <f t="shared" si="0"/>
        <v>40</v>
      </c>
      <c r="G63" s="116">
        <f t="shared" si="0"/>
        <v>14</v>
      </c>
      <c r="H63">
        <f t="shared" si="0"/>
        <v>23</v>
      </c>
      <c r="I63" s="116">
        <f t="shared" si="0"/>
        <v>1</v>
      </c>
      <c r="J63">
        <f t="shared" si="0"/>
        <v>9</v>
      </c>
      <c r="K63">
        <f t="shared" si="0"/>
        <v>27</v>
      </c>
      <c r="L63">
        <f t="shared" si="0"/>
        <v>40</v>
      </c>
      <c r="M63">
        <f t="shared" si="0"/>
        <v>9</v>
      </c>
      <c r="N63">
        <f t="shared" si="0"/>
        <v>3</v>
      </c>
      <c r="O63">
        <f t="shared" si="0"/>
        <v>7</v>
      </c>
      <c r="P63">
        <f t="shared" si="0"/>
        <v>37</v>
      </c>
      <c r="Q63">
        <f t="shared" si="0"/>
        <v>17</v>
      </c>
      <c r="R63" s="116">
        <f t="shared" si="0"/>
        <v>1</v>
      </c>
      <c r="S63">
        <f t="shared" si="0"/>
        <v>10</v>
      </c>
      <c r="T63">
        <f t="shared" si="0"/>
        <v>5</v>
      </c>
      <c r="U63" s="116">
        <f t="shared" si="0"/>
        <v>24</v>
      </c>
      <c r="V63">
        <f t="shared" si="0"/>
        <v>24</v>
      </c>
      <c r="W63">
        <f t="shared" si="0"/>
        <v>32</v>
      </c>
      <c r="X63" s="116">
        <f t="shared" si="0"/>
        <v>25</v>
      </c>
      <c r="Y63" s="116">
        <f t="shared" si="0"/>
        <v>25</v>
      </c>
      <c r="Z63" s="116">
        <f t="shared" si="0"/>
        <v>25</v>
      </c>
      <c r="AA63">
        <f t="shared" si="0"/>
        <v>2</v>
      </c>
      <c r="AB63">
        <v>94554.5</v>
      </c>
    </row>
    <row r="64" spans="1:30" x14ac:dyDescent="0.3">
      <c r="A64" t="s">
        <v>222</v>
      </c>
      <c r="B64">
        <f t="shared" si="1"/>
        <v>39</v>
      </c>
      <c r="C64">
        <f t="shared" si="0"/>
        <v>45</v>
      </c>
      <c r="D64">
        <f t="shared" si="0"/>
        <v>9</v>
      </c>
      <c r="E64">
        <f t="shared" si="0"/>
        <v>15</v>
      </c>
      <c r="F64" s="116">
        <f t="shared" si="0"/>
        <v>40</v>
      </c>
      <c r="G64" s="116">
        <f t="shared" si="0"/>
        <v>14</v>
      </c>
      <c r="H64">
        <f t="shared" si="0"/>
        <v>23</v>
      </c>
      <c r="I64" s="116">
        <f t="shared" ref="C64:AA71" si="2">RANK(I11,I$3:I$52,I$1)</f>
        <v>1</v>
      </c>
      <c r="J64">
        <f t="shared" si="2"/>
        <v>9</v>
      </c>
      <c r="K64">
        <f t="shared" si="2"/>
        <v>27</v>
      </c>
      <c r="L64">
        <f t="shared" si="2"/>
        <v>40</v>
      </c>
      <c r="M64">
        <f t="shared" si="2"/>
        <v>9</v>
      </c>
      <c r="N64">
        <f t="shared" si="2"/>
        <v>3</v>
      </c>
      <c r="O64">
        <f t="shared" si="2"/>
        <v>7</v>
      </c>
      <c r="P64">
        <f t="shared" si="2"/>
        <v>37</v>
      </c>
      <c r="Q64">
        <f t="shared" si="2"/>
        <v>17</v>
      </c>
      <c r="R64" s="116">
        <f t="shared" si="2"/>
        <v>1</v>
      </c>
      <c r="S64">
        <f t="shared" si="2"/>
        <v>10</v>
      </c>
      <c r="T64">
        <f t="shared" si="2"/>
        <v>5</v>
      </c>
      <c r="U64" s="116">
        <f t="shared" si="2"/>
        <v>24</v>
      </c>
      <c r="V64">
        <f t="shared" si="2"/>
        <v>24</v>
      </c>
      <c r="W64">
        <f t="shared" si="2"/>
        <v>32</v>
      </c>
      <c r="X64" s="116">
        <f t="shared" si="2"/>
        <v>25</v>
      </c>
      <c r="Y64" s="116">
        <f t="shared" si="2"/>
        <v>25</v>
      </c>
      <c r="Z64" s="116">
        <f t="shared" si="2"/>
        <v>25</v>
      </c>
      <c r="AA64">
        <f t="shared" si="2"/>
        <v>2</v>
      </c>
      <c r="AB64">
        <v>79494.5</v>
      </c>
    </row>
    <row r="65" spans="1:28" x14ac:dyDescent="0.3">
      <c r="A65" t="s">
        <v>223</v>
      </c>
      <c r="B65">
        <f t="shared" si="1"/>
        <v>39</v>
      </c>
      <c r="C65">
        <f t="shared" si="2"/>
        <v>31</v>
      </c>
      <c r="D65">
        <f t="shared" si="2"/>
        <v>38</v>
      </c>
      <c r="E65">
        <f t="shared" si="2"/>
        <v>30</v>
      </c>
      <c r="F65" s="116">
        <f t="shared" si="2"/>
        <v>19</v>
      </c>
      <c r="G65" s="116">
        <f t="shared" si="2"/>
        <v>14</v>
      </c>
      <c r="H65">
        <f t="shared" si="2"/>
        <v>19</v>
      </c>
      <c r="I65" s="116">
        <f t="shared" si="2"/>
        <v>1</v>
      </c>
      <c r="J65">
        <f t="shared" si="2"/>
        <v>9</v>
      </c>
      <c r="K65">
        <f t="shared" si="2"/>
        <v>27</v>
      </c>
      <c r="L65">
        <f t="shared" si="2"/>
        <v>22</v>
      </c>
      <c r="M65">
        <f t="shared" si="2"/>
        <v>1</v>
      </c>
      <c r="N65">
        <f t="shared" si="2"/>
        <v>3</v>
      </c>
      <c r="O65">
        <f t="shared" si="2"/>
        <v>7</v>
      </c>
      <c r="P65">
        <f t="shared" si="2"/>
        <v>37</v>
      </c>
      <c r="Q65">
        <f t="shared" si="2"/>
        <v>17</v>
      </c>
      <c r="R65" s="116">
        <f t="shared" si="2"/>
        <v>1</v>
      </c>
      <c r="S65">
        <f t="shared" si="2"/>
        <v>10</v>
      </c>
      <c r="T65">
        <f t="shared" si="2"/>
        <v>5</v>
      </c>
      <c r="U65" s="116">
        <f t="shared" si="2"/>
        <v>24</v>
      </c>
      <c r="V65">
        <f t="shared" si="2"/>
        <v>24</v>
      </c>
      <c r="W65">
        <f t="shared" si="2"/>
        <v>20</v>
      </c>
      <c r="X65" s="116">
        <f t="shared" si="2"/>
        <v>25</v>
      </c>
      <c r="Y65" s="116">
        <f t="shared" si="2"/>
        <v>25</v>
      </c>
      <c r="Z65" s="116">
        <f t="shared" si="2"/>
        <v>25</v>
      </c>
      <c r="AA65">
        <f t="shared" si="2"/>
        <v>2</v>
      </c>
      <c r="AB65">
        <v>86800</v>
      </c>
    </row>
    <row r="66" spans="1:28" x14ac:dyDescent="0.3">
      <c r="A66" t="s">
        <v>224</v>
      </c>
      <c r="B66">
        <f t="shared" si="1"/>
        <v>39</v>
      </c>
      <c r="C66">
        <f t="shared" si="2"/>
        <v>31</v>
      </c>
      <c r="D66">
        <f t="shared" si="2"/>
        <v>38</v>
      </c>
      <c r="E66">
        <f t="shared" si="2"/>
        <v>44</v>
      </c>
      <c r="F66" s="116">
        <f t="shared" si="2"/>
        <v>19</v>
      </c>
      <c r="G66" s="116">
        <f t="shared" si="2"/>
        <v>14</v>
      </c>
      <c r="H66">
        <f t="shared" si="2"/>
        <v>16</v>
      </c>
      <c r="I66" s="116">
        <f t="shared" si="2"/>
        <v>23</v>
      </c>
      <c r="J66">
        <f t="shared" si="2"/>
        <v>9</v>
      </c>
      <c r="K66">
        <f t="shared" si="2"/>
        <v>27</v>
      </c>
      <c r="L66">
        <f t="shared" si="2"/>
        <v>22</v>
      </c>
      <c r="M66">
        <f t="shared" si="2"/>
        <v>22</v>
      </c>
      <c r="N66">
        <f t="shared" si="2"/>
        <v>3</v>
      </c>
      <c r="O66">
        <f t="shared" si="2"/>
        <v>7</v>
      </c>
      <c r="P66">
        <f t="shared" si="2"/>
        <v>37</v>
      </c>
      <c r="Q66">
        <f t="shared" si="2"/>
        <v>17</v>
      </c>
      <c r="R66" s="116">
        <f t="shared" si="2"/>
        <v>1</v>
      </c>
      <c r="S66">
        <f t="shared" si="2"/>
        <v>10</v>
      </c>
      <c r="T66">
        <f t="shared" si="2"/>
        <v>44</v>
      </c>
      <c r="U66" s="116">
        <f t="shared" si="2"/>
        <v>24</v>
      </c>
      <c r="V66">
        <f t="shared" si="2"/>
        <v>24</v>
      </c>
      <c r="W66">
        <f t="shared" si="2"/>
        <v>4</v>
      </c>
      <c r="X66" s="116">
        <f t="shared" si="2"/>
        <v>25</v>
      </c>
      <c r="Y66" s="116">
        <f t="shared" si="2"/>
        <v>25</v>
      </c>
      <c r="Z66" s="116">
        <f t="shared" si="2"/>
        <v>25</v>
      </c>
      <c r="AA66">
        <f t="shared" si="2"/>
        <v>2</v>
      </c>
      <c r="AB66">
        <v>86499.5</v>
      </c>
    </row>
    <row r="67" spans="1:28" x14ac:dyDescent="0.3">
      <c r="A67" t="s">
        <v>226</v>
      </c>
      <c r="B67">
        <f t="shared" si="1"/>
        <v>39</v>
      </c>
      <c r="C67">
        <f t="shared" si="2"/>
        <v>31</v>
      </c>
      <c r="D67">
        <f t="shared" si="2"/>
        <v>9</v>
      </c>
      <c r="E67">
        <f t="shared" si="2"/>
        <v>30</v>
      </c>
      <c r="F67" s="116">
        <f t="shared" si="2"/>
        <v>19</v>
      </c>
      <c r="G67" s="116">
        <f t="shared" si="2"/>
        <v>14</v>
      </c>
      <c r="H67">
        <f t="shared" si="2"/>
        <v>19</v>
      </c>
      <c r="I67" s="116">
        <f t="shared" si="2"/>
        <v>1</v>
      </c>
      <c r="J67">
        <f t="shared" si="2"/>
        <v>9</v>
      </c>
      <c r="K67">
        <f t="shared" si="2"/>
        <v>27</v>
      </c>
      <c r="L67">
        <f t="shared" si="2"/>
        <v>22</v>
      </c>
      <c r="M67">
        <f t="shared" si="2"/>
        <v>22</v>
      </c>
      <c r="N67">
        <f t="shared" si="2"/>
        <v>3</v>
      </c>
      <c r="O67">
        <f t="shared" si="2"/>
        <v>7</v>
      </c>
      <c r="P67">
        <f t="shared" si="2"/>
        <v>37</v>
      </c>
      <c r="Q67">
        <f t="shared" si="2"/>
        <v>17</v>
      </c>
      <c r="R67" s="116">
        <f t="shared" si="2"/>
        <v>1</v>
      </c>
      <c r="S67">
        <f t="shared" si="2"/>
        <v>10</v>
      </c>
      <c r="T67">
        <f t="shared" si="2"/>
        <v>5</v>
      </c>
      <c r="U67" s="116">
        <f t="shared" si="2"/>
        <v>24</v>
      </c>
      <c r="V67">
        <f t="shared" si="2"/>
        <v>24</v>
      </c>
      <c r="W67">
        <f t="shared" si="2"/>
        <v>20</v>
      </c>
      <c r="X67" s="116">
        <f t="shared" si="2"/>
        <v>25</v>
      </c>
      <c r="Y67" s="116">
        <f t="shared" si="2"/>
        <v>25</v>
      </c>
      <c r="Z67" s="116">
        <f t="shared" si="2"/>
        <v>25</v>
      </c>
      <c r="AA67">
        <f t="shared" si="2"/>
        <v>2</v>
      </c>
      <c r="AB67">
        <v>88050</v>
      </c>
    </row>
    <row r="68" spans="1:28" x14ac:dyDescent="0.3">
      <c r="A68" t="s">
        <v>228</v>
      </c>
      <c r="B68">
        <f t="shared" si="1"/>
        <v>27</v>
      </c>
      <c r="C68">
        <f t="shared" si="2"/>
        <v>31</v>
      </c>
      <c r="D68">
        <f t="shared" si="2"/>
        <v>9</v>
      </c>
      <c r="E68">
        <f t="shared" si="2"/>
        <v>15</v>
      </c>
      <c r="F68" s="116">
        <f t="shared" si="2"/>
        <v>19</v>
      </c>
      <c r="G68" s="116">
        <f t="shared" si="2"/>
        <v>14</v>
      </c>
      <c r="H68">
        <f t="shared" si="2"/>
        <v>3</v>
      </c>
      <c r="I68" s="116">
        <f t="shared" si="2"/>
        <v>1</v>
      </c>
      <c r="J68">
        <f t="shared" si="2"/>
        <v>9</v>
      </c>
      <c r="K68">
        <f t="shared" si="2"/>
        <v>9</v>
      </c>
      <c r="L68">
        <f t="shared" si="2"/>
        <v>22</v>
      </c>
      <c r="M68">
        <f t="shared" si="2"/>
        <v>1</v>
      </c>
      <c r="N68">
        <f t="shared" si="2"/>
        <v>3</v>
      </c>
      <c r="O68">
        <f t="shared" si="2"/>
        <v>7</v>
      </c>
      <c r="P68">
        <f t="shared" si="2"/>
        <v>10</v>
      </c>
      <c r="Q68">
        <f t="shared" si="2"/>
        <v>17</v>
      </c>
      <c r="R68" s="116">
        <f t="shared" si="2"/>
        <v>1</v>
      </c>
      <c r="S68">
        <f t="shared" si="2"/>
        <v>10</v>
      </c>
      <c r="T68">
        <f t="shared" si="2"/>
        <v>35</v>
      </c>
      <c r="U68" s="116">
        <f t="shared" si="2"/>
        <v>24</v>
      </c>
      <c r="V68">
        <f t="shared" si="2"/>
        <v>24</v>
      </c>
      <c r="W68">
        <f t="shared" si="2"/>
        <v>13</v>
      </c>
      <c r="X68" s="116">
        <f t="shared" si="2"/>
        <v>25</v>
      </c>
      <c r="Y68" s="116">
        <f t="shared" si="2"/>
        <v>25</v>
      </c>
      <c r="Z68" s="116">
        <f t="shared" si="2"/>
        <v>25</v>
      </c>
      <c r="AA68">
        <f t="shared" si="2"/>
        <v>2</v>
      </c>
      <c r="AB68">
        <v>116295</v>
      </c>
    </row>
    <row r="69" spans="1:28" x14ac:dyDescent="0.3">
      <c r="A69" t="s">
        <v>229</v>
      </c>
      <c r="B69">
        <f t="shared" si="1"/>
        <v>27</v>
      </c>
      <c r="C69">
        <f t="shared" si="2"/>
        <v>31</v>
      </c>
      <c r="D69">
        <f t="shared" si="2"/>
        <v>9</v>
      </c>
      <c r="E69">
        <f t="shared" si="2"/>
        <v>30</v>
      </c>
      <c r="F69" s="116">
        <f t="shared" si="2"/>
        <v>33</v>
      </c>
      <c r="G69" s="116">
        <f t="shared" si="2"/>
        <v>14</v>
      </c>
      <c r="H69">
        <f t="shared" si="2"/>
        <v>16</v>
      </c>
      <c r="I69" s="116">
        <f t="shared" si="2"/>
        <v>23</v>
      </c>
      <c r="J69">
        <f t="shared" si="2"/>
        <v>25</v>
      </c>
      <c r="K69">
        <f t="shared" si="2"/>
        <v>27</v>
      </c>
      <c r="L69">
        <f t="shared" si="2"/>
        <v>22</v>
      </c>
      <c r="M69">
        <f t="shared" si="2"/>
        <v>22</v>
      </c>
      <c r="N69">
        <f t="shared" si="2"/>
        <v>3</v>
      </c>
      <c r="O69">
        <f t="shared" si="2"/>
        <v>7</v>
      </c>
      <c r="P69">
        <f t="shared" si="2"/>
        <v>37</v>
      </c>
      <c r="Q69">
        <f t="shared" si="2"/>
        <v>17</v>
      </c>
      <c r="R69" s="116">
        <f t="shared" si="2"/>
        <v>1</v>
      </c>
      <c r="S69">
        <f t="shared" si="2"/>
        <v>10</v>
      </c>
      <c r="T69">
        <f t="shared" si="2"/>
        <v>35</v>
      </c>
      <c r="U69" s="116">
        <f t="shared" si="2"/>
        <v>24</v>
      </c>
      <c r="V69">
        <f t="shared" si="2"/>
        <v>24</v>
      </c>
      <c r="W69">
        <f t="shared" si="2"/>
        <v>11</v>
      </c>
      <c r="X69" s="116">
        <f t="shared" si="2"/>
        <v>25</v>
      </c>
      <c r="Y69" s="116">
        <f t="shared" si="2"/>
        <v>25</v>
      </c>
      <c r="Z69" s="116">
        <f t="shared" si="2"/>
        <v>25</v>
      </c>
      <c r="AA69">
        <f t="shared" si="2"/>
        <v>2</v>
      </c>
      <c r="AB69">
        <v>113265</v>
      </c>
    </row>
    <row r="70" spans="1:28" x14ac:dyDescent="0.3">
      <c r="A70" t="s">
        <v>230</v>
      </c>
      <c r="B70">
        <f t="shared" si="1"/>
        <v>36</v>
      </c>
      <c r="C70">
        <f t="shared" si="2"/>
        <v>31</v>
      </c>
      <c r="D70">
        <f t="shared" si="2"/>
        <v>9</v>
      </c>
      <c r="E70">
        <f t="shared" si="2"/>
        <v>14</v>
      </c>
      <c r="F70" s="116">
        <f t="shared" si="2"/>
        <v>40</v>
      </c>
      <c r="G70" s="116">
        <f t="shared" si="2"/>
        <v>14</v>
      </c>
      <c r="H70">
        <f t="shared" si="2"/>
        <v>19</v>
      </c>
      <c r="I70" s="116">
        <f t="shared" si="2"/>
        <v>1</v>
      </c>
      <c r="J70">
        <f t="shared" si="2"/>
        <v>9</v>
      </c>
      <c r="K70">
        <f t="shared" si="2"/>
        <v>27</v>
      </c>
      <c r="L70">
        <f t="shared" si="2"/>
        <v>22</v>
      </c>
      <c r="M70">
        <f t="shared" si="2"/>
        <v>1</v>
      </c>
      <c r="N70">
        <f t="shared" si="2"/>
        <v>3</v>
      </c>
      <c r="O70">
        <f t="shared" si="2"/>
        <v>7</v>
      </c>
      <c r="P70">
        <f t="shared" si="2"/>
        <v>10</v>
      </c>
      <c r="Q70">
        <f t="shared" si="2"/>
        <v>17</v>
      </c>
      <c r="R70" s="116">
        <f t="shared" si="2"/>
        <v>1</v>
      </c>
      <c r="S70">
        <f t="shared" si="2"/>
        <v>1</v>
      </c>
      <c r="T70">
        <f t="shared" si="2"/>
        <v>5</v>
      </c>
      <c r="U70" s="116">
        <f t="shared" si="2"/>
        <v>24</v>
      </c>
      <c r="V70">
        <f t="shared" si="2"/>
        <v>24</v>
      </c>
      <c r="W70">
        <f t="shared" si="2"/>
        <v>36</v>
      </c>
      <c r="X70" s="116">
        <f t="shared" si="2"/>
        <v>25</v>
      </c>
      <c r="Y70" s="116">
        <f t="shared" si="2"/>
        <v>25</v>
      </c>
      <c r="Z70" s="116">
        <f t="shared" si="2"/>
        <v>25</v>
      </c>
      <c r="AA70">
        <f t="shared" si="2"/>
        <v>2</v>
      </c>
      <c r="AB70">
        <v>111395</v>
      </c>
    </row>
    <row r="71" spans="1:28" x14ac:dyDescent="0.3">
      <c r="A71" t="s">
        <v>231</v>
      </c>
      <c r="B71">
        <f t="shared" si="1"/>
        <v>27</v>
      </c>
      <c r="C71">
        <f t="shared" si="2"/>
        <v>19</v>
      </c>
      <c r="D71">
        <f t="shared" si="2"/>
        <v>9</v>
      </c>
      <c r="E71">
        <f t="shared" si="2"/>
        <v>15</v>
      </c>
      <c r="F71" s="116">
        <f t="shared" si="2"/>
        <v>19</v>
      </c>
      <c r="G71" s="116">
        <f t="shared" si="2"/>
        <v>14</v>
      </c>
      <c r="H71">
        <f t="shared" si="2"/>
        <v>3</v>
      </c>
      <c r="I71" s="116">
        <f t="shared" si="2"/>
        <v>1</v>
      </c>
      <c r="J71">
        <f t="shared" si="2"/>
        <v>9</v>
      </c>
      <c r="K71">
        <f t="shared" si="2"/>
        <v>9</v>
      </c>
      <c r="L71">
        <f t="shared" si="2"/>
        <v>22</v>
      </c>
      <c r="M71">
        <f t="shared" si="2"/>
        <v>1</v>
      </c>
      <c r="N71">
        <f t="shared" si="2"/>
        <v>3</v>
      </c>
      <c r="O71">
        <f t="shared" si="2"/>
        <v>7</v>
      </c>
      <c r="P71">
        <f t="shared" si="2"/>
        <v>10</v>
      </c>
      <c r="Q71">
        <f t="shared" si="2"/>
        <v>17</v>
      </c>
      <c r="R71" s="116">
        <f t="shared" si="2"/>
        <v>1</v>
      </c>
      <c r="S71">
        <f t="shared" si="2"/>
        <v>10</v>
      </c>
      <c r="T71">
        <f t="shared" si="2"/>
        <v>35</v>
      </c>
      <c r="U71" s="116">
        <f t="shared" si="2"/>
        <v>24</v>
      </c>
      <c r="V71">
        <f t="shared" si="2"/>
        <v>24</v>
      </c>
      <c r="W71">
        <f t="shared" si="2"/>
        <v>13</v>
      </c>
      <c r="X71" s="116">
        <f t="shared" si="2"/>
        <v>25</v>
      </c>
      <c r="Y71" s="116">
        <f t="shared" si="2"/>
        <v>25</v>
      </c>
      <c r="Z71" s="116">
        <f t="shared" si="2"/>
        <v>25</v>
      </c>
      <c r="AA71">
        <f t="shared" si="2"/>
        <v>2</v>
      </c>
      <c r="AB71">
        <v>116800</v>
      </c>
    </row>
    <row r="72" spans="1:28" x14ac:dyDescent="0.3">
      <c r="A72" t="s">
        <v>232</v>
      </c>
      <c r="B72">
        <f t="shared" si="1"/>
        <v>27</v>
      </c>
      <c r="C72">
        <f t="shared" ref="C72:AA79" si="3">RANK(C19,C$3:C$52,C$1)</f>
        <v>19</v>
      </c>
      <c r="D72">
        <f t="shared" si="3"/>
        <v>38</v>
      </c>
      <c r="E72">
        <f t="shared" si="3"/>
        <v>30</v>
      </c>
      <c r="F72" s="116">
        <f t="shared" si="3"/>
        <v>33</v>
      </c>
      <c r="G72" s="116">
        <f t="shared" si="3"/>
        <v>14</v>
      </c>
      <c r="H72">
        <f t="shared" si="3"/>
        <v>3</v>
      </c>
      <c r="I72" s="116">
        <f t="shared" si="3"/>
        <v>1</v>
      </c>
      <c r="J72">
        <f t="shared" si="3"/>
        <v>5</v>
      </c>
      <c r="K72">
        <f t="shared" si="3"/>
        <v>27</v>
      </c>
      <c r="L72">
        <f t="shared" si="3"/>
        <v>22</v>
      </c>
      <c r="M72">
        <f t="shared" si="3"/>
        <v>1</v>
      </c>
      <c r="N72">
        <f t="shared" si="3"/>
        <v>3</v>
      </c>
      <c r="O72">
        <f t="shared" si="3"/>
        <v>7</v>
      </c>
      <c r="P72">
        <f t="shared" si="3"/>
        <v>10</v>
      </c>
      <c r="Q72">
        <f t="shared" si="3"/>
        <v>17</v>
      </c>
      <c r="R72" s="116">
        <f t="shared" si="3"/>
        <v>1</v>
      </c>
      <c r="S72">
        <f t="shared" si="3"/>
        <v>10</v>
      </c>
      <c r="T72">
        <f t="shared" si="3"/>
        <v>2</v>
      </c>
      <c r="U72" s="116">
        <f t="shared" si="3"/>
        <v>24</v>
      </c>
      <c r="V72">
        <f t="shared" si="3"/>
        <v>24</v>
      </c>
      <c r="W72">
        <f t="shared" si="3"/>
        <v>31</v>
      </c>
      <c r="X72" s="116">
        <f t="shared" si="3"/>
        <v>25</v>
      </c>
      <c r="Y72" s="116">
        <f t="shared" si="3"/>
        <v>25</v>
      </c>
      <c r="Z72" s="116">
        <f t="shared" si="3"/>
        <v>25</v>
      </c>
      <c r="AA72">
        <f t="shared" si="3"/>
        <v>2</v>
      </c>
      <c r="AB72">
        <v>115750</v>
      </c>
    </row>
    <row r="73" spans="1:28" x14ac:dyDescent="0.3">
      <c r="A73" t="s">
        <v>233</v>
      </c>
      <c r="B73">
        <f t="shared" si="1"/>
        <v>39</v>
      </c>
      <c r="C73">
        <f t="shared" si="3"/>
        <v>31</v>
      </c>
      <c r="D73">
        <f t="shared" si="3"/>
        <v>38</v>
      </c>
      <c r="E73">
        <f t="shared" si="3"/>
        <v>15</v>
      </c>
      <c r="F73" s="116">
        <f t="shared" si="3"/>
        <v>40</v>
      </c>
      <c r="G73" s="116">
        <f t="shared" si="3"/>
        <v>14</v>
      </c>
      <c r="H73">
        <f t="shared" si="3"/>
        <v>23</v>
      </c>
      <c r="I73" s="116">
        <f t="shared" si="3"/>
        <v>1</v>
      </c>
      <c r="J73">
        <f t="shared" si="3"/>
        <v>9</v>
      </c>
      <c r="K73">
        <f t="shared" si="3"/>
        <v>27</v>
      </c>
      <c r="L73">
        <f t="shared" si="3"/>
        <v>22</v>
      </c>
      <c r="M73">
        <f t="shared" si="3"/>
        <v>9</v>
      </c>
      <c r="N73">
        <f t="shared" si="3"/>
        <v>3</v>
      </c>
      <c r="O73">
        <f t="shared" si="3"/>
        <v>7</v>
      </c>
      <c r="P73">
        <f t="shared" si="3"/>
        <v>10</v>
      </c>
      <c r="Q73">
        <f t="shared" si="3"/>
        <v>17</v>
      </c>
      <c r="R73" s="116">
        <f t="shared" si="3"/>
        <v>1</v>
      </c>
      <c r="S73">
        <f t="shared" si="3"/>
        <v>1</v>
      </c>
      <c r="T73">
        <f t="shared" si="3"/>
        <v>5</v>
      </c>
      <c r="U73" s="116">
        <f t="shared" si="3"/>
        <v>24</v>
      </c>
      <c r="V73">
        <f t="shared" si="3"/>
        <v>24</v>
      </c>
      <c r="W73">
        <f t="shared" si="3"/>
        <v>42</v>
      </c>
      <c r="X73" s="116">
        <f t="shared" si="3"/>
        <v>25</v>
      </c>
      <c r="Y73" s="116">
        <f t="shared" si="3"/>
        <v>25</v>
      </c>
      <c r="Z73" s="116">
        <f t="shared" si="3"/>
        <v>25</v>
      </c>
      <c r="AA73">
        <f t="shared" si="3"/>
        <v>2</v>
      </c>
      <c r="AB73">
        <v>110610</v>
      </c>
    </row>
    <row r="74" spans="1:28" x14ac:dyDescent="0.3">
      <c r="A74" t="s">
        <v>234</v>
      </c>
      <c r="B74">
        <f t="shared" si="1"/>
        <v>36</v>
      </c>
      <c r="C74">
        <f t="shared" si="3"/>
        <v>19</v>
      </c>
      <c r="D74">
        <f t="shared" si="3"/>
        <v>9</v>
      </c>
      <c r="E74">
        <f t="shared" si="3"/>
        <v>7</v>
      </c>
      <c r="F74" s="116">
        <f t="shared" si="3"/>
        <v>19</v>
      </c>
      <c r="G74" s="116">
        <f t="shared" si="3"/>
        <v>14</v>
      </c>
      <c r="H74">
        <f t="shared" si="3"/>
        <v>3</v>
      </c>
      <c r="I74" s="116">
        <f t="shared" si="3"/>
        <v>1</v>
      </c>
      <c r="J74">
        <f t="shared" si="3"/>
        <v>5</v>
      </c>
      <c r="K74">
        <f t="shared" si="3"/>
        <v>9</v>
      </c>
      <c r="L74">
        <f t="shared" si="3"/>
        <v>22</v>
      </c>
      <c r="M74">
        <f t="shared" si="3"/>
        <v>1</v>
      </c>
      <c r="N74">
        <f t="shared" si="3"/>
        <v>3</v>
      </c>
      <c r="O74">
        <f t="shared" si="3"/>
        <v>7</v>
      </c>
      <c r="P74">
        <f t="shared" si="3"/>
        <v>10</v>
      </c>
      <c r="Q74">
        <f t="shared" si="3"/>
        <v>17</v>
      </c>
      <c r="R74" s="116">
        <f t="shared" si="3"/>
        <v>1</v>
      </c>
      <c r="S74">
        <f t="shared" si="3"/>
        <v>10</v>
      </c>
      <c r="T74">
        <f t="shared" si="3"/>
        <v>17</v>
      </c>
      <c r="U74" s="116">
        <f t="shared" si="3"/>
        <v>24</v>
      </c>
      <c r="V74">
        <f t="shared" si="3"/>
        <v>24</v>
      </c>
      <c r="W74">
        <f t="shared" si="3"/>
        <v>18</v>
      </c>
      <c r="X74" s="116">
        <f t="shared" si="3"/>
        <v>25</v>
      </c>
      <c r="Y74" s="116">
        <f t="shared" si="3"/>
        <v>25</v>
      </c>
      <c r="Z74" s="116">
        <f t="shared" si="3"/>
        <v>25</v>
      </c>
      <c r="AA74">
        <f t="shared" si="3"/>
        <v>2</v>
      </c>
      <c r="AB74">
        <v>147361.5</v>
      </c>
    </row>
    <row r="75" spans="1:28" x14ac:dyDescent="0.3">
      <c r="A75" t="s">
        <v>235</v>
      </c>
      <c r="B75">
        <f t="shared" si="1"/>
        <v>39</v>
      </c>
      <c r="C75">
        <f t="shared" si="3"/>
        <v>31</v>
      </c>
      <c r="D75">
        <f t="shared" si="3"/>
        <v>9</v>
      </c>
      <c r="E75">
        <f t="shared" si="3"/>
        <v>15</v>
      </c>
      <c r="F75" s="116">
        <f t="shared" si="3"/>
        <v>40</v>
      </c>
      <c r="G75" s="116">
        <f t="shared" si="3"/>
        <v>14</v>
      </c>
      <c r="H75">
        <f t="shared" si="3"/>
        <v>23</v>
      </c>
      <c r="I75" s="116">
        <f t="shared" si="3"/>
        <v>1</v>
      </c>
      <c r="J75">
        <f t="shared" si="3"/>
        <v>9</v>
      </c>
      <c r="K75">
        <f t="shared" si="3"/>
        <v>27</v>
      </c>
      <c r="L75">
        <f t="shared" si="3"/>
        <v>22</v>
      </c>
      <c r="M75">
        <f t="shared" si="3"/>
        <v>9</v>
      </c>
      <c r="N75">
        <f t="shared" si="3"/>
        <v>3</v>
      </c>
      <c r="O75">
        <f t="shared" si="3"/>
        <v>7</v>
      </c>
      <c r="P75">
        <f t="shared" si="3"/>
        <v>10</v>
      </c>
      <c r="Q75">
        <f t="shared" si="3"/>
        <v>17</v>
      </c>
      <c r="R75" s="116">
        <f t="shared" si="3"/>
        <v>1</v>
      </c>
      <c r="S75">
        <f t="shared" si="3"/>
        <v>1</v>
      </c>
      <c r="T75">
        <f t="shared" si="3"/>
        <v>5</v>
      </c>
      <c r="U75" s="116">
        <f t="shared" si="3"/>
        <v>24</v>
      </c>
      <c r="V75">
        <f t="shared" si="3"/>
        <v>24</v>
      </c>
      <c r="W75">
        <f t="shared" si="3"/>
        <v>42</v>
      </c>
      <c r="X75" s="116">
        <f t="shared" si="3"/>
        <v>25</v>
      </c>
      <c r="Y75" s="116">
        <f t="shared" si="3"/>
        <v>25</v>
      </c>
      <c r="Z75" s="116">
        <f t="shared" si="3"/>
        <v>25</v>
      </c>
      <c r="AA75">
        <f t="shared" si="3"/>
        <v>2</v>
      </c>
      <c r="AB75">
        <v>151050</v>
      </c>
    </row>
    <row r="76" spans="1:28" x14ac:dyDescent="0.3">
      <c r="A76" t="s">
        <v>236</v>
      </c>
      <c r="B76">
        <f t="shared" si="1"/>
        <v>27</v>
      </c>
      <c r="C76">
        <f t="shared" si="3"/>
        <v>19</v>
      </c>
      <c r="D76">
        <f t="shared" si="3"/>
        <v>9</v>
      </c>
      <c r="E76">
        <f t="shared" si="3"/>
        <v>15</v>
      </c>
      <c r="F76" s="116">
        <f t="shared" si="3"/>
        <v>19</v>
      </c>
      <c r="G76" s="116">
        <f t="shared" si="3"/>
        <v>14</v>
      </c>
      <c r="H76">
        <f t="shared" si="3"/>
        <v>3</v>
      </c>
      <c r="I76" s="116">
        <f t="shared" si="3"/>
        <v>1</v>
      </c>
      <c r="J76">
        <f t="shared" si="3"/>
        <v>5</v>
      </c>
      <c r="K76">
        <f t="shared" si="3"/>
        <v>9</v>
      </c>
      <c r="L76">
        <f t="shared" si="3"/>
        <v>22</v>
      </c>
      <c r="M76">
        <f t="shared" si="3"/>
        <v>1</v>
      </c>
      <c r="N76">
        <f t="shared" si="3"/>
        <v>3</v>
      </c>
      <c r="O76">
        <f t="shared" si="3"/>
        <v>7</v>
      </c>
      <c r="P76">
        <f t="shared" si="3"/>
        <v>10</v>
      </c>
      <c r="Q76">
        <f t="shared" si="3"/>
        <v>17</v>
      </c>
      <c r="R76" s="116">
        <f t="shared" si="3"/>
        <v>1</v>
      </c>
      <c r="S76">
        <f t="shared" si="3"/>
        <v>10</v>
      </c>
      <c r="T76">
        <f t="shared" si="3"/>
        <v>2</v>
      </c>
      <c r="U76" s="116">
        <f t="shared" si="3"/>
        <v>24</v>
      </c>
      <c r="V76">
        <f t="shared" si="3"/>
        <v>24</v>
      </c>
      <c r="W76">
        <f t="shared" si="3"/>
        <v>41</v>
      </c>
      <c r="X76" s="116">
        <f t="shared" si="3"/>
        <v>25</v>
      </c>
      <c r="Y76" s="116">
        <f t="shared" si="3"/>
        <v>25</v>
      </c>
      <c r="Z76" s="116">
        <f t="shared" si="3"/>
        <v>25</v>
      </c>
      <c r="AA76">
        <f t="shared" si="3"/>
        <v>2</v>
      </c>
      <c r="AB76">
        <v>117969.5</v>
      </c>
    </row>
    <row r="77" spans="1:28" x14ac:dyDescent="0.3">
      <c r="A77" t="s">
        <v>237</v>
      </c>
      <c r="B77">
        <f t="shared" si="1"/>
        <v>36</v>
      </c>
      <c r="C77">
        <f t="shared" si="3"/>
        <v>19</v>
      </c>
      <c r="D77">
        <f t="shared" si="3"/>
        <v>9</v>
      </c>
      <c r="E77">
        <f t="shared" si="3"/>
        <v>7</v>
      </c>
      <c r="F77" s="116">
        <f t="shared" si="3"/>
        <v>33</v>
      </c>
      <c r="G77" s="116">
        <f t="shared" si="3"/>
        <v>14</v>
      </c>
      <c r="H77">
        <f t="shared" si="3"/>
        <v>3</v>
      </c>
      <c r="I77" s="116">
        <f t="shared" si="3"/>
        <v>1</v>
      </c>
      <c r="J77">
        <f t="shared" si="3"/>
        <v>5</v>
      </c>
      <c r="K77">
        <f t="shared" si="3"/>
        <v>9</v>
      </c>
      <c r="L77">
        <f t="shared" si="3"/>
        <v>22</v>
      </c>
      <c r="M77">
        <f t="shared" si="3"/>
        <v>1</v>
      </c>
      <c r="N77">
        <f t="shared" si="3"/>
        <v>3</v>
      </c>
      <c r="O77">
        <f t="shared" si="3"/>
        <v>7</v>
      </c>
      <c r="P77">
        <f t="shared" si="3"/>
        <v>10</v>
      </c>
      <c r="Q77">
        <f t="shared" si="3"/>
        <v>17</v>
      </c>
      <c r="R77" s="116">
        <f t="shared" si="3"/>
        <v>1</v>
      </c>
      <c r="S77">
        <f t="shared" si="3"/>
        <v>10</v>
      </c>
      <c r="T77">
        <f t="shared" si="3"/>
        <v>1</v>
      </c>
      <c r="U77" s="116">
        <f t="shared" si="3"/>
        <v>24</v>
      </c>
      <c r="V77">
        <f t="shared" si="3"/>
        <v>24</v>
      </c>
      <c r="W77">
        <f t="shared" si="3"/>
        <v>47</v>
      </c>
      <c r="X77" s="116">
        <f t="shared" si="3"/>
        <v>25</v>
      </c>
      <c r="Y77" s="116">
        <f t="shared" si="3"/>
        <v>25</v>
      </c>
      <c r="Z77" s="116">
        <f t="shared" si="3"/>
        <v>25</v>
      </c>
      <c r="AA77">
        <f t="shared" si="3"/>
        <v>2</v>
      </c>
      <c r="AB77">
        <v>153400</v>
      </c>
    </row>
    <row r="78" spans="1:28" x14ac:dyDescent="0.3">
      <c r="A78" t="s">
        <v>239</v>
      </c>
      <c r="B78">
        <f t="shared" si="1"/>
        <v>27</v>
      </c>
      <c r="C78">
        <f t="shared" si="3"/>
        <v>31</v>
      </c>
      <c r="D78">
        <f t="shared" si="3"/>
        <v>38</v>
      </c>
      <c r="E78">
        <f t="shared" si="3"/>
        <v>40</v>
      </c>
      <c r="F78" s="116">
        <f t="shared" si="3"/>
        <v>33</v>
      </c>
      <c r="G78" s="116">
        <f t="shared" si="3"/>
        <v>14</v>
      </c>
      <c r="H78">
        <f t="shared" si="3"/>
        <v>23</v>
      </c>
      <c r="I78" s="116">
        <f t="shared" si="3"/>
        <v>45</v>
      </c>
      <c r="J78">
        <f t="shared" si="3"/>
        <v>25</v>
      </c>
      <c r="K78">
        <f t="shared" si="3"/>
        <v>27</v>
      </c>
      <c r="L78">
        <f t="shared" si="3"/>
        <v>45</v>
      </c>
      <c r="M78">
        <f t="shared" si="3"/>
        <v>22</v>
      </c>
      <c r="N78">
        <f t="shared" si="3"/>
        <v>3</v>
      </c>
      <c r="O78">
        <f t="shared" si="3"/>
        <v>7</v>
      </c>
      <c r="P78">
        <f t="shared" si="3"/>
        <v>37</v>
      </c>
      <c r="Q78">
        <f t="shared" si="3"/>
        <v>17</v>
      </c>
      <c r="R78" s="116">
        <f t="shared" si="3"/>
        <v>1</v>
      </c>
      <c r="S78">
        <f t="shared" si="3"/>
        <v>10</v>
      </c>
      <c r="T78">
        <f t="shared" si="3"/>
        <v>34</v>
      </c>
      <c r="U78" s="116">
        <f t="shared" si="3"/>
        <v>24</v>
      </c>
      <c r="V78">
        <f t="shared" si="3"/>
        <v>24</v>
      </c>
      <c r="W78">
        <f t="shared" si="3"/>
        <v>48</v>
      </c>
      <c r="X78" s="116">
        <f t="shared" si="3"/>
        <v>1</v>
      </c>
      <c r="Y78" s="116">
        <f t="shared" si="3"/>
        <v>1</v>
      </c>
      <c r="Z78" s="116">
        <f t="shared" si="3"/>
        <v>1</v>
      </c>
      <c r="AA78">
        <f t="shared" si="3"/>
        <v>1</v>
      </c>
      <c r="AB78">
        <v>169993.5</v>
      </c>
    </row>
    <row r="79" spans="1:28" x14ac:dyDescent="0.3">
      <c r="A79" t="s">
        <v>240</v>
      </c>
      <c r="B79">
        <f t="shared" si="1"/>
        <v>27</v>
      </c>
      <c r="C79">
        <f t="shared" si="3"/>
        <v>31</v>
      </c>
      <c r="D79">
        <f t="shared" si="3"/>
        <v>9</v>
      </c>
      <c r="E79">
        <f t="shared" si="3"/>
        <v>30</v>
      </c>
      <c r="F79" s="116">
        <f t="shared" si="3"/>
        <v>33</v>
      </c>
      <c r="G79" s="116">
        <f t="shared" si="3"/>
        <v>14</v>
      </c>
      <c r="H79">
        <f t="shared" si="3"/>
        <v>16</v>
      </c>
      <c r="I79" s="116">
        <f t="shared" si="3"/>
        <v>23</v>
      </c>
      <c r="J79">
        <f t="shared" si="3"/>
        <v>25</v>
      </c>
      <c r="K79">
        <f t="shared" si="3"/>
        <v>27</v>
      </c>
      <c r="L79">
        <f t="shared" si="3"/>
        <v>22</v>
      </c>
      <c r="M79">
        <f t="shared" si="3"/>
        <v>22</v>
      </c>
      <c r="N79">
        <f t="shared" si="3"/>
        <v>3</v>
      </c>
      <c r="O79">
        <f t="shared" si="3"/>
        <v>7</v>
      </c>
      <c r="P79">
        <f t="shared" si="3"/>
        <v>37</v>
      </c>
      <c r="Q79">
        <f t="shared" si="3"/>
        <v>17</v>
      </c>
      <c r="R79" s="116">
        <f t="shared" si="3"/>
        <v>1</v>
      </c>
      <c r="S79">
        <f t="shared" si="3"/>
        <v>10</v>
      </c>
      <c r="T79">
        <f t="shared" si="3"/>
        <v>35</v>
      </c>
      <c r="U79" s="116">
        <f t="shared" si="3"/>
        <v>24</v>
      </c>
      <c r="V79">
        <f t="shared" si="3"/>
        <v>24</v>
      </c>
      <c r="W79">
        <f t="shared" si="3"/>
        <v>11</v>
      </c>
      <c r="X79" s="116">
        <f t="shared" ref="C79:AA87" si="4">RANK(X26,X$3:X$52,X$1)</f>
        <v>25</v>
      </c>
      <c r="Y79" s="116">
        <f t="shared" si="4"/>
        <v>25</v>
      </c>
      <c r="Z79" s="116">
        <f t="shared" si="4"/>
        <v>25</v>
      </c>
      <c r="AA79">
        <f t="shared" si="4"/>
        <v>2</v>
      </c>
      <c r="AB79">
        <v>146790</v>
      </c>
    </row>
    <row r="80" spans="1:28" x14ac:dyDescent="0.3">
      <c r="A80" t="s">
        <v>241</v>
      </c>
      <c r="B80">
        <f t="shared" si="1"/>
        <v>19</v>
      </c>
      <c r="C80">
        <f t="shared" si="4"/>
        <v>19</v>
      </c>
      <c r="D80">
        <f t="shared" si="4"/>
        <v>9</v>
      </c>
      <c r="E80">
        <f t="shared" si="4"/>
        <v>7</v>
      </c>
      <c r="F80" s="116">
        <f t="shared" si="4"/>
        <v>19</v>
      </c>
      <c r="G80" s="116">
        <f t="shared" si="4"/>
        <v>14</v>
      </c>
      <c r="H80">
        <f t="shared" si="4"/>
        <v>3</v>
      </c>
      <c r="I80" s="116">
        <f t="shared" si="4"/>
        <v>23</v>
      </c>
      <c r="J80">
        <f t="shared" si="4"/>
        <v>31</v>
      </c>
      <c r="K80">
        <f t="shared" si="4"/>
        <v>9</v>
      </c>
      <c r="L80">
        <f t="shared" si="4"/>
        <v>8</v>
      </c>
      <c r="M80">
        <f t="shared" si="4"/>
        <v>22</v>
      </c>
      <c r="N80">
        <f t="shared" si="4"/>
        <v>3</v>
      </c>
      <c r="O80">
        <f t="shared" si="4"/>
        <v>7</v>
      </c>
      <c r="P80">
        <f t="shared" si="4"/>
        <v>10</v>
      </c>
      <c r="Q80">
        <f t="shared" si="4"/>
        <v>17</v>
      </c>
      <c r="R80" s="116">
        <f t="shared" si="4"/>
        <v>1</v>
      </c>
      <c r="S80">
        <f t="shared" si="4"/>
        <v>10</v>
      </c>
      <c r="T80">
        <f t="shared" si="4"/>
        <v>17</v>
      </c>
      <c r="U80" s="116">
        <f t="shared" si="4"/>
        <v>24</v>
      </c>
      <c r="V80">
        <f t="shared" si="4"/>
        <v>24</v>
      </c>
      <c r="W80">
        <f t="shared" si="4"/>
        <v>39</v>
      </c>
      <c r="X80" s="116">
        <f t="shared" si="4"/>
        <v>25</v>
      </c>
      <c r="Y80" s="116">
        <f t="shared" si="4"/>
        <v>25</v>
      </c>
      <c r="Z80" s="116">
        <f t="shared" si="4"/>
        <v>25</v>
      </c>
      <c r="AA80">
        <f t="shared" si="4"/>
        <v>2</v>
      </c>
      <c r="AB80">
        <v>189440</v>
      </c>
    </row>
    <row r="81" spans="1:28" x14ac:dyDescent="0.3">
      <c r="A81" t="s">
        <v>242</v>
      </c>
      <c r="B81">
        <f t="shared" si="1"/>
        <v>5</v>
      </c>
      <c r="C81">
        <f t="shared" si="4"/>
        <v>19</v>
      </c>
      <c r="D81">
        <f t="shared" si="4"/>
        <v>9</v>
      </c>
      <c r="E81">
        <f t="shared" si="4"/>
        <v>15</v>
      </c>
      <c r="F81" s="116">
        <f t="shared" si="4"/>
        <v>19</v>
      </c>
      <c r="G81" s="116">
        <f t="shared" si="4"/>
        <v>1</v>
      </c>
      <c r="H81">
        <f t="shared" si="4"/>
        <v>3</v>
      </c>
      <c r="I81" s="116">
        <f t="shared" si="4"/>
        <v>23</v>
      </c>
      <c r="J81">
        <f t="shared" si="4"/>
        <v>31</v>
      </c>
      <c r="K81">
        <f t="shared" si="4"/>
        <v>27</v>
      </c>
      <c r="L81">
        <f t="shared" si="4"/>
        <v>8</v>
      </c>
      <c r="M81">
        <f t="shared" si="4"/>
        <v>22</v>
      </c>
      <c r="N81">
        <f t="shared" si="4"/>
        <v>3</v>
      </c>
      <c r="O81">
        <f t="shared" si="4"/>
        <v>7</v>
      </c>
      <c r="P81">
        <f t="shared" si="4"/>
        <v>10</v>
      </c>
      <c r="Q81">
        <f t="shared" si="4"/>
        <v>1</v>
      </c>
      <c r="R81" s="116">
        <f t="shared" si="4"/>
        <v>34</v>
      </c>
      <c r="S81">
        <f t="shared" si="4"/>
        <v>10</v>
      </c>
      <c r="T81">
        <f t="shared" si="4"/>
        <v>17</v>
      </c>
      <c r="U81" s="116">
        <f t="shared" si="4"/>
        <v>1</v>
      </c>
      <c r="V81">
        <f t="shared" si="4"/>
        <v>2</v>
      </c>
      <c r="W81">
        <f t="shared" si="4"/>
        <v>27</v>
      </c>
      <c r="X81" s="116">
        <f t="shared" si="4"/>
        <v>1</v>
      </c>
      <c r="Y81" s="116">
        <f t="shared" si="4"/>
        <v>1</v>
      </c>
      <c r="Z81" s="116">
        <f t="shared" si="4"/>
        <v>1</v>
      </c>
      <c r="AA81">
        <f t="shared" si="4"/>
        <v>2</v>
      </c>
      <c r="AB81">
        <v>218925</v>
      </c>
    </row>
    <row r="82" spans="1:28" x14ac:dyDescent="0.3">
      <c r="A82" t="s">
        <v>243</v>
      </c>
      <c r="B82">
        <f t="shared" si="1"/>
        <v>1</v>
      </c>
      <c r="C82">
        <f t="shared" si="4"/>
        <v>19</v>
      </c>
      <c r="D82">
        <f t="shared" si="4"/>
        <v>9</v>
      </c>
      <c r="E82">
        <f t="shared" si="4"/>
        <v>7</v>
      </c>
      <c r="F82" s="116">
        <f t="shared" si="4"/>
        <v>19</v>
      </c>
      <c r="G82" s="116">
        <f t="shared" si="4"/>
        <v>14</v>
      </c>
      <c r="H82">
        <f t="shared" si="4"/>
        <v>3</v>
      </c>
      <c r="I82" s="116">
        <f t="shared" si="4"/>
        <v>23</v>
      </c>
      <c r="J82">
        <f t="shared" si="4"/>
        <v>9</v>
      </c>
      <c r="K82">
        <f t="shared" si="4"/>
        <v>9</v>
      </c>
      <c r="L82">
        <f t="shared" si="4"/>
        <v>22</v>
      </c>
      <c r="M82">
        <f t="shared" si="4"/>
        <v>22</v>
      </c>
      <c r="N82">
        <f t="shared" si="4"/>
        <v>3</v>
      </c>
      <c r="O82">
        <f t="shared" si="4"/>
        <v>7</v>
      </c>
      <c r="P82">
        <f t="shared" si="4"/>
        <v>10</v>
      </c>
      <c r="Q82">
        <f t="shared" si="4"/>
        <v>1</v>
      </c>
      <c r="R82" s="116">
        <f t="shared" si="4"/>
        <v>34</v>
      </c>
      <c r="S82">
        <f t="shared" si="4"/>
        <v>10</v>
      </c>
      <c r="T82">
        <f t="shared" si="4"/>
        <v>17</v>
      </c>
      <c r="U82" s="116">
        <f t="shared" si="4"/>
        <v>24</v>
      </c>
      <c r="V82">
        <f t="shared" si="4"/>
        <v>24</v>
      </c>
      <c r="W82">
        <f t="shared" si="4"/>
        <v>22</v>
      </c>
      <c r="X82" s="116">
        <f t="shared" si="4"/>
        <v>25</v>
      </c>
      <c r="Y82" s="116">
        <f t="shared" si="4"/>
        <v>25</v>
      </c>
      <c r="Z82" s="116">
        <f t="shared" si="4"/>
        <v>25</v>
      </c>
      <c r="AA82">
        <f t="shared" si="4"/>
        <v>2</v>
      </c>
      <c r="AB82">
        <v>208350</v>
      </c>
    </row>
    <row r="83" spans="1:28" x14ac:dyDescent="0.3">
      <c r="A83" t="s">
        <v>244</v>
      </c>
      <c r="B83">
        <f t="shared" si="1"/>
        <v>19</v>
      </c>
      <c r="C83">
        <f t="shared" si="4"/>
        <v>19</v>
      </c>
      <c r="D83">
        <f t="shared" si="4"/>
        <v>9</v>
      </c>
      <c r="E83">
        <f t="shared" si="4"/>
        <v>47</v>
      </c>
      <c r="F83" s="116">
        <f t="shared" si="4"/>
        <v>39</v>
      </c>
      <c r="G83" s="116">
        <f t="shared" si="4"/>
        <v>14</v>
      </c>
      <c r="H83">
        <f t="shared" si="4"/>
        <v>30</v>
      </c>
      <c r="I83" s="116">
        <f t="shared" si="4"/>
        <v>45</v>
      </c>
      <c r="J83">
        <f t="shared" si="4"/>
        <v>31</v>
      </c>
      <c r="K83">
        <f t="shared" si="4"/>
        <v>8</v>
      </c>
      <c r="L83">
        <f t="shared" si="4"/>
        <v>45</v>
      </c>
      <c r="M83">
        <f t="shared" si="4"/>
        <v>22</v>
      </c>
      <c r="N83">
        <f t="shared" si="4"/>
        <v>3</v>
      </c>
      <c r="O83">
        <f t="shared" si="4"/>
        <v>7</v>
      </c>
      <c r="P83">
        <f t="shared" si="4"/>
        <v>10</v>
      </c>
      <c r="Q83">
        <f t="shared" si="4"/>
        <v>1</v>
      </c>
      <c r="R83" s="116">
        <f t="shared" si="4"/>
        <v>1</v>
      </c>
      <c r="S83">
        <f t="shared" si="4"/>
        <v>10</v>
      </c>
      <c r="T83">
        <f t="shared" si="4"/>
        <v>47</v>
      </c>
      <c r="U83" s="116">
        <f t="shared" si="4"/>
        <v>1</v>
      </c>
      <c r="V83">
        <f t="shared" si="4"/>
        <v>2</v>
      </c>
      <c r="W83">
        <f t="shared" si="4"/>
        <v>3</v>
      </c>
      <c r="X83" s="116">
        <f t="shared" si="4"/>
        <v>1</v>
      </c>
      <c r="Y83" s="116">
        <f t="shared" si="4"/>
        <v>1</v>
      </c>
      <c r="Z83" s="116">
        <f t="shared" si="4"/>
        <v>1</v>
      </c>
      <c r="AA83">
        <f t="shared" si="4"/>
        <v>2</v>
      </c>
      <c r="AB83">
        <v>221945</v>
      </c>
    </row>
    <row r="84" spans="1:28" x14ac:dyDescent="0.3">
      <c r="A84" t="s">
        <v>245</v>
      </c>
      <c r="B84">
        <f t="shared" si="1"/>
        <v>1</v>
      </c>
      <c r="C84">
        <f t="shared" si="4"/>
        <v>9</v>
      </c>
      <c r="D84">
        <f t="shared" si="4"/>
        <v>9</v>
      </c>
      <c r="E84">
        <f t="shared" si="4"/>
        <v>7</v>
      </c>
      <c r="F84" s="116">
        <f t="shared" si="4"/>
        <v>19</v>
      </c>
      <c r="G84" s="116">
        <f t="shared" si="4"/>
        <v>14</v>
      </c>
      <c r="H84">
        <f t="shared" si="4"/>
        <v>3</v>
      </c>
      <c r="I84" s="116">
        <f t="shared" si="4"/>
        <v>23</v>
      </c>
      <c r="J84">
        <f t="shared" si="4"/>
        <v>9</v>
      </c>
      <c r="K84">
        <f t="shared" si="4"/>
        <v>9</v>
      </c>
      <c r="L84">
        <f t="shared" si="4"/>
        <v>22</v>
      </c>
      <c r="M84">
        <f t="shared" si="4"/>
        <v>22</v>
      </c>
      <c r="N84">
        <f t="shared" si="4"/>
        <v>3</v>
      </c>
      <c r="O84">
        <f t="shared" si="4"/>
        <v>7</v>
      </c>
      <c r="P84">
        <f t="shared" si="4"/>
        <v>10</v>
      </c>
      <c r="Q84">
        <f t="shared" si="4"/>
        <v>1</v>
      </c>
      <c r="R84" s="116">
        <f t="shared" si="4"/>
        <v>34</v>
      </c>
      <c r="S84">
        <f t="shared" si="4"/>
        <v>10</v>
      </c>
      <c r="T84">
        <f t="shared" si="4"/>
        <v>17</v>
      </c>
      <c r="U84" s="116">
        <f t="shared" si="4"/>
        <v>24</v>
      </c>
      <c r="V84">
        <f t="shared" si="4"/>
        <v>24</v>
      </c>
      <c r="W84">
        <f t="shared" si="4"/>
        <v>22</v>
      </c>
      <c r="X84" s="116">
        <f t="shared" si="4"/>
        <v>25</v>
      </c>
      <c r="Y84" s="116">
        <f t="shared" si="4"/>
        <v>25</v>
      </c>
      <c r="Z84" s="116">
        <f t="shared" si="4"/>
        <v>25</v>
      </c>
      <c r="AA84">
        <f t="shared" si="4"/>
        <v>2</v>
      </c>
      <c r="AB84">
        <v>249489.5</v>
      </c>
    </row>
    <row r="85" spans="1:28" x14ac:dyDescent="0.3">
      <c r="A85" t="s">
        <v>247</v>
      </c>
      <c r="B85">
        <f t="shared" si="1"/>
        <v>5</v>
      </c>
      <c r="C85">
        <f t="shared" si="4"/>
        <v>9</v>
      </c>
      <c r="D85">
        <f t="shared" si="4"/>
        <v>5</v>
      </c>
      <c r="E85">
        <f t="shared" si="4"/>
        <v>15</v>
      </c>
      <c r="F85" s="116">
        <f t="shared" si="4"/>
        <v>19</v>
      </c>
      <c r="G85" s="116">
        <f t="shared" si="4"/>
        <v>1</v>
      </c>
      <c r="H85">
        <f t="shared" si="4"/>
        <v>3</v>
      </c>
      <c r="I85" s="116">
        <f t="shared" si="4"/>
        <v>23</v>
      </c>
      <c r="J85">
        <f t="shared" si="4"/>
        <v>31</v>
      </c>
      <c r="K85">
        <f t="shared" si="4"/>
        <v>27</v>
      </c>
      <c r="L85">
        <f t="shared" si="4"/>
        <v>8</v>
      </c>
      <c r="M85">
        <f t="shared" si="4"/>
        <v>22</v>
      </c>
      <c r="N85">
        <f t="shared" si="4"/>
        <v>3</v>
      </c>
      <c r="O85">
        <f t="shared" si="4"/>
        <v>7</v>
      </c>
      <c r="P85">
        <f t="shared" si="4"/>
        <v>10</v>
      </c>
      <c r="Q85">
        <f t="shared" si="4"/>
        <v>1</v>
      </c>
      <c r="R85" s="116">
        <f t="shared" si="4"/>
        <v>34</v>
      </c>
      <c r="S85">
        <f t="shared" si="4"/>
        <v>10</v>
      </c>
      <c r="T85">
        <f t="shared" si="4"/>
        <v>17</v>
      </c>
      <c r="U85" s="116">
        <f t="shared" si="4"/>
        <v>1</v>
      </c>
      <c r="V85">
        <f t="shared" si="4"/>
        <v>2</v>
      </c>
      <c r="W85">
        <f t="shared" si="4"/>
        <v>27</v>
      </c>
      <c r="X85" s="116">
        <f t="shared" si="4"/>
        <v>1</v>
      </c>
      <c r="Y85" s="116">
        <f t="shared" si="4"/>
        <v>1</v>
      </c>
      <c r="Z85" s="116">
        <f t="shared" si="4"/>
        <v>1</v>
      </c>
      <c r="AA85">
        <f t="shared" si="4"/>
        <v>2</v>
      </c>
      <c r="AB85">
        <v>246145</v>
      </c>
    </row>
    <row r="86" spans="1:28" x14ac:dyDescent="0.3">
      <c r="A86" t="s">
        <v>248</v>
      </c>
      <c r="B86">
        <f t="shared" si="1"/>
        <v>19</v>
      </c>
      <c r="C86">
        <f t="shared" si="4"/>
        <v>9</v>
      </c>
      <c r="D86">
        <f t="shared" si="4"/>
        <v>9</v>
      </c>
      <c r="E86">
        <f t="shared" si="4"/>
        <v>30</v>
      </c>
      <c r="F86" s="116">
        <f t="shared" si="4"/>
        <v>10</v>
      </c>
      <c r="G86" s="116">
        <f t="shared" si="4"/>
        <v>14</v>
      </c>
      <c r="H86">
        <f t="shared" si="4"/>
        <v>30</v>
      </c>
      <c r="I86" s="116">
        <f t="shared" si="4"/>
        <v>23</v>
      </c>
      <c r="J86">
        <f t="shared" si="4"/>
        <v>31</v>
      </c>
      <c r="K86">
        <f t="shared" si="4"/>
        <v>9</v>
      </c>
      <c r="L86">
        <f t="shared" si="4"/>
        <v>1</v>
      </c>
      <c r="M86">
        <f t="shared" si="4"/>
        <v>22</v>
      </c>
      <c r="N86">
        <f t="shared" si="4"/>
        <v>3</v>
      </c>
      <c r="O86">
        <f t="shared" si="4"/>
        <v>7</v>
      </c>
      <c r="P86">
        <f t="shared" si="4"/>
        <v>10</v>
      </c>
      <c r="Q86">
        <f t="shared" si="4"/>
        <v>1</v>
      </c>
      <c r="R86" s="116">
        <f t="shared" si="4"/>
        <v>1</v>
      </c>
      <c r="S86">
        <f t="shared" si="4"/>
        <v>10</v>
      </c>
      <c r="T86">
        <f t="shared" si="4"/>
        <v>31</v>
      </c>
      <c r="U86" s="116">
        <f t="shared" si="4"/>
        <v>1</v>
      </c>
      <c r="V86">
        <f t="shared" si="4"/>
        <v>2</v>
      </c>
      <c r="W86">
        <f t="shared" si="4"/>
        <v>15</v>
      </c>
      <c r="X86" s="116">
        <f t="shared" si="4"/>
        <v>1</v>
      </c>
      <c r="Y86" s="116">
        <f t="shared" si="4"/>
        <v>1</v>
      </c>
      <c r="Z86" s="116">
        <f t="shared" si="4"/>
        <v>1</v>
      </c>
      <c r="AA86">
        <f t="shared" si="4"/>
        <v>2</v>
      </c>
      <c r="AB86">
        <v>258307</v>
      </c>
    </row>
    <row r="87" spans="1:28" x14ac:dyDescent="0.3">
      <c r="A87" t="s">
        <v>249</v>
      </c>
      <c r="B87">
        <f t="shared" si="1"/>
        <v>5</v>
      </c>
      <c r="C87">
        <f t="shared" si="4"/>
        <v>19</v>
      </c>
      <c r="D87">
        <f t="shared" si="4"/>
        <v>9</v>
      </c>
      <c r="E87">
        <f t="shared" si="4"/>
        <v>15</v>
      </c>
      <c r="F87" s="116">
        <f t="shared" si="4"/>
        <v>19</v>
      </c>
      <c r="G87" s="116">
        <f t="shared" si="4"/>
        <v>1</v>
      </c>
      <c r="H87">
        <f t="shared" si="4"/>
        <v>3</v>
      </c>
      <c r="I87" s="116">
        <f t="shared" si="4"/>
        <v>23</v>
      </c>
      <c r="J87">
        <f t="shared" si="4"/>
        <v>31</v>
      </c>
      <c r="K87">
        <f t="shared" si="4"/>
        <v>27</v>
      </c>
      <c r="L87">
        <f t="shared" si="4"/>
        <v>8</v>
      </c>
      <c r="M87">
        <f t="shared" si="4"/>
        <v>22</v>
      </c>
      <c r="N87">
        <f t="shared" si="4"/>
        <v>3</v>
      </c>
      <c r="O87">
        <f t="shared" ref="C87:AA95" si="5">RANK(O34,O$3:O$52,O$1)</f>
        <v>7</v>
      </c>
      <c r="P87">
        <f t="shared" si="5"/>
        <v>10</v>
      </c>
      <c r="Q87">
        <f t="shared" si="5"/>
        <v>1</v>
      </c>
      <c r="R87" s="116">
        <f t="shared" si="5"/>
        <v>34</v>
      </c>
      <c r="S87">
        <f t="shared" si="5"/>
        <v>10</v>
      </c>
      <c r="T87">
        <f t="shared" si="5"/>
        <v>17</v>
      </c>
      <c r="U87" s="116">
        <f t="shared" si="5"/>
        <v>1</v>
      </c>
      <c r="V87">
        <f t="shared" si="5"/>
        <v>2</v>
      </c>
      <c r="W87">
        <f t="shared" si="5"/>
        <v>27</v>
      </c>
      <c r="X87" s="116">
        <f t="shared" si="5"/>
        <v>1</v>
      </c>
      <c r="Y87" s="116">
        <f t="shared" si="5"/>
        <v>1</v>
      </c>
      <c r="Z87" s="116">
        <f t="shared" si="5"/>
        <v>1</v>
      </c>
      <c r="AA87">
        <f t="shared" si="5"/>
        <v>2</v>
      </c>
      <c r="AB87">
        <v>234990</v>
      </c>
    </row>
    <row r="88" spans="1:28" x14ac:dyDescent="0.3">
      <c r="A88" t="s">
        <v>250</v>
      </c>
      <c r="B88">
        <f t="shared" si="1"/>
        <v>19</v>
      </c>
      <c r="C88">
        <f t="shared" si="5"/>
        <v>9</v>
      </c>
      <c r="D88">
        <f t="shared" si="5"/>
        <v>9</v>
      </c>
      <c r="E88">
        <f t="shared" si="5"/>
        <v>44</v>
      </c>
      <c r="F88" s="116">
        <f t="shared" si="5"/>
        <v>10</v>
      </c>
      <c r="G88" s="116">
        <f t="shared" si="5"/>
        <v>14</v>
      </c>
      <c r="H88">
        <f t="shared" si="5"/>
        <v>30</v>
      </c>
      <c r="I88" s="116">
        <f t="shared" si="5"/>
        <v>23</v>
      </c>
      <c r="J88">
        <f t="shared" si="5"/>
        <v>31</v>
      </c>
      <c r="K88">
        <f t="shared" si="5"/>
        <v>9</v>
      </c>
      <c r="L88">
        <f t="shared" si="5"/>
        <v>1</v>
      </c>
      <c r="M88">
        <f t="shared" si="5"/>
        <v>22</v>
      </c>
      <c r="N88">
        <f t="shared" si="5"/>
        <v>3</v>
      </c>
      <c r="O88">
        <f t="shared" si="5"/>
        <v>7</v>
      </c>
      <c r="P88">
        <f t="shared" si="5"/>
        <v>10</v>
      </c>
      <c r="Q88">
        <f t="shared" si="5"/>
        <v>1</v>
      </c>
      <c r="R88" s="116">
        <f t="shared" si="5"/>
        <v>1</v>
      </c>
      <c r="S88">
        <f t="shared" si="5"/>
        <v>10</v>
      </c>
      <c r="T88">
        <f t="shared" si="5"/>
        <v>45</v>
      </c>
      <c r="U88" s="116">
        <f t="shared" si="5"/>
        <v>1</v>
      </c>
      <c r="V88">
        <f t="shared" si="5"/>
        <v>2</v>
      </c>
      <c r="W88">
        <f t="shared" si="5"/>
        <v>5</v>
      </c>
      <c r="X88" s="116">
        <f t="shared" si="5"/>
        <v>1</v>
      </c>
      <c r="Y88" s="116">
        <f t="shared" si="5"/>
        <v>1</v>
      </c>
      <c r="Z88" s="116">
        <f t="shared" si="5"/>
        <v>1</v>
      </c>
      <c r="AA88">
        <f t="shared" si="5"/>
        <v>2</v>
      </c>
      <c r="AB88">
        <v>264670</v>
      </c>
    </row>
    <row r="89" spans="1:28" x14ac:dyDescent="0.3">
      <c r="A89" t="s">
        <v>251</v>
      </c>
      <c r="B89">
        <f t="shared" si="1"/>
        <v>1</v>
      </c>
      <c r="C89">
        <f t="shared" si="5"/>
        <v>19</v>
      </c>
      <c r="D89">
        <f t="shared" si="5"/>
        <v>9</v>
      </c>
      <c r="E89">
        <f t="shared" si="5"/>
        <v>15</v>
      </c>
      <c r="F89" s="116">
        <f t="shared" si="5"/>
        <v>19</v>
      </c>
      <c r="G89" s="116">
        <f t="shared" si="5"/>
        <v>1</v>
      </c>
      <c r="H89">
        <f t="shared" si="5"/>
        <v>3</v>
      </c>
      <c r="I89" s="116">
        <f t="shared" si="5"/>
        <v>23</v>
      </c>
      <c r="J89">
        <f t="shared" si="5"/>
        <v>31</v>
      </c>
      <c r="K89">
        <f t="shared" si="5"/>
        <v>27</v>
      </c>
      <c r="L89">
        <f t="shared" si="5"/>
        <v>8</v>
      </c>
      <c r="M89">
        <f t="shared" si="5"/>
        <v>22</v>
      </c>
      <c r="N89">
        <f t="shared" si="5"/>
        <v>3</v>
      </c>
      <c r="O89">
        <f t="shared" si="5"/>
        <v>7</v>
      </c>
      <c r="P89">
        <f t="shared" si="5"/>
        <v>10</v>
      </c>
      <c r="Q89">
        <f t="shared" si="5"/>
        <v>1</v>
      </c>
      <c r="R89" s="116">
        <f t="shared" si="5"/>
        <v>34</v>
      </c>
      <c r="S89">
        <f t="shared" si="5"/>
        <v>1</v>
      </c>
      <c r="T89">
        <f t="shared" si="5"/>
        <v>17</v>
      </c>
      <c r="U89" s="116">
        <f t="shared" si="5"/>
        <v>1</v>
      </c>
      <c r="V89">
        <f t="shared" si="5"/>
        <v>2</v>
      </c>
      <c r="W89">
        <f t="shared" si="5"/>
        <v>27</v>
      </c>
      <c r="X89" s="116">
        <f t="shared" si="5"/>
        <v>1</v>
      </c>
      <c r="Y89" s="116">
        <f t="shared" si="5"/>
        <v>1</v>
      </c>
      <c r="Z89" s="116">
        <f t="shared" si="5"/>
        <v>1</v>
      </c>
      <c r="AA89">
        <f t="shared" si="5"/>
        <v>2</v>
      </c>
      <c r="AB89">
        <v>246087</v>
      </c>
    </row>
    <row r="90" spans="1:28" x14ac:dyDescent="0.3">
      <c r="A90" t="s">
        <v>253</v>
      </c>
      <c r="B90">
        <f t="shared" si="1"/>
        <v>5</v>
      </c>
      <c r="C90">
        <f t="shared" si="5"/>
        <v>9</v>
      </c>
      <c r="D90">
        <f t="shared" si="5"/>
        <v>9</v>
      </c>
      <c r="E90">
        <f t="shared" si="5"/>
        <v>41</v>
      </c>
      <c r="F90" s="116">
        <f t="shared" si="5"/>
        <v>1</v>
      </c>
      <c r="G90" s="116">
        <f t="shared" si="5"/>
        <v>1</v>
      </c>
      <c r="H90">
        <f t="shared" si="5"/>
        <v>30</v>
      </c>
      <c r="I90" s="116">
        <f t="shared" si="5"/>
        <v>23</v>
      </c>
      <c r="J90">
        <f t="shared" si="5"/>
        <v>31</v>
      </c>
      <c r="K90">
        <f t="shared" si="5"/>
        <v>1</v>
      </c>
      <c r="L90">
        <f t="shared" si="5"/>
        <v>8</v>
      </c>
      <c r="M90">
        <f t="shared" si="5"/>
        <v>22</v>
      </c>
      <c r="N90">
        <f t="shared" si="5"/>
        <v>3</v>
      </c>
      <c r="O90">
        <f t="shared" si="5"/>
        <v>7</v>
      </c>
      <c r="P90">
        <f t="shared" si="5"/>
        <v>1</v>
      </c>
      <c r="Q90">
        <f t="shared" si="5"/>
        <v>42</v>
      </c>
      <c r="R90" s="116">
        <f t="shared" si="5"/>
        <v>34</v>
      </c>
      <c r="S90">
        <f t="shared" si="5"/>
        <v>10</v>
      </c>
      <c r="T90">
        <f t="shared" si="5"/>
        <v>35</v>
      </c>
      <c r="U90" s="116">
        <f t="shared" si="5"/>
        <v>1</v>
      </c>
      <c r="V90">
        <f t="shared" si="5"/>
        <v>2</v>
      </c>
      <c r="W90">
        <f t="shared" si="5"/>
        <v>7</v>
      </c>
      <c r="X90" s="116">
        <f t="shared" si="5"/>
        <v>1</v>
      </c>
      <c r="Y90" s="116">
        <f t="shared" si="5"/>
        <v>1</v>
      </c>
      <c r="Z90" s="116">
        <f t="shared" si="5"/>
        <v>1</v>
      </c>
      <c r="AA90">
        <f t="shared" si="5"/>
        <v>2</v>
      </c>
      <c r="AB90">
        <v>295100</v>
      </c>
    </row>
    <row r="91" spans="1:28" x14ac:dyDescent="0.3">
      <c r="A91" t="s">
        <v>254</v>
      </c>
      <c r="B91">
        <f t="shared" si="1"/>
        <v>5</v>
      </c>
      <c r="C91">
        <f t="shared" si="5"/>
        <v>9</v>
      </c>
      <c r="D91">
        <f t="shared" si="5"/>
        <v>9</v>
      </c>
      <c r="E91">
        <f t="shared" si="5"/>
        <v>7</v>
      </c>
      <c r="F91" s="116">
        <f t="shared" si="5"/>
        <v>1</v>
      </c>
      <c r="G91" s="116">
        <f t="shared" si="5"/>
        <v>1</v>
      </c>
      <c r="H91">
        <f t="shared" si="5"/>
        <v>30</v>
      </c>
      <c r="I91" s="116">
        <f t="shared" si="5"/>
        <v>1</v>
      </c>
      <c r="J91">
        <f t="shared" si="5"/>
        <v>31</v>
      </c>
      <c r="K91">
        <f t="shared" si="5"/>
        <v>1</v>
      </c>
      <c r="L91">
        <f t="shared" si="5"/>
        <v>8</v>
      </c>
      <c r="M91">
        <f t="shared" si="5"/>
        <v>16</v>
      </c>
      <c r="N91">
        <f t="shared" si="5"/>
        <v>3</v>
      </c>
      <c r="O91">
        <f t="shared" si="5"/>
        <v>1</v>
      </c>
      <c r="P91">
        <f t="shared" si="5"/>
        <v>1</v>
      </c>
      <c r="Q91">
        <f t="shared" si="5"/>
        <v>42</v>
      </c>
      <c r="R91" s="116">
        <f t="shared" si="5"/>
        <v>34</v>
      </c>
      <c r="S91">
        <f t="shared" si="5"/>
        <v>10</v>
      </c>
      <c r="T91">
        <f t="shared" si="5"/>
        <v>17</v>
      </c>
      <c r="U91" s="116">
        <f t="shared" si="5"/>
        <v>1</v>
      </c>
      <c r="V91">
        <f t="shared" si="5"/>
        <v>2</v>
      </c>
      <c r="W91">
        <f t="shared" si="5"/>
        <v>22</v>
      </c>
      <c r="X91" s="116">
        <f t="shared" si="5"/>
        <v>1</v>
      </c>
      <c r="Y91" s="116">
        <f t="shared" si="5"/>
        <v>1</v>
      </c>
      <c r="Z91" s="116">
        <f t="shared" si="5"/>
        <v>1</v>
      </c>
      <c r="AA91">
        <f t="shared" si="5"/>
        <v>2</v>
      </c>
      <c r="AB91">
        <v>319204</v>
      </c>
    </row>
    <row r="92" spans="1:28" x14ac:dyDescent="0.3">
      <c r="A92" t="s">
        <v>255</v>
      </c>
      <c r="B92">
        <f t="shared" si="1"/>
        <v>5</v>
      </c>
      <c r="C92">
        <f t="shared" si="5"/>
        <v>1</v>
      </c>
      <c r="D92">
        <f t="shared" si="5"/>
        <v>9</v>
      </c>
      <c r="E92">
        <f t="shared" si="5"/>
        <v>41</v>
      </c>
      <c r="F92" s="116">
        <f t="shared" si="5"/>
        <v>1</v>
      </c>
      <c r="G92" s="116">
        <f t="shared" si="5"/>
        <v>1</v>
      </c>
      <c r="H92">
        <f t="shared" si="5"/>
        <v>30</v>
      </c>
      <c r="I92" s="116">
        <f t="shared" si="5"/>
        <v>23</v>
      </c>
      <c r="J92">
        <f t="shared" si="5"/>
        <v>31</v>
      </c>
      <c r="K92">
        <f t="shared" si="5"/>
        <v>1</v>
      </c>
      <c r="L92">
        <f t="shared" si="5"/>
        <v>8</v>
      </c>
      <c r="M92">
        <f t="shared" si="5"/>
        <v>22</v>
      </c>
      <c r="N92">
        <f t="shared" si="5"/>
        <v>3</v>
      </c>
      <c r="O92">
        <f t="shared" si="5"/>
        <v>7</v>
      </c>
      <c r="P92">
        <f t="shared" si="5"/>
        <v>1</v>
      </c>
      <c r="Q92">
        <f t="shared" si="5"/>
        <v>42</v>
      </c>
      <c r="R92" s="116">
        <f t="shared" si="5"/>
        <v>34</v>
      </c>
      <c r="S92">
        <f t="shared" si="5"/>
        <v>1</v>
      </c>
      <c r="T92">
        <f t="shared" si="5"/>
        <v>35</v>
      </c>
      <c r="U92" s="116">
        <f t="shared" si="5"/>
        <v>1</v>
      </c>
      <c r="V92">
        <f t="shared" si="5"/>
        <v>2</v>
      </c>
      <c r="W92">
        <f t="shared" si="5"/>
        <v>7</v>
      </c>
      <c r="X92" s="116">
        <f t="shared" si="5"/>
        <v>1</v>
      </c>
      <c r="Y92" s="116">
        <f t="shared" si="5"/>
        <v>1</v>
      </c>
      <c r="Z92" s="116">
        <f t="shared" si="5"/>
        <v>1</v>
      </c>
      <c r="AA92">
        <f t="shared" si="5"/>
        <v>2</v>
      </c>
      <c r="AB92">
        <v>302500</v>
      </c>
    </row>
    <row r="93" spans="1:28" x14ac:dyDescent="0.3">
      <c r="A93" t="s">
        <v>256</v>
      </c>
      <c r="B93">
        <f t="shared" si="1"/>
        <v>5</v>
      </c>
      <c r="C93">
        <f t="shared" si="5"/>
        <v>9</v>
      </c>
      <c r="D93">
        <f t="shared" si="5"/>
        <v>9</v>
      </c>
      <c r="E93">
        <f t="shared" si="5"/>
        <v>41</v>
      </c>
      <c r="F93" s="116">
        <f t="shared" si="5"/>
        <v>1</v>
      </c>
      <c r="G93" s="116">
        <f t="shared" si="5"/>
        <v>1</v>
      </c>
      <c r="H93">
        <f t="shared" si="5"/>
        <v>30</v>
      </c>
      <c r="I93" s="116">
        <f t="shared" si="5"/>
        <v>23</v>
      </c>
      <c r="J93">
        <f t="shared" si="5"/>
        <v>31</v>
      </c>
      <c r="K93">
        <f t="shared" si="5"/>
        <v>1</v>
      </c>
      <c r="L93">
        <f t="shared" si="5"/>
        <v>8</v>
      </c>
      <c r="M93">
        <f t="shared" si="5"/>
        <v>22</v>
      </c>
      <c r="N93">
        <f t="shared" si="5"/>
        <v>3</v>
      </c>
      <c r="O93">
        <f t="shared" si="5"/>
        <v>7</v>
      </c>
      <c r="P93">
        <f t="shared" si="5"/>
        <v>1</v>
      </c>
      <c r="Q93">
        <f t="shared" si="5"/>
        <v>42</v>
      </c>
      <c r="R93" s="116">
        <f t="shared" si="5"/>
        <v>34</v>
      </c>
      <c r="S93">
        <f t="shared" si="5"/>
        <v>1</v>
      </c>
      <c r="T93">
        <f t="shared" si="5"/>
        <v>35</v>
      </c>
      <c r="U93" s="116">
        <f t="shared" si="5"/>
        <v>1</v>
      </c>
      <c r="V93">
        <f t="shared" si="5"/>
        <v>2</v>
      </c>
      <c r="W93">
        <f t="shared" si="5"/>
        <v>7</v>
      </c>
      <c r="X93" s="116">
        <f t="shared" si="5"/>
        <v>1</v>
      </c>
      <c r="Y93" s="116">
        <f t="shared" si="5"/>
        <v>1</v>
      </c>
      <c r="Z93" s="116">
        <f t="shared" si="5"/>
        <v>1</v>
      </c>
      <c r="AA93">
        <f t="shared" si="5"/>
        <v>2</v>
      </c>
      <c r="AB93">
        <v>248990</v>
      </c>
    </row>
    <row r="94" spans="1:28" x14ac:dyDescent="0.3">
      <c r="A94" t="s">
        <v>258</v>
      </c>
      <c r="B94">
        <f t="shared" si="1"/>
        <v>5</v>
      </c>
      <c r="C94">
        <f t="shared" si="5"/>
        <v>1</v>
      </c>
      <c r="D94">
        <f t="shared" si="5"/>
        <v>5</v>
      </c>
      <c r="E94">
        <f t="shared" si="5"/>
        <v>5</v>
      </c>
      <c r="F94" s="116">
        <f t="shared" si="5"/>
        <v>10</v>
      </c>
      <c r="G94" s="116">
        <f t="shared" si="5"/>
        <v>14</v>
      </c>
      <c r="H94">
        <f t="shared" si="5"/>
        <v>30</v>
      </c>
      <c r="I94" s="116">
        <f t="shared" si="5"/>
        <v>1</v>
      </c>
      <c r="J94">
        <f t="shared" si="5"/>
        <v>31</v>
      </c>
      <c r="K94">
        <f t="shared" si="5"/>
        <v>9</v>
      </c>
      <c r="L94">
        <f t="shared" si="5"/>
        <v>1</v>
      </c>
      <c r="M94">
        <f t="shared" si="5"/>
        <v>16</v>
      </c>
      <c r="N94">
        <f t="shared" si="5"/>
        <v>3</v>
      </c>
      <c r="O94">
        <f t="shared" si="5"/>
        <v>1</v>
      </c>
      <c r="P94">
        <f t="shared" si="5"/>
        <v>10</v>
      </c>
      <c r="Q94">
        <f t="shared" si="5"/>
        <v>1</v>
      </c>
      <c r="R94" s="116">
        <f t="shared" si="5"/>
        <v>34</v>
      </c>
      <c r="S94">
        <f t="shared" si="5"/>
        <v>10</v>
      </c>
      <c r="T94">
        <f t="shared" si="5"/>
        <v>29</v>
      </c>
      <c r="U94" s="116">
        <f t="shared" si="5"/>
        <v>1</v>
      </c>
      <c r="V94">
        <f t="shared" si="5"/>
        <v>1</v>
      </c>
      <c r="W94">
        <f t="shared" si="5"/>
        <v>37</v>
      </c>
      <c r="X94" s="116">
        <f t="shared" si="5"/>
        <v>1</v>
      </c>
      <c r="Y94" s="116">
        <f t="shared" si="5"/>
        <v>1</v>
      </c>
      <c r="Z94" s="116">
        <f t="shared" si="5"/>
        <v>1</v>
      </c>
      <c r="AA94">
        <f t="shared" si="5"/>
        <v>2</v>
      </c>
      <c r="AB94">
        <v>329040</v>
      </c>
    </row>
    <row r="95" spans="1:28" x14ac:dyDescent="0.3">
      <c r="A95" t="s">
        <v>259</v>
      </c>
      <c r="B95">
        <f t="shared" si="1"/>
        <v>19</v>
      </c>
      <c r="C95">
        <f t="shared" si="5"/>
        <v>9</v>
      </c>
      <c r="D95">
        <f t="shared" si="5"/>
        <v>2</v>
      </c>
      <c r="E95">
        <f t="shared" si="5"/>
        <v>44</v>
      </c>
      <c r="F95" s="116">
        <f t="shared" ref="C95:AA102" si="6">RANK(F42,F$3:F$52,F$1)</f>
        <v>10</v>
      </c>
      <c r="G95" s="116">
        <f t="shared" si="6"/>
        <v>14</v>
      </c>
      <c r="H95">
        <f t="shared" si="6"/>
        <v>30</v>
      </c>
      <c r="I95" s="116">
        <f t="shared" si="6"/>
        <v>23</v>
      </c>
      <c r="J95">
        <f t="shared" si="6"/>
        <v>31</v>
      </c>
      <c r="K95">
        <f t="shared" si="6"/>
        <v>9</v>
      </c>
      <c r="L95">
        <f t="shared" si="6"/>
        <v>1</v>
      </c>
      <c r="M95">
        <f t="shared" si="6"/>
        <v>22</v>
      </c>
      <c r="N95">
        <f t="shared" si="6"/>
        <v>3</v>
      </c>
      <c r="O95">
        <f t="shared" si="6"/>
        <v>7</v>
      </c>
      <c r="P95">
        <f t="shared" si="6"/>
        <v>10</v>
      </c>
      <c r="Q95">
        <f t="shared" si="6"/>
        <v>1</v>
      </c>
      <c r="R95" s="116">
        <f t="shared" si="6"/>
        <v>1</v>
      </c>
      <c r="S95">
        <f t="shared" si="6"/>
        <v>10</v>
      </c>
      <c r="T95">
        <f t="shared" si="6"/>
        <v>45</v>
      </c>
      <c r="U95" s="116">
        <f t="shared" si="6"/>
        <v>1</v>
      </c>
      <c r="V95">
        <f t="shared" si="6"/>
        <v>2</v>
      </c>
      <c r="W95">
        <f t="shared" si="6"/>
        <v>5</v>
      </c>
      <c r="X95" s="116">
        <f t="shared" si="6"/>
        <v>1</v>
      </c>
      <c r="Y95" s="116">
        <f t="shared" si="6"/>
        <v>1</v>
      </c>
      <c r="Z95" s="116">
        <f t="shared" si="6"/>
        <v>1</v>
      </c>
      <c r="AA95">
        <f t="shared" si="6"/>
        <v>2</v>
      </c>
      <c r="AB95">
        <v>336820</v>
      </c>
    </row>
    <row r="96" spans="1:28" x14ac:dyDescent="0.3">
      <c r="A96" t="s">
        <v>260</v>
      </c>
      <c r="B96">
        <f t="shared" si="1"/>
        <v>19</v>
      </c>
      <c r="C96">
        <f t="shared" si="6"/>
        <v>9</v>
      </c>
      <c r="D96">
        <f t="shared" si="6"/>
        <v>2</v>
      </c>
      <c r="E96">
        <f t="shared" si="6"/>
        <v>30</v>
      </c>
      <c r="F96" s="116">
        <f t="shared" si="6"/>
        <v>10</v>
      </c>
      <c r="G96" s="116">
        <f t="shared" si="6"/>
        <v>14</v>
      </c>
      <c r="H96">
        <f t="shared" si="6"/>
        <v>30</v>
      </c>
      <c r="I96" s="116">
        <f t="shared" si="6"/>
        <v>23</v>
      </c>
      <c r="J96">
        <f t="shared" si="6"/>
        <v>31</v>
      </c>
      <c r="K96">
        <f t="shared" si="6"/>
        <v>9</v>
      </c>
      <c r="L96">
        <f t="shared" si="6"/>
        <v>1</v>
      </c>
      <c r="M96">
        <f t="shared" si="6"/>
        <v>22</v>
      </c>
      <c r="N96">
        <f t="shared" si="6"/>
        <v>3</v>
      </c>
      <c r="O96">
        <f t="shared" si="6"/>
        <v>7</v>
      </c>
      <c r="P96">
        <f t="shared" si="6"/>
        <v>10</v>
      </c>
      <c r="Q96">
        <f t="shared" si="6"/>
        <v>1</v>
      </c>
      <c r="R96" s="116">
        <f t="shared" si="6"/>
        <v>1</v>
      </c>
      <c r="S96">
        <f t="shared" si="6"/>
        <v>10</v>
      </c>
      <c r="T96">
        <f t="shared" si="6"/>
        <v>31</v>
      </c>
      <c r="U96" s="116">
        <f t="shared" si="6"/>
        <v>1</v>
      </c>
      <c r="V96">
        <f t="shared" si="6"/>
        <v>2</v>
      </c>
      <c r="W96">
        <f t="shared" si="6"/>
        <v>15</v>
      </c>
      <c r="X96" s="116">
        <f t="shared" si="6"/>
        <v>1</v>
      </c>
      <c r="Y96" s="116">
        <f t="shared" si="6"/>
        <v>1</v>
      </c>
      <c r="Z96" s="116">
        <f t="shared" si="6"/>
        <v>1</v>
      </c>
      <c r="AA96">
        <f t="shared" si="6"/>
        <v>2</v>
      </c>
      <c r="AB96">
        <v>356945</v>
      </c>
    </row>
    <row r="97" spans="1:28" x14ac:dyDescent="0.3">
      <c r="A97" t="s">
        <v>261</v>
      </c>
      <c r="B97">
        <f t="shared" si="1"/>
        <v>5</v>
      </c>
      <c r="C97">
        <f t="shared" si="6"/>
        <v>1</v>
      </c>
      <c r="D97">
        <f t="shared" si="6"/>
        <v>9</v>
      </c>
      <c r="E97">
        <f t="shared" si="6"/>
        <v>7</v>
      </c>
      <c r="F97" s="116">
        <f t="shared" si="6"/>
        <v>1</v>
      </c>
      <c r="G97" s="116">
        <f t="shared" si="6"/>
        <v>1</v>
      </c>
      <c r="H97">
        <f t="shared" si="6"/>
        <v>30</v>
      </c>
      <c r="I97" s="116">
        <f t="shared" si="6"/>
        <v>1</v>
      </c>
      <c r="J97">
        <f t="shared" si="6"/>
        <v>31</v>
      </c>
      <c r="K97">
        <f t="shared" si="6"/>
        <v>1</v>
      </c>
      <c r="L97">
        <f t="shared" si="6"/>
        <v>8</v>
      </c>
      <c r="M97">
        <f t="shared" si="6"/>
        <v>16</v>
      </c>
      <c r="N97">
        <f t="shared" si="6"/>
        <v>3</v>
      </c>
      <c r="O97">
        <f t="shared" si="6"/>
        <v>1</v>
      </c>
      <c r="P97">
        <f t="shared" si="6"/>
        <v>1</v>
      </c>
      <c r="Q97">
        <f t="shared" si="6"/>
        <v>42</v>
      </c>
      <c r="R97" s="116">
        <f t="shared" si="6"/>
        <v>34</v>
      </c>
      <c r="S97">
        <f t="shared" si="6"/>
        <v>1</v>
      </c>
      <c r="T97">
        <f t="shared" si="6"/>
        <v>17</v>
      </c>
      <c r="U97" s="116">
        <f t="shared" si="6"/>
        <v>1</v>
      </c>
      <c r="V97">
        <f t="shared" si="6"/>
        <v>2</v>
      </c>
      <c r="W97">
        <f t="shared" si="6"/>
        <v>25</v>
      </c>
      <c r="X97" s="116">
        <f t="shared" si="6"/>
        <v>1</v>
      </c>
      <c r="Y97" s="116">
        <f t="shared" si="6"/>
        <v>1</v>
      </c>
      <c r="Z97" s="116">
        <f t="shared" si="6"/>
        <v>1</v>
      </c>
      <c r="AA97">
        <f t="shared" si="6"/>
        <v>2</v>
      </c>
      <c r="AB97">
        <v>342195</v>
      </c>
    </row>
    <row r="98" spans="1:28" x14ac:dyDescent="0.3">
      <c r="A98" t="s">
        <v>264</v>
      </c>
      <c r="B98">
        <f t="shared" si="1"/>
        <v>5</v>
      </c>
      <c r="C98">
        <f t="shared" si="6"/>
        <v>1</v>
      </c>
      <c r="D98">
        <f t="shared" si="6"/>
        <v>9</v>
      </c>
      <c r="E98">
        <f t="shared" si="6"/>
        <v>1</v>
      </c>
      <c r="F98" s="116">
        <f t="shared" si="6"/>
        <v>1</v>
      </c>
      <c r="G98" s="116">
        <f t="shared" si="6"/>
        <v>1</v>
      </c>
      <c r="H98">
        <f t="shared" si="6"/>
        <v>1</v>
      </c>
      <c r="I98" s="116">
        <f t="shared" si="6"/>
        <v>1</v>
      </c>
      <c r="J98">
        <f t="shared" si="6"/>
        <v>1</v>
      </c>
      <c r="K98">
        <f t="shared" si="6"/>
        <v>6</v>
      </c>
      <c r="L98">
        <f t="shared" si="6"/>
        <v>8</v>
      </c>
      <c r="M98">
        <f t="shared" si="6"/>
        <v>16</v>
      </c>
      <c r="N98">
        <f t="shared" si="6"/>
        <v>3</v>
      </c>
      <c r="O98">
        <f t="shared" si="6"/>
        <v>1</v>
      </c>
      <c r="P98">
        <f t="shared" si="6"/>
        <v>1</v>
      </c>
      <c r="Q98">
        <f t="shared" si="6"/>
        <v>42</v>
      </c>
      <c r="R98" s="116">
        <f t="shared" si="6"/>
        <v>34</v>
      </c>
      <c r="S98">
        <f t="shared" si="6"/>
        <v>1</v>
      </c>
      <c r="T98">
        <f t="shared" si="6"/>
        <v>5</v>
      </c>
      <c r="U98" s="116">
        <f t="shared" si="6"/>
        <v>1</v>
      </c>
      <c r="V98">
        <f t="shared" si="6"/>
        <v>2</v>
      </c>
      <c r="W98">
        <f t="shared" si="6"/>
        <v>49</v>
      </c>
      <c r="X98" s="116">
        <f t="shared" si="6"/>
        <v>1</v>
      </c>
      <c r="Y98" s="116">
        <f t="shared" si="6"/>
        <v>1</v>
      </c>
      <c r="Z98" s="116">
        <f t="shared" si="6"/>
        <v>1</v>
      </c>
      <c r="AA98">
        <f t="shared" si="6"/>
        <v>2</v>
      </c>
      <c r="AB98">
        <v>424880</v>
      </c>
    </row>
    <row r="99" spans="1:28" x14ac:dyDescent="0.3">
      <c r="A99" t="s">
        <v>267</v>
      </c>
      <c r="B99">
        <f t="shared" si="1"/>
        <v>19</v>
      </c>
      <c r="C99">
        <f t="shared" si="6"/>
        <v>19</v>
      </c>
      <c r="D99">
        <f t="shared" si="6"/>
        <v>9</v>
      </c>
      <c r="E99">
        <f t="shared" si="6"/>
        <v>30</v>
      </c>
      <c r="F99" s="116">
        <f t="shared" si="6"/>
        <v>17</v>
      </c>
      <c r="G99" s="116">
        <f t="shared" si="6"/>
        <v>14</v>
      </c>
      <c r="H99">
        <f t="shared" si="6"/>
        <v>45</v>
      </c>
      <c r="I99" s="116">
        <f t="shared" si="6"/>
        <v>45</v>
      </c>
      <c r="J99">
        <f t="shared" si="6"/>
        <v>31</v>
      </c>
      <c r="K99">
        <f t="shared" si="6"/>
        <v>9</v>
      </c>
      <c r="L99">
        <f t="shared" si="6"/>
        <v>45</v>
      </c>
      <c r="M99">
        <f t="shared" si="6"/>
        <v>22</v>
      </c>
      <c r="N99">
        <f t="shared" si="6"/>
        <v>1</v>
      </c>
      <c r="O99">
        <f t="shared" si="6"/>
        <v>7</v>
      </c>
      <c r="P99">
        <f t="shared" si="6"/>
        <v>10</v>
      </c>
      <c r="Q99">
        <f t="shared" si="6"/>
        <v>1</v>
      </c>
      <c r="R99" s="116">
        <f t="shared" si="6"/>
        <v>1</v>
      </c>
      <c r="S99">
        <f t="shared" si="6"/>
        <v>10</v>
      </c>
      <c r="T99">
        <f t="shared" si="6"/>
        <v>35</v>
      </c>
      <c r="U99" s="116">
        <f t="shared" si="6"/>
        <v>1</v>
      </c>
      <c r="V99">
        <f t="shared" si="6"/>
        <v>23</v>
      </c>
      <c r="W99">
        <f t="shared" si="6"/>
        <v>40</v>
      </c>
      <c r="X99" s="116">
        <f t="shared" si="6"/>
        <v>1</v>
      </c>
      <c r="Y99" s="116">
        <f t="shared" si="6"/>
        <v>1</v>
      </c>
      <c r="Z99" s="116">
        <f t="shared" si="6"/>
        <v>1</v>
      </c>
      <c r="AA99">
        <f t="shared" si="6"/>
        <v>2</v>
      </c>
      <c r="AB99">
        <v>262000</v>
      </c>
    </row>
    <row r="100" spans="1:28" x14ac:dyDescent="0.3">
      <c r="A100" t="s">
        <v>268</v>
      </c>
      <c r="B100">
        <f t="shared" si="1"/>
        <v>4</v>
      </c>
      <c r="C100">
        <f t="shared" si="6"/>
        <v>31</v>
      </c>
      <c r="D100">
        <f t="shared" si="6"/>
        <v>38</v>
      </c>
      <c r="E100">
        <f t="shared" si="6"/>
        <v>47</v>
      </c>
      <c r="F100" s="116">
        <f t="shared" si="6"/>
        <v>17</v>
      </c>
      <c r="G100" s="116">
        <f t="shared" si="6"/>
        <v>14</v>
      </c>
      <c r="H100">
        <f t="shared" si="6"/>
        <v>45</v>
      </c>
      <c r="I100" s="116">
        <f t="shared" si="6"/>
        <v>50</v>
      </c>
      <c r="J100">
        <f t="shared" si="6"/>
        <v>31</v>
      </c>
      <c r="K100">
        <f t="shared" si="6"/>
        <v>50</v>
      </c>
      <c r="L100">
        <f t="shared" si="6"/>
        <v>45</v>
      </c>
      <c r="M100">
        <f t="shared" si="6"/>
        <v>22</v>
      </c>
      <c r="N100">
        <f t="shared" si="6"/>
        <v>1</v>
      </c>
      <c r="O100">
        <f t="shared" si="6"/>
        <v>7</v>
      </c>
      <c r="P100">
        <f t="shared" si="6"/>
        <v>10</v>
      </c>
      <c r="Q100">
        <f t="shared" si="6"/>
        <v>1</v>
      </c>
      <c r="R100" s="116">
        <f t="shared" si="6"/>
        <v>1</v>
      </c>
      <c r="S100">
        <f t="shared" si="6"/>
        <v>10</v>
      </c>
      <c r="T100">
        <f t="shared" si="6"/>
        <v>48</v>
      </c>
      <c r="U100" s="116">
        <f t="shared" si="6"/>
        <v>1</v>
      </c>
      <c r="V100">
        <f t="shared" si="6"/>
        <v>2</v>
      </c>
      <c r="W100">
        <f t="shared" si="6"/>
        <v>7</v>
      </c>
      <c r="X100" s="116">
        <f t="shared" si="6"/>
        <v>1</v>
      </c>
      <c r="Y100" s="116">
        <f t="shared" si="6"/>
        <v>1</v>
      </c>
      <c r="Z100" s="116">
        <f t="shared" si="6"/>
        <v>1</v>
      </c>
      <c r="AA100">
        <f t="shared" si="6"/>
        <v>2</v>
      </c>
      <c r="AB100">
        <v>304900</v>
      </c>
    </row>
    <row r="101" spans="1:28" x14ac:dyDescent="0.3">
      <c r="A101" t="s">
        <v>269</v>
      </c>
      <c r="B101">
        <f t="shared" si="1"/>
        <v>5</v>
      </c>
      <c r="C101">
        <f t="shared" si="6"/>
        <v>1</v>
      </c>
      <c r="D101">
        <f t="shared" si="6"/>
        <v>9</v>
      </c>
      <c r="E101">
        <f t="shared" si="6"/>
        <v>1</v>
      </c>
      <c r="F101" s="116">
        <f t="shared" si="6"/>
        <v>1</v>
      </c>
      <c r="G101" s="116">
        <f t="shared" si="6"/>
        <v>1</v>
      </c>
      <c r="H101">
        <f t="shared" si="6"/>
        <v>1</v>
      </c>
      <c r="I101" s="116">
        <f t="shared" si="6"/>
        <v>1</v>
      </c>
      <c r="J101">
        <f t="shared" si="6"/>
        <v>1</v>
      </c>
      <c r="K101">
        <f t="shared" si="6"/>
        <v>6</v>
      </c>
      <c r="L101">
        <f t="shared" si="6"/>
        <v>8</v>
      </c>
      <c r="M101">
        <f t="shared" si="6"/>
        <v>16</v>
      </c>
      <c r="N101">
        <f t="shared" si="6"/>
        <v>3</v>
      </c>
      <c r="O101">
        <f t="shared" si="6"/>
        <v>1</v>
      </c>
      <c r="P101">
        <f t="shared" si="6"/>
        <v>1</v>
      </c>
      <c r="Q101">
        <f t="shared" si="6"/>
        <v>42</v>
      </c>
      <c r="R101" s="116">
        <f t="shared" si="6"/>
        <v>34</v>
      </c>
      <c r="S101">
        <f t="shared" si="6"/>
        <v>10</v>
      </c>
      <c r="T101">
        <f t="shared" si="6"/>
        <v>5</v>
      </c>
      <c r="U101" s="116">
        <f t="shared" si="6"/>
        <v>1</v>
      </c>
      <c r="V101">
        <f t="shared" si="6"/>
        <v>2</v>
      </c>
      <c r="W101">
        <f t="shared" si="6"/>
        <v>49</v>
      </c>
      <c r="X101" s="116">
        <f t="shared" si="6"/>
        <v>1</v>
      </c>
      <c r="Y101" s="116">
        <f t="shared" si="6"/>
        <v>1</v>
      </c>
      <c r="Z101" s="116">
        <f t="shared" si="6"/>
        <v>1</v>
      </c>
      <c r="AA101">
        <f t="shared" si="6"/>
        <v>2</v>
      </c>
      <c r="AB101">
        <v>426420</v>
      </c>
    </row>
    <row r="102" spans="1:28" x14ac:dyDescent="0.3">
      <c r="A102" t="s">
        <v>270</v>
      </c>
      <c r="B102">
        <f t="shared" si="1"/>
        <v>5</v>
      </c>
      <c r="C102">
        <f t="shared" si="6"/>
        <v>1</v>
      </c>
      <c r="D102">
        <f t="shared" si="6"/>
        <v>2</v>
      </c>
      <c r="E102">
        <f t="shared" si="6"/>
        <v>5</v>
      </c>
      <c r="F102" s="116">
        <f t="shared" si="6"/>
        <v>10</v>
      </c>
      <c r="G102" s="116">
        <f t="shared" si="6"/>
        <v>14</v>
      </c>
      <c r="H102">
        <f t="shared" si="6"/>
        <v>30</v>
      </c>
      <c r="I102" s="116">
        <f t="shared" si="6"/>
        <v>1</v>
      </c>
      <c r="J102">
        <f t="shared" si="6"/>
        <v>31</v>
      </c>
      <c r="K102">
        <f t="shared" si="6"/>
        <v>9</v>
      </c>
      <c r="L102">
        <f t="shared" si="6"/>
        <v>1</v>
      </c>
      <c r="M102">
        <f t="shared" si="6"/>
        <v>16</v>
      </c>
      <c r="N102">
        <f t="shared" si="6"/>
        <v>3</v>
      </c>
      <c r="O102">
        <f t="shared" si="6"/>
        <v>1</v>
      </c>
      <c r="P102">
        <f t="shared" si="6"/>
        <v>10</v>
      </c>
      <c r="Q102">
        <f t="shared" si="6"/>
        <v>1</v>
      </c>
      <c r="R102" s="116">
        <f t="shared" si="6"/>
        <v>34</v>
      </c>
      <c r="S102">
        <f t="shared" si="6"/>
        <v>10</v>
      </c>
      <c r="T102">
        <f t="shared" si="6"/>
        <v>29</v>
      </c>
      <c r="U102" s="116">
        <f t="shared" si="6"/>
        <v>1</v>
      </c>
      <c r="V102">
        <f t="shared" si="6"/>
        <v>2</v>
      </c>
      <c r="W102">
        <f t="shared" si="6"/>
        <v>37</v>
      </c>
      <c r="X102" s="116">
        <f t="shared" si="6"/>
        <v>1</v>
      </c>
      <c r="Y102" s="116">
        <f t="shared" si="6"/>
        <v>1</v>
      </c>
      <c r="Z102" s="116">
        <f t="shared" si="6"/>
        <v>1</v>
      </c>
      <c r="AA102">
        <f t="shared" si="6"/>
        <v>2</v>
      </c>
      <c r="AB102">
        <v>389394.5</v>
      </c>
    </row>
    <row r="103" spans="1:28" x14ac:dyDescent="0.3">
      <c r="A103" t="s">
        <v>271</v>
      </c>
      <c r="B103">
        <f t="shared" si="1"/>
        <v>5</v>
      </c>
      <c r="C103">
        <f t="shared" ref="C103:AA105" si="7">RANK(C50,C$3:C$52,C$1)</f>
        <v>1</v>
      </c>
      <c r="D103">
        <f t="shared" si="7"/>
        <v>5</v>
      </c>
      <c r="E103">
        <f t="shared" si="7"/>
        <v>1</v>
      </c>
      <c r="F103" s="116">
        <f t="shared" si="7"/>
        <v>8</v>
      </c>
      <c r="G103" s="116">
        <f t="shared" si="7"/>
        <v>1</v>
      </c>
      <c r="H103">
        <f t="shared" si="7"/>
        <v>30</v>
      </c>
      <c r="I103" s="116">
        <f t="shared" si="7"/>
        <v>23</v>
      </c>
      <c r="J103">
        <f t="shared" si="7"/>
        <v>1</v>
      </c>
      <c r="K103">
        <f t="shared" si="7"/>
        <v>9</v>
      </c>
      <c r="L103">
        <f t="shared" si="7"/>
        <v>8</v>
      </c>
      <c r="M103">
        <f t="shared" si="7"/>
        <v>22</v>
      </c>
      <c r="N103">
        <f t="shared" si="7"/>
        <v>3</v>
      </c>
      <c r="O103">
        <f t="shared" si="7"/>
        <v>7</v>
      </c>
      <c r="P103">
        <f t="shared" si="7"/>
        <v>1</v>
      </c>
      <c r="Q103">
        <f t="shared" si="7"/>
        <v>42</v>
      </c>
      <c r="R103" s="116">
        <f t="shared" si="7"/>
        <v>34</v>
      </c>
      <c r="S103">
        <f t="shared" si="7"/>
        <v>1</v>
      </c>
      <c r="T103">
        <f t="shared" si="7"/>
        <v>17</v>
      </c>
      <c r="U103" s="116">
        <f t="shared" si="7"/>
        <v>1</v>
      </c>
      <c r="V103">
        <f t="shared" si="7"/>
        <v>2</v>
      </c>
      <c r="W103">
        <f t="shared" si="7"/>
        <v>45</v>
      </c>
      <c r="X103" s="116">
        <f t="shared" si="7"/>
        <v>1</v>
      </c>
      <c r="Y103" s="116">
        <f t="shared" si="7"/>
        <v>1</v>
      </c>
      <c r="Z103" s="116">
        <f t="shared" si="7"/>
        <v>1</v>
      </c>
      <c r="AA103">
        <f t="shared" si="7"/>
        <v>2</v>
      </c>
      <c r="AB103">
        <v>439200</v>
      </c>
    </row>
    <row r="104" spans="1:28" x14ac:dyDescent="0.3">
      <c r="A104" t="s">
        <v>273</v>
      </c>
      <c r="B104">
        <f t="shared" si="1"/>
        <v>5</v>
      </c>
      <c r="C104">
        <f t="shared" si="7"/>
        <v>9</v>
      </c>
      <c r="D104">
        <f t="shared" si="7"/>
        <v>5</v>
      </c>
      <c r="E104">
        <f t="shared" si="7"/>
        <v>1</v>
      </c>
      <c r="F104" s="116">
        <f t="shared" si="7"/>
        <v>8</v>
      </c>
      <c r="G104" s="116">
        <f t="shared" si="7"/>
        <v>1</v>
      </c>
      <c r="H104">
        <f t="shared" si="7"/>
        <v>30</v>
      </c>
      <c r="I104" s="116">
        <f t="shared" si="7"/>
        <v>23</v>
      </c>
      <c r="J104">
        <f t="shared" si="7"/>
        <v>1</v>
      </c>
      <c r="K104">
        <f t="shared" si="7"/>
        <v>9</v>
      </c>
      <c r="L104">
        <f t="shared" si="7"/>
        <v>8</v>
      </c>
      <c r="M104">
        <f t="shared" si="7"/>
        <v>22</v>
      </c>
      <c r="N104">
        <f t="shared" si="7"/>
        <v>3</v>
      </c>
      <c r="O104">
        <f t="shared" si="7"/>
        <v>7</v>
      </c>
      <c r="P104">
        <f t="shared" si="7"/>
        <v>1</v>
      </c>
      <c r="Q104">
        <f t="shared" si="7"/>
        <v>42</v>
      </c>
      <c r="R104" s="116">
        <f t="shared" si="7"/>
        <v>34</v>
      </c>
      <c r="S104">
        <f t="shared" si="7"/>
        <v>10</v>
      </c>
      <c r="T104">
        <f t="shared" si="7"/>
        <v>17</v>
      </c>
      <c r="U104" s="116">
        <f t="shared" si="7"/>
        <v>1</v>
      </c>
      <c r="V104">
        <f t="shared" si="7"/>
        <v>2</v>
      </c>
      <c r="W104">
        <f t="shared" si="7"/>
        <v>45</v>
      </c>
      <c r="X104" s="116">
        <f t="shared" si="7"/>
        <v>1</v>
      </c>
      <c r="Y104" s="116">
        <f t="shared" si="7"/>
        <v>1</v>
      </c>
      <c r="Z104" s="116">
        <f t="shared" si="7"/>
        <v>1</v>
      </c>
      <c r="AA104">
        <f t="shared" si="7"/>
        <v>2</v>
      </c>
      <c r="AB104">
        <v>396444.5</v>
      </c>
    </row>
    <row r="105" spans="1:28" x14ac:dyDescent="0.3">
      <c r="A105" t="s">
        <v>277</v>
      </c>
      <c r="B105">
        <f t="shared" si="1"/>
        <v>19</v>
      </c>
      <c r="C105">
        <f t="shared" si="7"/>
        <v>1</v>
      </c>
      <c r="D105">
        <f t="shared" si="7"/>
        <v>1</v>
      </c>
      <c r="E105">
        <f t="shared" si="7"/>
        <v>30</v>
      </c>
      <c r="F105" s="116">
        <f t="shared" si="7"/>
        <v>10</v>
      </c>
      <c r="G105" s="116">
        <f t="shared" si="7"/>
        <v>14</v>
      </c>
      <c r="H105">
        <f t="shared" si="7"/>
        <v>30</v>
      </c>
      <c r="I105" s="116">
        <f t="shared" si="7"/>
        <v>23</v>
      </c>
      <c r="J105">
        <f t="shared" si="7"/>
        <v>31</v>
      </c>
      <c r="K105">
        <f t="shared" si="7"/>
        <v>9</v>
      </c>
      <c r="L105">
        <f t="shared" si="7"/>
        <v>1</v>
      </c>
      <c r="M105">
        <f t="shared" si="7"/>
        <v>22</v>
      </c>
      <c r="N105">
        <f t="shared" si="7"/>
        <v>3</v>
      </c>
      <c r="O105">
        <f t="shared" si="7"/>
        <v>7</v>
      </c>
      <c r="P105">
        <f t="shared" si="7"/>
        <v>10</v>
      </c>
      <c r="Q105">
        <f t="shared" si="7"/>
        <v>1</v>
      </c>
      <c r="R105" s="116">
        <f t="shared" si="7"/>
        <v>1</v>
      </c>
      <c r="S105">
        <f t="shared" si="7"/>
        <v>10</v>
      </c>
      <c r="T105">
        <f t="shared" si="7"/>
        <v>31</v>
      </c>
      <c r="U105" s="116">
        <f t="shared" si="7"/>
        <v>1</v>
      </c>
      <c r="V105">
        <f t="shared" si="7"/>
        <v>2</v>
      </c>
      <c r="W105">
        <f t="shared" si="7"/>
        <v>15</v>
      </c>
      <c r="X105" s="116">
        <f t="shared" si="7"/>
        <v>1</v>
      </c>
      <c r="Y105" s="116">
        <f t="shared" si="7"/>
        <v>1</v>
      </c>
      <c r="Z105" s="116">
        <f t="shared" si="7"/>
        <v>1</v>
      </c>
      <c r="AA105">
        <f t="shared" si="7"/>
        <v>2</v>
      </c>
      <c r="AB105">
        <v>546530</v>
      </c>
    </row>
    <row r="110" spans="1:28" ht="18" x14ac:dyDescent="0.3">
      <c r="A110" s="93"/>
    </row>
    <row r="111" spans="1:28" x14ac:dyDescent="0.3">
      <c r="A111" s="94"/>
    </row>
    <row r="114" spans="1:28" ht="30.6" x14ac:dyDescent="0.3">
      <c r="A114" s="95" t="s">
        <v>547</v>
      </c>
      <c r="B114" s="96">
        <v>1606877</v>
      </c>
      <c r="C114" s="95" t="s">
        <v>548</v>
      </c>
      <c r="D114" s="96">
        <v>50</v>
      </c>
      <c r="E114" s="95" t="s">
        <v>549</v>
      </c>
      <c r="F114" s="117">
        <v>26</v>
      </c>
      <c r="G114" s="122" t="s">
        <v>550</v>
      </c>
      <c r="H114" s="96">
        <v>50</v>
      </c>
      <c r="I114" s="122" t="s">
        <v>551</v>
      </c>
      <c r="J114" s="96">
        <v>0</v>
      </c>
      <c r="K114" s="95" t="s">
        <v>552</v>
      </c>
      <c r="L114" s="96" t="s">
        <v>553</v>
      </c>
    </row>
    <row r="115" spans="1:28" ht="18.600000000000001" thickBot="1" x14ac:dyDescent="0.35">
      <c r="A115" s="93"/>
    </row>
    <row r="116" spans="1:28" ht="45.6" thickBot="1" x14ac:dyDescent="0.35">
      <c r="A116" s="97" t="s">
        <v>554</v>
      </c>
      <c r="B116" s="97" t="s">
        <v>503</v>
      </c>
      <c r="C116" s="97" t="s">
        <v>504</v>
      </c>
      <c r="D116" s="97" t="s">
        <v>505</v>
      </c>
      <c r="E116" s="97" t="s">
        <v>506</v>
      </c>
      <c r="F116" s="118" t="s">
        <v>507</v>
      </c>
      <c r="G116" s="118" t="s">
        <v>508</v>
      </c>
      <c r="H116" s="97" t="s">
        <v>509</v>
      </c>
      <c r="I116" s="118" t="s">
        <v>76</v>
      </c>
      <c r="J116" s="97" t="s">
        <v>510</v>
      </c>
      <c r="K116" s="97" t="s">
        <v>93</v>
      </c>
      <c r="L116" s="97" t="s">
        <v>95</v>
      </c>
      <c r="M116" s="97" t="s">
        <v>96</v>
      </c>
      <c r="N116" s="97" t="s">
        <v>84</v>
      </c>
      <c r="O116" s="97" t="s">
        <v>87</v>
      </c>
      <c r="P116" s="97" t="s">
        <v>511</v>
      </c>
      <c r="Q116" s="97" t="s">
        <v>512</v>
      </c>
      <c r="R116" s="118" t="s">
        <v>623</v>
      </c>
      <c r="S116" s="97" t="s">
        <v>128</v>
      </c>
      <c r="T116" s="97" t="s">
        <v>514</v>
      </c>
      <c r="U116" s="118" t="s">
        <v>151</v>
      </c>
      <c r="V116" s="97" t="s">
        <v>152</v>
      </c>
      <c r="W116" s="97" t="s">
        <v>515</v>
      </c>
      <c r="X116" s="118" t="s">
        <v>192</v>
      </c>
      <c r="Y116" s="118" t="s">
        <v>193</v>
      </c>
      <c r="Z116" s="118" t="s">
        <v>194</v>
      </c>
      <c r="AA116" s="97" t="s">
        <v>195</v>
      </c>
      <c r="AB116" s="97" t="s">
        <v>502</v>
      </c>
    </row>
    <row r="117" spans="1:28" ht="15" thickBot="1" x14ac:dyDescent="0.35">
      <c r="A117" s="98" t="s">
        <v>206</v>
      </c>
      <c r="B117" s="99">
        <v>49</v>
      </c>
      <c r="C117" s="99">
        <v>45</v>
      </c>
      <c r="D117" s="99">
        <v>46</v>
      </c>
      <c r="E117" s="99">
        <v>47</v>
      </c>
      <c r="F117" s="119">
        <v>47</v>
      </c>
      <c r="G117" s="119">
        <v>14</v>
      </c>
      <c r="H117" s="99">
        <v>45</v>
      </c>
      <c r="I117" s="119">
        <v>45</v>
      </c>
      <c r="J117" s="99">
        <v>28</v>
      </c>
      <c r="K117" s="99">
        <v>47</v>
      </c>
      <c r="L117" s="99">
        <v>45</v>
      </c>
      <c r="M117" s="99">
        <v>22</v>
      </c>
      <c r="N117" s="99">
        <v>3</v>
      </c>
      <c r="O117" s="99">
        <v>7</v>
      </c>
      <c r="P117" s="99">
        <v>37</v>
      </c>
      <c r="Q117" s="99">
        <v>17</v>
      </c>
      <c r="R117" s="119">
        <v>1</v>
      </c>
      <c r="S117" s="99">
        <v>10</v>
      </c>
      <c r="T117" s="99">
        <v>48</v>
      </c>
      <c r="U117" s="119">
        <v>24</v>
      </c>
      <c r="V117" s="99">
        <v>24</v>
      </c>
      <c r="W117" s="99">
        <v>1</v>
      </c>
      <c r="X117" s="119">
        <v>25</v>
      </c>
      <c r="Y117" s="119">
        <v>25</v>
      </c>
      <c r="Z117" s="119">
        <v>25</v>
      </c>
      <c r="AA117" s="99">
        <v>2</v>
      </c>
      <c r="AB117" s="99">
        <v>59365.5</v>
      </c>
    </row>
    <row r="118" spans="1:28" ht="15" thickBot="1" x14ac:dyDescent="0.35">
      <c r="A118" s="98" t="s">
        <v>212</v>
      </c>
      <c r="B118" s="99">
        <v>49</v>
      </c>
      <c r="C118" s="99">
        <v>45</v>
      </c>
      <c r="D118" s="99">
        <v>46</v>
      </c>
      <c r="E118" s="99">
        <v>47</v>
      </c>
      <c r="F118" s="119">
        <v>47</v>
      </c>
      <c r="G118" s="119">
        <v>14</v>
      </c>
      <c r="H118" s="99">
        <v>45</v>
      </c>
      <c r="I118" s="119">
        <v>45</v>
      </c>
      <c r="J118" s="99">
        <v>28</v>
      </c>
      <c r="K118" s="99">
        <v>47</v>
      </c>
      <c r="L118" s="99">
        <v>45</v>
      </c>
      <c r="M118" s="99">
        <v>22</v>
      </c>
      <c r="N118" s="99">
        <v>3</v>
      </c>
      <c r="O118" s="99">
        <v>7</v>
      </c>
      <c r="P118" s="99">
        <v>37</v>
      </c>
      <c r="Q118" s="99">
        <v>17</v>
      </c>
      <c r="R118" s="119">
        <v>1</v>
      </c>
      <c r="S118" s="99">
        <v>10</v>
      </c>
      <c r="T118" s="99">
        <v>48</v>
      </c>
      <c r="U118" s="119">
        <v>24</v>
      </c>
      <c r="V118" s="99">
        <v>24</v>
      </c>
      <c r="W118" s="99">
        <v>1</v>
      </c>
      <c r="X118" s="119">
        <v>25</v>
      </c>
      <c r="Y118" s="119">
        <v>25</v>
      </c>
      <c r="Z118" s="119">
        <v>25</v>
      </c>
      <c r="AA118" s="99">
        <v>2</v>
      </c>
      <c r="AB118" s="99"/>
    </row>
    <row r="119" spans="1:28" ht="15" thickBot="1" x14ac:dyDescent="0.35">
      <c r="A119" s="98" t="s">
        <v>213</v>
      </c>
      <c r="B119" s="99">
        <v>48</v>
      </c>
      <c r="C119" s="99">
        <v>45</v>
      </c>
      <c r="D119" s="99">
        <v>46</v>
      </c>
      <c r="E119" s="99">
        <v>15</v>
      </c>
      <c r="F119" s="119">
        <v>47</v>
      </c>
      <c r="G119" s="119">
        <v>14</v>
      </c>
      <c r="H119" s="99">
        <v>45</v>
      </c>
      <c r="I119" s="119">
        <v>23</v>
      </c>
      <c r="J119" s="99">
        <v>28</v>
      </c>
      <c r="K119" s="99">
        <v>27</v>
      </c>
      <c r="L119" s="99">
        <v>22</v>
      </c>
      <c r="M119" s="99">
        <v>22</v>
      </c>
      <c r="N119" s="99">
        <v>3</v>
      </c>
      <c r="O119" s="99">
        <v>7</v>
      </c>
      <c r="P119" s="99">
        <v>37</v>
      </c>
      <c r="Q119" s="99">
        <v>17</v>
      </c>
      <c r="R119" s="119">
        <v>1</v>
      </c>
      <c r="S119" s="99">
        <v>10</v>
      </c>
      <c r="T119" s="99">
        <v>35</v>
      </c>
      <c r="U119" s="119">
        <v>24</v>
      </c>
      <c r="V119" s="99">
        <v>24</v>
      </c>
      <c r="W119" s="99">
        <v>19</v>
      </c>
      <c r="X119" s="119">
        <v>25</v>
      </c>
      <c r="Y119" s="119">
        <v>25</v>
      </c>
      <c r="Z119" s="119">
        <v>25</v>
      </c>
      <c r="AA119" s="99">
        <v>2</v>
      </c>
      <c r="AB119" s="99">
        <v>70338</v>
      </c>
    </row>
    <row r="120" spans="1:28" ht="15" thickBot="1" x14ac:dyDescent="0.35">
      <c r="A120" s="98" t="s">
        <v>215</v>
      </c>
      <c r="B120" s="99">
        <v>27</v>
      </c>
      <c r="C120" s="99">
        <v>31</v>
      </c>
      <c r="D120" s="99">
        <v>38</v>
      </c>
      <c r="E120" s="99">
        <v>15</v>
      </c>
      <c r="F120" s="119">
        <v>47</v>
      </c>
      <c r="G120" s="119">
        <v>14</v>
      </c>
      <c r="H120" s="99">
        <v>45</v>
      </c>
      <c r="I120" s="119">
        <v>1</v>
      </c>
      <c r="J120" s="99">
        <v>9</v>
      </c>
      <c r="K120" s="99">
        <v>47</v>
      </c>
      <c r="L120" s="99">
        <v>40</v>
      </c>
      <c r="M120" s="99">
        <v>9</v>
      </c>
      <c r="N120" s="99">
        <v>3</v>
      </c>
      <c r="O120" s="99">
        <v>7</v>
      </c>
      <c r="P120" s="99">
        <v>37</v>
      </c>
      <c r="Q120" s="99">
        <v>17</v>
      </c>
      <c r="R120" s="119">
        <v>1</v>
      </c>
      <c r="S120" s="99">
        <v>10</v>
      </c>
      <c r="T120" s="99">
        <v>5</v>
      </c>
      <c r="U120" s="119">
        <v>24</v>
      </c>
      <c r="V120" s="99">
        <v>24</v>
      </c>
      <c r="W120" s="99">
        <v>42</v>
      </c>
      <c r="X120" s="119">
        <v>25</v>
      </c>
      <c r="Y120" s="119">
        <v>25</v>
      </c>
      <c r="Z120" s="119">
        <v>25</v>
      </c>
      <c r="AA120" s="99">
        <v>2</v>
      </c>
      <c r="AB120" s="99">
        <v>68600</v>
      </c>
    </row>
    <row r="121" spans="1:28" ht="15" thickBot="1" x14ac:dyDescent="0.35">
      <c r="A121" s="98" t="s">
        <v>217</v>
      </c>
      <c r="B121" s="99">
        <v>39</v>
      </c>
      <c r="C121" s="99">
        <v>45</v>
      </c>
      <c r="D121" s="99">
        <v>46</v>
      </c>
      <c r="E121" s="99">
        <v>15</v>
      </c>
      <c r="F121" s="119">
        <v>40</v>
      </c>
      <c r="G121" s="119">
        <v>14</v>
      </c>
      <c r="H121" s="99">
        <v>23</v>
      </c>
      <c r="I121" s="119">
        <v>1</v>
      </c>
      <c r="J121" s="99">
        <v>9</v>
      </c>
      <c r="K121" s="99">
        <v>27</v>
      </c>
      <c r="L121" s="99">
        <v>40</v>
      </c>
      <c r="M121" s="99">
        <v>9</v>
      </c>
      <c r="N121" s="99">
        <v>3</v>
      </c>
      <c r="O121" s="99">
        <v>7</v>
      </c>
      <c r="P121" s="99">
        <v>37</v>
      </c>
      <c r="Q121" s="99">
        <v>17</v>
      </c>
      <c r="R121" s="119">
        <v>1</v>
      </c>
      <c r="S121" s="99">
        <v>10</v>
      </c>
      <c r="T121" s="99">
        <v>5</v>
      </c>
      <c r="U121" s="119">
        <v>24</v>
      </c>
      <c r="V121" s="99">
        <v>24</v>
      </c>
      <c r="W121" s="99">
        <v>32</v>
      </c>
      <c r="X121" s="119">
        <v>25</v>
      </c>
      <c r="Y121" s="119">
        <v>25</v>
      </c>
      <c r="Z121" s="119">
        <v>25</v>
      </c>
      <c r="AA121" s="99">
        <v>2</v>
      </c>
      <c r="AB121" s="99">
        <v>70950</v>
      </c>
    </row>
    <row r="122" spans="1:28" ht="15" thickBot="1" x14ac:dyDescent="0.35">
      <c r="A122" s="98" t="s">
        <v>218</v>
      </c>
      <c r="B122" s="99">
        <v>39</v>
      </c>
      <c r="C122" s="99">
        <v>45</v>
      </c>
      <c r="D122" s="99">
        <v>46</v>
      </c>
      <c r="E122" s="99">
        <v>15</v>
      </c>
      <c r="F122" s="119">
        <v>40</v>
      </c>
      <c r="G122" s="119">
        <v>14</v>
      </c>
      <c r="H122" s="99">
        <v>23</v>
      </c>
      <c r="I122" s="119">
        <v>1</v>
      </c>
      <c r="J122" s="99">
        <v>9</v>
      </c>
      <c r="K122" s="99">
        <v>27</v>
      </c>
      <c r="L122" s="99">
        <v>40</v>
      </c>
      <c r="M122" s="99">
        <v>9</v>
      </c>
      <c r="N122" s="99">
        <v>3</v>
      </c>
      <c r="O122" s="99">
        <v>7</v>
      </c>
      <c r="P122" s="99">
        <v>37</v>
      </c>
      <c r="Q122" s="99">
        <v>17</v>
      </c>
      <c r="R122" s="119">
        <v>1</v>
      </c>
      <c r="S122" s="99">
        <v>10</v>
      </c>
      <c r="T122" s="99">
        <v>5</v>
      </c>
      <c r="U122" s="119">
        <v>24</v>
      </c>
      <c r="V122" s="99">
        <v>24</v>
      </c>
      <c r="W122" s="99">
        <v>32</v>
      </c>
      <c r="X122" s="119">
        <v>25</v>
      </c>
      <c r="Y122" s="119">
        <v>25</v>
      </c>
      <c r="Z122" s="119">
        <v>25</v>
      </c>
      <c r="AA122" s="99">
        <v>2</v>
      </c>
      <c r="AB122" s="99">
        <v>59900</v>
      </c>
    </row>
    <row r="123" spans="1:28" ht="15" thickBot="1" x14ac:dyDescent="0.35">
      <c r="A123" s="98" t="s">
        <v>220</v>
      </c>
      <c r="B123" s="99">
        <v>27</v>
      </c>
      <c r="C123" s="99">
        <v>31</v>
      </c>
      <c r="D123" s="99">
        <v>38</v>
      </c>
      <c r="E123" s="99">
        <v>30</v>
      </c>
      <c r="F123" s="119">
        <v>33</v>
      </c>
      <c r="G123" s="119">
        <v>14</v>
      </c>
      <c r="H123" s="99">
        <v>19</v>
      </c>
      <c r="I123" s="119">
        <v>23</v>
      </c>
      <c r="J123" s="99">
        <v>9</v>
      </c>
      <c r="K123" s="99">
        <v>27</v>
      </c>
      <c r="L123" s="99">
        <v>22</v>
      </c>
      <c r="M123" s="99">
        <v>22</v>
      </c>
      <c r="N123" s="99">
        <v>3</v>
      </c>
      <c r="O123" s="99">
        <v>7</v>
      </c>
      <c r="P123" s="99">
        <v>10</v>
      </c>
      <c r="Q123" s="99">
        <v>17</v>
      </c>
      <c r="R123" s="119">
        <v>1</v>
      </c>
      <c r="S123" s="99">
        <v>10</v>
      </c>
      <c r="T123" s="99">
        <v>2</v>
      </c>
      <c r="U123" s="119">
        <v>24</v>
      </c>
      <c r="V123" s="99">
        <v>24</v>
      </c>
      <c r="W123" s="99">
        <v>25</v>
      </c>
      <c r="X123" s="119">
        <v>25</v>
      </c>
      <c r="Y123" s="119">
        <v>25</v>
      </c>
      <c r="Z123" s="119">
        <v>25</v>
      </c>
      <c r="AA123" s="99">
        <v>2</v>
      </c>
      <c r="AB123" s="99">
        <v>86800</v>
      </c>
    </row>
    <row r="124" spans="1:28" ht="15" thickBot="1" x14ac:dyDescent="0.35">
      <c r="A124" s="98" t="s">
        <v>221</v>
      </c>
      <c r="B124" s="99">
        <v>39</v>
      </c>
      <c r="C124" s="99">
        <v>31</v>
      </c>
      <c r="D124" s="99">
        <v>9</v>
      </c>
      <c r="E124" s="99">
        <v>15</v>
      </c>
      <c r="F124" s="119">
        <v>40</v>
      </c>
      <c r="G124" s="119">
        <v>14</v>
      </c>
      <c r="H124" s="99">
        <v>23</v>
      </c>
      <c r="I124" s="119">
        <v>1</v>
      </c>
      <c r="J124" s="99">
        <v>9</v>
      </c>
      <c r="K124" s="99">
        <v>27</v>
      </c>
      <c r="L124" s="99">
        <v>40</v>
      </c>
      <c r="M124" s="99">
        <v>9</v>
      </c>
      <c r="N124" s="99">
        <v>3</v>
      </c>
      <c r="O124" s="99">
        <v>7</v>
      </c>
      <c r="P124" s="99">
        <v>37</v>
      </c>
      <c r="Q124" s="99">
        <v>17</v>
      </c>
      <c r="R124" s="119">
        <v>1</v>
      </c>
      <c r="S124" s="99">
        <v>10</v>
      </c>
      <c r="T124" s="99">
        <v>5</v>
      </c>
      <c r="U124" s="119">
        <v>24</v>
      </c>
      <c r="V124" s="99">
        <v>24</v>
      </c>
      <c r="W124" s="99">
        <v>32</v>
      </c>
      <c r="X124" s="119">
        <v>25</v>
      </c>
      <c r="Y124" s="119">
        <v>25</v>
      </c>
      <c r="Z124" s="119">
        <v>25</v>
      </c>
      <c r="AA124" s="99">
        <v>2</v>
      </c>
      <c r="AB124" s="99">
        <v>94554.5</v>
      </c>
    </row>
    <row r="125" spans="1:28" ht="15" thickBot="1" x14ac:dyDescent="0.35">
      <c r="A125" s="98" t="s">
        <v>222</v>
      </c>
      <c r="B125" s="99">
        <v>39</v>
      </c>
      <c r="C125" s="99">
        <v>45</v>
      </c>
      <c r="D125" s="99">
        <v>9</v>
      </c>
      <c r="E125" s="99">
        <v>15</v>
      </c>
      <c r="F125" s="119">
        <v>40</v>
      </c>
      <c r="G125" s="119">
        <v>14</v>
      </c>
      <c r="H125" s="99">
        <v>23</v>
      </c>
      <c r="I125" s="119">
        <v>1</v>
      </c>
      <c r="J125" s="99">
        <v>9</v>
      </c>
      <c r="K125" s="99">
        <v>27</v>
      </c>
      <c r="L125" s="99">
        <v>40</v>
      </c>
      <c r="M125" s="99">
        <v>9</v>
      </c>
      <c r="N125" s="99">
        <v>3</v>
      </c>
      <c r="O125" s="99">
        <v>7</v>
      </c>
      <c r="P125" s="99">
        <v>37</v>
      </c>
      <c r="Q125" s="99">
        <v>17</v>
      </c>
      <c r="R125" s="119">
        <v>1</v>
      </c>
      <c r="S125" s="99">
        <v>10</v>
      </c>
      <c r="T125" s="99">
        <v>5</v>
      </c>
      <c r="U125" s="119">
        <v>24</v>
      </c>
      <c r="V125" s="99">
        <v>24</v>
      </c>
      <c r="W125" s="99">
        <v>32</v>
      </c>
      <c r="X125" s="119">
        <v>25</v>
      </c>
      <c r="Y125" s="119">
        <v>25</v>
      </c>
      <c r="Z125" s="119">
        <v>25</v>
      </c>
      <c r="AA125" s="99">
        <v>2</v>
      </c>
      <c r="AB125" s="99">
        <v>79494.5</v>
      </c>
    </row>
    <row r="126" spans="1:28" ht="15" thickBot="1" x14ac:dyDescent="0.35">
      <c r="A126" s="98" t="s">
        <v>223</v>
      </c>
      <c r="B126" s="99">
        <v>39</v>
      </c>
      <c r="C126" s="99">
        <v>31</v>
      </c>
      <c r="D126" s="99">
        <v>38</v>
      </c>
      <c r="E126" s="99">
        <v>30</v>
      </c>
      <c r="F126" s="119">
        <v>19</v>
      </c>
      <c r="G126" s="119">
        <v>14</v>
      </c>
      <c r="H126" s="99">
        <v>19</v>
      </c>
      <c r="I126" s="119">
        <v>1</v>
      </c>
      <c r="J126" s="99">
        <v>9</v>
      </c>
      <c r="K126" s="99">
        <v>27</v>
      </c>
      <c r="L126" s="99">
        <v>22</v>
      </c>
      <c r="M126" s="99">
        <v>1</v>
      </c>
      <c r="N126" s="99">
        <v>3</v>
      </c>
      <c r="O126" s="99">
        <v>7</v>
      </c>
      <c r="P126" s="99">
        <v>37</v>
      </c>
      <c r="Q126" s="99">
        <v>17</v>
      </c>
      <c r="R126" s="119">
        <v>1</v>
      </c>
      <c r="S126" s="99">
        <v>10</v>
      </c>
      <c r="T126" s="99">
        <v>5</v>
      </c>
      <c r="U126" s="119">
        <v>24</v>
      </c>
      <c r="V126" s="99">
        <v>24</v>
      </c>
      <c r="W126" s="99">
        <v>20</v>
      </c>
      <c r="X126" s="119">
        <v>25</v>
      </c>
      <c r="Y126" s="119">
        <v>25</v>
      </c>
      <c r="Z126" s="119">
        <v>25</v>
      </c>
      <c r="AA126" s="99">
        <v>2</v>
      </c>
      <c r="AB126" s="99">
        <v>86800</v>
      </c>
    </row>
    <row r="127" spans="1:28" ht="15" thickBot="1" x14ac:dyDescent="0.35">
      <c r="A127" s="98" t="s">
        <v>224</v>
      </c>
      <c r="B127" s="99">
        <v>39</v>
      </c>
      <c r="C127" s="99">
        <v>31</v>
      </c>
      <c r="D127" s="99">
        <v>38</v>
      </c>
      <c r="E127" s="99">
        <v>44</v>
      </c>
      <c r="F127" s="119">
        <v>19</v>
      </c>
      <c r="G127" s="119">
        <v>14</v>
      </c>
      <c r="H127" s="99">
        <v>16</v>
      </c>
      <c r="I127" s="119">
        <v>23</v>
      </c>
      <c r="J127" s="99">
        <v>9</v>
      </c>
      <c r="K127" s="99">
        <v>27</v>
      </c>
      <c r="L127" s="99">
        <v>22</v>
      </c>
      <c r="M127" s="99">
        <v>22</v>
      </c>
      <c r="N127" s="99">
        <v>3</v>
      </c>
      <c r="O127" s="99">
        <v>7</v>
      </c>
      <c r="P127" s="99">
        <v>37</v>
      </c>
      <c r="Q127" s="99">
        <v>17</v>
      </c>
      <c r="R127" s="119">
        <v>1</v>
      </c>
      <c r="S127" s="99">
        <v>10</v>
      </c>
      <c r="T127" s="99">
        <v>44</v>
      </c>
      <c r="U127" s="119">
        <v>24</v>
      </c>
      <c r="V127" s="99">
        <v>24</v>
      </c>
      <c r="W127" s="99">
        <v>4</v>
      </c>
      <c r="X127" s="119">
        <v>25</v>
      </c>
      <c r="Y127" s="119">
        <v>25</v>
      </c>
      <c r="Z127" s="119">
        <v>25</v>
      </c>
      <c r="AA127" s="99">
        <v>2</v>
      </c>
      <c r="AB127" s="99">
        <v>86499.5</v>
      </c>
    </row>
    <row r="128" spans="1:28" ht="15" thickBot="1" x14ac:dyDescent="0.35">
      <c r="A128" s="98" t="s">
        <v>226</v>
      </c>
      <c r="B128" s="99">
        <v>39</v>
      </c>
      <c r="C128" s="99">
        <v>31</v>
      </c>
      <c r="D128" s="99">
        <v>9</v>
      </c>
      <c r="E128" s="99">
        <v>30</v>
      </c>
      <c r="F128" s="119">
        <v>19</v>
      </c>
      <c r="G128" s="119">
        <v>14</v>
      </c>
      <c r="H128" s="99">
        <v>19</v>
      </c>
      <c r="I128" s="119">
        <v>1</v>
      </c>
      <c r="J128" s="99">
        <v>9</v>
      </c>
      <c r="K128" s="99">
        <v>27</v>
      </c>
      <c r="L128" s="99">
        <v>22</v>
      </c>
      <c r="M128" s="99">
        <v>22</v>
      </c>
      <c r="N128" s="99">
        <v>3</v>
      </c>
      <c r="O128" s="99">
        <v>7</v>
      </c>
      <c r="P128" s="99">
        <v>37</v>
      </c>
      <c r="Q128" s="99">
        <v>17</v>
      </c>
      <c r="R128" s="119">
        <v>1</v>
      </c>
      <c r="S128" s="99">
        <v>10</v>
      </c>
      <c r="T128" s="99">
        <v>5</v>
      </c>
      <c r="U128" s="119">
        <v>24</v>
      </c>
      <c r="V128" s="99">
        <v>24</v>
      </c>
      <c r="W128" s="99">
        <v>20</v>
      </c>
      <c r="X128" s="119">
        <v>25</v>
      </c>
      <c r="Y128" s="119">
        <v>25</v>
      </c>
      <c r="Z128" s="119">
        <v>25</v>
      </c>
      <c r="AA128" s="99">
        <v>2</v>
      </c>
      <c r="AB128" s="99">
        <v>88050</v>
      </c>
    </row>
    <row r="129" spans="1:28" ht="15" thickBot="1" x14ac:dyDescent="0.35">
      <c r="A129" s="98" t="s">
        <v>228</v>
      </c>
      <c r="B129" s="99">
        <v>27</v>
      </c>
      <c r="C129" s="99">
        <v>31</v>
      </c>
      <c r="D129" s="99">
        <v>9</v>
      </c>
      <c r="E129" s="99">
        <v>15</v>
      </c>
      <c r="F129" s="119">
        <v>19</v>
      </c>
      <c r="G129" s="119">
        <v>14</v>
      </c>
      <c r="H129" s="99">
        <v>3</v>
      </c>
      <c r="I129" s="119">
        <v>1</v>
      </c>
      <c r="J129" s="99">
        <v>9</v>
      </c>
      <c r="K129" s="99">
        <v>9</v>
      </c>
      <c r="L129" s="99">
        <v>22</v>
      </c>
      <c r="M129" s="99">
        <v>1</v>
      </c>
      <c r="N129" s="99">
        <v>3</v>
      </c>
      <c r="O129" s="99">
        <v>7</v>
      </c>
      <c r="P129" s="99">
        <v>10</v>
      </c>
      <c r="Q129" s="99">
        <v>17</v>
      </c>
      <c r="R129" s="119">
        <v>1</v>
      </c>
      <c r="S129" s="99">
        <v>10</v>
      </c>
      <c r="T129" s="99">
        <v>35</v>
      </c>
      <c r="U129" s="119">
        <v>24</v>
      </c>
      <c r="V129" s="99">
        <v>24</v>
      </c>
      <c r="W129" s="99">
        <v>13</v>
      </c>
      <c r="X129" s="119">
        <v>25</v>
      </c>
      <c r="Y129" s="119">
        <v>25</v>
      </c>
      <c r="Z129" s="119">
        <v>25</v>
      </c>
      <c r="AA129" s="99">
        <v>2</v>
      </c>
      <c r="AB129" s="99">
        <v>116295</v>
      </c>
    </row>
    <row r="130" spans="1:28" ht="15" thickBot="1" x14ac:dyDescent="0.35">
      <c r="A130" s="98" t="s">
        <v>229</v>
      </c>
      <c r="B130" s="99">
        <v>27</v>
      </c>
      <c r="C130" s="99">
        <v>31</v>
      </c>
      <c r="D130" s="99">
        <v>9</v>
      </c>
      <c r="E130" s="99">
        <v>30</v>
      </c>
      <c r="F130" s="119">
        <v>33</v>
      </c>
      <c r="G130" s="119">
        <v>14</v>
      </c>
      <c r="H130" s="99">
        <v>16</v>
      </c>
      <c r="I130" s="119">
        <v>23</v>
      </c>
      <c r="J130" s="99">
        <v>25</v>
      </c>
      <c r="K130" s="99">
        <v>27</v>
      </c>
      <c r="L130" s="99">
        <v>22</v>
      </c>
      <c r="M130" s="99">
        <v>22</v>
      </c>
      <c r="N130" s="99">
        <v>3</v>
      </c>
      <c r="O130" s="99">
        <v>7</v>
      </c>
      <c r="P130" s="99">
        <v>37</v>
      </c>
      <c r="Q130" s="99">
        <v>17</v>
      </c>
      <c r="R130" s="119">
        <v>1</v>
      </c>
      <c r="S130" s="99">
        <v>10</v>
      </c>
      <c r="T130" s="99">
        <v>35</v>
      </c>
      <c r="U130" s="119">
        <v>24</v>
      </c>
      <c r="V130" s="99">
        <v>24</v>
      </c>
      <c r="W130" s="99">
        <v>11</v>
      </c>
      <c r="X130" s="119">
        <v>25</v>
      </c>
      <c r="Y130" s="119">
        <v>25</v>
      </c>
      <c r="Z130" s="119">
        <v>25</v>
      </c>
      <c r="AA130" s="99">
        <v>2</v>
      </c>
      <c r="AB130" s="99">
        <v>113265</v>
      </c>
    </row>
    <row r="131" spans="1:28" ht="15" thickBot="1" x14ac:dyDescent="0.35">
      <c r="A131" s="98" t="s">
        <v>230</v>
      </c>
      <c r="B131" s="99">
        <v>36</v>
      </c>
      <c r="C131" s="99">
        <v>31</v>
      </c>
      <c r="D131" s="99">
        <v>9</v>
      </c>
      <c r="E131" s="99">
        <v>14</v>
      </c>
      <c r="F131" s="119">
        <v>40</v>
      </c>
      <c r="G131" s="119">
        <v>14</v>
      </c>
      <c r="H131" s="99">
        <v>19</v>
      </c>
      <c r="I131" s="119">
        <v>1</v>
      </c>
      <c r="J131" s="99">
        <v>9</v>
      </c>
      <c r="K131" s="99">
        <v>27</v>
      </c>
      <c r="L131" s="99">
        <v>22</v>
      </c>
      <c r="M131" s="99">
        <v>1</v>
      </c>
      <c r="N131" s="99">
        <v>3</v>
      </c>
      <c r="O131" s="99">
        <v>7</v>
      </c>
      <c r="P131" s="99">
        <v>10</v>
      </c>
      <c r="Q131" s="99">
        <v>17</v>
      </c>
      <c r="R131" s="119">
        <v>1</v>
      </c>
      <c r="S131" s="99">
        <v>1</v>
      </c>
      <c r="T131" s="99">
        <v>5</v>
      </c>
      <c r="U131" s="119">
        <v>24</v>
      </c>
      <c r="V131" s="99">
        <v>24</v>
      </c>
      <c r="W131" s="99">
        <v>36</v>
      </c>
      <c r="X131" s="119">
        <v>25</v>
      </c>
      <c r="Y131" s="119">
        <v>25</v>
      </c>
      <c r="Z131" s="119">
        <v>25</v>
      </c>
      <c r="AA131" s="99">
        <v>2</v>
      </c>
      <c r="AB131" s="99">
        <v>111395</v>
      </c>
    </row>
    <row r="132" spans="1:28" ht="15" thickBot="1" x14ac:dyDescent="0.35">
      <c r="A132" s="98" t="s">
        <v>231</v>
      </c>
      <c r="B132" s="99">
        <v>27</v>
      </c>
      <c r="C132" s="99">
        <v>19</v>
      </c>
      <c r="D132" s="99">
        <v>9</v>
      </c>
      <c r="E132" s="99">
        <v>15</v>
      </c>
      <c r="F132" s="119">
        <v>19</v>
      </c>
      <c r="G132" s="119">
        <v>14</v>
      </c>
      <c r="H132" s="99">
        <v>3</v>
      </c>
      <c r="I132" s="119">
        <v>1</v>
      </c>
      <c r="J132" s="99">
        <v>9</v>
      </c>
      <c r="K132" s="99">
        <v>9</v>
      </c>
      <c r="L132" s="99">
        <v>22</v>
      </c>
      <c r="M132" s="99">
        <v>1</v>
      </c>
      <c r="N132" s="99">
        <v>3</v>
      </c>
      <c r="O132" s="99">
        <v>7</v>
      </c>
      <c r="P132" s="99">
        <v>10</v>
      </c>
      <c r="Q132" s="99">
        <v>17</v>
      </c>
      <c r="R132" s="119">
        <v>1</v>
      </c>
      <c r="S132" s="99">
        <v>10</v>
      </c>
      <c r="T132" s="99">
        <v>35</v>
      </c>
      <c r="U132" s="119">
        <v>24</v>
      </c>
      <c r="V132" s="99">
        <v>24</v>
      </c>
      <c r="W132" s="99">
        <v>13</v>
      </c>
      <c r="X132" s="119">
        <v>25</v>
      </c>
      <c r="Y132" s="119">
        <v>25</v>
      </c>
      <c r="Z132" s="119">
        <v>25</v>
      </c>
      <c r="AA132" s="99">
        <v>2</v>
      </c>
      <c r="AB132" s="99">
        <v>116800</v>
      </c>
    </row>
    <row r="133" spans="1:28" ht="15" thickBot="1" x14ac:dyDescent="0.35">
      <c r="A133" s="98" t="s">
        <v>232</v>
      </c>
      <c r="B133" s="99">
        <v>27</v>
      </c>
      <c r="C133" s="99">
        <v>19</v>
      </c>
      <c r="D133" s="99">
        <v>38</v>
      </c>
      <c r="E133" s="99">
        <v>30</v>
      </c>
      <c r="F133" s="119">
        <v>33</v>
      </c>
      <c r="G133" s="119">
        <v>14</v>
      </c>
      <c r="H133" s="99">
        <v>3</v>
      </c>
      <c r="I133" s="119">
        <v>1</v>
      </c>
      <c r="J133" s="99">
        <v>5</v>
      </c>
      <c r="K133" s="99">
        <v>27</v>
      </c>
      <c r="L133" s="99">
        <v>22</v>
      </c>
      <c r="M133" s="99">
        <v>1</v>
      </c>
      <c r="N133" s="99">
        <v>3</v>
      </c>
      <c r="O133" s="99">
        <v>7</v>
      </c>
      <c r="P133" s="99">
        <v>10</v>
      </c>
      <c r="Q133" s="99">
        <v>17</v>
      </c>
      <c r="R133" s="119">
        <v>1</v>
      </c>
      <c r="S133" s="99">
        <v>10</v>
      </c>
      <c r="T133" s="99">
        <v>2</v>
      </c>
      <c r="U133" s="119">
        <v>24</v>
      </c>
      <c r="V133" s="99">
        <v>24</v>
      </c>
      <c r="W133" s="99">
        <v>31</v>
      </c>
      <c r="X133" s="119">
        <v>25</v>
      </c>
      <c r="Y133" s="119">
        <v>25</v>
      </c>
      <c r="Z133" s="119">
        <v>25</v>
      </c>
      <c r="AA133" s="99">
        <v>2</v>
      </c>
      <c r="AB133" s="99">
        <v>115750</v>
      </c>
    </row>
    <row r="134" spans="1:28" ht="15" thickBot="1" x14ac:dyDescent="0.35">
      <c r="A134" s="98" t="s">
        <v>233</v>
      </c>
      <c r="B134" s="99">
        <v>39</v>
      </c>
      <c r="C134" s="99">
        <v>31</v>
      </c>
      <c r="D134" s="99">
        <v>38</v>
      </c>
      <c r="E134" s="99">
        <v>15</v>
      </c>
      <c r="F134" s="119">
        <v>40</v>
      </c>
      <c r="G134" s="119">
        <v>14</v>
      </c>
      <c r="H134" s="99">
        <v>23</v>
      </c>
      <c r="I134" s="119">
        <v>1</v>
      </c>
      <c r="J134" s="99">
        <v>9</v>
      </c>
      <c r="K134" s="99">
        <v>27</v>
      </c>
      <c r="L134" s="99">
        <v>22</v>
      </c>
      <c r="M134" s="99">
        <v>9</v>
      </c>
      <c r="N134" s="99">
        <v>3</v>
      </c>
      <c r="O134" s="99">
        <v>7</v>
      </c>
      <c r="P134" s="99">
        <v>10</v>
      </c>
      <c r="Q134" s="99">
        <v>17</v>
      </c>
      <c r="R134" s="119">
        <v>1</v>
      </c>
      <c r="S134" s="99">
        <v>1</v>
      </c>
      <c r="T134" s="99">
        <v>5</v>
      </c>
      <c r="U134" s="119">
        <v>24</v>
      </c>
      <c r="V134" s="99">
        <v>24</v>
      </c>
      <c r="W134" s="99">
        <v>42</v>
      </c>
      <c r="X134" s="119">
        <v>25</v>
      </c>
      <c r="Y134" s="119">
        <v>25</v>
      </c>
      <c r="Z134" s="119">
        <v>25</v>
      </c>
      <c r="AA134" s="99">
        <v>2</v>
      </c>
      <c r="AB134" s="99">
        <v>110610</v>
      </c>
    </row>
    <row r="135" spans="1:28" ht="15" thickBot="1" x14ac:dyDescent="0.35">
      <c r="A135" s="98" t="s">
        <v>234</v>
      </c>
      <c r="B135" s="99">
        <v>36</v>
      </c>
      <c r="C135" s="99">
        <v>19</v>
      </c>
      <c r="D135" s="99">
        <v>9</v>
      </c>
      <c r="E135" s="99">
        <v>7</v>
      </c>
      <c r="F135" s="119">
        <v>19</v>
      </c>
      <c r="G135" s="119">
        <v>14</v>
      </c>
      <c r="H135" s="99">
        <v>3</v>
      </c>
      <c r="I135" s="119">
        <v>1</v>
      </c>
      <c r="J135" s="99">
        <v>5</v>
      </c>
      <c r="K135" s="99">
        <v>9</v>
      </c>
      <c r="L135" s="99">
        <v>22</v>
      </c>
      <c r="M135" s="99">
        <v>1</v>
      </c>
      <c r="N135" s="99">
        <v>3</v>
      </c>
      <c r="O135" s="99">
        <v>7</v>
      </c>
      <c r="P135" s="99">
        <v>10</v>
      </c>
      <c r="Q135" s="99">
        <v>17</v>
      </c>
      <c r="R135" s="119">
        <v>1</v>
      </c>
      <c r="S135" s="99">
        <v>10</v>
      </c>
      <c r="T135" s="99">
        <v>17</v>
      </c>
      <c r="U135" s="119">
        <v>24</v>
      </c>
      <c r="V135" s="99">
        <v>24</v>
      </c>
      <c r="W135" s="99">
        <v>18</v>
      </c>
      <c r="X135" s="119">
        <v>25</v>
      </c>
      <c r="Y135" s="119">
        <v>25</v>
      </c>
      <c r="Z135" s="119">
        <v>25</v>
      </c>
      <c r="AA135" s="99">
        <v>2</v>
      </c>
      <c r="AB135" s="99">
        <v>147361.5</v>
      </c>
    </row>
    <row r="136" spans="1:28" ht="15" thickBot="1" x14ac:dyDescent="0.35">
      <c r="A136" s="98" t="s">
        <v>235</v>
      </c>
      <c r="B136" s="99">
        <v>39</v>
      </c>
      <c r="C136" s="99">
        <v>31</v>
      </c>
      <c r="D136" s="99">
        <v>9</v>
      </c>
      <c r="E136" s="99">
        <v>15</v>
      </c>
      <c r="F136" s="119">
        <v>40</v>
      </c>
      <c r="G136" s="119">
        <v>14</v>
      </c>
      <c r="H136" s="99">
        <v>23</v>
      </c>
      <c r="I136" s="119">
        <v>1</v>
      </c>
      <c r="J136" s="99">
        <v>9</v>
      </c>
      <c r="K136" s="99">
        <v>27</v>
      </c>
      <c r="L136" s="99">
        <v>22</v>
      </c>
      <c r="M136" s="99">
        <v>9</v>
      </c>
      <c r="N136" s="99">
        <v>3</v>
      </c>
      <c r="O136" s="99">
        <v>7</v>
      </c>
      <c r="P136" s="99">
        <v>10</v>
      </c>
      <c r="Q136" s="99">
        <v>17</v>
      </c>
      <c r="R136" s="119">
        <v>1</v>
      </c>
      <c r="S136" s="99">
        <v>1</v>
      </c>
      <c r="T136" s="99">
        <v>5</v>
      </c>
      <c r="U136" s="119">
        <v>24</v>
      </c>
      <c r="V136" s="99">
        <v>24</v>
      </c>
      <c r="W136" s="99">
        <v>42</v>
      </c>
      <c r="X136" s="119">
        <v>25</v>
      </c>
      <c r="Y136" s="119">
        <v>25</v>
      </c>
      <c r="Z136" s="119">
        <v>25</v>
      </c>
      <c r="AA136" s="99">
        <v>2</v>
      </c>
      <c r="AB136" s="99">
        <v>151050</v>
      </c>
    </row>
    <row r="137" spans="1:28" ht="15" thickBot="1" x14ac:dyDescent="0.35">
      <c r="A137" s="98" t="s">
        <v>236</v>
      </c>
      <c r="B137" s="99">
        <v>27</v>
      </c>
      <c r="C137" s="99">
        <v>19</v>
      </c>
      <c r="D137" s="99">
        <v>9</v>
      </c>
      <c r="E137" s="99">
        <v>15</v>
      </c>
      <c r="F137" s="119">
        <v>19</v>
      </c>
      <c r="G137" s="119">
        <v>14</v>
      </c>
      <c r="H137" s="99">
        <v>3</v>
      </c>
      <c r="I137" s="119">
        <v>1</v>
      </c>
      <c r="J137" s="99">
        <v>5</v>
      </c>
      <c r="K137" s="99">
        <v>9</v>
      </c>
      <c r="L137" s="99">
        <v>22</v>
      </c>
      <c r="M137" s="99">
        <v>1</v>
      </c>
      <c r="N137" s="99">
        <v>3</v>
      </c>
      <c r="O137" s="99">
        <v>7</v>
      </c>
      <c r="P137" s="99">
        <v>10</v>
      </c>
      <c r="Q137" s="99">
        <v>17</v>
      </c>
      <c r="R137" s="119">
        <v>1</v>
      </c>
      <c r="S137" s="99">
        <v>10</v>
      </c>
      <c r="T137" s="99">
        <v>2</v>
      </c>
      <c r="U137" s="119">
        <v>24</v>
      </c>
      <c r="V137" s="99">
        <v>24</v>
      </c>
      <c r="W137" s="99">
        <v>41</v>
      </c>
      <c r="X137" s="119">
        <v>25</v>
      </c>
      <c r="Y137" s="119">
        <v>25</v>
      </c>
      <c r="Z137" s="119">
        <v>25</v>
      </c>
      <c r="AA137" s="99">
        <v>2</v>
      </c>
      <c r="AB137" s="99">
        <v>117969.5</v>
      </c>
    </row>
    <row r="138" spans="1:28" ht="15" thickBot="1" x14ac:dyDescent="0.35">
      <c r="A138" s="98" t="s">
        <v>237</v>
      </c>
      <c r="B138" s="99">
        <v>36</v>
      </c>
      <c r="C138" s="99">
        <v>19</v>
      </c>
      <c r="D138" s="99">
        <v>9</v>
      </c>
      <c r="E138" s="99">
        <v>7</v>
      </c>
      <c r="F138" s="119">
        <v>33</v>
      </c>
      <c r="G138" s="119">
        <v>14</v>
      </c>
      <c r="H138" s="99">
        <v>3</v>
      </c>
      <c r="I138" s="119">
        <v>1</v>
      </c>
      <c r="J138" s="99">
        <v>5</v>
      </c>
      <c r="K138" s="99">
        <v>9</v>
      </c>
      <c r="L138" s="99">
        <v>22</v>
      </c>
      <c r="M138" s="99">
        <v>1</v>
      </c>
      <c r="N138" s="99">
        <v>3</v>
      </c>
      <c r="O138" s="99">
        <v>7</v>
      </c>
      <c r="P138" s="99">
        <v>10</v>
      </c>
      <c r="Q138" s="99">
        <v>17</v>
      </c>
      <c r="R138" s="119">
        <v>1</v>
      </c>
      <c r="S138" s="99">
        <v>10</v>
      </c>
      <c r="T138" s="99">
        <v>1</v>
      </c>
      <c r="U138" s="119">
        <v>24</v>
      </c>
      <c r="V138" s="99">
        <v>24</v>
      </c>
      <c r="W138" s="99">
        <v>47</v>
      </c>
      <c r="X138" s="119">
        <v>25</v>
      </c>
      <c r="Y138" s="119">
        <v>25</v>
      </c>
      <c r="Z138" s="119">
        <v>25</v>
      </c>
      <c r="AA138" s="99">
        <v>2</v>
      </c>
      <c r="AB138" s="99">
        <v>153400</v>
      </c>
    </row>
    <row r="139" spans="1:28" ht="15" thickBot="1" x14ac:dyDescent="0.35">
      <c r="A139" s="98" t="s">
        <v>239</v>
      </c>
      <c r="B139" s="99">
        <v>27</v>
      </c>
      <c r="C139" s="99">
        <v>31</v>
      </c>
      <c r="D139" s="99">
        <v>38</v>
      </c>
      <c r="E139" s="99">
        <v>40</v>
      </c>
      <c r="F139" s="119">
        <v>33</v>
      </c>
      <c r="G139" s="119">
        <v>14</v>
      </c>
      <c r="H139" s="99">
        <v>23</v>
      </c>
      <c r="I139" s="119">
        <v>45</v>
      </c>
      <c r="J139" s="99">
        <v>25</v>
      </c>
      <c r="K139" s="99">
        <v>27</v>
      </c>
      <c r="L139" s="99">
        <v>45</v>
      </c>
      <c r="M139" s="99">
        <v>22</v>
      </c>
      <c r="N139" s="99">
        <v>3</v>
      </c>
      <c r="O139" s="99">
        <v>7</v>
      </c>
      <c r="P139" s="99">
        <v>37</v>
      </c>
      <c r="Q139" s="99">
        <v>17</v>
      </c>
      <c r="R139" s="119">
        <v>1</v>
      </c>
      <c r="S139" s="99">
        <v>10</v>
      </c>
      <c r="T139" s="99">
        <v>34</v>
      </c>
      <c r="U139" s="119">
        <v>24</v>
      </c>
      <c r="V139" s="99">
        <v>24</v>
      </c>
      <c r="W139" s="99">
        <v>48</v>
      </c>
      <c r="X139" s="119">
        <v>1</v>
      </c>
      <c r="Y139" s="119">
        <v>1</v>
      </c>
      <c r="Z139" s="119">
        <v>1</v>
      </c>
      <c r="AA139" s="99">
        <v>1</v>
      </c>
      <c r="AB139" s="99">
        <v>169993.5</v>
      </c>
    </row>
    <row r="140" spans="1:28" ht="15" thickBot="1" x14ac:dyDescent="0.35">
      <c r="A140" s="98" t="s">
        <v>240</v>
      </c>
      <c r="B140" s="99">
        <v>27</v>
      </c>
      <c r="C140" s="99">
        <v>31</v>
      </c>
      <c r="D140" s="99">
        <v>9</v>
      </c>
      <c r="E140" s="99">
        <v>30</v>
      </c>
      <c r="F140" s="119">
        <v>33</v>
      </c>
      <c r="G140" s="119">
        <v>14</v>
      </c>
      <c r="H140" s="99">
        <v>16</v>
      </c>
      <c r="I140" s="119">
        <v>23</v>
      </c>
      <c r="J140" s="99">
        <v>25</v>
      </c>
      <c r="K140" s="99">
        <v>27</v>
      </c>
      <c r="L140" s="99">
        <v>22</v>
      </c>
      <c r="M140" s="99">
        <v>22</v>
      </c>
      <c r="N140" s="99">
        <v>3</v>
      </c>
      <c r="O140" s="99">
        <v>7</v>
      </c>
      <c r="P140" s="99">
        <v>37</v>
      </c>
      <c r="Q140" s="99">
        <v>17</v>
      </c>
      <c r="R140" s="119">
        <v>1</v>
      </c>
      <c r="S140" s="99">
        <v>10</v>
      </c>
      <c r="T140" s="99">
        <v>35</v>
      </c>
      <c r="U140" s="119">
        <v>24</v>
      </c>
      <c r="V140" s="99">
        <v>24</v>
      </c>
      <c r="W140" s="99">
        <v>11</v>
      </c>
      <c r="X140" s="119">
        <v>25</v>
      </c>
      <c r="Y140" s="119">
        <v>25</v>
      </c>
      <c r="Z140" s="119">
        <v>25</v>
      </c>
      <c r="AA140" s="99">
        <v>2</v>
      </c>
      <c r="AB140" s="99">
        <v>146790</v>
      </c>
    </row>
    <row r="141" spans="1:28" ht="15" thickBot="1" x14ac:dyDescent="0.35">
      <c r="A141" s="98" t="s">
        <v>241</v>
      </c>
      <c r="B141" s="99">
        <v>19</v>
      </c>
      <c r="C141" s="99">
        <v>19</v>
      </c>
      <c r="D141" s="99">
        <v>9</v>
      </c>
      <c r="E141" s="99">
        <v>7</v>
      </c>
      <c r="F141" s="119">
        <v>19</v>
      </c>
      <c r="G141" s="119">
        <v>14</v>
      </c>
      <c r="H141" s="99">
        <v>3</v>
      </c>
      <c r="I141" s="119">
        <v>23</v>
      </c>
      <c r="J141" s="99">
        <v>31</v>
      </c>
      <c r="K141" s="99">
        <v>9</v>
      </c>
      <c r="L141" s="99">
        <v>8</v>
      </c>
      <c r="M141" s="99">
        <v>22</v>
      </c>
      <c r="N141" s="99">
        <v>3</v>
      </c>
      <c r="O141" s="99">
        <v>7</v>
      </c>
      <c r="P141" s="99">
        <v>10</v>
      </c>
      <c r="Q141" s="99">
        <v>17</v>
      </c>
      <c r="R141" s="119">
        <v>1</v>
      </c>
      <c r="S141" s="99">
        <v>10</v>
      </c>
      <c r="T141" s="99">
        <v>17</v>
      </c>
      <c r="U141" s="119">
        <v>24</v>
      </c>
      <c r="V141" s="99">
        <v>24</v>
      </c>
      <c r="W141" s="99">
        <v>39</v>
      </c>
      <c r="X141" s="119">
        <v>25</v>
      </c>
      <c r="Y141" s="119">
        <v>25</v>
      </c>
      <c r="Z141" s="119">
        <v>25</v>
      </c>
      <c r="AA141" s="99">
        <v>2</v>
      </c>
      <c r="AB141" s="99">
        <v>189440</v>
      </c>
    </row>
    <row r="142" spans="1:28" ht="15" thickBot="1" x14ac:dyDescent="0.35">
      <c r="A142" s="98" t="s">
        <v>242</v>
      </c>
      <c r="B142" s="99">
        <v>5</v>
      </c>
      <c r="C142" s="99">
        <v>19</v>
      </c>
      <c r="D142" s="99">
        <v>9</v>
      </c>
      <c r="E142" s="99">
        <v>15</v>
      </c>
      <c r="F142" s="119">
        <v>19</v>
      </c>
      <c r="G142" s="119">
        <v>1</v>
      </c>
      <c r="H142" s="99">
        <v>3</v>
      </c>
      <c r="I142" s="119">
        <v>23</v>
      </c>
      <c r="J142" s="99">
        <v>31</v>
      </c>
      <c r="K142" s="99">
        <v>27</v>
      </c>
      <c r="L142" s="99">
        <v>8</v>
      </c>
      <c r="M142" s="99">
        <v>22</v>
      </c>
      <c r="N142" s="99">
        <v>3</v>
      </c>
      <c r="O142" s="99">
        <v>7</v>
      </c>
      <c r="P142" s="99">
        <v>10</v>
      </c>
      <c r="Q142" s="99">
        <v>1</v>
      </c>
      <c r="R142" s="119">
        <v>34</v>
      </c>
      <c r="S142" s="99">
        <v>10</v>
      </c>
      <c r="T142" s="99">
        <v>17</v>
      </c>
      <c r="U142" s="119">
        <v>1</v>
      </c>
      <c r="V142" s="99">
        <v>2</v>
      </c>
      <c r="W142" s="99">
        <v>27</v>
      </c>
      <c r="X142" s="119">
        <v>1</v>
      </c>
      <c r="Y142" s="119">
        <v>1</v>
      </c>
      <c r="Z142" s="119">
        <v>1</v>
      </c>
      <c r="AA142" s="99">
        <v>2</v>
      </c>
      <c r="AB142" s="99">
        <v>218925</v>
      </c>
    </row>
    <row r="143" spans="1:28" ht="15" thickBot="1" x14ac:dyDescent="0.35">
      <c r="A143" s="98" t="s">
        <v>243</v>
      </c>
      <c r="B143" s="99">
        <v>1</v>
      </c>
      <c r="C143" s="99">
        <v>19</v>
      </c>
      <c r="D143" s="99">
        <v>9</v>
      </c>
      <c r="E143" s="99">
        <v>7</v>
      </c>
      <c r="F143" s="119">
        <v>19</v>
      </c>
      <c r="G143" s="119">
        <v>14</v>
      </c>
      <c r="H143" s="99">
        <v>3</v>
      </c>
      <c r="I143" s="119">
        <v>23</v>
      </c>
      <c r="J143" s="99">
        <v>9</v>
      </c>
      <c r="K143" s="99">
        <v>9</v>
      </c>
      <c r="L143" s="99">
        <v>22</v>
      </c>
      <c r="M143" s="99">
        <v>22</v>
      </c>
      <c r="N143" s="99">
        <v>3</v>
      </c>
      <c r="O143" s="99">
        <v>7</v>
      </c>
      <c r="P143" s="99">
        <v>10</v>
      </c>
      <c r="Q143" s="99">
        <v>1</v>
      </c>
      <c r="R143" s="119">
        <v>34</v>
      </c>
      <c r="S143" s="99">
        <v>10</v>
      </c>
      <c r="T143" s="99">
        <v>17</v>
      </c>
      <c r="U143" s="119">
        <v>24</v>
      </c>
      <c r="V143" s="99">
        <v>24</v>
      </c>
      <c r="W143" s="99">
        <v>22</v>
      </c>
      <c r="X143" s="119">
        <v>25</v>
      </c>
      <c r="Y143" s="119">
        <v>25</v>
      </c>
      <c r="Z143" s="119">
        <v>25</v>
      </c>
      <c r="AA143" s="99">
        <v>2</v>
      </c>
      <c r="AB143" s="99">
        <v>208350</v>
      </c>
    </row>
    <row r="144" spans="1:28" ht="15" thickBot="1" x14ac:dyDescent="0.35">
      <c r="A144" s="98" t="s">
        <v>244</v>
      </c>
      <c r="B144" s="99">
        <v>19</v>
      </c>
      <c r="C144" s="99">
        <v>19</v>
      </c>
      <c r="D144" s="99">
        <v>9</v>
      </c>
      <c r="E144" s="99">
        <v>47</v>
      </c>
      <c r="F144" s="119">
        <v>39</v>
      </c>
      <c r="G144" s="119">
        <v>14</v>
      </c>
      <c r="H144" s="99">
        <v>30</v>
      </c>
      <c r="I144" s="119">
        <v>45</v>
      </c>
      <c r="J144" s="99">
        <v>31</v>
      </c>
      <c r="K144" s="99">
        <v>8</v>
      </c>
      <c r="L144" s="99">
        <v>45</v>
      </c>
      <c r="M144" s="99">
        <v>22</v>
      </c>
      <c r="N144" s="99">
        <v>3</v>
      </c>
      <c r="O144" s="99">
        <v>7</v>
      </c>
      <c r="P144" s="99">
        <v>10</v>
      </c>
      <c r="Q144" s="99">
        <v>1</v>
      </c>
      <c r="R144" s="119">
        <v>1</v>
      </c>
      <c r="S144" s="99">
        <v>10</v>
      </c>
      <c r="T144" s="99">
        <v>47</v>
      </c>
      <c r="U144" s="119">
        <v>1</v>
      </c>
      <c r="V144" s="99">
        <v>2</v>
      </c>
      <c r="W144" s="99">
        <v>3</v>
      </c>
      <c r="X144" s="119">
        <v>1</v>
      </c>
      <c r="Y144" s="119">
        <v>1</v>
      </c>
      <c r="Z144" s="119">
        <v>1</v>
      </c>
      <c r="AA144" s="99">
        <v>2</v>
      </c>
      <c r="AB144" s="99">
        <v>221945</v>
      </c>
    </row>
    <row r="145" spans="1:28" ht="15" thickBot="1" x14ac:dyDescent="0.35">
      <c r="A145" s="98" t="s">
        <v>245</v>
      </c>
      <c r="B145" s="99">
        <v>1</v>
      </c>
      <c r="C145" s="99">
        <v>9</v>
      </c>
      <c r="D145" s="99">
        <v>9</v>
      </c>
      <c r="E145" s="99">
        <v>7</v>
      </c>
      <c r="F145" s="119">
        <v>19</v>
      </c>
      <c r="G145" s="119">
        <v>14</v>
      </c>
      <c r="H145" s="99">
        <v>3</v>
      </c>
      <c r="I145" s="119">
        <v>23</v>
      </c>
      <c r="J145" s="99">
        <v>9</v>
      </c>
      <c r="K145" s="99">
        <v>9</v>
      </c>
      <c r="L145" s="99">
        <v>22</v>
      </c>
      <c r="M145" s="99">
        <v>22</v>
      </c>
      <c r="N145" s="99">
        <v>3</v>
      </c>
      <c r="O145" s="99">
        <v>7</v>
      </c>
      <c r="P145" s="99">
        <v>10</v>
      </c>
      <c r="Q145" s="99">
        <v>1</v>
      </c>
      <c r="R145" s="119">
        <v>34</v>
      </c>
      <c r="S145" s="99">
        <v>10</v>
      </c>
      <c r="T145" s="99">
        <v>17</v>
      </c>
      <c r="U145" s="119">
        <v>24</v>
      </c>
      <c r="V145" s="99">
        <v>24</v>
      </c>
      <c r="W145" s="99">
        <v>22</v>
      </c>
      <c r="X145" s="119">
        <v>25</v>
      </c>
      <c r="Y145" s="119">
        <v>25</v>
      </c>
      <c r="Z145" s="119">
        <v>25</v>
      </c>
      <c r="AA145" s="99">
        <v>2</v>
      </c>
      <c r="AB145" s="99">
        <v>249489.5</v>
      </c>
    </row>
    <row r="146" spans="1:28" ht="15" thickBot="1" x14ac:dyDescent="0.35">
      <c r="A146" s="98" t="s">
        <v>247</v>
      </c>
      <c r="B146" s="99">
        <v>5</v>
      </c>
      <c r="C146" s="99">
        <v>9</v>
      </c>
      <c r="D146" s="99">
        <v>5</v>
      </c>
      <c r="E146" s="99">
        <v>15</v>
      </c>
      <c r="F146" s="119">
        <v>19</v>
      </c>
      <c r="G146" s="119">
        <v>1</v>
      </c>
      <c r="H146" s="99">
        <v>3</v>
      </c>
      <c r="I146" s="119">
        <v>23</v>
      </c>
      <c r="J146" s="99">
        <v>31</v>
      </c>
      <c r="K146" s="99">
        <v>27</v>
      </c>
      <c r="L146" s="99">
        <v>8</v>
      </c>
      <c r="M146" s="99">
        <v>22</v>
      </c>
      <c r="N146" s="99">
        <v>3</v>
      </c>
      <c r="O146" s="99">
        <v>7</v>
      </c>
      <c r="P146" s="99">
        <v>10</v>
      </c>
      <c r="Q146" s="99">
        <v>1</v>
      </c>
      <c r="R146" s="119">
        <v>34</v>
      </c>
      <c r="S146" s="99">
        <v>10</v>
      </c>
      <c r="T146" s="99">
        <v>17</v>
      </c>
      <c r="U146" s="119">
        <v>1</v>
      </c>
      <c r="V146" s="99">
        <v>2</v>
      </c>
      <c r="W146" s="99">
        <v>27</v>
      </c>
      <c r="X146" s="119">
        <v>1</v>
      </c>
      <c r="Y146" s="119">
        <v>1</v>
      </c>
      <c r="Z146" s="119">
        <v>1</v>
      </c>
      <c r="AA146" s="99">
        <v>2</v>
      </c>
      <c r="AB146" s="99">
        <v>246145</v>
      </c>
    </row>
    <row r="147" spans="1:28" ht="15" thickBot="1" x14ac:dyDescent="0.35">
      <c r="A147" s="98" t="s">
        <v>248</v>
      </c>
      <c r="B147" s="99">
        <v>19</v>
      </c>
      <c r="C147" s="99">
        <v>9</v>
      </c>
      <c r="D147" s="99">
        <v>9</v>
      </c>
      <c r="E147" s="99">
        <v>30</v>
      </c>
      <c r="F147" s="119">
        <v>10</v>
      </c>
      <c r="G147" s="119">
        <v>14</v>
      </c>
      <c r="H147" s="99">
        <v>30</v>
      </c>
      <c r="I147" s="119">
        <v>23</v>
      </c>
      <c r="J147" s="99">
        <v>31</v>
      </c>
      <c r="K147" s="99">
        <v>9</v>
      </c>
      <c r="L147" s="99">
        <v>1</v>
      </c>
      <c r="M147" s="99">
        <v>22</v>
      </c>
      <c r="N147" s="99">
        <v>3</v>
      </c>
      <c r="O147" s="99">
        <v>7</v>
      </c>
      <c r="P147" s="99">
        <v>10</v>
      </c>
      <c r="Q147" s="99">
        <v>1</v>
      </c>
      <c r="R147" s="119">
        <v>1</v>
      </c>
      <c r="S147" s="99">
        <v>10</v>
      </c>
      <c r="T147" s="99">
        <v>31</v>
      </c>
      <c r="U147" s="119">
        <v>1</v>
      </c>
      <c r="V147" s="99">
        <v>2</v>
      </c>
      <c r="W147" s="99">
        <v>15</v>
      </c>
      <c r="X147" s="119">
        <v>1</v>
      </c>
      <c r="Y147" s="119">
        <v>1</v>
      </c>
      <c r="Z147" s="119">
        <v>1</v>
      </c>
      <c r="AA147" s="99">
        <v>2</v>
      </c>
      <c r="AB147" s="99">
        <v>258307</v>
      </c>
    </row>
    <row r="148" spans="1:28" ht="15" thickBot="1" x14ac:dyDescent="0.35">
      <c r="A148" s="98" t="s">
        <v>249</v>
      </c>
      <c r="B148" s="99">
        <v>5</v>
      </c>
      <c r="C148" s="99">
        <v>19</v>
      </c>
      <c r="D148" s="99">
        <v>9</v>
      </c>
      <c r="E148" s="99">
        <v>15</v>
      </c>
      <c r="F148" s="119">
        <v>19</v>
      </c>
      <c r="G148" s="119">
        <v>1</v>
      </c>
      <c r="H148" s="99">
        <v>3</v>
      </c>
      <c r="I148" s="119">
        <v>23</v>
      </c>
      <c r="J148" s="99">
        <v>31</v>
      </c>
      <c r="K148" s="99">
        <v>27</v>
      </c>
      <c r="L148" s="99">
        <v>8</v>
      </c>
      <c r="M148" s="99">
        <v>22</v>
      </c>
      <c r="N148" s="99">
        <v>3</v>
      </c>
      <c r="O148" s="99">
        <v>7</v>
      </c>
      <c r="P148" s="99">
        <v>10</v>
      </c>
      <c r="Q148" s="99">
        <v>1</v>
      </c>
      <c r="R148" s="119">
        <v>34</v>
      </c>
      <c r="S148" s="99">
        <v>10</v>
      </c>
      <c r="T148" s="99">
        <v>17</v>
      </c>
      <c r="U148" s="119">
        <v>1</v>
      </c>
      <c r="V148" s="99">
        <v>2</v>
      </c>
      <c r="W148" s="99">
        <v>27</v>
      </c>
      <c r="X148" s="119">
        <v>1</v>
      </c>
      <c r="Y148" s="119">
        <v>1</v>
      </c>
      <c r="Z148" s="119">
        <v>1</v>
      </c>
      <c r="AA148" s="99">
        <v>2</v>
      </c>
      <c r="AB148" s="99">
        <v>234990</v>
      </c>
    </row>
    <row r="149" spans="1:28" ht="15" thickBot="1" x14ac:dyDescent="0.35">
      <c r="A149" s="98" t="s">
        <v>250</v>
      </c>
      <c r="B149" s="99">
        <v>19</v>
      </c>
      <c r="C149" s="99">
        <v>9</v>
      </c>
      <c r="D149" s="99">
        <v>9</v>
      </c>
      <c r="E149" s="99">
        <v>44</v>
      </c>
      <c r="F149" s="119">
        <v>10</v>
      </c>
      <c r="G149" s="119">
        <v>14</v>
      </c>
      <c r="H149" s="99">
        <v>30</v>
      </c>
      <c r="I149" s="119">
        <v>23</v>
      </c>
      <c r="J149" s="99">
        <v>31</v>
      </c>
      <c r="K149" s="99">
        <v>9</v>
      </c>
      <c r="L149" s="99">
        <v>1</v>
      </c>
      <c r="M149" s="99">
        <v>22</v>
      </c>
      <c r="N149" s="99">
        <v>3</v>
      </c>
      <c r="O149" s="99">
        <v>7</v>
      </c>
      <c r="P149" s="99">
        <v>10</v>
      </c>
      <c r="Q149" s="99">
        <v>1</v>
      </c>
      <c r="R149" s="119">
        <v>1</v>
      </c>
      <c r="S149" s="99">
        <v>10</v>
      </c>
      <c r="T149" s="99">
        <v>45</v>
      </c>
      <c r="U149" s="119">
        <v>1</v>
      </c>
      <c r="V149" s="99">
        <v>2</v>
      </c>
      <c r="W149" s="99">
        <v>5</v>
      </c>
      <c r="X149" s="119">
        <v>1</v>
      </c>
      <c r="Y149" s="119">
        <v>1</v>
      </c>
      <c r="Z149" s="119">
        <v>1</v>
      </c>
      <c r="AA149" s="99">
        <v>2</v>
      </c>
      <c r="AB149" s="99">
        <v>264670</v>
      </c>
    </row>
    <row r="150" spans="1:28" ht="15" thickBot="1" x14ac:dyDescent="0.35">
      <c r="A150" s="98" t="s">
        <v>251</v>
      </c>
      <c r="B150" s="99">
        <v>1</v>
      </c>
      <c r="C150" s="99">
        <v>19</v>
      </c>
      <c r="D150" s="99">
        <v>9</v>
      </c>
      <c r="E150" s="99">
        <v>15</v>
      </c>
      <c r="F150" s="119">
        <v>19</v>
      </c>
      <c r="G150" s="119">
        <v>1</v>
      </c>
      <c r="H150" s="99">
        <v>3</v>
      </c>
      <c r="I150" s="119">
        <v>23</v>
      </c>
      <c r="J150" s="99">
        <v>31</v>
      </c>
      <c r="K150" s="99">
        <v>27</v>
      </c>
      <c r="L150" s="99">
        <v>8</v>
      </c>
      <c r="M150" s="99">
        <v>22</v>
      </c>
      <c r="N150" s="99">
        <v>3</v>
      </c>
      <c r="O150" s="99">
        <v>7</v>
      </c>
      <c r="P150" s="99">
        <v>10</v>
      </c>
      <c r="Q150" s="99">
        <v>1</v>
      </c>
      <c r="R150" s="119">
        <v>34</v>
      </c>
      <c r="S150" s="99">
        <v>1</v>
      </c>
      <c r="T150" s="99">
        <v>17</v>
      </c>
      <c r="U150" s="119">
        <v>1</v>
      </c>
      <c r="V150" s="99">
        <v>2</v>
      </c>
      <c r="W150" s="99">
        <v>27</v>
      </c>
      <c r="X150" s="119">
        <v>1</v>
      </c>
      <c r="Y150" s="119">
        <v>1</v>
      </c>
      <c r="Z150" s="119">
        <v>1</v>
      </c>
      <c r="AA150" s="99">
        <v>2</v>
      </c>
      <c r="AB150" s="99">
        <v>246087</v>
      </c>
    </row>
    <row r="151" spans="1:28" ht="15" thickBot="1" x14ac:dyDescent="0.35">
      <c r="A151" s="98" t="s">
        <v>253</v>
      </c>
      <c r="B151" s="99">
        <v>5</v>
      </c>
      <c r="C151" s="99">
        <v>9</v>
      </c>
      <c r="D151" s="99">
        <v>9</v>
      </c>
      <c r="E151" s="99">
        <v>41</v>
      </c>
      <c r="F151" s="119">
        <v>1</v>
      </c>
      <c r="G151" s="119">
        <v>1</v>
      </c>
      <c r="H151" s="99">
        <v>30</v>
      </c>
      <c r="I151" s="119">
        <v>23</v>
      </c>
      <c r="J151" s="99">
        <v>31</v>
      </c>
      <c r="K151" s="99">
        <v>1</v>
      </c>
      <c r="L151" s="99">
        <v>8</v>
      </c>
      <c r="M151" s="99">
        <v>22</v>
      </c>
      <c r="N151" s="99">
        <v>3</v>
      </c>
      <c r="O151" s="99">
        <v>7</v>
      </c>
      <c r="P151" s="99">
        <v>1</v>
      </c>
      <c r="Q151" s="99">
        <v>42</v>
      </c>
      <c r="R151" s="119">
        <v>34</v>
      </c>
      <c r="S151" s="99">
        <v>10</v>
      </c>
      <c r="T151" s="99">
        <v>35</v>
      </c>
      <c r="U151" s="119">
        <v>1</v>
      </c>
      <c r="V151" s="99">
        <v>2</v>
      </c>
      <c r="W151" s="99">
        <v>7</v>
      </c>
      <c r="X151" s="119">
        <v>1</v>
      </c>
      <c r="Y151" s="119">
        <v>1</v>
      </c>
      <c r="Z151" s="119">
        <v>1</v>
      </c>
      <c r="AA151" s="99">
        <v>2</v>
      </c>
      <c r="AB151" s="99">
        <v>295100</v>
      </c>
    </row>
    <row r="152" spans="1:28" ht="15" thickBot="1" x14ac:dyDescent="0.35">
      <c r="A152" s="98" t="s">
        <v>254</v>
      </c>
      <c r="B152" s="99">
        <v>5</v>
      </c>
      <c r="C152" s="99">
        <v>9</v>
      </c>
      <c r="D152" s="99">
        <v>9</v>
      </c>
      <c r="E152" s="99">
        <v>7</v>
      </c>
      <c r="F152" s="119">
        <v>1</v>
      </c>
      <c r="G152" s="119">
        <v>1</v>
      </c>
      <c r="H152" s="99">
        <v>30</v>
      </c>
      <c r="I152" s="119">
        <v>1</v>
      </c>
      <c r="J152" s="99">
        <v>31</v>
      </c>
      <c r="K152" s="99">
        <v>1</v>
      </c>
      <c r="L152" s="99">
        <v>8</v>
      </c>
      <c r="M152" s="99">
        <v>16</v>
      </c>
      <c r="N152" s="99">
        <v>3</v>
      </c>
      <c r="O152" s="99">
        <v>1</v>
      </c>
      <c r="P152" s="99">
        <v>1</v>
      </c>
      <c r="Q152" s="99">
        <v>42</v>
      </c>
      <c r="R152" s="119">
        <v>34</v>
      </c>
      <c r="S152" s="99">
        <v>10</v>
      </c>
      <c r="T152" s="99">
        <v>17</v>
      </c>
      <c r="U152" s="119">
        <v>1</v>
      </c>
      <c r="V152" s="99">
        <v>2</v>
      </c>
      <c r="W152" s="99">
        <v>22</v>
      </c>
      <c r="X152" s="119">
        <v>1</v>
      </c>
      <c r="Y152" s="119">
        <v>1</v>
      </c>
      <c r="Z152" s="119">
        <v>1</v>
      </c>
      <c r="AA152" s="99">
        <v>2</v>
      </c>
      <c r="AB152" s="99">
        <v>319204</v>
      </c>
    </row>
    <row r="153" spans="1:28" ht="15" thickBot="1" x14ac:dyDescent="0.35">
      <c r="A153" s="98" t="s">
        <v>255</v>
      </c>
      <c r="B153" s="99">
        <v>5</v>
      </c>
      <c r="C153" s="99">
        <v>1</v>
      </c>
      <c r="D153" s="99">
        <v>9</v>
      </c>
      <c r="E153" s="99">
        <v>41</v>
      </c>
      <c r="F153" s="119">
        <v>1</v>
      </c>
      <c r="G153" s="119">
        <v>1</v>
      </c>
      <c r="H153" s="99">
        <v>30</v>
      </c>
      <c r="I153" s="119">
        <v>23</v>
      </c>
      <c r="J153" s="99">
        <v>31</v>
      </c>
      <c r="K153" s="99">
        <v>1</v>
      </c>
      <c r="L153" s="99">
        <v>8</v>
      </c>
      <c r="M153" s="99">
        <v>22</v>
      </c>
      <c r="N153" s="99">
        <v>3</v>
      </c>
      <c r="O153" s="99">
        <v>7</v>
      </c>
      <c r="P153" s="99">
        <v>1</v>
      </c>
      <c r="Q153" s="99">
        <v>42</v>
      </c>
      <c r="R153" s="119">
        <v>34</v>
      </c>
      <c r="S153" s="99">
        <v>1</v>
      </c>
      <c r="T153" s="99">
        <v>35</v>
      </c>
      <c r="U153" s="119">
        <v>1</v>
      </c>
      <c r="V153" s="99">
        <v>2</v>
      </c>
      <c r="W153" s="99">
        <v>7</v>
      </c>
      <c r="X153" s="119">
        <v>1</v>
      </c>
      <c r="Y153" s="119">
        <v>1</v>
      </c>
      <c r="Z153" s="119">
        <v>1</v>
      </c>
      <c r="AA153" s="99">
        <v>2</v>
      </c>
      <c r="AB153" s="99">
        <v>302500</v>
      </c>
    </row>
    <row r="154" spans="1:28" ht="15" thickBot="1" x14ac:dyDescent="0.35">
      <c r="A154" s="98" t="s">
        <v>256</v>
      </c>
      <c r="B154" s="99">
        <v>5</v>
      </c>
      <c r="C154" s="99">
        <v>9</v>
      </c>
      <c r="D154" s="99">
        <v>9</v>
      </c>
      <c r="E154" s="99">
        <v>41</v>
      </c>
      <c r="F154" s="119">
        <v>1</v>
      </c>
      <c r="G154" s="119">
        <v>1</v>
      </c>
      <c r="H154" s="99">
        <v>30</v>
      </c>
      <c r="I154" s="119">
        <v>23</v>
      </c>
      <c r="J154" s="99">
        <v>31</v>
      </c>
      <c r="K154" s="99">
        <v>1</v>
      </c>
      <c r="L154" s="99">
        <v>8</v>
      </c>
      <c r="M154" s="99">
        <v>22</v>
      </c>
      <c r="N154" s="99">
        <v>3</v>
      </c>
      <c r="O154" s="99">
        <v>7</v>
      </c>
      <c r="P154" s="99">
        <v>1</v>
      </c>
      <c r="Q154" s="99">
        <v>42</v>
      </c>
      <c r="R154" s="119">
        <v>34</v>
      </c>
      <c r="S154" s="99">
        <v>1</v>
      </c>
      <c r="T154" s="99">
        <v>35</v>
      </c>
      <c r="U154" s="119">
        <v>1</v>
      </c>
      <c r="V154" s="99">
        <v>2</v>
      </c>
      <c r="W154" s="99">
        <v>7</v>
      </c>
      <c r="X154" s="119">
        <v>1</v>
      </c>
      <c r="Y154" s="119">
        <v>1</v>
      </c>
      <c r="Z154" s="119">
        <v>1</v>
      </c>
      <c r="AA154" s="99">
        <v>2</v>
      </c>
      <c r="AB154" s="99">
        <v>248990</v>
      </c>
    </row>
    <row r="155" spans="1:28" ht="15" thickBot="1" x14ac:dyDescent="0.35">
      <c r="A155" s="98" t="s">
        <v>258</v>
      </c>
      <c r="B155" s="99">
        <v>5</v>
      </c>
      <c r="C155" s="99">
        <v>1</v>
      </c>
      <c r="D155" s="99">
        <v>5</v>
      </c>
      <c r="E155" s="99">
        <v>5</v>
      </c>
      <c r="F155" s="119">
        <v>10</v>
      </c>
      <c r="G155" s="119">
        <v>14</v>
      </c>
      <c r="H155" s="99">
        <v>30</v>
      </c>
      <c r="I155" s="119">
        <v>1</v>
      </c>
      <c r="J155" s="99">
        <v>31</v>
      </c>
      <c r="K155" s="99">
        <v>9</v>
      </c>
      <c r="L155" s="99">
        <v>1</v>
      </c>
      <c r="M155" s="99">
        <v>16</v>
      </c>
      <c r="N155" s="99">
        <v>3</v>
      </c>
      <c r="O155" s="99">
        <v>1</v>
      </c>
      <c r="P155" s="99">
        <v>10</v>
      </c>
      <c r="Q155" s="99">
        <v>1</v>
      </c>
      <c r="R155" s="119">
        <v>34</v>
      </c>
      <c r="S155" s="99">
        <v>10</v>
      </c>
      <c r="T155" s="99">
        <v>29</v>
      </c>
      <c r="U155" s="119">
        <v>1</v>
      </c>
      <c r="V155" s="99">
        <v>1</v>
      </c>
      <c r="W155" s="99">
        <v>37</v>
      </c>
      <c r="X155" s="119">
        <v>1</v>
      </c>
      <c r="Y155" s="119">
        <v>1</v>
      </c>
      <c r="Z155" s="119">
        <v>1</v>
      </c>
      <c r="AA155" s="99">
        <v>2</v>
      </c>
      <c r="AB155" s="99">
        <v>329040</v>
      </c>
    </row>
    <row r="156" spans="1:28" ht="15" thickBot="1" x14ac:dyDescent="0.35">
      <c r="A156" s="98" t="s">
        <v>259</v>
      </c>
      <c r="B156" s="99">
        <v>19</v>
      </c>
      <c r="C156" s="99">
        <v>9</v>
      </c>
      <c r="D156" s="99">
        <v>2</v>
      </c>
      <c r="E156" s="99">
        <v>44</v>
      </c>
      <c r="F156" s="119">
        <v>10</v>
      </c>
      <c r="G156" s="119">
        <v>14</v>
      </c>
      <c r="H156" s="99">
        <v>30</v>
      </c>
      <c r="I156" s="119">
        <v>23</v>
      </c>
      <c r="J156" s="99">
        <v>31</v>
      </c>
      <c r="K156" s="99">
        <v>9</v>
      </c>
      <c r="L156" s="99">
        <v>1</v>
      </c>
      <c r="M156" s="99">
        <v>22</v>
      </c>
      <c r="N156" s="99">
        <v>3</v>
      </c>
      <c r="O156" s="99">
        <v>7</v>
      </c>
      <c r="P156" s="99">
        <v>10</v>
      </c>
      <c r="Q156" s="99">
        <v>1</v>
      </c>
      <c r="R156" s="119">
        <v>1</v>
      </c>
      <c r="S156" s="99">
        <v>10</v>
      </c>
      <c r="T156" s="99">
        <v>45</v>
      </c>
      <c r="U156" s="119">
        <v>1</v>
      </c>
      <c r="V156" s="99">
        <v>2</v>
      </c>
      <c r="W156" s="99">
        <v>5</v>
      </c>
      <c r="X156" s="119">
        <v>1</v>
      </c>
      <c r="Y156" s="119">
        <v>1</v>
      </c>
      <c r="Z156" s="119">
        <v>1</v>
      </c>
      <c r="AA156" s="99">
        <v>2</v>
      </c>
      <c r="AB156" s="99">
        <v>336820</v>
      </c>
    </row>
    <row r="157" spans="1:28" ht="15" thickBot="1" x14ac:dyDescent="0.35">
      <c r="A157" s="98" t="s">
        <v>260</v>
      </c>
      <c r="B157" s="99">
        <v>19</v>
      </c>
      <c r="C157" s="99">
        <v>9</v>
      </c>
      <c r="D157" s="99">
        <v>2</v>
      </c>
      <c r="E157" s="99">
        <v>30</v>
      </c>
      <c r="F157" s="119">
        <v>10</v>
      </c>
      <c r="G157" s="119">
        <v>14</v>
      </c>
      <c r="H157" s="99">
        <v>30</v>
      </c>
      <c r="I157" s="119">
        <v>23</v>
      </c>
      <c r="J157" s="99">
        <v>31</v>
      </c>
      <c r="K157" s="99">
        <v>9</v>
      </c>
      <c r="L157" s="99">
        <v>1</v>
      </c>
      <c r="M157" s="99">
        <v>22</v>
      </c>
      <c r="N157" s="99">
        <v>3</v>
      </c>
      <c r="O157" s="99">
        <v>7</v>
      </c>
      <c r="P157" s="99">
        <v>10</v>
      </c>
      <c r="Q157" s="99">
        <v>1</v>
      </c>
      <c r="R157" s="119">
        <v>1</v>
      </c>
      <c r="S157" s="99">
        <v>10</v>
      </c>
      <c r="T157" s="99">
        <v>31</v>
      </c>
      <c r="U157" s="119">
        <v>1</v>
      </c>
      <c r="V157" s="99">
        <v>2</v>
      </c>
      <c r="W157" s="99">
        <v>15</v>
      </c>
      <c r="X157" s="119">
        <v>1</v>
      </c>
      <c r="Y157" s="119">
        <v>1</v>
      </c>
      <c r="Z157" s="119">
        <v>1</v>
      </c>
      <c r="AA157" s="99">
        <v>2</v>
      </c>
      <c r="AB157" s="99">
        <v>356945</v>
      </c>
    </row>
    <row r="158" spans="1:28" ht="15" thickBot="1" x14ac:dyDescent="0.35">
      <c r="A158" s="98" t="s">
        <v>261</v>
      </c>
      <c r="B158" s="99">
        <v>5</v>
      </c>
      <c r="C158" s="99">
        <v>1</v>
      </c>
      <c r="D158" s="99">
        <v>9</v>
      </c>
      <c r="E158" s="99">
        <v>7</v>
      </c>
      <c r="F158" s="119">
        <v>1</v>
      </c>
      <c r="G158" s="119">
        <v>1</v>
      </c>
      <c r="H158" s="99">
        <v>30</v>
      </c>
      <c r="I158" s="119">
        <v>1</v>
      </c>
      <c r="J158" s="99">
        <v>31</v>
      </c>
      <c r="K158" s="99">
        <v>1</v>
      </c>
      <c r="L158" s="99">
        <v>8</v>
      </c>
      <c r="M158" s="99">
        <v>16</v>
      </c>
      <c r="N158" s="99">
        <v>3</v>
      </c>
      <c r="O158" s="99">
        <v>1</v>
      </c>
      <c r="P158" s="99">
        <v>1</v>
      </c>
      <c r="Q158" s="99">
        <v>42</v>
      </c>
      <c r="R158" s="119">
        <v>34</v>
      </c>
      <c r="S158" s="99">
        <v>1</v>
      </c>
      <c r="T158" s="99">
        <v>17</v>
      </c>
      <c r="U158" s="119">
        <v>1</v>
      </c>
      <c r="V158" s="99">
        <v>2</v>
      </c>
      <c r="W158" s="99">
        <v>25</v>
      </c>
      <c r="X158" s="119">
        <v>1</v>
      </c>
      <c r="Y158" s="119">
        <v>1</v>
      </c>
      <c r="Z158" s="119">
        <v>1</v>
      </c>
      <c r="AA158" s="99">
        <v>2</v>
      </c>
      <c r="AB158" s="99">
        <v>342195</v>
      </c>
    </row>
    <row r="159" spans="1:28" ht="15" thickBot="1" x14ac:dyDescent="0.35">
      <c r="A159" s="98" t="s">
        <v>264</v>
      </c>
      <c r="B159" s="99">
        <v>5</v>
      </c>
      <c r="C159" s="99">
        <v>1</v>
      </c>
      <c r="D159" s="99">
        <v>9</v>
      </c>
      <c r="E159" s="99">
        <v>1</v>
      </c>
      <c r="F159" s="119">
        <v>1</v>
      </c>
      <c r="G159" s="119">
        <v>1</v>
      </c>
      <c r="H159" s="99">
        <v>1</v>
      </c>
      <c r="I159" s="119">
        <v>1</v>
      </c>
      <c r="J159" s="99">
        <v>1</v>
      </c>
      <c r="K159" s="99">
        <v>6</v>
      </c>
      <c r="L159" s="99">
        <v>8</v>
      </c>
      <c r="M159" s="99">
        <v>16</v>
      </c>
      <c r="N159" s="99">
        <v>3</v>
      </c>
      <c r="O159" s="99">
        <v>1</v>
      </c>
      <c r="P159" s="99">
        <v>1</v>
      </c>
      <c r="Q159" s="99">
        <v>42</v>
      </c>
      <c r="R159" s="119">
        <v>34</v>
      </c>
      <c r="S159" s="99">
        <v>1</v>
      </c>
      <c r="T159" s="99">
        <v>5</v>
      </c>
      <c r="U159" s="119">
        <v>1</v>
      </c>
      <c r="V159" s="99">
        <v>2</v>
      </c>
      <c r="W159" s="99">
        <v>49</v>
      </c>
      <c r="X159" s="119">
        <v>1</v>
      </c>
      <c r="Y159" s="119">
        <v>1</v>
      </c>
      <c r="Z159" s="119">
        <v>1</v>
      </c>
      <c r="AA159" s="99">
        <v>2</v>
      </c>
      <c r="AB159" s="99">
        <v>424880</v>
      </c>
    </row>
    <row r="160" spans="1:28" ht="15" thickBot="1" x14ac:dyDescent="0.35">
      <c r="A160" s="98" t="s">
        <v>267</v>
      </c>
      <c r="B160" s="99">
        <v>19</v>
      </c>
      <c r="C160" s="99">
        <v>19</v>
      </c>
      <c r="D160" s="99">
        <v>9</v>
      </c>
      <c r="E160" s="99">
        <v>30</v>
      </c>
      <c r="F160" s="119">
        <v>17</v>
      </c>
      <c r="G160" s="119">
        <v>14</v>
      </c>
      <c r="H160" s="99">
        <v>45</v>
      </c>
      <c r="I160" s="119">
        <v>45</v>
      </c>
      <c r="J160" s="99">
        <v>31</v>
      </c>
      <c r="K160" s="99">
        <v>9</v>
      </c>
      <c r="L160" s="99">
        <v>45</v>
      </c>
      <c r="M160" s="99">
        <v>22</v>
      </c>
      <c r="N160" s="99">
        <v>1</v>
      </c>
      <c r="O160" s="99">
        <v>7</v>
      </c>
      <c r="P160" s="99">
        <v>10</v>
      </c>
      <c r="Q160" s="99">
        <v>1</v>
      </c>
      <c r="R160" s="119">
        <v>1</v>
      </c>
      <c r="S160" s="99">
        <v>10</v>
      </c>
      <c r="T160" s="99">
        <v>35</v>
      </c>
      <c r="U160" s="119">
        <v>1</v>
      </c>
      <c r="V160" s="99">
        <v>23</v>
      </c>
      <c r="W160" s="99">
        <v>40</v>
      </c>
      <c r="X160" s="119">
        <v>1</v>
      </c>
      <c r="Y160" s="119">
        <v>1</v>
      </c>
      <c r="Z160" s="119">
        <v>1</v>
      </c>
      <c r="AA160" s="99">
        <v>2</v>
      </c>
      <c r="AB160" s="99">
        <v>262000</v>
      </c>
    </row>
    <row r="161" spans="1:28" ht="15" thickBot="1" x14ac:dyDescent="0.35">
      <c r="A161" s="98" t="s">
        <v>268</v>
      </c>
      <c r="B161" s="99">
        <v>4</v>
      </c>
      <c r="C161" s="99">
        <v>31</v>
      </c>
      <c r="D161" s="99">
        <v>38</v>
      </c>
      <c r="E161" s="99">
        <v>47</v>
      </c>
      <c r="F161" s="119">
        <v>17</v>
      </c>
      <c r="G161" s="119">
        <v>14</v>
      </c>
      <c r="H161" s="99">
        <v>45</v>
      </c>
      <c r="I161" s="119">
        <v>50</v>
      </c>
      <c r="J161" s="99">
        <v>31</v>
      </c>
      <c r="K161" s="99">
        <v>50</v>
      </c>
      <c r="L161" s="99">
        <v>45</v>
      </c>
      <c r="M161" s="99">
        <v>22</v>
      </c>
      <c r="N161" s="99">
        <v>1</v>
      </c>
      <c r="O161" s="99">
        <v>7</v>
      </c>
      <c r="P161" s="99">
        <v>10</v>
      </c>
      <c r="Q161" s="99">
        <v>1</v>
      </c>
      <c r="R161" s="119">
        <v>1</v>
      </c>
      <c r="S161" s="99">
        <v>10</v>
      </c>
      <c r="T161" s="99">
        <v>48</v>
      </c>
      <c r="U161" s="119">
        <v>1</v>
      </c>
      <c r="V161" s="99">
        <v>2</v>
      </c>
      <c r="W161" s="99">
        <v>7</v>
      </c>
      <c r="X161" s="119">
        <v>1</v>
      </c>
      <c r="Y161" s="119">
        <v>1</v>
      </c>
      <c r="Z161" s="119">
        <v>1</v>
      </c>
      <c r="AA161" s="99">
        <v>2</v>
      </c>
      <c r="AB161" s="99">
        <v>304900</v>
      </c>
    </row>
    <row r="162" spans="1:28" ht="15" thickBot="1" x14ac:dyDescent="0.35">
      <c r="A162" s="98" t="s">
        <v>269</v>
      </c>
      <c r="B162" s="99">
        <v>5</v>
      </c>
      <c r="C162" s="99">
        <v>1</v>
      </c>
      <c r="D162" s="99">
        <v>9</v>
      </c>
      <c r="E162" s="99">
        <v>1</v>
      </c>
      <c r="F162" s="119">
        <v>1</v>
      </c>
      <c r="G162" s="119">
        <v>1</v>
      </c>
      <c r="H162" s="99">
        <v>1</v>
      </c>
      <c r="I162" s="119">
        <v>1</v>
      </c>
      <c r="J162" s="99">
        <v>1</v>
      </c>
      <c r="K162" s="99">
        <v>6</v>
      </c>
      <c r="L162" s="99">
        <v>8</v>
      </c>
      <c r="M162" s="99">
        <v>16</v>
      </c>
      <c r="N162" s="99">
        <v>3</v>
      </c>
      <c r="O162" s="99">
        <v>1</v>
      </c>
      <c r="P162" s="99">
        <v>1</v>
      </c>
      <c r="Q162" s="99">
        <v>42</v>
      </c>
      <c r="R162" s="119">
        <v>34</v>
      </c>
      <c r="S162" s="99">
        <v>10</v>
      </c>
      <c r="T162" s="99">
        <v>5</v>
      </c>
      <c r="U162" s="119">
        <v>1</v>
      </c>
      <c r="V162" s="99">
        <v>2</v>
      </c>
      <c r="W162" s="99">
        <v>49</v>
      </c>
      <c r="X162" s="119">
        <v>1</v>
      </c>
      <c r="Y162" s="119">
        <v>1</v>
      </c>
      <c r="Z162" s="119">
        <v>1</v>
      </c>
      <c r="AA162" s="99">
        <v>2</v>
      </c>
      <c r="AB162" s="99">
        <v>426420</v>
      </c>
    </row>
    <row r="163" spans="1:28" ht="15" thickBot="1" x14ac:dyDescent="0.35">
      <c r="A163" s="98" t="s">
        <v>270</v>
      </c>
      <c r="B163" s="99">
        <v>5</v>
      </c>
      <c r="C163" s="99">
        <v>1</v>
      </c>
      <c r="D163" s="99">
        <v>2</v>
      </c>
      <c r="E163" s="99">
        <v>5</v>
      </c>
      <c r="F163" s="119">
        <v>10</v>
      </c>
      <c r="G163" s="119">
        <v>14</v>
      </c>
      <c r="H163" s="99">
        <v>30</v>
      </c>
      <c r="I163" s="119">
        <v>1</v>
      </c>
      <c r="J163" s="99">
        <v>31</v>
      </c>
      <c r="K163" s="99">
        <v>9</v>
      </c>
      <c r="L163" s="99">
        <v>1</v>
      </c>
      <c r="M163" s="99">
        <v>16</v>
      </c>
      <c r="N163" s="99">
        <v>3</v>
      </c>
      <c r="O163" s="99">
        <v>1</v>
      </c>
      <c r="P163" s="99">
        <v>10</v>
      </c>
      <c r="Q163" s="99">
        <v>1</v>
      </c>
      <c r="R163" s="119">
        <v>34</v>
      </c>
      <c r="S163" s="99">
        <v>10</v>
      </c>
      <c r="T163" s="99">
        <v>29</v>
      </c>
      <c r="U163" s="119">
        <v>1</v>
      </c>
      <c r="V163" s="99">
        <v>2</v>
      </c>
      <c r="W163" s="99">
        <v>37</v>
      </c>
      <c r="X163" s="119">
        <v>1</v>
      </c>
      <c r="Y163" s="119">
        <v>1</v>
      </c>
      <c r="Z163" s="119">
        <v>1</v>
      </c>
      <c r="AA163" s="99">
        <v>2</v>
      </c>
      <c r="AB163" s="99">
        <v>389394.5</v>
      </c>
    </row>
    <row r="164" spans="1:28" ht="15" thickBot="1" x14ac:dyDescent="0.35">
      <c r="A164" s="98" t="s">
        <v>271</v>
      </c>
      <c r="B164" s="99">
        <v>5</v>
      </c>
      <c r="C164" s="99">
        <v>1</v>
      </c>
      <c r="D164" s="99">
        <v>5</v>
      </c>
      <c r="E164" s="99">
        <v>1</v>
      </c>
      <c r="F164" s="119">
        <v>8</v>
      </c>
      <c r="G164" s="119">
        <v>1</v>
      </c>
      <c r="H164" s="99">
        <v>30</v>
      </c>
      <c r="I164" s="119">
        <v>23</v>
      </c>
      <c r="J164" s="99">
        <v>1</v>
      </c>
      <c r="K164" s="99">
        <v>9</v>
      </c>
      <c r="L164" s="99">
        <v>8</v>
      </c>
      <c r="M164" s="99">
        <v>22</v>
      </c>
      <c r="N164" s="99">
        <v>3</v>
      </c>
      <c r="O164" s="99">
        <v>7</v>
      </c>
      <c r="P164" s="99">
        <v>1</v>
      </c>
      <c r="Q164" s="99">
        <v>42</v>
      </c>
      <c r="R164" s="119">
        <v>34</v>
      </c>
      <c r="S164" s="99">
        <v>1</v>
      </c>
      <c r="T164" s="99">
        <v>17</v>
      </c>
      <c r="U164" s="119">
        <v>1</v>
      </c>
      <c r="V164" s="99">
        <v>2</v>
      </c>
      <c r="W164" s="99">
        <v>45</v>
      </c>
      <c r="X164" s="119">
        <v>1</v>
      </c>
      <c r="Y164" s="119">
        <v>1</v>
      </c>
      <c r="Z164" s="119">
        <v>1</v>
      </c>
      <c r="AA164" s="99">
        <v>2</v>
      </c>
      <c r="AB164" s="99">
        <v>439200</v>
      </c>
    </row>
    <row r="165" spans="1:28" ht="15" thickBot="1" x14ac:dyDescent="0.35">
      <c r="A165" s="98" t="s">
        <v>273</v>
      </c>
      <c r="B165" s="99">
        <v>5</v>
      </c>
      <c r="C165" s="99">
        <v>9</v>
      </c>
      <c r="D165" s="99">
        <v>5</v>
      </c>
      <c r="E165" s="99">
        <v>1</v>
      </c>
      <c r="F165" s="119">
        <v>8</v>
      </c>
      <c r="G165" s="119">
        <v>1</v>
      </c>
      <c r="H165" s="99">
        <v>30</v>
      </c>
      <c r="I165" s="119">
        <v>23</v>
      </c>
      <c r="J165" s="99">
        <v>1</v>
      </c>
      <c r="K165" s="99">
        <v>9</v>
      </c>
      <c r="L165" s="99">
        <v>8</v>
      </c>
      <c r="M165" s="99">
        <v>22</v>
      </c>
      <c r="N165" s="99">
        <v>3</v>
      </c>
      <c r="O165" s="99">
        <v>7</v>
      </c>
      <c r="P165" s="99">
        <v>1</v>
      </c>
      <c r="Q165" s="99">
        <v>42</v>
      </c>
      <c r="R165" s="119">
        <v>34</v>
      </c>
      <c r="S165" s="99">
        <v>10</v>
      </c>
      <c r="T165" s="99">
        <v>17</v>
      </c>
      <c r="U165" s="119">
        <v>1</v>
      </c>
      <c r="V165" s="99">
        <v>2</v>
      </c>
      <c r="W165" s="99">
        <v>45</v>
      </c>
      <c r="X165" s="119">
        <v>1</v>
      </c>
      <c r="Y165" s="119">
        <v>1</v>
      </c>
      <c r="Z165" s="119">
        <v>1</v>
      </c>
      <c r="AA165" s="99">
        <v>2</v>
      </c>
      <c r="AB165" s="99">
        <v>396444.5</v>
      </c>
    </row>
    <row r="166" spans="1:28" ht="15" thickBot="1" x14ac:dyDescent="0.35">
      <c r="A166" s="98" t="s">
        <v>277</v>
      </c>
      <c r="B166" s="99">
        <v>19</v>
      </c>
      <c r="C166" s="99">
        <v>1</v>
      </c>
      <c r="D166" s="99">
        <v>1</v>
      </c>
      <c r="E166" s="99">
        <v>30</v>
      </c>
      <c r="F166" s="119">
        <v>10</v>
      </c>
      <c r="G166" s="119">
        <v>14</v>
      </c>
      <c r="H166" s="99">
        <v>30</v>
      </c>
      <c r="I166" s="119">
        <v>23</v>
      </c>
      <c r="J166" s="99">
        <v>31</v>
      </c>
      <c r="K166" s="99">
        <v>9</v>
      </c>
      <c r="L166" s="99">
        <v>1</v>
      </c>
      <c r="M166" s="99">
        <v>22</v>
      </c>
      <c r="N166" s="99">
        <v>3</v>
      </c>
      <c r="O166" s="99">
        <v>7</v>
      </c>
      <c r="P166" s="99">
        <v>10</v>
      </c>
      <c r="Q166" s="99">
        <v>1</v>
      </c>
      <c r="R166" s="119">
        <v>1</v>
      </c>
      <c r="S166" s="99">
        <v>10</v>
      </c>
      <c r="T166" s="99">
        <v>31</v>
      </c>
      <c r="U166" s="119">
        <v>1</v>
      </c>
      <c r="V166" s="99">
        <v>2</v>
      </c>
      <c r="W166" s="99">
        <v>15</v>
      </c>
      <c r="X166" s="119">
        <v>1</v>
      </c>
      <c r="Y166" s="119">
        <v>1</v>
      </c>
      <c r="Z166" s="119">
        <v>1</v>
      </c>
      <c r="AA166" s="99">
        <v>2</v>
      </c>
      <c r="AB166" s="99">
        <v>546530</v>
      </c>
    </row>
    <row r="167" spans="1:28" ht="18.600000000000001" thickBot="1" x14ac:dyDescent="0.35">
      <c r="A167" s="93"/>
    </row>
    <row r="168" spans="1:28" ht="45.6" thickBot="1" x14ac:dyDescent="0.35">
      <c r="A168" s="97" t="s">
        <v>555</v>
      </c>
      <c r="B168" s="97" t="s">
        <v>503</v>
      </c>
      <c r="C168" s="97" t="s">
        <v>504</v>
      </c>
      <c r="D168" s="97" t="s">
        <v>505</v>
      </c>
      <c r="E168" s="97" t="s">
        <v>506</v>
      </c>
      <c r="F168" s="118" t="s">
        <v>507</v>
      </c>
      <c r="G168" s="118" t="s">
        <v>508</v>
      </c>
      <c r="H168" s="97" t="s">
        <v>509</v>
      </c>
      <c r="I168" s="118" t="s">
        <v>76</v>
      </c>
      <c r="J168" s="97" t="s">
        <v>510</v>
      </c>
      <c r="K168" s="97" t="s">
        <v>93</v>
      </c>
      <c r="L168" s="97" t="s">
        <v>95</v>
      </c>
      <c r="M168" s="97" t="s">
        <v>96</v>
      </c>
      <c r="N168" s="97" t="s">
        <v>84</v>
      </c>
      <c r="O168" s="97" t="s">
        <v>87</v>
      </c>
      <c r="P168" s="97" t="s">
        <v>511</v>
      </c>
      <c r="Q168" s="97" t="s">
        <v>512</v>
      </c>
      <c r="R168" s="118" t="s">
        <v>623</v>
      </c>
      <c r="S168" s="97" t="s">
        <v>128</v>
      </c>
      <c r="T168" s="97" t="s">
        <v>514</v>
      </c>
      <c r="U168" s="118" t="s">
        <v>151</v>
      </c>
      <c r="V168" s="97" t="s">
        <v>152</v>
      </c>
      <c r="W168" s="97" t="s">
        <v>515</v>
      </c>
      <c r="X168" s="118" t="s">
        <v>192</v>
      </c>
      <c r="Y168" s="118" t="s">
        <v>193</v>
      </c>
      <c r="Z168" s="118" t="s">
        <v>194</v>
      </c>
      <c r="AA168" s="97" t="s">
        <v>195</v>
      </c>
    </row>
    <row r="169" spans="1:28" ht="36.6" thickBot="1" x14ac:dyDescent="0.35">
      <c r="A169" s="97" t="s">
        <v>556</v>
      </c>
      <c r="B169" s="99" t="s">
        <v>624</v>
      </c>
      <c r="C169" s="99" t="s">
        <v>625</v>
      </c>
      <c r="D169" s="99" t="s">
        <v>626</v>
      </c>
      <c r="E169" s="99" t="s">
        <v>627</v>
      </c>
      <c r="F169" s="119" t="s">
        <v>557</v>
      </c>
      <c r="G169" s="119" t="s">
        <v>557</v>
      </c>
      <c r="H169" s="99" t="s">
        <v>628</v>
      </c>
      <c r="I169" s="119" t="s">
        <v>557</v>
      </c>
      <c r="J169" s="99" t="s">
        <v>629</v>
      </c>
      <c r="K169" s="99" t="s">
        <v>630</v>
      </c>
      <c r="L169" s="99" t="s">
        <v>631</v>
      </c>
      <c r="M169" s="99" t="s">
        <v>632</v>
      </c>
      <c r="N169" s="99" t="s">
        <v>633</v>
      </c>
      <c r="O169" s="99" t="s">
        <v>634</v>
      </c>
      <c r="P169" s="99" t="s">
        <v>635</v>
      </c>
      <c r="Q169" s="99" t="s">
        <v>636</v>
      </c>
      <c r="R169" s="119" t="s">
        <v>557</v>
      </c>
      <c r="S169" s="99" t="s">
        <v>637</v>
      </c>
      <c r="T169" s="99" t="s">
        <v>638</v>
      </c>
      <c r="U169" s="119" t="s">
        <v>557</v>
      </c>
      <c r="V169" s="99" t="s">
        <v>639</v>
      </c>
      <c r="W169" s="99" t="s">
        <v>640</v>
      </c>
      <c r="X169" s="119" t="s">
        <v>557</v>
      </c>
      <c r="Y169" s="119" t="s">
        <v>557</v>
      </c>
      <c r="Z169" s="119" t="s">
        <v>557</v>
      </c>
      <c r="AA169" s="99" t="s">
        <v>641</v>
      </c>
    </row>
    <row r="170" spans="1:28" ht="36.6" thickBot="1" x14ac:dyDescent="0.35">
      <c r="A170" s="97" t="s">
        <v>558</v>
      </c>
      <c r="B170" s="99" t="s">
        <v>624</v>
      </c>
      <c r="C170" s="99" t="s">
        <v>642</v>
      </c>
      <c r="D170" s="99" t="s">
        <v>643</v>
      </c>
      <c r="E170" s="99" t="s">
        <v>644</v>
      </c>
      <c r="F170" s="119" t="s">
        <v>557</v>
      </c>
      <c r="G170" s="119" t="s">
        <v>557</v>
      </c>
      <c r="H170" s="99" t="s">
        <v>628</v>
      </c>
      <c r="I170" s="119" t="s">
        <v>557</v>
      </c>
      <c r="J170" s="99" t="s">
        <v>645</v>
      </c>
      <c r="K170" s="99" t="s">
        <v>630</v>
      </c>
      <c r="L170" s="99" t="s">
        <v>631</v>
      </c>
      <c r="M170" s="99" t="s">
        <v>632</v>
      </c>
      <c r="N170" s="99" t="s">
        <v>557</v>
      </c>
      <c r="O170" s="99" t="s">
        <v>557</v>
      </c>
      <c r="P170" s="99" t="s">
        <v>635</v>
      </c>
      <c r="Q170" s="99" t="s">
        <v>557</v>
      </c>
      <c r="R170" s="119" t="s">
        <v>557</v>
      </c>
      <c r="S170" s="99" t="s">
        <v>646</v>
      </c>
      <c r="T170" s="99" t="s">
        <v>647</v>
      </c>
      <c r="U170" s="119" t="s">
        <v>557</v>
      </c>
      <c r="V170" s="99" t="s">
        <v>648</v>
      </c>
      <c r="W170" s="99" t="s">
        <v>640</v>
      </c>
      <c r="X170" s="119" t="s">
        <v>557</v>
      </c>
      <c r="Y170" s="119" t="s">
        <v>557</v>
      </c>
      <c r="Z170" s="119" t="s">
        <v>557</v>
      </c>
      <c r="AA170" s="99" t="s">
        <v>557</v>
      </c>
    </row>
    <row r="171" spans="1:28" ht="36.6" thickBot="1" x14ac:dyDescent="0.35">
      <c r="A171" s="97" t="s">
        <v>559</v>
      </c>
      <c r="B171" s="99" t="s">
        <v>624</v>
      </c>
      <c r="C171" s="99" t="s">
        <v>642</v>
      </c>
      <c r="D171" s="99" t="s">
        <v>649</v>
      </c>
      <c r="E171" s="99" t="s">
        <v>644</v>
      </c>
      <c r="F171" s="119" t="s">
        <v>557</v>
      </c>
      <c r="G171" s="119" t="s">
        <v>557</v>
      </c>
      <c r="H171" s="99" t="s">
        <v>628</v>
      </c>
      <c r="I171" s="119" t="s">
        <v>557</v>
      </c>
      <c r="J171" s="99" t="s">
        <v>645</v>
      </c>
      <c r="K171" s="99" t="s">
        <v>630</v>
      </c>
      <c r="L171" s="99" t="s">
        <v>631</v>
      </c>
      <c r="M171" s="99" t="s">
        <v>632</v>
      </c>
      <c r="N171" s="99" t="s">
        <v>557</v>
      </c>
      <c r="O171" s="99" t="s">
        <v>557</v>
      </c>
      <c r="P171" s="99" t="s">
        <v>635</v>
      </c>
      <c r="Q171" s="99" t="s">
        <v>557</v>
      </c>
      <c r="R171" s="119" t="s">
        <v>557</v>
      </c>
      <c r="S171" s="99" t="s">
        <v>646</v>
      </c>
      <c r="T171" s="99" t="s">
        <v>647</v>
      </c>
      <c r="U171" s="119" t="s">
        <v>557</v>
      </c>
      <c r="V171" s="99" t="s">
        <v>557</v>
      </c>
      <c r="W171" s="99" t="s">
        <v>640</v>
      </c>
      <c r="X171" s="119" t="s">
        <v>557</v>
      </c>
      <c r="Y171" s="119" t="s">
        <v>557</v>
      </c>
      <c r="Z171" s="119" t="s">
        <v>557</v>
      </c>
      <c r="AA171" s="99" t="s">
        <v>557</v>
      </c>
    </row>
    <row r="172" spans="1:28" ht="36.6" thickBot="1" x14ac:dyDescent="0.35">
      <c r="A172" s="97" t="s">
        <v>560</v>
      </c>
      <c r="B172" s="99" t="s">
        <v>624</v>
      </c>
      <c r="C172" s="99" t="s">
        <v>642</v>
      </c>
      <c r="D172" s="99" t="s">
        <v>649</v>
      </c>
      <c r="E172" s="99" t="s">
        <v>644</v>
      </c>
      <c r="F172" s="119" t="s">
        <v>557</v>
      </c>
      <c r="G172" s="119" t="s">
        <v>557</v>
      </c>
      <c r="H172" s="99" t="s">
        <v>628</v>
      </c>
      <c r="I172" s="119" t="s">
        <v>557</v>
      </c>
      <c r="J172" s="99" t="s">
        <v>645</v>
      </c>
      <c r="K172" s="99" t="s">
        <v>630</v>
      </c>
      <c r="L172" s="99" t="s">
        <v>650</v>
      </c>
      <c r="M172" s="99" t="s">
        <v>632</v>
      </c>
      <c r="N172" s="99" t="s">
        <v>557</v>
      </c>
      <c r="O172" s="99" t="s">
        <v>557</v>
      </c>
      <c r="P172" s="99" t="s">
        <v>635</v>
      </c>
      <c r="Q172" s="99" t="s">
        <v>557</v>
      </c>
      <c r="R172" s="119" t="s">
        <v>557</v>
      </c>
      <c r="S172" s="99" t="s">
        <v>646</v>
      </c>
      <c r="T172" s="99" t="s">
        <v>647</v>
      </c>
      <c r="U172" s="119" t="s">
        <v>557</v>
      </c>
      <c r="V172" s="99" t="s">
        <v>557</v>
      </c>
      <c r="W172" s="99" t="s">
        <v>651</v>
      </c>
      <c r="X172" s="119" t="s">
        <v>557</v>
      </c>
      <c r="Y172" s="119" t="s">
        <v>557</v>
      </c>
      <c r="Z172" s="119" t="s">
        <v>557</v>
      </c>
      <c r="AA172" s="99" t="s">
        <v>557</v>
      </c>
    </row>
    <row r="173" spans="1:28" ht="36.6" thickBot="1" x14ac:dyDescent="0.35">
      <c r="A173" s="97" t="s">
        <v>561</v>
      </c>
      <c r="B173" s="99" t="s">
        <v>652</v>
      </c>
      <c r="C173" s="99" t="s">
        <v>642</v>
      </c>
      <c r="D173" s="99" t="s">
        <v>649</v>
      </c>
      <c r="E173" s="99" t="s">
        <v>644</v>
      </c>
      <c r="F173" s="119" t="s">
        <v>557</v>
      </c>
      <c r="G173" s="119" t="s">
        <v>557</v>
      </c>
      <c r="H173" s="99" t="s">
        <v>628</v>
      </c>
      <c r="I173" s="119" t="s">
        <v>557</v>
      </c>
      <c r="J173" s="99" t="s">
        <v>645</v>
      </c>
      <c r="K173" s="99" t="s">
        <v>630</v>
      </c>
      <c r="L173" s="99" t="s">
        <v>650</v>
      </c>
      <c r="M173" s="99" t="s">
        <v>632</v>
      </c>
      <c r="N173" s="99" t="s">
        <v>557</v>
      </c>
      <c r="O173" s="99" t="s">
        <v>557</v>
      </c>
      <c r="P173" s="99" t="s">
        <v>635</v>
      </c>
      <c r="Q173" s="99" t="s">
        <v>557</v>
      </c>
      <c r="R173" s="119" t="s">
        <v>557</v>
      </c>
      <c r="S173" s="99" t="s">
        <v>557</v>
      </c>
      <c r="T173" s="99" t="s">
        <v>647</v>
      </c>
      <c r="U173" s="119" t="s">
        <v>557</v>
      </c>
      <c r="V173" s="99" t="s">
        <v>557</v>
      </c>
      <c r="W173" s="99" t="s">
        <v>651</v>
      </c>
      <c r="X173" s="119" t="s">
        <v>557</v>
      </c>
      <c r="Y173" s="119" t="s">
        <v>557</v>
      </c>
      <c r="Z173" s="119" t="s">
        <v>557</v>
      </c>
      <c r="AA173" s="99" t="s">
        <v>557</v>
      </c>
    </row>
    <row r="174" spans="1:28" ht="36.6" thickBot="1" x14ac:dyDescent="0.35">
      <c r="A174" s="97" t="s">
        <v>562</v>
      </c>
      <c r="B174" s="99" t="s">
        <v>652</v>
      </c>
      <c r="C174" s="99" t="s">
        <v>642</v>
      </c>
      <c r="D174" s="99" t="s">
        <v>649</v>
      </c>
      <c r="E174" s="99" t="s">
        <v>644</v>
      </c>
      <c r="F174" s="119" t="s">
        <v>557</v>
      </c>
      <c r="G174" s="119" t="s">
        <v>557</v>
      </c>
      <c r="H174" s="99" t="s">
        <v>628</v>
      </c>
      <c r="I174" s="119" t="s">
        <v>557</v>
      </c>
      <c r="J174" s="99" t="s">
        <v>557</v>
      </c>
      <c r="K174" s="99" t="s">
        <v>653</v>
      </c>
      <c r="L174" s="99" t="s">
        <v>650</v>
      </c>
      <c r="M174" s="99" t="s">
        <v>632</v>
      </c>
      <c r="N174" s="99" t="s">
        <v>557</v>
      </c>
      <c r="O174" s="99" t="s">
        <v>557</v>
      </c>
      <c r="P174" s="99" t="s">
        <v>635</v>
      </c>
      <c r="Q174" s="99" t="s">
        <v>557</v>
      </c>
      <c r="R174" s="119" t="s">
        <v>557</v>
      </c>
      <c r="S174" s="99" t="s">
        <v>557</v>
      </c>
      <c r="T174" s="99" t="s">
        <v>647</v>
      </c>
      <c r="U174" s="119" t="s">
        <v>557</v>
      </c>
      <c r="V174" s="99" t="s">
        <v>557</v>
      </c>
      <c r="W174" s="99" t="s">
        <v>651</v>
      </c>
      <c r="X174" s="119" t="s">
        <v>557</v>
      </c>
      <c r="Y174" s="119" t="s">
        <v>557</v>
      </c>
      <c r="Z174" s="119" t="s">
        <v>557</v>
      </c>
      <c r="AA174" s="99" t="s">
        <v>557</v>
      </c>
    </row>
    <row r="175" spans="1:28" ht="36.6" thickBot="1" x14ac:dyDescent="0.35">
      <c r="A175" s="97" t="s">
        <v>563</v>
      </c>
      <c r="B175" s="99" t="s">
        <v>652</v>
      </c>
      <c r="C175" s="99" t="s">
        <v>642</v>
      </c>
      <c r="D175" s="99" t="s">
        <v>649</v>
      </c>
      <c r="E175" s="99" t="s">
        <v>644</v>
      </c>
      <c r="F175" s="119" t="s">
        <v>557</v>
      </c>
      <c r="G175" s="119" t="s">
        <v>557</v>
      </c>
      <c r="H175" s="99" t="s">
        <v>628</v>
      </c>
      <c r="I175" s="119" t="s">
        <v>557</v>
      </c>
      <c r="J175" s="99" t="s">
        <v>557</v>
      </c>
      <c r="K175" s="99" t="s">
        <v>653</v>
      </c>
      <c r="L175" s="99" t="s">
        <v>650</v>
      </c>
      <c r="M175" s="99" t="s">
        <v>632</v>
      </c>
      <c r="N175" s="99" t="s">
        <v>557</v>
      </c>
      <c r="O175" s="99" t="s">
        <v>557</v>
      </c>
      <c r="P175" s="99" t="s">
        <v>635</v>
      </c>
      <c r="Q175" s="99" t="s">
        <v>557</v>
      </c>
      <c r="R175" s="119" t="s">
        <v>557</v>
      </c>
      <c r="S175" s="99" t="s">
        <v>557</v>
      </c>
      <c r="T175" s="99" t="s">
        <v>647</v>
      </c>
      <c r="U175" s="119" t="s">
        <v>557</v>
      </c>
      <c r="V175" s="99" t="s">
        <v>557</v>
      </c>
      <c r="W175" s="99" t="s">
        <v>651</v>
      </c>
      <c r="X175" s="119" t="s">
        <v>557</v>
      </c>
      <c r="Y175" s="119" t="s">
        <v>557</v>
      </c>
      <c r="Z175" s="119" t="s">
        <v>557</v>
      </c>
      <c r="AA175" s="99" t="s">
        <v>557</v>
      </c>
    </row>
    <row r="176" spans="1:28" ht="36.6" thickBot="1" x14ac:dyDescent="0.35">
      <c r="A176" s="97" t="s">
        <v>564</v>
      </c>
      <c r="B176" s="99" t="s">
        <v>652</v>
      </c>
      <c r="C176" s="99" t="s">
        <v>642</v>
      </c>
      <c r="D176" s="99" t="s">
        <v>649</v>
      </c>
      <c r="E176" s="99" t="s">
        <v>654</v>
      </c>
      <c r="F176" s="119" t="s">
        <v>557</v>
      </c>
      <c r="G176" s="119" t="s">
        <v>557</v>
      </c>
      <c r="H176" s="99" t="s">
        <v>628</v>
      </c>
      <c r="I176" s="119" t="s">
        <v>557</v>
      </c>
      <c r="J176" s="99" t="s">
        <v>557</v>
      </c>
      <c r="K176" s="99" t="s">
        <v>653</v>
      </c>
      <c r="L176" s="99" t="s">
        <v>650</v>
      </c>
      <c r="M176" s="99" t="s">
        <v>632</v>
      </c>
      <c r="N176" s="99" t="s">
        <v>557</v>
      </c>
      <c r="O176" s="99" t="s">
        <v>557</v>
      </c>
      <c r="P176" s="99" t="s">
        <v>635</v>
      </c>
      <c r="Q176" s="99" t="s">
        <v>557</v>
      </c>
      <c r="R176" s="119" t="s">
        <v>557</v>
      </c>
      <c r="S176" s="99" t="s">
        <v>557</v>
      </c>
      <c r="T176" s="99" t="s">
        <v>647</v>
      </c>
      <c r="U176" s="119" t="s">
        <v>557</v>
      </c>
      <c r="V176" s="99" t="s">
        <v>557</v>
      </c>
      <c r="W176" s="99" t="s">
        <v>651</v>
      </c>
      <c r="X176" s="119" t="s">
        <v>557</v>
      </c>
      <c r="Y176" s="119" t="s">
        <v>557</v>
      </c>
      <c r="Z176" s="119" t="s">
        <v>557</v>
      </c>
      <c r="AA176" s="99" t="s">
        <v>557</v>
      </c>
    </row>
    <row r="177" spans="1:27" ht="36.6" thickBot="1" x14ac:dyDescent="0.35">
      <c r="A177" s="97" t="s">
        <v>565</v>
      </c>
      <c r="B177" s="99" t="s">
        <v>652</v>
      </c>
      <c r="C177" s="99" t="s">
        <v>642</v>
      </c>
      <c r="D177" s="99" t="s">
        <v>649</v>
      </c>
      <c r="E177" s="99" t="s">
        <v>654</v>
      </c>
      <c r="F177" s="119" t="s">
        <v>557</v>
      </c>
      <c r="G177" s="119" t="s">
        <v>557</v>
      </c>
      <c r="H177" s="99" t="s">
        <v>628</v>
      </c>
      <c r="I177" s="119" t="s">
        <v>557</v>
      </c>
      <c r="J177" s="99" t="s">
        <v>557</v>
      </c>
      <c r="K177" s="99" t="s">
        <v>655</v>
      </c>
      <c r="L177" s="99" t="s">
        <v>650</v>
      </c>
      <c r="M177" s="99" t="s">
        <v>632</v>
      </c>
      <c r="N177" s="99" t="s">
        <v>557</v>
      </c>
      <c r="O177" s="99" t="s">
        <v>557</v>
      </c>
      <c r="P177" s="99" t="s">
        <v>635</v>
      </c>
      <c r="Q177" s="99" t="s">
        <v>557</v>
      </c>
      <c r="R177" s="119" t="s">
        <v>557</v>
      </c>
      <c r="S177" s="99" t="s">
        <v>557</v>
      </c>
      <c r="T177" s="99" t="s">
        <v>647</v>
      </c>
      <c r="U177" s="119" t="s">
        <v>557</v>
      </c>
      <c r="V177" s="99" t="s">
        <v>557</v>
      </c>
      <c r="W177" s="99" t="s">
        <v>651</v>
      </c>
      <c r="X177" s="119" t="s">
        <v>557</v>
      </c>
      <c r="Y177" s="119" t="s">
        <v>557</v>
      </c>
      <c r="Z177" s="119" t="s">
        <v>557</v>
      </c>
      <c r="AA177" s="99" t="s">
        <v>557</v>
      </c>
    </row>
    <row r="178" spans="1:27" ht="36.6" thickBot="1" x14ac:dyDescent="0.35">
      <c r="A178" s="97" t="s">
        <v>566</v>
      </c>
      <c r="B178" s="99" t="s">
        <v>656</v>
      </c>
      <c r="C178" s="99" t="s">
        <v>657</v>
      </c>
      <c r="D178" s="99" t="s">
        <v>658</v>
      </c>
      <c r="E178" s="99" t="s">
        <v>654</v>
      </c>
      <c r="F178" s="119" t="s">
        <v>557</v>
      </c>
      <c r="G178" s="119" t="s">
        <v>557</v>
      </c>
      <c r="H178" s="99" t="s">
        <v>628</v>
      </c>
      <c r="I178" s="119" t="s">
        <v>557</v>
      </c>
      <c r="J178" s="99" t="s">
        <v>557</v>
      </c>
      <c r="K178" s="99" t="s">
        <v>655</v>
      </c>
      <c r="L178" s="99" t="s">
        <v>650</v>
      </c>
      <c r="M178" s="99" t="s">
        <v>557</v>
      </c>
      <c r="N178" s="99" t="s">
        <v>557</v>
      </c>
      <c r="O178" s="99" t="s">
        <v>557</v>
      </c>
      <c r="P178" s="99" t="s">
        <v>635</v>
      </c>
      <c r="Q178" s="99" t="s">
        <v>557</v>
      </c>
      <c r="R178" s="119" t="s">
        <v>557</v>
      </c>
      <c r="S178" s="99" t="s">
        <v>557</v>
      </c>
      <c r="T178" s="99" t="s">
        <v>659</v>
      </c>
      <c r="U178" s="119" t="s">
        <v>557</v>
      </c>
      <c r="V178" s="99" t="s">
        <v>557</v>
      </c>
      <c r="W178" s="99" t="s">
        <v>651</v>
      </c>
      <c r="X178" s="119" t="s">
        <v>557</v>
      </c>
      <c r="Y178" s="119" t="s">
        <v>557</v>
      </c>
      <c r="Z178" s="119" t="s">
        <v>557</v>
      </c>
      <c r="AA178" s="99" t="s">
        <v>557</v>
      </c>
    </row>
    <row r="179" spans="1:27" ht="36.6" thickBot="1" x14ac:dyDescent="0.35">
      <c r="A179" s="97" t="s">
        <v>567</v>
      </c>
      <c r="B179" s="99" t="s">
        <v>656</v>
      </c>
      <c r="C179" s="99" t="s">
        <v>657</v>
      </c>
      <c r="D179" s="99" t="s">
        <v>658</v>
      </c>
      <c r="E179" s="99" t="s">
        <v>654</v>
      </c>
      <c r="F179" s="119" t="s">
        <v>557</v>
      </c>
      <c r="G179" s="119" t="s">
        <v>557</v>
      </c>
      <c r="H179" s="99" t="s">
        <v>628</v>
      </c>
      <c r="I179" s="119" t="s">
        <v>557</v>
      </c>
      <c r="J179" s="99" t="s">
        <v>557</v>
      </c>
      <c r="K179" s="99" t="s">
        <v>655</v>
      </c>
      <c r="L179" s="99" t="s">
        <v>650</v>
      </c>
      <c r="M179" s="99" t="s">
        <v>557</v>
      </c>
      <c r="N179" s="99" t="s">
        <v>557</v>
      </c>
      <c r="O179" s="99" t="s">
        <v>557</v>
      </c>
      <c r="P179" s="99" t="s">
        <v>557</v>
      </c>
      <c r="Q179" s="99" t="s">
        <v>557</v>
      </c>
      <c r="R179" s="119" t="s">
        <v>557</v>
      </c>
      <c r="S179" s="99" t="s">
        <v>557</v>
      </c>
      <c r="T179" s="99" t="s">
        <v>659</v>
      </c>
      <c r="U179" s="119" t="s">
        <v>557</v>
      </c>
      <c r="V179" s="99" t="s">
        <v>557</v>
      </c>
      <c r="W179" s="99" t="s">
        <v>651</v>
      </c>
      <c r="X179" s="119" t="s">
        <v>557</v>
      </c>
      <c r="Y179" s="119" t="s">
        <v>557</v>
      </c>
      <c r="Z179" s="119" t="s">
        <v>557</v>
      </c>
      <c r="AA179" s="99" t="s">
        <v>557</v>
      </c>
    </row>
    <row r="180" spans="1:27" ht="36.6" thickBot="1" x14ac:dyDescent="0.35">
      <c r="A180" s="97" t="s">
        <v>568</v>
      </c>
      <c r="B180" s="99" t="s">
        <v>656</v>
      </c>
      <c r="C180" s="99" t="s">
        <v>657</v>
      </c>
      <c r="D180" s="99" t="s">
        <v>658</v>
      </c>
      <c r="E180" s="99" t="s">
        <v>654</v>
      </c>
      <c r="F180" s="119" t="s">
        <v>557</v>
      </c>
      <c r="G180" s="119" t="s">
        <v>557</v>
      </c>
      <c r="H180" s="99" t="s">
        <v>628</v>
      </c>
      <c r="I180" s="119" t="s">
        <v>557</v>
      </c>
      <c r="J180" s="99" t="s">
        <v>557</v>
      </c>
      <c r="K180" s="99" t="s">
        <v>655</v>
      </c>
      <c r="L180" s="99" t="s">
        <v>650</v>
      </c>
      <c r="M180" s="99" t="s">
        <v>557</v>
      </c>
      <c r="N180" s="99" t="s">
        <v>557</v>
      </c>
      <c r="O180" s="99" t="s">
        <v>557</v>
      </c>
      <c r="P180" s="99" t="s">
        <v>557</v>
      </c>
      <c r="Q180" s="99" t="s">
        <v>557</v>
      </c>
      <c r="R180" s="119" t="s">
        <v>557</v>
      </c>
      <c r="S180" s="99" t="s">
        <v>557</v>
      </c>
      <c r="T180" s="99" t="s">
        <v>659</v>
      </c>
      <c r="U180" s="119" t="s">
        <v>557</v>
      </c>
      <c r="V180" s="99" t="s">
        <v>557</v>
      </c>
      <c r="W180" s="99" t="s">
        <v>557</v>
      </c>
      <c r="X180" s="119" t="s">
        <v>557</v>
      </c>
      <c r="Y180" s="119" t="s">
        <v>557</v>
      </c>
      <c r="Z180" s="119" t="s">
        <v>557</v>
      </c>
      <c r="AA180" s="99" t="s">
        <v>557</v>
      </c>
    </row>
    <row r="181" spans="1:27" ht="36.6" thickBot="1" x14ac:dyDescent="0.35">
      <c r="A181" s="97" t="s">
        <v>569</v>
      </c>
      <c r="B181" s="99" t="s">
        <v>656</v>
      </c>
      <c r="C181" s="99" t="s">
        <v>657</v>
      </c>
      <c r="D181" s="99" t="s">
        <v>658</v>
      </c>
      <c r="E181" s="99" t="s">
        <v>654</v>
      </c>
      <c r="F181" s="119" t="s">
        <v>557</v>
      </c>
      <c r="G181" s="119" t="s">
        <v>557</v>
      </c>
      <c r="H181" s="99" t="s">
        <v>628</v>
      </c>
      <c r="I181" s="119" t="s">
        <v>557</v>
      </c>
      <c r="J181" s="99" t="s">
        <v>557</v>
      </c>
      <c r="K181" s="99" t="s">
        <v>655</v>
      </c>
      <c r="L181" s="99" t="s">
        <v>650</v>
      </c>
      <c r="M181" s="99" t="s">
        <v>557</v>
      </c>
      <c r="N181" s="99" t="s">
        <v>557</v>
      </c>
      <c r="O181" s="99" t="s">
        <v>557</v>
      </c>
      <c r="P181" s="99" t="s">
        <v>557</v>
      </c>
      <c r="Q181" s="99" t="s">
        <v>557</v>
      </c>
      <c r="R181" s="119" t="s">
        <v>557</v>
      </c>
      <c r="S181" s="99" t="s">
        <v>557</v>
      </c>
      <c r="T181" s="99" t="s">
        <v>659</v>
      </c>
      <c r="U181" s="119" t="s">
        <v>557</v>
      </c>
      <c r="V181" s="99" t="s">
        <v>557</v>
      </c>
      <c r="W181" s="99" t="s">
        <v>557</v>
      </c>
      <c r="X181" s="119" t="s">
        <v>557</v>
      </c>
      <c r="Y181" s="119" t="s">
        <v>557</v>
      </c>
      <c r="Z181" s="119" t="s">
        <v>557</v>
      </c>
      <c r="AA181" s="99" t="s">
        <v>557</v>
      </c>
    </row>
    <row r="182" spans="1:27" ht="36.6" thickBot="1" x14ac:dyDescent="0.35">
      <c r="A182" s="97" t="s">
        <v>570</v>
      </c>
      <c r="B182" s="99" t="s">
        <v>656</v>
      </c>
      <c r="C182" s="99" t="s">
        <v>657</v>
      </c>
      <c r="D182" s="99" t="s">
        <v>658</v>
      </c>
      <c r="E182" s="99" t="s">
        <v>654</v>
      </c>
      <c r="F182" s="119" t="s">
        <v>557</v>
      </c>
      <c r="G182" s="119" t="s">
        <v>557</v>
      </c>
      <c r="H182" s="99" t="s">
        <v>628</v>
      </c>
      <c r="I182" s="119" t="s">
        <v>557</v>
      </c>
      <c r="J182" s="99" t="s">
        <v>557</v>
      </c>
      <c r="K182" s="99" t="s">
        <v>655</v>
      </c>
      <c r="L182" s="99" t="s">
        <v>650</v>
      </c>
      <c r="M182" s="99" t="s">
        <v>557</v>
      </c>
      <c r="N182" s="99" t="s">
        <v>557</v>
      </c>
      <c r="O182" s="99" t="s">
        <v>557</v>
      </c>
      <c r="P182" s="99" t="s">
        <v>557</v>
      </c>
      <c r="Q182" s="99" t="s">
        <v>557</v>
      </c>
      <c r="R182" s="119" t="s">
        <v>557</v>
      </c>
      <c r="S182" s="99" t="s">
        <v>557</v>
      </c>
      <c r="T182" s="99" t="s">
        <v>659</v>
      </c>
      <c r="U182" s="119" t="s">
        <v>557</v>
      </c>
      <c r="V182" s="99" t="s">
        <v>557</v>
      </c>
      <c r="W182" s="99" t="s">
        <v>557</v>
      </c>
      <c r="X182" s="119" t="s">
        <v>557</v>
      </c>
      <c r="Y182" s="119" t="s">
        <v>557</v>
      </c>
      <c r="Z182" s="119" t="s">
        <v>557</v>
      </c>
      <c r="AA182" s="99" t="s">
        <v>557</v>
      </c>
    </row>
    <row r="183" spans="1:27" ht="36.6" thickBot="1" x14ac:dyDescent="0.35">
      <c r="A183" s="97" t="s">
        <v>571</v>
      </c>
      <c r="B183" s="99" t="s">
        <v>656</v>
      </c>
      <c r="C183" s="99" t="s">
        <v>657</v>
      </c>
      <c r="D183" s="99" t="s">
        <v>658</v>
      </c>
      <c r="E183" s="99" t="s">
        <v>660</v>
      </c>
      <c r="F183" s="119" t="s">
        <v>557</v>
      </c>
      <c r="G183" s="119" t="s">
        <v>557</v>
      </c>
      <c r="H183" s="99" t="s">
        <v>628</v>
      </c>
      <c r="I183" s="119" t="s">
        <v>557</v>
      </c>
      <c r="J183" s="99" t="s">
        <v>557</v>
      </c>
      <c r="K183" s="99" t="s">
        <v>655</v>
      </c>
      <c r="L183" s="99" t="s">
        <v>650</v>
      </c>
      <c r="M183" s="99" t="s">
        <v>557</v>
      </c>
      <c r="N183" s="99" t="s">
        <v>557</v>
      </c>
      <c r="O183" s="99" t="s">
        <v>557</v>
      </c>
      <c r="P183" s="99" t="s">
        <v>557</v>
      </c>
      <c r="Q183" s="99" t="s">
        <v>557</v>
      </c>
      <c r="R183" s="119" t="s">
        <v>557</v>
      </c>
      <c r="S183" s="99" t="s">
        <v>557</v>
      </c>
      <c r="T183" s="99" t="s">
        <v>659</v>
      </c>
      <c r="U183" s="119" t="s">
        <v>557</v>
      </c>
      <c r="V183" s="99" t="s">
        <v>557</v>
      </c>
      <c r="W183" s="99" t="s">
        <v>557</v>
      </c>
      <c r="X183" s="119" t="s">
        <v>557</v>
      </c>
      <c r="Y183" s="119" t="s">
        <v>557</v>
      </c>
      <c r="Z183" s="119" t="s">
        <v>557</v>
      </c>
      <c r="AA183" s="99" t="s">
        <v>557</v>
      </c>
    </row>
    <row r="184" spans="1:27" ht="36.6" thickBot="1" x14ac:dyDescent="0.35">
      <c r="A184" s="97" t="s">
        <v>572</v>
      </c>
      <c r="B184" s="99" t="s">
        <v>656</v>
      </c>
      <c r="C184" s="99" t="s">
        <v>657</v>
      </c>
      <c r="D184" s="99" t="s">
        <v>658</v>
      </c>
      <c r="E184" s="99" t="s">
        <v>660</v>
      </c>
      <c r="F184" s="119" t="s">
        <v>557</v>
      </c>
      <c r="G184" s="119" t="s">
        <v>557</v>
      </c>
      <c r="H184" s="99" t="s">
        <v>628</v>
      </c>
      <c r="I184" s="119" t="s">
        <v>557</v>
      </c>
      <c r="J184" s="99" t="s">
        <v>557</v>
      </c>
      <c r="K184" s="99" t="s">
        <v>655</v>
      </c>
      <c r="L184" s="99" t="s">
        <v>650</v>
      </c>
      <c r="M184" s="99" t="s">
        <v>557</v>
      </c>
      <c r="N184" s="99" t="s">
        <v>557</v>
      </c>
      <c r="O184" s="99" t="s">
        <v>557</v>
      </c>
      <c r="P184" s="99" t="s">
        <v>557</v>
      </c>
      <c r="Q184" s="99" t="s">
        <v>557</v>
      </c>
      <c r="R184" s="119" t="s">
        <v>557</v>
      </c>
      <c r="S184" s="99" t="s">
        <v>557</v>
      </c>
      <c r="T184" s="99" t="s">
        <v>659</v>
      </c>
      <c r="U184" s="119" t="s">
        <v>557</v>
      </c>
      <c r="V184" s="99" t="s">
        <v>557</v>
      </c>
      <c r="W184" s="99" t="s">
        <v>557</v>
      </c>
      <c r="X184" s="119" t="s">
        <v>557</v>
      </c>
      <c r="Y184" s="119" t="s">
        <v>557</v>
      </c>
      <c r="Z184" s="119" t="s">
        <v>557</v>
      </c>
      <c r="AA184" s="99" t="s">
        <v>557</v>
      </c>
    </row>
    <row r="185" spans="1:27" ht="36.6" thickBot="1" x14ac:dyDescent="0.35">
      <c r="A185" s="97" t="s">
        <v>573</v>
      </c>
      <c r="B185" s="99" t="s">
        <v>656</v>
      </c>
      <c r="C185" s="99" t="s">
        <v>657</v>
      </c>
      <c r="D185" s="99" t="s">
        <v>658</v>
      </c>
      <c r="E185" s="99" t="s">
        <v>660</v>
      </c>
      <c r="F185" s="119" t="s">
        <v>557</v>
      </c>
      <c r="G185" s="119" t="s">
        <v>557</v>
      </c>
      <c r="H185" s="99" t="s">
        <v>557</v>
      </c>
      <c r="I185" s="119" t="s">
        <v>557</v>
      </c>
      <c r="J185" s="99" t="s">
        <v>557</v>
      </c>
      <c r="K185" s="99" t="s">
        <v>655</v>
      </c>
      <c r="L185" s="99" t="s">
        <v>650</v>
      </c>
      <c r="M185" s="99" t="s">
        <v>557</v>
      </c>
      <c r="N185" s="99" t="s">
        <v>557</v>
      </c>
      <c r="O185" s="99" t="s">
        <v>557</v>
      </c>
      <c r="P185" s="99" t="s">
        <v>557</v>
      </c>
      <c r="Q185" s="99" t="s">
        <v>557</v>
      </c>
      <c r="R185" s="119" t="s">
        <v>557</v>
      </c>
      <c r="S185" s="99" t="s">
        <v>557</v>
      </c>
      <c r="T185" s="99" t="s">
        <v>659</v>
      </c>
      <c r="U185" s="119" t="s">
        <v>557</v>
      </c>
      <c r="V185" s="99" t="s">
        <v>557</v>
      </c>
      <c r="W185" s="99" t="s">
        <v>557</v>
      </c>
      <c r="X185" s="119" t="s">
        <v>557</v>
      </c>
      <c r="Y185" s="119" t="s">
        <v>557</v>
      </c>
      <c r="Z185" s="119" t="s">
        <v>557</v>
      </c>
      <c r="AA185" s="99" t="s">
        <v>557</v>
      </c>
    </row>
    <row r="186" spans="1:27" ht="36.6" thickBot="1" x14ac:dyDescent="0.35">
      <c r="A186" s="97" t="s">
        <v>574</v>
      </c>
      <c r="B186" s="99" t="s">
        <v>656</v>
      </c>
      <c r="C186" s="99" t="s">
        <v>657</v>
      </c>
      <c r="D186" s="99" t="s">
        <v>658</v>
      </c>
      <c r="E186" s="99" t="s">
        <v>660</v>
      </c>
      <c r="F186" s="119" t="s">
        <v>557</v>
      </c>
      <c r="G186" s="119" t="s">
        <v>557</v>
      </c>
      <c r="H186" s="99" t="s">
        <v>557</v>
      </c>
      <c r="I186" s="119" t="s">
        <v>557</v>
      </c>
      <c r="J186" s="99" t="s">
        <v>557</v>
      </c>
      <c r="K186" s="99" t="s">
        <v>655</v>
      </c>
      <c r="L186" s="99" t="s">
        <v>650</v>
      </c>
      <c r="M186" s="99" t="s">
        <v>557</v>
      </c>
      <c r="N186" s="99" t="s">
        <v>557</v>
      </c>
      <c r="O186" s="99" t="s">
        <v>557</v>
      </c>
      <c r="P186" s="99" t="s">
        <v>557</v>
      </c>
      <c r="Q186" s="99" t="s">
        <v>557</v>
      </c>
      <c r="R186" s="119" t="s">
        <v>557</v>
      </c>
      <c r="S186" s="99" t="s">
        <v>557</v>
      </c>
      <c r="T186" s="99" t="s">
        <v>659</v>
      </c>
      <c r="U186" s="119" t="s">
        <v>557</v>
      </c>
      <c r="V186" s="99" t="s">
        <v>557</v>
      </c>
      <c r="W186" s="99" t="s">
        <v>557</v>
      </c>
      <c r="X186" s="119" t="s">
        <v>557</v>
      </c>
      <c r="Y186" s="119" t="s">
        <v>557</v>
      </c>
      <c r="Z186" s="119" t="s">
        <v>557</v>
      </c>
      <c r="AA186" s="99" t="s">
        <v>557</v>
      </c>
    </row>
    <row r="187" spans="1:27" ht="36.6" thickBot="1" x14ac:dyDescent="0.35">
      <c r="A187" s="97" t="s">
        <v>575</v>
      </c>
      <c r="B187" s="99" t="s">
        <v>656</v>
      </c>
      <c r="C187" s="99" t="s">
        <v>657</v>
      </c>
      <c r="D187" s="99" t="s">
        <v>658</v>
      </c>
      <c r="E187" s="99" t="s">
        <v>660</v>
      </c>
      <c r="F187" s="119" t="s">
        <v>557</v>
      </c>
      <c r="G187" s="119" t="s">
        <v>557</v>
      </c>
      <c r="H187" s="99" t="s">
        <v>557</v>
      </c>
      <c r="I187" s="119" t="s">
        <v>557</v>
      </c>
      <c r="J187" s="99" t="s">
        <v>557</v>
      </c>
      <c r="K187" s="99" t="s">
        <v>655</v>
      </c>
      <c r="L187" s="99" t="s">
        <v>650</v>
      </c>
      <c r="M187" s="99" t="s">
        <v>557</v>
      </c>
      <c r="N187" s="99" t="s">
        <v>557</v>
      </c>
      <c r="O187" s="99" t="s">
        <v>557</v>
      </c>
      <c r="P187" s="99" t="s">
        <v>557</v>
      </c>
      <c r="Q187" s="99" t="s">
        <v>557</v>
      </c>
      <c r="R187" s="119" t="s">
        <v>557</v>
      </c>
      <c r="S187" s="99" t="s">
        <v>557</v>
      </c>
      <c r="T187" s="99" t="s">
        <v>659</v>
      </c>
      <c r="U187" s="119" t="s">
        <v>557</v>
      </c>
      <c r="V187" s="99" t="s">
        <v>557</v>
      </c>
      <c r="W187" s="99" t="s">
        <v>557</v>
      </c>
      <c r="X187" s="119" t="s">
        <v>557</v>
      </c>
      <c r="Y187" s="119" t="s">
        <v>557</v>
      </c>
      <c r="Z187" s="119" t="s">
        <v>557</v>
      </c>
      <c r="AA187" s="99" t="s">
        <v>557</v>
      </c>
    </row>
    <row r="188" spans="1:27" ht="36.6" thickBot="1" x14ac:dyDescent="0.35">
      <c r="A188" s="97" t="s">
        <v>576</v>
      </c>
      <c r="B188" s="99" t="s">
        <v>661</v>
      </c>
      <c r="C188" s="99" t="s">
        <v>657</v>
      </c>
      <c r="D188" s="99" t="s">
        <v>658</v>
      </c>
      <c r="E188" s="99" t="s">
        <v>662</v>
      </c>
      <c r="F188" s="119" t="s">
        <v>557</v>
      </c>
      <c r="G188" s="119" t="s">
        <v>557</v>
      </c>
      <c r="H188" s="99" t="s">
        <v>557</v>
      </c>
      <c r="I188" s="119" t="s">
        <v>557</v>
      </c>
      <c r="J188" s="99" t="s">
        <v>557</v>
      </c>
      <c r="K188" s="99" t="s">
        <v>655</v>
      </c>
      <c r="L188" s="99" t="s">
        <v>650</v>
      </c>
      <c r="M188" s="99" t="s">
        <v>557</v>
      </c>
      <c r="N188" s="99" t="s">
        <v>557</v>
      </c>
      <c r="O188" s="99" t="s">
        <v>557</v>
      </c>
      <c r="P188" s="99" t="s">
        <v>557</v>
      </c>
      <c r="Q188" s="99" t="s">
        <v>557</v>
      </c>
      <c r="R188" s="119" t="s">
        <v>557</v>
      </c>
      <c r="S188" s="99" t="s">
        <v>557</v>
      </c>
      <c r="T188" s="99" t="s">
        <v>659</v>
      </c>
      <c r="U188" s="119" t="s">
        <v>557</v>
      </c>
      <c r="V188" s="99" t="s">
        <v>557</v>
      </c>
      <c r="W188" s="99" t="s">
        <v>557</v>
      </c>
      <c r="X188" s="119" t="s">
        <v>557</v>
      </c>
      <c r="Y188" s="119" t="s">
        <v>557</v>
      </c>
      <c r="Z188" s="119" t="s">
        <v>557</v>
      </c>
      <c r="AA188" s="99" t="s">
        <v>557</v>
      </c>
    </row>
    <row r="189" spans="1:27" ht="36.6" thickBot="1" x14ac:dyDescent="0.35">
      <c r="A189" s="97" t="s">
        <v>577</v>
      </c>
      <c r="B189" s="99" t="s">
        <v>661</v>
      </c>
      <c r="C189" s="99" t="s">
        <v>657</v>
      </c>
      <c r="D189" s="99" t="s">
        <v>658</v>
      </c>
      <c r="E189" s="99" t="s">
        <v>662</v>
      </c>
      <c r="F189" s="119" t="s">
        <v>557</v>
      </c>
      <c r="G189" s="119" t="s">
        <v>557</v>
      </c>
      <c r="H189" s="99" t="s">
        <v>557</v>
      </c>
      <c r="I189" s="119" t="s">
        <v>557</v>
      </c>
      <c r="J189" s="99" t="s">
        <v>557</v>
      </c>
      <c r="K189" s="99" t="s">
        <v>655</v>
      </c>
      <c r="L189" s="99" t="s">
        <v>650</v>
      </c>
      <c r="M189" s="99" t="s">
        <v>557</v>
      </c>
      <c r="N189" s="99" t="s">
        <v>557</v>
      </c>
      <c r="O189" s="99" t="s">
        <v>557</v>
      </c>
      <c r="P189" s="99" t="s">
        <v>557</v>
      </c>
      <c r="Q189" s="99" t="s">
        <v>557</v>
      </c>
      <c r="R189" s="119" t="s">
        <v>557</v>
      </c>
      <c r="S189" s="99" t="s">
        <v>557</v>
      </c>
      <c r="T189" s="99" t="s">
        <v>659</v>
      </c>
      <c r="U189" s="119" t="s">
        <v>557</v>
      </c>
      <c r="V189" s="99" t="s">
        <v>557</v>
      </c>
      <c r="W189" s="99" t="s">
        <v>557</v>
      </c>
      <c r="X189" s="119" t="s">
        <v>557</v>
      </c>
      <c r="Y189" s="119" t="s">
        <v>557</v>
      </c>
      <c r="Z189" s="119" t="s">
        <v>557</v>
      </c>
      <c r="AA189" s="99" t="s">
        <v>557</v>
      </c>
    </row>
    <row r="190" spans="1:27" ht="36.6" thickBot="1" x14ac:dyDescent="0.35">
      <c r="A190" s="97" t="s">
        <v>578</v>
      </c>
      <c r="B190" s="99" t="s">
        <v>661</v>
      </c>
      <c r="C190" s="99" t="s">
        <v>657</v>
      </c>
      <c r="D190" s="99" t="s">
        <v>658</v>
      </c>
      <c r="E190" s="99" t="s">
        <v>662</v>
      </c>
      <c r="F190" s="119" t="s">
        <v>557</v>
      </c>
      <c r="G190" s="119" t="s">
        <v>557</v>
      </c>
      <c r="H190" s="99" t="s">
        <v>557</v>
      </c>
      <c r="I190" s="119" t="s">
        <v>557</v>
      </c>
      <c r="J190" s="99" t="s">
        <v>557</v>
      </c>
      <c r="K190" s="99" t="s">
        <v>655</v>
      </c>
      <c r="L190" s="99" t="s">
        <v>650</v>
      </c>
      <c r="M190" s="99" t="s">
        <v>557</v>
      </c>
      <c r="N190" s="99" t="s">
        <v>557</v>
      </c>
      <c r="O190" s="99" t="s">
        <v>557</v>
      </c>
      <c r="P190" s="99" t="s">
        <v>557</v>
      </c>
      <c r="Q190" s="99" t="s">
        <v>557</v>
      </c>
      <c r="R190" s="119" t="s">
        <v>557</v>
      </c>
      <c r="S190" s="99" t="s">
        <v>557</v>
      </c>
      <c r="T190" s="99" t="s">
        <v>659</v>
      </c>
      <c r="U190" s="119" t="s">
        <v>557</v>
      </c>
      <c r="V190" s="99" t="s">
        <v>557</v>
      </c>
      <c r="W190" s="99" t="s">
        <v>557</v>
      </c>
      <c r="X190" s="119" t="s">
        <v>557</v>
      </c>
      <c r="Y190" s="119" t="s">
        <v>557</v>
      </c>
      <c r="Z190" s="119" t="s">
        <v>557</v>
      </c>
      <c r="AA190" s="99" t="s">
        <v>557</v>
      </c>
    </row>
    <row r="191" spans="1:27" ht="36.6" thickBot="1" x14ac:dyDescent="0.35">
      <c r="A191" s="97" t="s">
        <v>579</v>
      </c>
      <c r="B191" s="99" t="s">
        <v>661</v>
      </c>
      <c r="C191" s="99" t="s">
        <v>657</v>
      </c>
      <c r="D191" s="99" t="s">
        <v>658</v>
      </c>
      <c r="E191" s="99" t="s">
        <v>662</v>
      </c>
      <c r="F191" s="119" t="s">
        <v>557</v>
      </c>
      <c r="G191" s="119" t="s">
        <v>557</v>
      </c>
      <c r="H191" s="99" t="s">
        <v>557</v>
      </c>
      <c r="I191" s="119" t="s">
        <v>557</v>
      </c>
      <c r="J191" s="99" t="s">
        <v>557</v>
      </c>
      <c r="K191" s="99" t="s">
        <v>655</v>
      </c>
      <c r="L191" s="99" t="s">
        <v>557</v>
      </c>
      <c r="M191" s="99" t="s">
        <v>557</v>
      </c>
      <c r="N191" s="99" t="s">
        <v>557</v>
      </c>
      <c r="O191" s="99" t="s">
        <v>557</v>
      </c>
      <c r="P191" s="99" t="s">
        <v>557</v>
      </c>
      <c r="Q191" s="99" t="s">
        <v>557</v>
      </c>
      <c r="R191" s="119" t="s">
        <v>557</v>
      </c>
      <c r="S191" s="99" t="s">
        <v>557</v>
      </c>
      <c r="T191" s="99" t="s">
        <v>659</v>
      </c>
      <c r="U191" s="119" t="s">
        <v>557</v>
      </c>
      <c r="V191" s="99" t="s">
        <v>557</v>
      </c>
      <c r="W191" s="99" t="s">
        <v>557</v>
      </c>
      <c r="X191" s="119" t="s">
        <v>557</v>
      </c>
      <c r="Y191" s="119" t="s">
        <v>557</v>
      </c>
      <c r="Z191" s="119" t="s">
        <v>557</v>
      </c>
      <c r="AA191" s="99" t="s">
        <v>557</v>
      </c>
    </row>
    <row r="192" spans="1:27" ht="36.6" thickBot="1" x14ac:dyDescent="0.35">
      <c r="A192" s="97" t="s">
        <v>580</v>
      </c>
      <c r="B192" s="99" t="s">
        <v>661</v>
      </c>
      <c r="C192" s="99" t="s">
        <v>663</v>
      </c>
      <c r="D192" s="99" t="s">
        <v>658</v>
      </c>
      <c r="E192" s="99" t="s">
        <v>662</v>
      </c>
      <c r="F192" s="119" t="s">
        <v>557</v>
      </c>
      <c r="G192" s="119" t="s">
        <v>557</v>
      </c>
      <c r="H192" s="99" t="s">
        <v>557</v>
      </c>
      <c r="I192" s="119" t="s">
        <v>557</v>
      </c>
      <c r="J192" s="99" t="s">
        <v>557</v>
      </c>
      <c r="K192" s="99" t="s">
        <v>655</v>
      </c>
      <c r="L192" s="99" t="s">
        <v>557</v>
      </c>
      <c r="M192" s="99" t="s">
        <v>557</v>
      </c>
      <c r="N192" s="99" t="s">
        <v>557</v>
      </c>
      <c r="O192" s="99" t="s">
        <v>557</v>
      </c>
      <c r="P192" s="99" t="s">
        <v>557</v>
      </c>
      <c r="Q192" s="99" t="s">
        <v>557</v>
      </c>
      <c r="R192" s="119" t="s">
        <v>557</v>
      </c>
      <c r="S192" s="99" t="s">
        <v>557</v>
      </c>
      <c r="T192" s="99" t="s">
        <v>659</v>
      </c>
      <c r="U192" s="119" t="s">
        <v>557</v>
      </c>
      <c r="V192" s="99" t="s">
        <v>557</v>
      </c>
      <c r="W192" s="99" t="s">
        <v>557</v>
      </c>
      <c r="X192" s="119" t="s">
        <v>557</v>
      </c>
      <c r="Y192" s="119" t="s">
        <v>557</v>
      </c>
      <c r="Z192" s="119" t="s">
        <v>557</v>
      </c>
      <c r="AA192" s="99" t="s">
        <v>557</v>
      </c>
    </row>
    <row r="193" spans="1:27" ht="36.6" thickBot="1" x14ac:dyDescent="0.35">
      <c r="A193" s="97" t="s">
        <v>581</v>
      </c>
      <c r="B193" s="99" t="s">
        <v>661</v>
      </c>
      <c r="C193" s="99" t="s">
        <v>663</v>
      </c>
      <c r="D193" s="99" t="s">
        <v>658</v>
      </c>
      <c r="E193" s="99" t="s">
        <v>662</v>
      </c>
      <c r="F193" s="119" t="s">
        <v>557</v>
      </c>
      <c r="G193" s="119" t="s">
        <v>557</v>
      </c>
      <c r="H193" s="99" t="s">
        <v>557</v>
      </c>
      <c r="I193" s="119" t="s">
        <v>557</v>
      </c>
      <c r="J193" s="99" t="s">
        <v>557</v>
      </c>
      <c r="K193" s="99" t="s">
        <v>655</v>
      </c>
      <c r="L193" s="99" t="s">
        <v>557</v>
      </c>
      <c r="M193" s="99" t="s">
        <v>557</v>
      </c>
      <c r="N193" s="99" t="s">
        <v>557</v>
      </c>
      <c r="O193" s="99" t="s">
        <v>557</v>
      </c>
      <c r="P193" s="99" t="s">
        <v>557</v>
      </c>
      <c r="Q193" s="99" t="s">
        <v>557</v>
      </c>
      <c r="R193" s="119" t="s">
        <v>557</v>
      </c>
      <c r="S193" s="99" t="s">
        <v>557</v>
      </c>
      <c r="T193" s="99" t="s">
        <v>659</v>
      </c>
      <c r="U193" s="119" t="s">
        <v>557</v>
      </c>
      <c r="V193" s="99" t="s">
        <v>557</v>
      </c>
      <c r="W193" s="99" t="s">
        <v>557</v>
      </c>
      <c r="X193" s="119" t="s">
        <v>557</v>
      </c>
      <c r="Y193" s="119" t="s">
        <v>557</v>
      </c>
      <c r="Z193" s="119" t="s">
        <v>557</v>
      </c>
      <c r="AA193" s="99" t="s">
        <v>557</v>
      </c>
    </row>
    <row r="194" spans="1:27" ht="36.6" thickBot="1" x14ac:dyDescent="0.35">
      <c r="A194" s="97" t="s">
        <v>582</v>
      </c>
      <c r="B194" s="99" t="s">
        <v>661</v>
      </c>
      <c r="C194" s="99" t="s">
        <v>663</v>
      </c>
      <c r="D194" s="99" t="s">
        <v>658</v>
      </c>
      <c r="E194" s="99" t="s">
        <v>662</v>
      </c>
      <c r="F194" s="119" t="s">
        <v>557</v>
      </c>
      <c r="G194" s="119" t="s">
        <v>557</v>
      </c>
      <c r="H194" s="99" t="s">
        <v>557</v>
      </c>
      <c r="I194" s="119" t="s">
        <v>557</v>
      </c>
      <c r="J194" s="99" t="s">
        <v>557</v>
      </c>
      <c r="K194" s="99" t="s">
        <v>655</v>
      </c>
      <c r="L194" s="99" t="s">
        <v>557</v>
      </c>
      <c r="M194" s="99" t="s">
        <v>557</v>
      </c>
      <c r="N194" s="99" t="s">
        <v>557</v>
      </c>
      <c r="O194" s="99" t="s">
        <v>557</v>
      </c>
      <c r="P194" s="99" t="s">
        <v>557</v>
      </c>
      <c r="Q194" s="99" t="s">
        <v>557</v>
      </c>
      <c r="R194" s="119" t="s">
        <v>557</v>
      </c>
      <c r="S194" s="99" t="s">
        <v>557</v>
      </c>
      <c r="T194" s="99" t="s">
        <v>659</v>
      </c>
      <c r="U194" s="119" t="s">
        <v>557</v>
      </c>
      <c r="V194" s="99" t="s">
        <v>557</v>
      </c>
      <c r="W194" s="99" t="s">
        <v>557</v>
      </c>
      <c r="X194" s="119" t="s">
        <v>557</v>
      </c>
      <c r="Y194" s="119" t="s">
        <v>557</v>
      </c>
      <c r="Z194" s="119" t="s">
        <v>557</v>
      </c>
      <c r="AA194" s="99" t="s">
        <v>557</v>
      </c>
    </row>
    <row r="195" spans="1:27" ht="36.6" thickBot="1" x14ac:dyDescent="0.35">
      <c r="A195" s="97" t="s">
        <v>583</v>
      </c>
      <c r="B195" s="99" t="s">
        <v>661</v>
      </c>
      <c r="C195" s="99" t="s">
        <v>663</v>
      </c>
      <c r="D195" s="99" t="s">
        <v>658</v>
      </c>
      <c r="E195" s="99" t="s">
        <v>662</v>
      </c>
      <c r="F195" s="119" t="s">
        <v>557</v>
      </c>
      <c r="G195" s="119" t="s">
        <v>557</v>
      </c>
      <c r="H195" s="99" t="s">
        <v>557</v>
      </c>
      <c r="I195" s="119" t="s">
        <v>557</v>
      </c>
      <c r="J195" s="99" t="s">
        <v>557</v>
      </c>
      <c r="K195" s="99" t="s">
        <v>655</v>
      </c>
      <c r="L195" s="99" t="s">
        <v>557</v>
      </c>
      <c r="M195" s="99" t="s">
        <v>557</v>
      </c>
      <c r="N195" s="99" t="s">
        <v>557</v>
      </c>
      <c r="O195" s="99" t="s">
        <v>557</v>
      </c>
      <c r="P195" s="99" t="s">
        <v>557</v>
      </c>
      <c r="Q195" s="99" t="s">
        <v>557</v>
      </c>
      <c r="R195" s="119" t="s">
        <v>557</v>
      </c>
      <c r="S195" s="99" t="s">
        <v>557</v>
      </c>
      <c r="T195" s="99" t="s">
        <v>659</v>
      </c>
      <c r="U195" s="119" t="s">
        <v>557</v>
      </c>
      <c r="V195" s="99" t="s">
        <v>557</v>
      </c>
      <c r="W195" s="99" t="s">
        <v>557</v>
      </c>
      <c r="X195" s="119" t="s">
        <v>557</v>
      </c>
      <c r="Y195" s="119" t="s">
        <v>557</v>
      </c>
      <c r="Z195" s="119" t="s">
        <v>557</v>
      </c>
      <c r="AA195" s="99" t="s">
        <v>557</v>
      </c>
    </row>
    <row r="196" spans="1:27" ht="27.6" thickBot="1" x14ac:dyDescent="0.35">
      <c r="A196" s="97" t="s">
        <v>584</v>
      </c>
      <c r="B196" s="99" t="s">
        <v>664</v>
      </c>
      <c r="C196" s="99" t="s">
        <v>663</v>
      </c>
      <c r="D196" s="99" t="s">
        <v>658</v>
      </c>
      <c r="E196" s="99" t="s">
        <v>662</v>
      </c>
      <c r="F196" s="119" t="s">
        <v>557</v>
      </c>
      <c r="G196" s="119" t="s">
        <v>557</v>
      </c>
      <c r="H196" s="99" t="s">
        <v>557</v>
      </c>
      <c r="I196" s="119" t="s">
        <v>557</v>
      </c>
      <c r="J196" s="99" t="s">
        <v>557</v>
      </c>
      <c r="K196" s="99" t="s">
        <v>665</v>
      </c>
      <c r="L196" s="99" t="s">
        <v>557</v>
      </c>
      <c r="M196" s="99" t="s">
        <v>557</v>
      </c>
      <c r="N196" s="99" t="s">
        <v>557</v>
      </c>
      <c r="O196" s="99" t="s">
        <v>557</v>
      </c>
      <c r="P196" s="99" t="s">
        <v>557</v>
      </c>
      <c r="Q196" s="99" t="s">
        <v>557</v>
      </c>
      <c r="R196" s="119" t="s">
        <v>557</v>
      </c>
      <c r="S196" s="99" t="s">
        <v>557</v>
      </c>
      <c r="T196" s="99" t="s">
        <v>659</v>
      </c>
      <c r="U196" s="119" t="s">
        <v>557</v>
      </c>
      <c r="V196" s="99" t="s">
        <v>557</v>
      </c>
      <c r="W196" s="99" t="s">
        <v>557</v>
      </c>
      <c r="X196" s="119" t="s">
        <v>557</v>
      </c>
      <c r="Y196" s="119" t="s">
        <v>557</v>
      </c>
      <c r="Z196" s="119" t="s">
        <v>557</v>
      </c>
      <c r="AA196" s="99" t="s">
        <v>557</v>
      </c>
    </row>
    <row r="197" spans="1:27" ht="27.6" thickBot="1" x14ac:dyDescent="0.35">
      <c r="A197" s="97" t="s">
        <v>585</v>
      </c>
      <c r="B197" s="99" t="s">
        <v>664</v>
      </c>
      <c r="C197" s="99" t="s">
        <v>663</v>
      </c>
      <c r="D197" s="99" t="s">
        <v>658</v>
      </c>
      <c r="E197" s="99" t="s">
        <v>662</v>
      </c>
      <c r="F197" s="119" t="s">
        <v>557</v>
      </c>
      <c r="G197" s="119" t="s">
        <v>557</v>
      </c>
      <c r="H197" s="99" t="s">
        <v>557</v>
      </c>
      <c r="I197" s="119" t="s">
        <v>557</v>
      </c>
      <c r="J197" s="99" t="s">
        <v>557</v>
      </c>
      <c r="K197" s="99" t="s">
        <v>665</v>
      </c>
      <c r="L197" s="99" t="s">
        <v>557</v>
      </c>
      <c r="M197" s="99" t="s">
        <v>557</v>
      </c>
      <c r="N197" s="99" t="s">
        <v>557</v>
      </c>
      <c r="O197" s="99" t="s">
        <v>557</v>
      </c>
      <c r="P197" s="99" t="s">
        <v>557</v>
      </c>
      <c r="Q197" s="99" t="s">
        <v>557</v>
      </c>
      <c r="R197" s="119" t="s">
        <v>557</v>
      </c>
      <c r="S197" s="99" t="s">
        <v>557</v>
      </c>
      <c r="T197" s="99" t="s">
        <v>666</v>
      </c>
      <c r="U197" s="119" t="s">
        <v>557</v>
      </c>
      <c r="V197" s="99" t="s">
        <v>557</v>
      </c>
      <c r="W197" s="99" t="s">
        <v>557</v>
      </c>
      <c r="X197" s="119" t="s">
        <v>557</v>
      </c>
      <c r="Y197" s="119" t="s">
        <v>557</v>
      </c>
      <c r="Z197" s="119" t="s">
        <v>557</v>
      </c>
      <c r="AA197" s="99" t="s">
        <v>557</v>
      </c>
    </row>
    <row r="198" spans="1:27" ht="27.6" thickBot="1" x14ac:dyDescent="0.35">
      <c r="A198" s="97" t="s">
        <v>586</v>
      </c>
      <c r="B198" s="99" t="s">
        <v>664</v>
      </c>
      <c r="C198" s="99" t="s">
        <v>663</v>
      </c>
      <c r="D198" s="99" t="s">
        <v>658</v>
      </c>
      <c r="E198" s="99" t="s">
        <v>662</v>
      </c>
      <c r="F198" s="119" t="s">
        <v>557</v>
      </c>
      <c r="G198" s="119" t="s">
        <v>557</v>
      </c>
      <c r="H198" s="99" t="s">
        <v>557</v>
      </c>
      <c r="I198" s="119" t="s">
        <v>557</v>
      </c>
      <c r="J198" s="99" t="s">
        <v>557</v>
      </c>
      <c r="K198" s="99" t="s">
        <v>665</v>
      </c>
      <c r="L198" s="99" t="s">
        <v>557</v>
      </c>
      <c r="M198" s="99" t="s">
        <v>557</v>
      </c>
      <c r="N198" s="99" t="s">
        <v>557</v>
      </c>
      <c r="O198" s="99" t="s">
        <v>557</v>
      </c>
      <c r="P198" s="99" t="s">
        <v>557</v>
      </c>
      <c r="Q198" s="99" t="s">
        <v>557</v>
      </c>
      <c r="R198" s="119" t="s">
        <v>557</v>
      </c>
      <c r="S198" s="99" t="s">
        <v>557</v>
      </c>
      <c r="T198" s="99" t="s">
        <v>666</v>
      </c>
      <c r="U198" s="119" t="s">
        <v>557</v>
      </c>
      <c r="V198" s="99" t="s">
        <v>557</v>
      </c>
      <c r="W198" s="99" t="s">
        <v>557</v>
      </c>
      <c r="X198" s="119" t="s">
        <v>557</v>
      </c>
      <c r="Y198" s="119" t="s">
        <v>557</v>
      </c>
      <c r="Z198" s="119" t="s">
        <v>557</v>
      </c>
      <c r="AA198" s="99" t="s">
        <v>557</v>
      </c>
    </row>
    <row r="199" spans="1:27" ht="27.6" thickBot="1" x14ac:dyDescent="0.35">
      <c r="A199" s="97" t="s">
        <v>587</v>
      </c>
      <c r="B199" s="99" t="s">
        <v>664</v>
      </c>
      <c r="C199" s="99" t="s">
        <v>663</v>
      </c>
      <c r="D199" s="99" t="s">
        <v>658</v>
      </c>
      <c r="E199" s="99" t="s">
        <v>557</v>
      </c>
      <c r="F199" s="119" t="s">
        <v>557</v>
      </c>
      <c r="G199" s="119" t="s">
        <v>557</v>
      </c>
      <c r="H199" s="99" t="s">
        <v>557</v>
      </c>
      <c r="I199" s="119" t="s">
        <v>557</v>
      </c>
      <c r="J199" s="99" t="s">
        <v>557</v>
      </c>
      <c r="K199" s="99" t="s">
        <v>665</v>
      </c>
      <c r="L199" s="99" t="s">
        <v>557</v>
      </c>
      <c r="M199" s="99" t="s">
        <v>557</v>
      </c>
      <c r="N199" s="99" t="s">
        <v>557</v>
      </c>
      <c r="O199" s="99" t="s">
        <v>557</v>
      </c>
      <c r="P199" s="99" t="s">
        <v>557</v>
      </c>
      <c r="Q199" s="99" t="s">
        <v>557</v>
      </c>
      <c r="R199" s="119" t="s">
        <v>557</v>
      </c>
      <c r="S199" s="99" t="s">
        <v>557</v>
      </c>
      <c r="T199" s="99" t="s">
        <v>666</v>
      </c>
      <c r="U199" s="119" t="s">
        <v>557</v>
      </c>
      <c r="V199" s="99" t="s">
        <v>557</v>
      </c>
      <c r="W199" s="99" t="s">
        <v>557</v>
      </c>
      <c r="X199" s="119" t="s">
        <v>557</v>
      </c>
      <c r="Y199" s="119" t="s">
        <v>557</v>
      </c>
      <c r="Z199" s="119" t="s">
        <v>557</v>
      </c>
      <c r="AA199" s="99" t="s">
        <v>557</v>
      </c>
    </row>
    <row r="200" spans="1:27" ht="27.6" thickBot="1" x14ac:dyDescent="0.35">
      <c r="A200" s="97" t="s">
        <v>588</v>
      </c>
      <c r="B200" s="99" t="s">
        <v>664</v>
      </c>
      <c r="C200" s="99" t="s">
        <v>557</v>
      </c>
      <c r="D200" s="99" t="s">
        <v>658</v>
      </c>
      <c r="E200" s="99" t="s">
        <v>557</v>
      </c>
      <c r="F200" s="119" t="s">
        <v>557</v>
      </c>
      <c r="G200" s="119" t="s">
        <v>557</v>
      </c>
      <c r="H200" s="99" t="s">
        <v>557</v>
      </c>
      <c r="I200" s="119" t="s">
        <v>557</v>
      </c>
      <c r="J200" s="99" t="s">
        <v>557</v>
      </c>
      <c r="K200" s="99" t="s">
        <v>665</v>
      </c>
      <c r="L200" s="99" t="s">
        <v>557</v>
      </c>
      <c r="M200" s="99" t="s">
        <v>557</v>
      </c>
      <c r="N200" s="99" t="s">
        <v>557</v>
      </c>
      <c r="O200" s="99" t="s">
        <v>557</v>
      </c>
      <c r="P200" s="99" t="s">
        <v>557</v>
      </c>
      <c r="Q200" s="99" t="s">
        <v>557</v>
      </c>
      <c r="R200" s="119" t="s">
        <v>557</v>
      </c>
      <c r="S200" s="99" t="s">
        <v>557</v>
      </c>
      <c r="T200" s="99" t="s">
        <v>667</v>
      </c>
      <c r="U200" s="119" t="s">
        <v>557</v>
      </c>
      <c r="V200" s="99" t="s">
        <v>557</v>
      </c>
      <c r="W200" s="99" t="s">
        <v>557</v>
      </c>
      <c r="X200" s="119" t="s">
        <v>557</v>
      </c>
      <c r="Y200" s="119" t="s">
        <v>557</v>
      </c>
      <c r="Z200" s="119" t="s">
        <v>557</v>
      </c>
      <c r="AA200" s="99" t="s">
        <v>557</v>
      </c>
    </row>
    <row r="201" spans="1:27" ht="27.6" thickBot="1" x14ac:dyDescent="0.35">
      <c r="A201" s="97" t="s">
        <v>589</v>
      </c>
      <c r="B201" s="99" t="s">
        <v>664</v>
      </c>
      <c r="C201" s="99" t="s">
        <v>557</v>
      </c>
      <c r="D201" s="99" t="s">
        <v>658</v>
      </c>
      <c r="E201" s="99" t="s">
        <v>557</v>
      </c>
      <c r="F201" s="119" t="s">
        <v>557</v>
      </c>
      <c r="G201" s="119" t="s">
        <v>557</v>
      </c>
      <c r="H201" s="99" t="s">
        <v>557</v>
      </c>
      <c r="I201" s="119" t="s">
        <v>557</v>
      </c>
      <c r="J201" s="99" t="s">
        <v>557</v>
      </c>
      <c r="K201" s="99" t="s">
        <v>665</v>
      </c>
      <c r="L201" s="99" t="s">
        <v>557</v>
      </c>
      <c r="M201" s="99" t="s">
        <v>557</v>
      </c>
      <c r="N201" s="99" t="s">
        <v>557</v>
      </c>
      <c r="O201" s="99" t="s">
        <v>557</v>
      </c>
      <c r="P201" s="99" t="s">
        <v>557</v>
      </c>
      <c r="Q201" s="99" t="s">
        <v>557</v>
      </c>
      <c r="R201" s="119" t="s">
        <v>557</v>
      </c>
      <c r="S201" s="99" t="s">
        <v>557</v>
      </c>
      <c r="T201" s="99" t="s">
        <v>667</v>
      </c>
      <c r="U201" s="119" t="s">
        <v>557</v>
      </c>
      <c r="V201" s="99" t="s">
        <v>557</v>
      </c>
      <c r="W201" s="99" t="s">
        <v>557</v>
      </c>
      <c r="X201" s="119" t="s">
        <v>557</v>
      </c>
      <c r="Y201" s="119" t="s">
        <v>557</v>
      </c>
      <c r="Z201" s="119" t="s">
        <v>557</v>
      </c>
      <c r="AA201" s="99" t="s">
        <v>557</v>
      </c>
    </row>
    <row r="202" spans="1:27" ht="27.6" thickBot="1" x14ac:dyDescent="0.35">
      <c r="A202" s="97" t="s">
        <v>590</v>
      </c>
      <c r="B202" s="99" t="s">
        <v>664</v>
      </c>
      <c r="C202" s="99" t="s">
        <v>557</v>
      </c>
      <c r="D202" s="99" t="s">
        <v>658</v>
      </c>
      <c r="E202" s="99" t="s">
        <v>557</v>
      </c>
      <c r="F202" s="119" t="s">
        <v>557</v>
      </c>
      <c r="G202" s="119" t="s">
        <v>557</v>
      </c>
      <c r="H202" s="99" t="s">
        <v>557</v>
      </c>
      <c r="I202" s="119" t="s">
        <v>557</v>
      </c>
      <c r="J202" s="99" t="s">
        <v>557</v>
      </c>
      <c r="K202" s="99" t="s">
        <v>665</v>
      </c>
      <c r="L202" s="99" t="s">
        <v>557</v>
      </c>
      <c r="M202" s="99" t="s">
        <v>557</v>
      </c>
      <c r="N202" s="99" t="s">
        <v>557</v>
      </c>
      <c r="O202" s="99" t="s">
        <v>557</v>
      </c>
      <c r="P202" s="99" t="s">
        <v>557</v>
      </c>
      <c r="Q202" s="99" t="s">
        <v>557</v>
      </c>
      <c r="R202" s="119" t="s">
        <v>557</v>
      </c>
      <c r="S202" s="99" t="s">
        <v>557</v>
      </c>
      <c r="T202" s="99" t="s">
        <v>667</v>
      </c>
      <c r="U202" s="119" t="s">
        <v>557</v>
      </c>
      <c r="V202" s="99" t="s">
        <v>557</v>
      </c>
      <c r="W202" s="99" t="s">
        <v>557</v>
      </c>
      <c r="X202" s="119" t="s">
        <v>557</v>
      </c>
      <c r="Y202" s="119" t="s">
        <v>557</v>
      </c>
      <c r="Z202" s="119" t="s">
        <v>557</v>
      </c>
      <c r="AA202" s="99" t="s">
        <v>557</v>
      </c>
    </row>
    <row r="203" spans="1:27" ht="27.6" thickBot="1" x14ac:dyDescent="0.35">
      <c r="A203" s="97" t="s">
        <v>591</v>
      </c>
      <c r="B203" s="99" t="s">
        <v>664</v>
      </c>
      <c r="C203" s="99" t="s">
        <v>557</v>
      </c>
      <c r="D203" s="99" t="s">
        <v>658</v>
      </c>
      <c r="E203" s="99" t="s">
        <v>557</v>
      </c>
      <c r="F203" s="119" t="s">
        <v>557</v>
      </c>
      <c r="G203" s="119" t="s">
        <v>557</v>
      </c>
      <c r="H203" s="99" t="s">
        <v>557</v>
      </c>
      <c r="I203" s="119" t="s">
        <v>557</v>
      </c>
      <c r="J203" s="99" t="s">
        <v>557</v>
      </c>
      <c r="K203" s="99" t="s">
        <v>665</v>
      </c>
      <c r="L203" s="99" t="s">
        <v>557</v>
      </c>
      <c r="M203" s="99" t="s">
        <v>557</v>
      </c>
      <c r="N203" s="99" t="s">
        <v>557</v>
      </c>
      <c r="O203" s="99" t="s">
        <v>557</v>
      </c>
      <c r="P203" s="99" t="s">
        <v>557</v>
      </c>
      <c r="Q203" s="99" t="s">
        <v>557</v>
      </c>
      <c r="R203" s="119" t="s">
        <v>557</v>
      </c>
      <c r="S203" s="99" t="s">
        <v>557</v>
      </c>
      <c r="T203" s="99" t="s">
        <v>667</v>
      </c>
      <c r="U203" s="119" t="s">
        <v>557</v>
      </c>
      <c r="V203" s="99" t="s">
        <v>557</v>
      </c>
      <c r="W203" s="99" t="s">
        <v>557</v>
      </c>
      <c r="X203" s="119" t="s">
        <v>557</v>
      </c>
      <c r="Y203" s="119" t="s">
        <v>557</v>
      </c>
      <c r="Z203" s="119" t="s">
        <v>557</v>
      </c>
      <c r="AA203" s="99" t="s">
        <v>557</v>
      </c>
    </row>
    <row r="204" spans="1:27" ht="27.6" thickBot="1" x14ac:dyDescent="0.35">
      <c r="A204" s="97" t="s">
        <v>592</v>
      </c>
      <c r="B204" s="99" t="s">
        <v>664</v>
      </c>
      <c r="C204" s="99" t="s">
        <v>557</v>
      </c>
      <c r="D204" s="99" t="s">
        <v>658</v>
      </c>
      <c r="E204" s="99" t="s">
        <v>557</v>
      </c>
      <c r="F204" s="119" t="s">
        <v>557</v>
      </c>
      <c r="G204" s="119" t="s">
        <v>557</v>
      </c>
      <c r="H204" s="99" t="s">
        <v>557</v>
      </c>
      <c r="I204" s="119" t="s">
        <v>557</v>
      </c>
      <c r="J204" s="99" t="s">
        <v>557</v>
      </c>
      <c r="K204" s="99" t="s">
        <v>665</v>
      </c>
      <c r="L204" s="99" t="s">
        <v>557</v>
      </c>
      <c r="M204" s="99" t="s">
        <v>557</v>
      </c>
      <c r="N204" s="99" t="s">
        <v>557</v>
      </c>
      <c r="O204" s="99" t="s">
        <v>557</v>
      </c>
      <c r="P204" s="99" t="s">
        <v>557</v>
      </c>
      <c r="Q204" s="99" t="s">
        <v>557</v>
      </c>
      <c r="R204" s="119" t="s">
        <v>557</v>
      </c>
      <c r="S204" s="99" t="s">
        <v>557</v>
      </c>
      <c r="T204" s="99" t="s">
        <v>667</v>
      </c>
      <c r="U204" s="119" t="s">
        <v>557</v>
      </c>
      <c r="V204" s="99" t="s">
        <v>557</v>
      </c>
      <c r="W204" s="99" t="s">
        <v>557</v>
      </c>
      <c r="X204" s="119" t="s">
        <v>557</v>
      </c>
      <c r="Y204" s="119" t="s">
        <v>557</v>
      </c>
      <c r="Z204" s="119" t="s">
        <v>557</v>
      </c>
      <c r="AA204" s="99" t="s">
        <v>557</v>
      </c>
    </row>
    <row r="205" spans="1:27" ht="27.6" thickBot="1" x14ac:dyDescent="0.35">
      <c r="A205" s="97" t="s">
        <v>593</v>
      </c>
      <c r="B205" s="99" t="s">
        <v>664</v>
      </c>
      <c r="C205" s="99" t="s">
        <v>557</v>
      </c>
      <c r="D205" s="99" t="s">
        <v>658</v>
      </c>
      <c r="E205" s="99" t="s">
        <v>557</v>
      </c>
      <c r="F205" s="119" t="s">
        <v>557</v>
      </c>
      <c r="G205" s="119" t="s">
        <v>557</v>
      </c>
      <c r="H205" s="99" t="s">
        <v>557</v>
      </c>
      <c r="I205" s="119" t="s">
        <v>557</v>
      </c>
      <c r="J205" s="99" t="s">
        <v>557</v>
      </c>
      <c r="K205" s="99" t="s">
        <v>665</v>
      </c>
      <c r="L205" s="99" t="s">
        <v>557</v>
      </c>
      <c r="M205" s="99" t="s">
        <v>557</v>
      </c>
      <c r="N205" s="99" t="s">
        <v>557</v>
      </c>
      <c r="O205" s="99" t="s">
        <v>557</v>
      </c>
      <c r="P205" s="99" t="s">
        <v>557</v>
      </c>
      <c r="Q205" s="99" t="s">
        <v>557</v>
      </c>
      <c r="R205" s="119" t="s">
        <v>557</v>
      </c>
      <c r="S205" s="99" t="s">
        <v>557</v>
      </c>
      <c r="T205" s="99" t="s">
        <v>667</v>
      </c>
      <c r="U205" s="119" t="s">
        <v>557</v>
      </c>
      <c r="V205" s="99" t="s">
        <v>557</v>
      </c>
      <c r="W205" s="99" t="s">
        <v>557</v>
      </c>
      <c r="X205" s="119" t="s">
        <v>557</v>
      </c>
      <c r="Y205" s="119" t="s">
        <v>557</v>
      </c>
      <c r="Z205" s="119" t="s">
        <v>557</v>
      </c>
      <c r="AA205" s="99" t="s">
        <v>557</v>
      </c>
    </row>
    <row r="206" spans="1:27" ht="27.6" thickBot="1" x14ac:dyDescent="0.35">
      <c r="A206" s="97" t="s">
        <v>594</v>
      </c>
      <c r="B206" s="99" t="s">
        <v>664</v>
      </c>
      <c r="C206" s="99" t="s">
        <v>557</v>
      </c>
      <c r="D206" s="99" t="s">
        <v>658</v>
      </c>
      <c r="E206" s="99" t="s">
        <v>557</v>
      </c>
      <c r="F206" s="119" t="s">
        <v>557</v>
      </c>
      <c r="G206" s="119" t="s">
        <v>557</v>
      </c>
      <c r="H206" s="99" t="s">
        <v>557</v>
      </c>
      <c r="I206" s="119" t="s">
        <v>557</v>
      </c>
      <c r="J206" s="99" t="s">
        <v>557</v>
      </c>
      <c r="K206" s="99" t="s">
        <v>665</v>
      </c>
      <c r="L206" s="99" t="s">
        <v>557</v>
      </c>
      <c r="M206" s="99" t="s">
        <v>557</v>
      </c>
      <c r="N206" s="99" t="s">
        <v>557</v>
      </c>
      <c r="O206" s="99" t="s">
        <v>557</v>
      </c>
      <c r="P206" s="99" t="s">
        <v>557</v>
      </c>
      <c r="Q206" s="99" t="s">
        <v>557</v>
      </c>
      <c r="R206" s="119" t="s">
        <v>557</v>
      </c>
      <c r="S206" s="99" t="s">
        <v>557</v>
      </c>
      <c r="T206" s="99" t="s">
        <v>667</v>
      </c>
      <c r="U206" s="119" t="s">
        <v>557</v>
      </c>
      <c r="V206" s="99" t="s">
        <v>557</v>
      </c>
      <c r="W206" s="99" t="s">
        <v>557</v>
      </c>
      <c r="X206" s="119" t="s">
        <v>557</v>
      </c>
      <c r="Y206" s="119" t="s">
        <v>557</v>
      </c>
      <c r="Z206" s="119" t="s">
        <v>557</v>
      </c>
      <c r="AA206" s="99" t="s">
        <v>557</v>
      </c>
    </row>
    <row r="207" spans="1:27" ht="27.6" thickBot="1" x14ac:dyDescent="0.35">
      <c r="A207" s="97" t="s">
        <v>595</v>
      </c>
      <c r="B207" s="99" t="s">
        <v>664</v>
      </c>
      <c r="C207" s="99" t="s">
        <v>557</v>
      </c>
      <c r="D207" s="99" t="s">
        <v>557</v>
      </c>
      <c r="E207" s="99" t="s">
        <v>557</v>
      </c>
      <c r="F207" s="119" t="s">
        <v>557</v>
      </c>
      <c r="G207" s="119" t="s">
        <v>557</v>
      </c>
      <c r="H207" s="99" t="s">
        <v>557</v>
      </c>
      <c r="I207" s="119" t="s">
        <v>557</v>
      </c>
      <c r="J207" s="99" t="s">
        <v>557</v>
      </c>
      <c r="K207" s="99" t="s">
        <v>665</v>
      </c>
      <c r="L207" s="99" t="s">
        <v>557</v>
      </c>
      <c r="M207" s="99" t="s">
        <v>557</v>
      </c>
      <c r="N207" s="99" t="s">
        <v>557</v>
      </c>
      <c r="O207" s="99" t="s">
        <v>557</v>
      </c>
      <c r="P207" s="99" t="s">
        <v>557</v>
      </c>
      <c r="Q207" s="99" t="s">
        <v>557</v>
      </c>
      <c r="R207" s="119" t="s">
        <v>557</v>
      </c>
      <c r="S207" s="99" t="s">
        <v>557</v>
      </c>
      <c r="T207" s="99" t="s">
        <v>667</v>
      </c>
      <c r="U207" s="119" t="s">
        <v>557</v>
      </c>
      <c r="V207" s="99" t="s">
        <v>557</v>
      </c>
      <c r="W207" s="99" t="s">
        <v>557</v>
      </c>
      <c r="X207" s="119" t="s">
        <v>557</v>
      </c>
      <c r="Y207" s="119" t="s">
        <v>557</v>
      </c>
      <c r="Z207" s="119" t="s">
        <v>557</v>
      </c>
      <c r="AA207" s="99" t="s">
        <v>557</v>
      </c>
    </row>
    <row r="208" spans="1:27" ht="27.6" thickBot="1" x14ac:dyDescent="0.35">
      <c r="A208" s="97" t="s">
        <v>596</v>
      </c>
      <c r="B208" s="99" t="s">
        <v>664</v>
      </c>
      <c r="C208" s="99" t="s">
        <v>557</v>
      </c>
      <c r="D208" s="99" t="s">
        <v>557</v>
      </c>
      <c r="E208" s="99" t="s">
        <v>557</v>
      </c>
      <c r="F208" s="119" t="s">
        <v>557</v>
      </c>
      <c r="G208" s="119" t="s">
        <v>557</v>
      </c>
      <c r="H208" s="99" t="s">
        <v>557</v>
      </c>
      <c r="I208" s="119" t="s">
        <v>557</v>
      </c>
      <c r="J208" s="99" t="s">
        <v>557</v>
      </c>
      <c r="K208" s="99" t="s">
        <v>665</v>
      </c>
      <c r="L208" s="99" t="s">
        <v>557</v>
      </c>
      <c r="M208" s="99" t="s">
        <v>557</v>
      </c>
      <c r="N208" s="99" t="s">
        <v>557</v>
      </c>
      <c r="O208" s="99" t="s">
        <v>557</v>
      </c>
      <c r="P208" s="99" t="s">
        <v>557</v>
      </c>
      <c r="Q208" s="99" t="s">
        <v>557</v>
      </c>
      <c r="R208" s="119" t="s">
        <v>557</v>
      </c>
      <c r="S208" s="99" t="s">
        <v>557</v>
      </c>
      <c r="T208" s="99" t="s">
        <v>667</v>
      </c>
      <c r="U208" s="119" t="s">
        <v>557</v>
      </c>
      <c r="V208" s="99" t="s">
        <v>557</v>
      </c>
      <c r="W208" s="99" t="s">
        <v>557</v>
      </c>
      <c r="X208" s="119" t="s">
        <v>557</v>
      </c>
      <c r="Y208" s="119" t="s">
        <v>557</v>
      </c>
      <c r="Z208" s="119" t="s">
        <v>557</v>
      </c>
      <c r="AA208" s="99" t="s">
        <v>557</v>
      </c>
    </row>
    <row r="209" spans="1:27" ht="27.6" thickBot="1" x14ac:dyDescent="0.35">
      <c r="A209" s="97" t="s">
        <v>597</v>
      </c>
      <c r="B209" s="99" t="s">
        <v>664</v>
      </c>
      <c r="C209" s="99" t="s">
        <v>557</v>
      </c>
      <c r="D209" s="99" t="s">
        <v>557</v>
      </c>
      <c r="E209" s="99" t="s">
        <v>557</v>
      </c>
      <c r="F209" s="119" t="s">
        <v>557</v>
      </c>
      <c r="G209" s="119" t="s">
        <v>557</v>
      </c>
      <c r="H209" s="99" t="s">
        <v>557</v>
      </c>
      <c r="I209" s="119" t="s">
        <v>557</v>
      </c>
      <c r="J209" s="99" t="s">
        <v>557</v>
      </c>
      <c r="K209" s="99" t="s">
        <v>665</v>
      </c>
      <c r="L209" s="99" t="s">
        <v>557</v>
      </c>
      <c r="M209" s="99" t="s">
        <v>557</v>
      </c>
      <c r="N209" s="99" t="s">
        <v>557</v>
      </c>
      <c r="O209" s="99" t="s">
        <v>557</v>
      </c>
      <c r="P209" s="99" t="s">
        <v>557</v>
      </c>
      <c r="Q209" s="99" t="s">
        <v>557</v>
      </c>
      <c r="R209" s="119" t="s">
        <v>557</v>
      </c>
      <c r="S209" s="99" t="s">
        <v>557</v>
      </c>
      <c r="T209" s="99" t="s">
        <v>667</v>
      </c>
      <c r="U209" s="119" t="s">
        <v>557</v>
      </c>
      <c r="V209" s="99" t="s">
        <v>557</v>
      </c>
      <c r="W209" s="99" t="s">
        <v>557</v>
      </c>
      <c r="X209" s="119" t="s">
        <v>557</v>
      </c>
      <c r="Y209" s="119" t="s">
        <v>557</v>
      </c>
      <c r="Z209" s="119" t="s">
        <v>557</v>
      </c>
      <c r="AA209" s="99" t="s">
        <v>557</v>
      </c>
    </row>
    <row r="210" spans="1:27" ht="27.6" thickBot="1" x14ac:dyDescent="0.35">
      <c r="A210" s="97" t="s">
        <v>598</v>
      </c>
      <c r="B210" s="99" t="s">
        <v>664</v>
      </c>
      <c r="C210" s="99" t="s">
        <v>557</v>
      </c>
      <c r="D210" s="99" t="s">
        <v>557</v>
      </c>
      <c r="E210" s="99" t="s">
        <v>557</v>
      </c>
      <c r="F210" s="119" t="s">
        <v>557</v>
      </c>
      <c r="G210" s="119" t="s">
        <v>557</v>
      </c>
      <c r="H210" s="99" t="s">
        <v>557</v>
      </c>
      <c r="I210" s="119" t="s">
        <v>557</v>
      </c>
      <c r="J210" s="99" t="s">
        <v>557</v>
      </c>
      <c r="K210" s="99" t="s">
        <v>665</v>
      </c>
      <c r="L210" s="99" t="s">
        <v>557</v>
      </c>
      <c r="M210" s="99" t="s">
        <v>557</v>
      </c>
      <c r="N210" s="99" t="s">
        <v>557</v>
      </c>
      <c r="O210" s="99" t="s">
        <v>557</v>
      </c>
      <c r="P210" s="99" t="s">
        <v>557</v>
      </c>
      <c r="Q210" s="99" t="s">
        <v>557</v>
      </c>
      <c r="R210" s="119" t="s">
        <v>557</v>
      </c>
      <c r="S210" s="99" t="s">
        <v>557</v>
      </c>
      <c r="T210" s="99" t="s">
        <v>667</v>
      </c>
      <c r="U210" s="119" t="s">
        <v>557</v>
      </c>
      <c r="V210" s="99" t="s">
        <v>557</v>
      </c>
      <c r="W210" s="99" t="s">
        <v>557</v>
      </c>
      <c r="X210" s="119" t="s">
        <v>557</v>
      </c>
      <c r="Y210" s="119" t="s">
        <v>557</v>
      </c>
      <c r="Z210" s="119" t="s">
        <v>557</v>
      </c>
      <c r="AA210" s="99" t="s">
        <v>557</v>
      </c>
    </row>
    <row r="211" spans="1:27" ht="27.6" thickBot="1" x14ac:dyDescent="0.35">
      <c r="A211" s="97" t="s">
        <v>599</v>
      </c>
      <c r="B211" s="99" t="s">
        <v>664</v>
      </c>
      <c r="C211" s="99" t="s">
        <v>557</v>
      </c>
      <c r="D211" s="99" t="s">
        <v>557</v>
      </c>
      <c r="E211" s="99" t="s">
        <v>557</v>
      </c>
      <c r="F211" s="119" t="s">
        <v>557</v>
      </c>
      <c r="G211" s="119" t="s">
        <v>557</v>
      </c>
      <c r="H211" s="99" t="s">
        <v>557</v>
      </c>
      <c r="I211" s="119" t="s">
        <v>557</v>
      </c>
      <c r="J211" s="99" t="s">
        <v>557</v>
      </c>
      <c r="K211" s="99" t="s">
        <v>665</v>
      </c>
      <c r="L211" s="99" t="s">
        <v>557</v>
      </c>
      <c r="M211" s="99" t="s">
        <v>557</v>
      </c>
      <c r="N211" s="99" t="s">
        <v>557</v>
      </c>
      <c r="O211" s="99" t="s">
        <v>557</v>
      </c>
      <c r="P211" s="99" t="s">
        <v>557</v>
      </c>
      <c r="Q211" s="99" t="s">
        <v>557</v>
      </c>
      <c r="R211" s="119" t="s">
        <v>557</v>
      </c>
      <c r="S211" s="99" t="s">
        <v>557</v>
      </c>
      <c r="T211" s="99" t="s">
        <v>667</v>
      </c>
      <c r="U211" s="119" t="s">
        <v>557</v>
      </c>
      <c r="V211" s="99" t="s">
        <v>557</v>
      </c>
      <c r="W211" s="99" t="s">
        <v>557</v>
      </c>
      <c r="X211" s="119" t="s">
        <v>557</v>
      </c>
      <c r="Y211" s="119" t="s">
        <v>557</v>
      </c>
      <c r="Z211" s="119" t="s">
        <v>557</v>
      </c>
      <c r="AA211" s="99" t="s">
        <v>557</v>
      </c>
    </row>
    <row r="212" spans="1:27" ht="27.6" thickBot="1" x14ac:dyDescent="0.35">
      <c r="A212" s="97" t="s">
        <v>600</v>
      </c>
      <c r="B212" s="99" t="s">
        <v>664</v>
      </c>
      <c r="C212" s="99" t="s">
        <v>557</v>
      </c>
      <c r="D212" s="99" t="s">
        <v>557</v>
      </c>
      <c r="E212" s="99" t="s">
        <v>557</v>
      </c>
      <c r="F212" s="119" t="s">
        <v>557</v>
      </c>
      <c r="G212" s="119" t="s">
        <v>557</v>
      </c>
      <c r="H212" s="99" t="s">
        <v>557</v>
      </c>
      <c r="I212" s="119" t="s">
        <v>557</v>
      </c>
      <c r="J212" s="99" t="s">
        <v>557</v>
      </c>
      <c r="K212" s="99" t="s">
        <v>665</v>
      </c>
      <c r="L212" s="99" t="s">
        <v>557</v>
      </c>
      <c r="M212" s="99" t="s">
        <v>557</v>
      </c>
      <c r="N212" s="99" t="s">
        <v>557</v>
      </c>
      <c r="O212" s="99" t="s">
        <v>557</v>
      </c>
      <c r="P212" s="99" t="s">
        <v>557</v>
      </c>
      <c r="Q212" s="99" t="s">
        <v>557</v>
      </c>
      <c r="R212" s="119" t="s">
        <v>557</v>
      </c>
      <c r="S212" s="99" t="s">
        <v>557</v>
      </c>
      <c r="T212" s="99" t="s">
        <v>667</v>
      </c>
      <c r="U212" s="119" t="s">
        <v>557</v>
      </c>
      <c r="V212" s="99" t="s">
        <v>557</v>
      </c>
      <c r="W212" s="99" t="s">
        <v>557</v>
      </c>
      <c r="X212" s="119" t="s">
        <v>557</v>
      </c>
      <c r="Y212" s="119" t="s">
        <v>557</v>
      </c>
      <c r="Z212" s="119" t="s">
        <v>557</v>
      </c>
      <c r="AA212" s="99" t="s">
        <v>557</v>
      </c>
    </row>
    <row r="213" spans="1:27" ht="27.6" thickBot="1" x14ac:dyDescent="0.35">
      <c r="A213" s="97" t="s">
        <v>601</v>
      </c>
      <c r="B213" s="99" t="s">
        <v>664</v>
      </c>
      <c r="C213" s="99" t="s">
        <v>557</v>
      </c>
      <c r="D213" s="99" t="s">
        <v>557</v>
      </c>
      <c r="E213" s="99" t="s">
        <v>557</v>
      </c>
      <c r="F213" s="119" t="s">
        <v>557</v>
      </c>
      <c r="G213" s="119" t="s">
        <v>557</v>
      </c>
      <c r="H213" s="99" t="s">
        <v>557</v>
      </c>
      <c r="I213" s="119" t="s">
        <v>557</v>
      </c>
      <c r="J213" s="99" t="s">
        <v>557</v>
      </c>
      <c r="K213" s="99" t="s">
        <v>665</v>
      </c>
      <c r="L213" s="99" t="s">
        <v>557</v>
      </c>
      <c r="M213" s="99" t="s">
        <v>557</v>
      </c>
      <c r="N213" s="99" t="s">
        <v>557</v>
      </c>
      <c r="O213" s="99" t="s">
        <v>557</v>
      </c>
      <c r="P213" s="99" t="s">
        <v>557</v>
      </c>
      <c r="Q213" s="99" t="s">
        <v>557</v>
      </c>
      <c r="R213" s="119" t="s">
        <v>557</v>
      </c>
      <c r="S213" s="99" t="s">
        <v>557</v>
      </c>
      <c r="T213" s="99" t="s">
        <v>667</v>
      </c>
      <c r="U213" s="119" t="s">
        <v>557</v>
      </c>
      <c r="V213" s="99" t="s">
        <v>557</v>
      </c>
      <c r="W213" s="99" t="s">
        <v>557</v>
      </c>
      <c r="X213" s="119" t="s">
        <v>557</v>
      </c>
      <c r="Y213" s="119" t="s">
        <v>557</v>
      </c>
      <c r="Z213" s="119" t="s">
        <v>557</v>
      </c>
      <c r="AA213" s="99" t="s">
        <v>557</v>
      </c>
    </row>
    <row r="214" spans="1:27" ht="27.6" thickBot="1" x14ac:dyDescent="0.35">
      <c r="A214" s="97" t="s">
        <v>602</v>
      </c>
      <c r="B214" s="99" t="s">
        <v>664</v>
      </c>
      <c r="C214" s="99" t="s">
        <v>557</v>
      </c>
      <c r="D214" s="99" t="s">
        <v>557</v>
      </c>
      <c r="E214" s="99" t="s">
        <v>557</v>
      </c>
      <c r="F214" s="119" t="s">
        <v>557</v>
      </c>
      <c r="G214" s="119" t="s">
        <v>557</v>
      </c>
      <c r="H214" s="99" t="s">
        <v>557</v>
      </c>
      <c r="I214" s="119" t="s">
        <v>557</v>
      </c>
      <c r="J214" s="99" t="s">
        <v>557</v>
      </c>
      <c r="K214" s="99" t="s">
        <v>665</v>
      </c>
      <c r="L214" s="99" t="s">
        <v>557</v>
      </c>
      <c r="M214" s="99" t="s">
        <v>557</v>
      </c>
      <c r="N214" s="99" t="s">
        <v>557</v>
      </c>
      <c r="O214" s="99" t="s">
        <v>557</v>
      </c>
      <c r="P214" s="99" t="s">
        <v>557</v>
      </c>
      <c r="Q214" s="99" t="s">
        <v>557</v>
      </c>
      <c r="R214" s="119" t="s">
        <v>557</v>
      </c>
      <c r="S214" s="99" t="s">
        <v>557</v>
      </c>
      <c r="T214" s="99" t="s">
        <v>667</v>
      </c>
      <c r="U214" s="119" t="s">
        <v>557</v>
      </c>
      <c r="V214" s="99" t="s">
        <v>557</v>
      </c>
      <c r="W214" s="99" t="s">
        <v>557</v>
      </c>
      <c r="X214" s="119" t="s">
        <v>557</v>
      </c>
      <c r="Y214" s="119" t="s">
        <v>557</v>
      </c>
      <c r="Z214" s="119" t="s">
        <v>557</v>
      </c>
      <c r="AA214" s="99" t="s">
        <v>557</v>
      </c>
    </row>
    <row r="215" spans="1:27" ht="27.6" thickBot="1" x14ac:dyDescent="0.35">
      <c r="A215" s="97" t="s">
        <v>603</v>
      </c>
      <c r="B215" s="99" t="s">
        <v>664</v>
      </c>
      <c r="C215" s="99" t="s">
        <v>557</v>
      </c>
      <c r="D215" s="99" t="s">
        <v>557</v>
      </c>
      <c r="E215" s="99" t="s">
        <v>557</v>
      </c>
      <c r="F215" s="119" t="s">
        <v>557</v>
      </c>
      <c r="G215" s="119" t="s">
        <v>557</v>
      </c>
      <c r="H215" s="99" t="s">
        <v>557</v>
      </c>
      <c r="I215" s="119" t="s">
        <v>557</v>
      </c>
      <c r="J215" s="99" t="s">
        <v>557</v>
      </c>
      <c r="K215" s="99" t="s">
        <v>557</v>
      </c>
      <c r="L215" s="99" t="s">
        <v>557</v>
      </c>
      <c r="M215" s="99" t="s">
        <v>557</v>
      </c>
      <c r="N215" s="99" t="s">
        <v>557</v>
      </c>
      <c r="O215" s="99" t="s">
        <v>557</v>
      </c>
      <c r="P215" s="99" t="s">
        <v>557</v>
      </c>
      <c r="Q215" s="99" t="s">
        <v>557</v>
      </c>
      <c r="R215" s="119" t="s">
        <v>557</v>
      </c>
      <c r="S215" s="99" t="s">
        <v>557</v>
      </c>
      <c r="T215" s="99" t="s">
        <v>667</v>
      </c>
      <c r="U215" s="119" t="s">
        <v>557</v>
      </c>
      <c r="V215" s="99" t="s">
        <v>557</v>
      </c>
      <c r="W215" s="99" t="s">
        <v>557</v>
      </c>
      <c r="X215" s="119" t="s">
        <v>557</v>
      </c>
      <c r="Y215" s="119" t="s">
        <v>557</v>
      </c>
      <c r="Z215" s="119" t="s">
        <v>557</v>
      </c>
      <c r="AA215" s="99" t="s">
        <v>557</v>
      </c>
    </row>
    <row r="216" spans="1:27" ht="27.6" thickBot="1" x14ac:dyDescent="0.35">
      <c r="A216" s="97" t="s">
        <v>604</v>
      </c>
      <c r="B216" s="99" t="s">
        <v>664</v>
      </c>
      <c r="C216" s="99" t="s">
        <v>557</v>
      </c>
      <c r="D216" s="99" t="s">
        <v>557</v>
      </c>
      <c r="E216" s="99" t="s">
        <v>557</v>
      </c>
      <c r="F216" s="119" t="s">
        <v>557</v>
      </c>
      <c r="G216" s="119" t="s">
        <v>557</v>
      </c>
      <c r="H216" s="99" t="s">
        <v>557</v>
      </c>
      <c r="I216" s="119" t="s">
        <v>557</v>
      </c>
      <c r="J216" s="99" t="s">
        <v>557</v>
      </c>
      <c r="K216" s="99" t="s">
        <v>557</v>
      </c>
      <c r="L216" s="99" t="s">
        <v>557</v>
      </c>
      <c r="M216" s="99" t="s">
        <v>557</v>
      </c>
      <c r="N216" s="99" t="s">
        <v>557</v>
      </c>
      <c r="O216" s="99" t="s">
        <v>557</v>
      </c>
      <c r="P216" s="99" t="s">
        <v>557</v>
      </c>
      <c r="Q216" s="99" t="s">
        <v>557</v>
      </c>
      <c r="R216" s="119" t="s">
        <v>557</v>
      </c>
      <c r="S216" s="99" t="s">
        <v>557</v>
      </c>
      <c r="T216" s="99" t="s">
        <v>557</v>
      </c>
      <c r="U216" s="119" t="s">
        <v>557</v>
      </c>
      <c r="V216" s="99" t="s">
        <v>557</v>
      </c>
      <c r="W216" s="99" t="s">
        <v>557</v>
      </c>
      <c r="X216" s="119" t="s">
        <v>557</v>
      </c>
      <c r="Y216" s="119" t="s">
        <v>557</v>
      </c>
      <c r="Z216" s="119" t="s">
        <v>557</v>
      </c>
      <c r="AA216" s="99" t="s">
        <v>557</v>
      </c>
    </row>
    <row r="217" spans="1:27" ht="18.600000000000001" thickBot="1" x14ac:dyDescent="0.35">
      <c r="A217" s="97" t="s">
        <v>605</v>
      </c>
      <c r="B217" s="99" t="s">
        <v>557</v>
      </c>
      <c r="C217" s="99" t="s">
        <v>557</v>
      </c>
      <c r="D217" s="99" t="s">
        <v>557</v>
      </c>
      <c r="E217" s="99" t="s">
        <v>557</v>
      </c>
      <c r="F217" s="119" t="s">
        <v>557</v>
      </c>
      <c r="G217" s="119" t="s">
        <v>557</v>
      </c>
      <c r="H217" s="99" t="s">
        <v>557</v>
      </c>
      <c r="I217" s="119" t="s">
        <v>557</v>
      </c>
      <c r="J217" s="99" t="s">
        <v>557</v>
      </c>
      <c r="K217" s="99" t="s">
        <v>557</v>
      </c>
      <c r="L217" s="99" t="s">
        <v>557</v>
      </c>
      <c r="M217" s="99" t="s">
        <v>557</v>
      </c>
      <c r="N217" s="99" t="s">
        <v>557</v>
      </c>
      <c r="O217" s="99" t="s">
        <v>557</v>
      </c>
      <c r="P217" s="99" t="s">
        <v>557</v>
      </c>
      <c r="Q217" s="99" t="s">
        <v>557</v>
      </c>
      <c r="R217" s="119" t="s">
        <v>557</v>
      </c>
      <c r="S217" s="99" t="s">
        <v>557</v>
      </c>
      <c r="T217" s="99" t="s">
        <v>557</v>
      </c>
      <c r="U217" s="119" t="s">
        <v>557</v>
      </c>
      <c r="V217" s="99" t="s">
        <v>557</v>
      </c>
      <c r="W217" s="99" t="s">
        <v>557</v>
      </c>
      <c r="X217" s="119" t="s">
        <v>557</v>
      </c>
      <c r="Y217" s="119" t="s">
        <v>557</v>
      </c>
      <c r="Z217" s="119" t="s">
        <v>557</v>
      </c>
      <c r="AA217" s="99" t="s">
        <v>557</v>
      </c>
    </row>
    <row r="218" spans="1:27" ht="18.600000000000001" thickBot="1" x14ac:dyDescent="0.35">
      <c r="A218" s="97" t="s">
        <v>606</v>
      </c>
      <c r="B218" s="99" t="s">
        <v>557</v>
      </c>
      <c r="C218" s="99" t="s">
        <v>557</v>
      </c>
      <c r="D218" s="99" t="s">
        <v>557</v>
      </c>
      <c r="E218" s="99" t="s">
        <v>557</v>
      </c>
      <c r="F218" s="119" t="s">
        <v>557</v>
      </c>
      <c r="G218" s="119" t="s">
        <v>557</v>
      </c>
      <c r="H218" s="99" t="s">
        <v>557</v>
      </c>
      <c r="I218" s="119" t="s">
        <v>557</v>
      </c>
      <c r="J218" s="99" t="s">
        <v>557</v>
      </c>
      <c r="K218" s="99" t="s">
        <v>557</v>
      </c>
      <c r="L218" s="99" t="s">
        <v>557</v>
      </c>
      <c r="M218" s="99" t="s">
        <v>557</v>
      </c>
      <c r="N218" s="99" t="s">
        <v>557</v>
      </c>
      <c r="O218" s="99" t="s">
        <v>557</v>
      </c>
      <c r="P218" s="99" t="s">
        <v>557</v>
      </c>
      <c r="Q218" s="99" t="s">
        <v>557</v>
      </c>
      <c r="R218" s="119" t="s">
        <v>557</v>
      </c>
      <c r="S218" s="99" t="s">
        <v>557</v>
      </c>
      <c r="T218" s="99" t="s">
        <v>557</v>
      </c>
      <c r="U218" s="119" t="s">
        <v>557</v>
      </c>
      <c r="V218" s="99" t="s">
        <v>557</v>
      </c>
      <c r="W218" s="99" t="s">
        <v>557</v>
      </c>
      <c r="X218" s="119" t="s">
        <v>557</v>
      </c>
      <c r="Y218" s="119" t="s">
        <v>557</v>
      </c>
      <c r="Z218" s="119" t="s">
        <v>557</v>
      </c>
      <c r="AA218" s="99" t="s">
        <v>557</v>
      </c>
    </row>
    <row r="219" spans="1:27" ht="18.600000000000001" thickBot="1" x14ac:dyDescent="0.35">
      <c r="A219" s="93"/>
    </row>
    <row r="220" spans="1:27" ht="45.6" thickBot="1" x14ac:dyDescent="0.35">
      <c r="A220" s="103" t="s">
        <v>607</v>
      </c>
      <c r="B220" s="103" t="s">
        <v>503</v>
      </c>
      <c r="C220" s="103" t="s">
        <v>504</v>
      </c>
      <c r="D220" s="103" t="s">
        <v>505</v>
      </c>
      <c r="E220" s="103" t="s">
        <v>506</v>
      </c>
      <c r="F220" s="120" t="s">
        <v>507</v>
      </c>
      <c r="G220" s="120" t="s">
        <v>508</v>
      </c>
      <c r="H220" s="103" t="s">
        <v>509</v>
      </c>
      <c r="I220" s="120" t="s">
        <v>76</v>
      </c>
      <c r="J220" s="103" t="s">
        <v>510</v>
      </c>
      <c r="K220" s="103" t="s">
        <v>93</v>
      </c>
      <c r="L220" s="103" t="s">
        <v>95</v>
      </c>
      <c r="M220" s="103" t="s">
        <v>96</v>
      </c>
      <c r="N220" s="103" t="s">
        <v>84</v>
      </c>
      <c r="O220" s="103" t="s">
        <v>87</v>
      </c>
      <c r="P220" s="103" t="s">
        <v>511</v>
      </c>
      <c r="Q220" s="103" t="s">
        <v>512</v>
      </c>
      <c r="R220" s="120" t="s">
        <v>623</v>
      </c>
      <c r="S220" s="103" t="s">
        <v>128</v>
      </c>
      <c r="T220" s="103" t="s">
        <v>514</v>
      </c>
      <c r="U220" s="120" t="s">
        <v>151</v>
      </c>
      <c r="V220" s="103" t="s">
        <v>152</v>
      </c>
      <c r="W220" s="103" t="s">
        <v>515</v>
      </c>
      <c r="X220" s="120" t="s">
        <v>192</v>
      </c>
      <c r="Y220" s="120" t="s">
        <v>193</v>
      </c>
      <c r="Z220" s="120" t="s">
        <v>194</v>
      </c>
      <c r="AA220" s="103" t="s">
        <v>195</v>
      </c>
    </row>
    <row r="221" spans="1:27" ht="15" thickBot="1" x14ac:dyDescent="0.35">
      <c r="A221" s="103" t="s">
        <v>556</v>
      </c>
      <c r="B221" s="104">
        <v>72580</v>
      </c>
      <c r="C221" s="104">
        <v>53191.5</v>
      </c>
      <c r="D221" s="104">
        <v>299165.3</v>
      </c>
      <c r="E221" s="104">
        <v>114847.7</v>
      </c>
      <c r="F221" s="121">
        <v>0</v>
      </c>
      <c r="G221" s="121">
        <v>0</v>
      </c>
      <c r="H221" s="104">
        <v>991390</v>
      </c>
      <c r="I221" s="121">
        <v>0</v>
      </c>
      <c r="J221" s="104">
        <v>63452.1</v>
      </c>
      <c r="K221" s="104">
        <v>36117.699999999997</v>
      </c>
      <c r="L221" s="104">
        <v>17546</v>
      </c>
      <c r="M221" s="104">
        <v>1046453</v>
      </c>
      <c r="N221" s="104">
        <v>115416.6</v>
      </c>
      <c r="O221" s="104">
        <v>883</v>
      </c>
      <c r="P221" s="104">
        <v>11447.6</v>
      </c>
      <c r="Q221" s="104">
        <v>715359</v>
      </c>
      <c r="R221" s="121">
        <v>0</v>
      </c>
      <c r="S221" s="104">
        <v>14296.2</v>
      </c>
      <c r="T221" s="104">
        <v>13990.2</v>
      </c>
      <c r="U221" s="121">
        <v>0</v>
      </c>
      <c r="V221" s="104">
        <v>85902.6</v>
      </c>
      <c r="W221" s="104">
        <v>29730.799999999999</v>
      </c>
      <c r="X221" s="121">
        <v>0</v>
      </c>
      <c r="Y221" s="121">
        <v>0</v>
      </c>
      <c r="Z221" s="121">
        <v>0</v>
      </c>
      <c r="AA221" s="104">
        <v>118497.1</v>
      </c>
    </row>
    <row r="222" spans="1:27" ht="15" thickBot="1" x14ac:dyDescent="0.35">
      <c r="A222" s="103" t="s">
        <v>558</v>
      </c>
      <c r="B222" s="104">
        <v>72580</v>
      </c>
      <c r="C222" s="104">
        <v>46346.8</v>
      </c>
      <c r="D222" s="104">
        <v>106037.4</v>
      </c>
      <c r="E222" s="104">
        <v>52419.7</v>
      </c>
      <c r="F222" s="121">
        <v>0</v>
      </c>
      <c r="G222" s="121">
        <v>0</v>
      </c>
      <c r="H222" s="104">
        <v>991390</v>
      </c>
      <c r="I222" s="121">
        <v>0</v>
      </c>
      <c r="J222" s="104">
        <v>634154</v>
      </c>
      <c r="K222" s="104">
        <v>36117.699999999997</v>
      </c>
      <c r="L222" s="104">
        <v>17546</v>
      </c>
      <c r="M222" s="104">
        <v>1046453</v>
      </c>
      <c r="N222" s="104">
        <v>0</v>
      </c>
      <c r="O222" s="104">
        <v>0</v>
      </c>
      <c r="P222" s="104">
        <v>11447.6</v>
      </c>
      <c r="Q222" s="104">
        <v>0</v>
      </c>
      <c r="R222" s="121">
        <v>0</v>
      </c>
      <c r="S222" s="104">
        <v>11514.2</v>
      </c>
      <c r="T222" s="104">
        <v>2907087</v>
      </c>
      <c r="U222" s="121">
        <v>0</v>
      </c>
      <c r="V222" s="104">
        <v>57635.199999999997</v>
      </c>
      <c r="W222" s="104">
        <v>29730.799999999999</v>
      </c>
      <c r="X222" s="121">
        <v>0</v>
      </c>
      <c r="Y222" s="121">
        <v>0</v>
      </c>
      <c r="Z222" s="121">
        <v>0</v>
      </c>
      <c r="AA222" s="104">
        <v>0</v>
      </c>
    </row>
    <row r="223" spans="1:27" ht="15" thickBot="1" x14ac:dyDescent="0.35">
      <c r="A223" s="103" t="s">
        <v>559</v>
      </c>
      <c r="B223" s="104">
        <v>72580</v>
      </c>
      <c r="C223" s="104">
        <v>46346.8</v>
      </c>
      <c r="D223" s="104">
        <v>17317.599999999999</v>
      </c>
      <c r="E223" s="104">
        <v>52419.7</v>
      </c>
      <c r="F223" s="121">
        <v>0</v>
      </c>
      <c r="G223" s="121">
        <v>0</v>
      </c>
      <c r="H223" s="104">
        <v>991390</v>
      </c>
      <c r="I223" s="121">
        <v>0</v>
      </c>
      <c r="J223" s="104">
        <v>634154</v>
      </c>
      <c r="K223" s="104">
        <v>36117.699999999997</v>
      </c>
      <c r="L223" s="104">
        <v>17546</v>
      </c>
      <c r="M223" s="104">
        <v>1046453</v>
      </c>
      <c r="N223" s="104">
        <v>0</v>
      </c>
      <c r="O223" s="104">
        <v>0</v>
      </c>
      <c r="P223" s="104">
        <v>11447.6</v>
      </c>
      <c r="Q223" s="104">
        <v>0</v>
      </c>
      <c r="R223" s="121">
        <v>0</v>
      </c>
      <c r="S223" s="104">
        <v>11514.2</v>
      </c>
      <c r="T223" s="104">
        <v>2907087</v>
      </c>
      <c r="U223" s="121">
        <v>0</v>
      </c>
      <c r="V223" s="104">
        <v>0</v>
      </c>
      <c r="W223" s="104">
        <v>29730.799999999999</v>
      </c>
      <c r="X223" s="121">
        <v>0</v>
      </c>
      <c r="Y223" s="121">
        <v>0</v>
      </c>
      <c r="Z223" s="121">
        <v>0</v>
      </c>
      <c r="AA223" s="104">
        <v>0</v>
      </c>
    </row>
    <row r="224" spans="1:27" ht="15" thickBot="1" x14ac:dyDescent="0.35">
      <c r="A224" s="103" t="s">
        <v>560</v>
      </c>
      <c r="B224" s="104">
        <v>72580</v>
      </c>
      <c r="C224" s="104">
        <v>46346.8</v>
      </c>
      <c r="D224" s="104">
        <v>17317.599999999999</v>
      </c>
      <c r="E224" s="104">
        <v>52419.7</v>
      </c>
      <c r="F224" s="121">
        <v>0</v>
      </c>
      <c r="G224" s="121">
        <v>0</v>
      </c>
      <c r="H224" s="104">
        <v>991390</v>
      </c>
      <c r="I224" s="121">
        <v>0</v>
      </c>
      <c r="J224" s="104">
        <v>634154</v>
      </c>
      <c r="K224" s="104">
        <v>36117.699999999997</v>
      </c>
      <c r="L224" s="104">
        <v>1804300</v>
      </c>
      <c r="M224" s="104">
        <v>1046453</v>
      </c>
      <c r="N224" s="104">
        <v>0</v>
      </c>
      <c r="O224" s="104">
        <v>0</v>
      </c>
      <c r="P224" s="104">
        <v>11447.6</v>
      </c>
      <c r="Q224" s="104">
        <v>0</v>
      </c>
      <c r="R224" s="121">
        <v>0</v>
      </c>
      <c r="S224" s="104">
        <v>11514.2</v>
      </c>
      <c r="T224" s="104">
        <v>2907087</v>
      </c>
      <c r="U224" s="121">
        <v>0</v>
      </c>
      <c r="V224" s="104">
        <v>0</v>
      </c>
      <c r="W224" s="104">
        <v>28177.8</v>
      </c>
      <c r="X224" s="121">
        <v>0</v>
      </c>
      <c r="Y224" s="121">
        <v>0</v>
      </c>
      <c r="Z224" s="121">
        <v>0</v>
      </c>
      <c r="AA224" s="104">
        <v>0</v>
      </c>
    </row>
    <row r="225" spans="1:27" ht="15" thickBot="1" x14ac:dyDescent="0.35">
      <c r="A225" s="103" t="s">
        <v>561</v>
      </c>
      <c r="B225" s="104">
        <v>61601.599999999999</v>
      </c>
      <c r="C225" s="104">
        <v>46346.8</v>
      </c>
      <c r="D225" s="104">
        <v>17317.599999999999</v>
      </c>
      <c r="E225" s="104">
        <v>52419.7</v>
      </c>
      <c r="F225" s="121">
        <v>0</v>
      </c>
      <c r="G225" s="121">
        <v>0</v>
      </c>
      <c r="H225" s="104">
        <v>991390</v>
      </c>
      <c r="I225" s="121">
        <v>0</v>
      </c>
      <c r="J225" s="104">
        <v>634154</v>
      </c>
      <c r="K225" s="104">
        <v>36117.699999999997</v>
      </c>
      <c r="L225" s="104">
        <v>1804300</v>
      </c>
      <c r="M225" s="104">
        <v>1046453</v>
      </c>
      <c r="N225" s="104">
        <v>0</v>
      </c>
      <c r="O225" s="104">
        <v>0</v>
      </c>
      <c r="P225" s="104">
        <v>11447.6</v>
      </c>
      <c r="Q225" s="104">
        <v>0</v>
      </c>
      <c r="R225" s="121">
        <v>0</v>
      </c>
      <c r="S225" s="104">
        <v>0</v>
      </c>
      <c r="T225" s="104">
        <v>2907087</v>
      </c>
      <c r="U225" s="121">
        <v>0</v>
      </c>
      <c r="V225" s="104">
        <v>0</v>
      </c>
      <c r="W225" s="104">
        <v>28177.8</v>
      </c>
      <c r="X225" s="121">
        <v>0</v>
      </c>
      <c r="Y225" s="121">
        <v>0</v>
      </c>
      <c r="Z225" s="121">
        <v>0</v>
      </c>
      <c r="AA225" s="104">
        <v>0</v>
      </c>
    </row>
    <row r="226" spans="1:27" ht="15" thickBot="1" x14ac:dyDescent="0.35">
      <c r="A226" s="103" t="s">
        <v>562</v>
      </c>
      <c r="B226" s="104">
        <v>61601.599999999999</v>
      </c>
      <c r="C226" s="104">
        <v>46346.8</v>
      </c>
      <c r="D226" s="104">
        <v>17317.599999999999</v>
      </c>
      <c r="E226" s="104">
        <v>52419.7</v>
      </c>
      <c r="F226" s="121">
        <v>0</v>
      </c>
      <c r="G226" s="121">
        <v>0</v>
      </c>
      <c r="H226" s="104">
        <v>991390</v>
      </c>
      <c r="I226" s="121">
        <v>0</v>
      </c>
      <c r="J226" s="104">
        <v>0</v>
      </c>
      <c r="K226" s="104">
        <v>20850.400000000001</v>
      </c>
      <c r="L226" s="104">
        <v>1804300</v>
      </c>
      <c r="M226" s="104">
        <v>1046453</v>
      </c>
      <c r="N226" s="104">
        <v>0</v>
      </c>
      <c r="O226" s="104">
        <v>0</v>
      </c>
      <c r="P226" s="104">
        <v>11447.6</v>
      </c>
      <c r="Q226" s="104">
        <v>0</v>
      </c>
      <c r="R226" s="121">
        <v>0</v>
      </c>
      <c r="S226" s="104">
        <v>0</v>
      </c>
      <c r="T226" s="104">
        <v>2907087</v>
      </c>
      <c r="U226" s="121">
        <v>0</v>
      </c>
      <c r="V226" s="104">
        <v>0</v>
      </c>
      <c r="W226" s="104">
        <v>28177.8</v>
      </c>
      <c r="X226" s="121">
        <v>0</v>
      </c>
      <c r="Y226" s="121">
        <v>0</v>
      </c>
      <c r="Z226" s="121">
        <v>0</v>
      </c>
      <c r="AA226" s="104">
        <v>0</v>
      </c>
    </row>
    <row r="227" spans="1:27" ht="15" thickBot="1" x14ac:dyDescent="0.35">
      <c r="A227" s="103" t="s">
        <v>563</v>
      </c>
      <c r="B227" s="104">
        <v>61601.599999999999</v>
      </c>
      <c r="C227" s="104">
        <v>46346.8</v>
      </c>
      <c r="D227" s="104">
        <v>17317.599999999999</v>
      </c>
      <c r="E227" s="104">
        <v>52419.7</v>
      </c>
      <c r="F227" s="121">
        <v>0</v>
      </c>
      <c r="G227" s="121">
        <v>0</v>
      </c>
      <c r="H227" s="104">
        <v>991390</v>
      </c>
      <c r="I227" s="121">
        <v>0</v>
      </c>
      <c r="J227" s="104">
        <v>0</v>
      </c>
      <c r="K227" s="104">
        <v>20850.400000000001</v>
      </c>
      <c r="L227" s="104">
        <v>1804300</v>
      </c>
      <c r="M227" s="104">
        <v>1046453</v>
      </c>
      <c r="N227" s="104">
        <v>0</v>
      </c>
      <c r="O227" s="104">
        <v>0</v>
      </c>
      <c r="P227" s="104">
        <v>11447.6</v>
      </c>
      <c r="Q227" s="104">
        <v>0</v>
      </c>
      <c r="R227" s="121">
        <v>0</v>
      </c>
      <c r="S227" s="104">
        <v>0</v>
      </c>
      <c r="T227" s="104">
        <v>2907087</v>
      </c>
      <c r="U227" s="121">
        <v>0</v>
      </c>
      <c r="V227" s="104">
        <v>0</v>
      </c>
      <c r="W227" s="104">
        <v>28177.8</v>
      </c>
      <c r="X227" s="121">
        <v>0</v>
      </c>
      <c r="Y227" s="121">
        <v>0</v>
      </c>
      <c r="Z227" s="121">
        <v>0</v>
      </c>
      <c r="AA227" s="104">
        <v>0</v>
      </c>
    </row>
    <row r="228" spans="1:27" ht="15" thickBot="1" x14ac:dyDescent="0.35">
      <c r="A228" s="103" t="s">
        <v>564</v>
      </c>
      <c r="B228" s="104">
        <v>61601.599999999999</v>
      </c>
      <c r="C228" s="104">
        <v>46346.8</v>
      </c>
      <c r="D228" s="104">
        <v>17317.599999999999</v>
      </c>
      <c r="E228" s="104">
        <v>28544.9</v>
      </c>
      <c r="F228" s="121">
        <v>0</v>
      </c>
      <c r="G228" s="121">
        <v>0</v>
      </c>
      <c r="H228" s="104">
        <v>991390</v>
      </c>
      <c r="I228" s="121">
        <v>0</v>
      </c>
      <c r="J228" s="104">
        <v>0</v>
      </c>
      <c r="K228" s="104">
        <v>20850.400000000001</v>
      </c>
      <c r="L228" s="104">
        <v>1804300</v>
      </c>
      <c r="M228" s="104">
        <v>1046453</v>
      </c>
      <c r="N228" s="104">
        <v>0</v>
      </c>
      <c r="O228" s="104">
        <v>0</v>
      </c>
      <c r="P228" s="104">
        <v>11447.6</v>
      </c>
      <c r="Q228" s="104">
        <v>0</v>
      </c>
      <c r="R228" s="121">
        <v>0</v>
      </c>
      <c r="S228" s="104">
        <v>0</v>
      </c>
      <c r="T228" s="104">
        <v>2907087</v>
      </c>
      <c r="U228" s="121">
        <v>0</v>
      </c>
      <c r="V228" s="104">
        <v>0</v>
      </c>
      <c r="W228" s="104">
        <v>28177.8</v>
      </c>
      <c r="X228" s="121">
        <v>0</v>
      </c>
      <c r="Y228" s="121">
        <v>0</v>
      </c>
      <c r="Z228" s="121">
        <v>0</v>
      </c>
      <c r="AA228" s="104">
        <v>0</v>
      </c>
    </row>
    <row r="229" spans="1:27" ht="15" thickBot="1" x14ac:dyDescent="0.35">
      <c r="A229" s="103" t="s">
        <v>565</v>
      </c>
      <c r="B229" s="104">
        <v>61601.599999999999</v>
      </c>
      <c r="C229" s="104">
        <v>46346.8</v>
      </c>
      <c r="D229" s="104">
        <v>17317.599999999999</v>
      </c>
      <c r="E229" s="104">
        <v>28544.9</v>
      </c>
      <c r="F229" s="121">
        <v>0</v>
      </c>
      <c r="G229" s="121">
        <v>0</v>
      </c>
      <c r="H229" s="104">
        <v>991390</v>
      </c>
      <c r="I229" s="121">
        <v>0</v>
      </c>
      <c r="J229" s="104">
        <v>0</v>
      </c>
      <c r="K229" s="104">
        <v>17865.5</v>
      </c>
      <c r="L229" s="104">
        <v>1804300</v>
      </c>
      <c r="M229" s="104">
        <v>1046453</v>
      </c>
      <c r="N229" s="104">
        <v>0</v>
      </c>
      <c r="O229" s="104">
        <v>0</v>
      </c>
      <c r="P229" s="104">
        <v>11447.6</v>
      </c>
      <c r="Q229" s="104">
        <v>0</v>
      </c>
      <c r="R229" s="121">
        <v>0</v>
      </c>
      <c r="S229" s="104">
        <v>0</v>
      </c>
      <c r="T229" s="104">
        <v>2907087</v>
      </c>
      <c r="U229" s="121">
        <v>0</v>
      </c>
      <c r="V229" s="104">
        <v>0</v>
      </c>
      <c r="W229" s="104">
        <v>28177.8</v>
      </c>
      <c r="X229" s="121">
        <v>0</v>
      </c>
      <c r="Y229" s="121">
        <v>0</v>
      </c>
      <c r="Z229" s="121">
        <v>0</v>
      </c>
      <c r="AA229" s="104">
        <v>0</v>
      </c>
    </row>
    <row r="230" spans="1:27" ht="15" thickBot="1" x14ac:dyDescent="0.35">
      <c r="A230" s="103" t="s">
        <v>566</v>
      </c>
      <c r="B230" s="104">
        <v>57498</v>
      </c>
      <c r="C230" s="104">
        <v>12111.7</v>
      </c>
      <c r="D230" s="104">
        <v>920960</v>
      </c>
      <c r="E230" s="104">
        <v>28544.9</v>
      </c>
      <c r="F230" s="121">
        <v>0</v>
      </c>
      <c r="G230" s="121">
        <v>0</v>
      </c>
      <c r="H230" s="104">
        <v>991390</v>
      </c>
      <c r="I230" s="121">
        <v>0</v>
      </c>
      <c r="J230" s="104">
        <v>0</v>
      </c>
      <c r="K230" s="104">
        <v>17865.5</v>
      </c>
      <c r="L230" s="104">
        <v>1804300</v>
      </c>
      <c r="M230" s="104">
        <v>0</v>
      </c>
      <c r="N230" s="104">
        <v>0</v>
      </c>
      <c r="O230" s="104">
        <v>0</v>
      </c>
      <c r="P230" s="104">
        <v>11447.6</v>
      </c>
      <c r="Q230" s="104">
        <v>0</v>
      </c>
      <c r="R230" s="121">
        <v>0</v>
      </c>
      <c r="S230" s="104">
        <v>0</v>
      </c>
      <c r="T230" s="104">
        <v>2824454</v>
      </c>
      <c r="U230" s="121">
        <v>0</v>
      </c>
      <c r="V230" s="104">
        <v>0</v>
      </c>
      <c r="W230" s="104">
        <v>28177.8</v>
      </c>
      <c r="X230" s="121">
        <v>0</v>
      </c>
      <c r="Y230" s="121">
        <v>0</v>
      </c>
      <c r="Z230" s="121">
        <v>0</v>
      </c>
      <c r="AA230" s="104">
        <v>0</v>
      </c>
    </row>
    <row r="231" spans="1:27" ht="15" thickBot="1" x14ac:dyDescent="0.35">
      <c r="A231" s="103" t="s">
        <v>567</v>
      </c>
      <c r="B231" s="104">
        <v>57498</v>
      </c>
      <c r="C231" s="104">
        <v>12111.7</v>
      </c>
      <c r="D231" s="104">
        <v>920960</v>
      </c>
      <c r="E231" s="104">
        <v>28544.9</v>
      </c>
      <c r="F231" s="121">
        <v>0</v>
      </c>
      <c r="G231" s="121">
        <v>0</v>
      </c>
      <c r="H231" s="104">
        <v>991390</v>
      </c>
      <c r="I231" s="121">
        <v>0</v>
      </c>
      <c r="J231" s="104">
        <v>0</v>
      </c>
      <c r="K231" s="104">
        <v>17865.5</v>
      </c>
      <c r="L231" s="104">
        <v>1804300</v>
      </c>
      <c r="M231" s="104">
        <v>0</v>
      </c>
      <c r="N231" s="104">
        <v>0</v>
      </c>
      <c r="O231" s="104">
        <v>0</v>
      </c>
      <c r="P231" s="104">
        <v>0</v>
      </c>
      <c r="Q231" s="104">
        <v>0</v>
      </c>
      <c r="R231" s="121">
        <v>0</v>
      </c>
      <c r="S231" s="104">
        <v>0</v>
      </c>
      <c r="T231" s="104">
        <v>2824454</v>
      </c>
      <c r="U231" s="121">
        <v>0</v>
      </c>
      <c r="V231" s="104">
        <v>0</v>
      </c>
      <c r="W231" s="104">
        <v>28177.8</v>
      </c>
      <c r="X231" s="121">
        <v>0</v>
      </c>
      <c r="Y231" s="121">
        <v>0</v>
      </c>
      <c r="Z231" s="121">
        <v>0</v>
      </c>
      <c r="AA231" s="104">
        <v>0</v>
      </c>
    </row>
    <row r="232" spans="1:27" ht="15" thickBot="1" x14ac:dyDescent="0.35">
      <c r="A232" s="103" t="s">
        <v>568</v>
      </c>
      <c r="B232" s="104">
        <v>57498</v>
      </c>
      <c r="C232" s="104">
        <v>12111.7</v>
      </c>
      <c r="D232" s="104">
        <v>920960</v>
      </c>
      <c r="E232" s="104">
        <v>28544.9</v>
      </c>
      <c r="F232" s="121">
        <v>0</v>
      </c>
      <c r="G232" s="121">
        <v>0</v>
      </c>
      <c r="H232" s="104">
        <v>991390</v>
      </c>
      <c r="I232" s="121">
        <v>0</v>
      </c>
      <c r="J232" s="104">
        <v>0</v>
      </c>
      <c r="K232" s="104">
        <v>17865.5</v>
      </c>
      <c r="L232" s="104">
        <v>1804300</v>
      </c>
      <c r="M232" s="104">
        <v>0</v>
      </c>
      <c r="N232" s="104">
        <v>0</v>
      </c>
      <c r="O232" s="104">
        <v>0</v>
      </c>
      <c r="P232" s="104">
        <v>0</v>
      </c>
      <c r="Q232" s="104">
        <v>0</v>
      </c>
      <c r="R232" s="121">
        <v>0</v>
      </c>
      <c r="S232" s="104">
        <v>0</v>
      </c>
      <c r="T232" s="104">
        <v>2824454</v>
      </c>
      <c r="U232" s="121">
        <v>0</v>
      </c>
      <c r="V232" s="104">
        <v>0</v>
      </c>
      <c r="W232" s="104">
        <v>0</v>
      </c>
      <c r="X232" s="121">
        <v>0</v>
      </c>
      <c r="Y232" s="121">
        <v>0</v>
      </c>
      <c r="Z232" s="121">
        <v>0</v>
      </c>
      <c r="AA232" s="104">
        <v>0</v>
      </c>
    </row>
    <row r="233" spans="1:27" ht="15" thickBot="1" x14ac:dyDescent="0.35">
      <c r="A233" s="103" t="s">
        <v>569</v>
      </c>
      <c r="B233" s="104">
        <v>57498</v>
      </c>
      <c r="C233" s="104">
        <v>12111.7</v>
      </c>
      <c r="D233" s="104">
        <v>920960</v>
      </c>
      <c r="E233" s="104">
        <v>28544.9</v>
      </c>
      <c r="F233" s="121">
        <v>0</v>
      </c>
      <c r="G233" s="121">
        <v>0</v>
      </c>
      <c r="H233" s="104">
        <v>991390</v>
      </c>
      <c r="I233" s="121">
        <v>0</v>
      </c>
      <c r="J233" s="104">
        <v>0</v>
      </c>
      <c r="K233" s="104">
        <v>17865.5</v>
      </c>
      <c r="L233" s="104">
        <v>1804300</v>
      </c>
      <c r="M233" s="104">
        <v>0</v>
      </c>
      <c r="N233" s="104">
        <v>0</v>
      </c>
      <c r="O233" s="104">
        <v>0</v>
      </c>
      <c r="P233" s="104">
        <v>0</v>
      </c>
      <c r="Q233" s="104">
        <v>0</v>
      </c>
      <c r="R233" s="121">
        <v>0</v>
      </c>
      <c r="S233" s="104">
        <v>0</v>
      </c>
      <c r="T233" s="104">
        <v>2824454</v>
      </c>
      <c r="U233" s="121">
        <v>0</v>
      </c>
      <c r="V233" s="104">
        <v>0</v>
      </c>
      <c r="W233" s="104">
        <v>0</v>
      </c>
      <c r="X233" s="121">
        <v>0</v>
      </c>
      <c r="Y233" s="121">
        <v>0</v>
      </c>
      <c r="Z233" s="121">
        <v>0</v>
      </c>
      <c r="AA233" s="104">
        <v>0</v>
      </c>
    </row>
    <row r="234" spans="1:27" ht="15" thickBot="1" x14ac:dyDescent="0.35">
      <c r="A234" s="103" t="s">
        <v>570</v>
      </c>
      <c r="B234" s="104">
        <v>57498</v>
      </c>
      <c r="C234" s="104">
        <v>12111.7</v>
      </c>
      <c r="D234" s="104">
        <v>920960</v>
      </c>
      <c r="E234" s="104">
        <v>28544.9</v>
      </c>
      <c r="F234" s="121">
        <v>0</v>
      </c>
      <c r="G234" s="121">
        <v>0</v>
      </c>
      <c r="H234" s="104">
        <v>991390</v>
      </c>
      <c r="I234" s="121">
        <v>0</v>
      </c>
      <c r="J234" s="104">
        <v>0</v>
      </c>
      <c r="K234" s="104">
        <v>17865.5</v>
      </c>
      <c r="L234" s="104">
        <v>1804300</v>
      </c>
      <c r="M234" s="104">
        <v>0</v>
      </c>
      <c r="N234" s="104">
        <v>0</v>
      </c>
      <c r="O234" s="104">
        <v>0</v>
      </c>
      <c r="P234" s="104">
        <v>0</v>
      </c>
      <c r="Q234" s="104">
        <v>0</v>
      </c>
      <c r="R234" s="121">
        <v>0</v>
      </c>
      <c r="S234" s="104">
        <v>0</v>
      </c>
      <c r="T234" s="104">
        <v>2824454</v>
      </c>
      <c r="U234" s="121">
        <v>0</v>
      </c>
      <c r="V234" s="104">
        <v>0</v>
      </c>
      <c r="W234" s="104">
        <v>0</v>
      </c>
      <c r="X234" s="121">
        <v>0</v>
      </c>
      <c r="Y234" s="121">
        <v>0</v>
      </c>
      <c r="Z234" s="121">
        <v>0</v>
      </c>
      <c r="AA234" s="104">
        <v>0</v>
      </c>
    </row>
    <row r="235" spans="1:27" ht="15" thickBot="1" x14ac:dyDescent="0.35">
      <c r="A235" s="103" t="s">
        <v>571</v>
      </c>
      <c r="B235" s="104">
        <v>57498</v>
      </c>
      <c r="C235" s="104">
        <v>12111.7</v>
      </c>
      <c r="D235" s="104">
        <v>920960</v>
      </c>
      <c r="E235" s="104">
        <v>24400.7</v>
      </c>
      <c r="F235" s="121">
        <v>0</v>
      </c>
      <c r="G235" s="121">
        <v>0</v>
      </c>
      <c r="H235" s="104">
        <v>991390</v>
      </c>
      <c r="I235" s="121">
        <v>0</v>
      </c>
      <c r="J235" s="104">
        <v>0</v>
      </c>
      <c r="K235" s="104">
        <v>17865.5</v>
      </c>
      <c r="L235" s="104">
        <v>1804300</v>
      </c>
      <c r="M235" s="104">
        <v>0</v>
      </c>
      <c r="N235" s="104">
        <v>0</v>
      </c>
      <c r="O235" s="104">
        <v>0</v>
      </c>
      <c r="P235" s="104">
        <v>0</v>
      </c>
      <c r="Q235" s="104">
        <v>0</v>
      </c>
      <c r="R235" s="121">
        <v>0</v>
      </c>
      <c r="S235" s="104">
        <v>0</v>
      </c>
      <c r="T235" s="104">
        <v>2824454</v>
      </c>
      <c r="U235" s="121">
        <v>0</v>
      </c>
      <c r="V235" s="104">
        <v>0</v>
      </c>
      <c r="W235" s="104">
        <v>0</v>
      </c>
      <c r="X235" s="121">
        <v>0</v>
      </c>
      <c r="Y235" s="121">
        <v>0</v>
      </c>
      <c r="Z235" s="121">
        <v>0</v>
      </c>
      <c r="AA235" s="104">
        <v>0</v>
      </c>
    </row>
    <row r="236" spans="1:27" ht="15" thickBot="1" x14ac:dyDescent="0.35">
      <c r="A236" s="103" t="s">
        <v>572</v>
      </c>
      <c r="B236" s="104">
        <v>57498</v>
      </c>
      <c r="C236" s="104">
        <v>12111.7</v>
      </c>
      <c r="D236" s="104">
        <v>920960</v>
      </c>
      <c r="E236" s="104">
        <v>24400.7</v>
      </c>
      <c r="F236" s="121">
        <v>0</v>
      </c>
      <c r="G236" s="121">
        <v>0</v>
      </c>
      <c r="H236" s="104">
        <v>991390</v>
      </c>
      <c r="I236" s="121">
        <v>0</v>
      </c>
      <c r="J236" s="104">
        <v>0</v>
      </c>
      <c r="K236" s="104">
        <v>17865.5</v>
      </c>
      <c r="L236" s="104">
        <v>1804300</v>
      </c>
      <c r="M236" s="104">
        <v>0</v>
      </c>
      <c r="N236" s="104">
        <v>0</v>
      </c>
      <c r="O236" s="104">
        <v>0</v>
      </c>
      <c r="P236" s="104">
        <v>0</v>
      </c>
      <c r="Q236" s="104">
        <v>0</v>
      </c>
      <c r="R236" s="121">
        <v>0</v>
      </c>
      <c r="S236" s="104">
        <v>0</v>
      </c>
      <c r="T236" s="104">
        <v>2824454</v>
      </c>
      <c r="U236" s="121">
        <v>0</v>
      </c>
      <c r="V236" s="104">
        <v>0</v>
      </c>
      <c r="W236" s="104">
        <v>0</v>
      </c>
      <c r="X236" s="121">
        <v>0</v>
      </c>
      <c r="Y236" s="121">
        <v>0</v>
      </c>
      <c r="Z236" s="121">
        <v>0</v>
      </c>
      <c r="AA236" s="104">
        <v>0</v>
      </c>
    </row>
    <row r="237" spans="1:27" ht="15" thickBot="1" x14ac:dyDescent="0.35">
      <c r="A237" s="103" t="s">
        <v>573</v>
      </c>
      <c r="B237" s="104">
        <v>57498</v>
      </c>
      <c r="C237" s="104">
        <v>12111.7</v>
      </c>
      <c r="D237" s="104">
        <v>920960</v>
      </c>
      <c r="E237" s="104">
        <v>24400.7</v>
      </c>
      <c r="F237" s="121">
        <v>0</v>
      </c>
      <c r="G237" s="121">
        <v>0</v>
      </c>
      <c r="H237" s="104">
        <v>0</v>
      </c>
      <c r="I237" s="121">
        <v>0</v>
      </c>
      <c r="J237" s="104">
        <v>0</v>
      </c>
      <c r="K237" s="104">
        <v>17865.5</v>
      </c>
      <c r="L237" s="104">
        <v>1804300</v>
      </c>
      <c r="M237" s="104">
        <v>0</v>
      </c>
      <c r="N237" s="104">
        <v>0</v>
      </c>
      <c r="O237" s="104">
        <v>0</v>
      </c>
      <c r="P237" s="104">
        <v>0</v>
      </c>
      <c r="Q237" s="104">
        <v>0</v>
      </c>
      <c r="R237" s="121">
        <v>0</v>
      </c>
      <c r="S237" s="104">
        <v>0</v>
      </c>
      <c r="T237" s="104">
        <v>2824454</v>
      </c>
      <c r="U237" s="121">
        <v>0</v>
      </c>
      <c r="V237" s="104">
        <v>0</v>
      </c>
      <c r="W237" s="104">
        <v>0</v>
      </c>
      <c r="X237" s="121">
        <v>0</v>
      </c>
      <c r="Y237" s="121">
        <v>0</v>
      </c>
      <c r="Z237" s="121">
        <v>0</v>
      </c>
      <c r="AA237" s="104">
        <v>0</v>
      </c>
    </row>
    <row r="238" spans="1:27" ht="15" thickBot="1" x14ac:dyDescent="0.35">
      <c r="A238" s="103" t="s">
        <v>574</v>
      </c>
      <c r="B238" s="104">
        <v>57498</v>
      </c>
      <c r="C238" s="104">
        <v>12111.7</v>
      </c>
      <c r="D238" s="104">
        <v>920960</v>
      </c>
      <c r="E238" s="104">
        <v>24400.7</v>
      </c>
      <c r="F238" s="121">
        <v>0</v>
      </c>
      <c r="G238" s="121">
        <v>0</v>
      </c>
      <c r="H238" s="104">
        <v>0</v>
      </c>
      <c r="I238" s="121">
        <v>0</v>
      </c>
      <c r="J238" s="104">
        <v>0</v>
      </c>
      <c r="K238" s="104">
        <v>17865.5</v>
      </c>
      <c r="L238" s="104">
        <v>1804300</v>
      </c>
      <c r="M238" s="104">
        <v>0</v>
      </c>
      <c r="N238" s="104">
        <v>0</v>
      </c>
      <c r="O238" s="104">
        <v>0</v>
      </c>
      <c r="P238" s="104">
        <v>0</v>
      </c>
      <c r="Q238" s="104">
        <v>0</v>
      </c>
      <c r="R238" s="121">
        <v>0</v>
      </c>
      <c r="S238" s="104">
        <v>0</v>
      </c>
      <c r="T238" s="104">
        <v>2824454</v>
      </c>
      <c r="U238" s="121">
        <v>0</v>
      </c>
      <c r="V238" s="104">
        <v>0</v>
      </c>
      <c r="W238" s="104">
        <v>0</v>
      </c>
      <c r="X238" s="121">
        <v>0</v>
      </c>
      <c r="Y238" s="121">
        <v>0</v>
      </c>
      <c r="Z238" s="121">
        <v>0</v>
      </c>
      <c r="AA238" s="104">
        <v>0</v>
      </c>
    </row>
    <row r="239" spans="1:27" ht="15" thickBot="1" x14ac:dyDescent="0.35">
      <c r="A239" s="103" t="s">
        <v>575</v>
      </c>
      <c r="B239" s="104">
        <v>57498</v>
      </c>
      <c r="C239" s="104">
        <v>12111.7</v>
      </c>
      <c r="D239" s="104">
        <v>920960</v>
      </c>
      <c r="E239" s="104">
        <v>24400.7</v>
      </c>
      <c r="F239" s="121">
        <v>0</v>
      </c>
      <c r="G239" s="121">
        <v>0</v>
      </c>
      <c r="H239" s="104">
        <v>0</v>
      </c>
      <c r="I239" s="121">
        <v>0</v>
      </c>
      <c r="J239" s="104">
        <v>0</v>
      </c>
      <c r="K239" s="104">
        <v>17865.5</v>
      </c>
      <c r="L239" s="104">
        <v>1804300</v>
      </c>
      <c r="M239" s="104">
        <v>0</v>
      </c>
      <c r="N239" s="104">
        <v>0</v>
      </c>
      <c r="O239" s="104">
        <v>0</v>
      </c>
      <c r="P239" s="104">
        <v>0</v>
      </c>
      <c r="Q239" s="104">
        <v>0</v>
      </c>
      <c r="R239" s="121">
        <v>0</v>
      </c>
      <c r="S239" s="104">
        <v>0</v>
      </c>
      <c r="T239" s="104">
        <v>2824454</v>
      </c>
      <c r="U239" s="121">
        <v>0</v>
      </c>
      <c r="V239" s="104">
        <v>0</v>
      </c>
      <c r="W239" s="104">
        <v>0</v>
      </c>
      <c r="X239" s="121">
        <v>0</v>
      </c>
      <c r="Y239" s="121">
        <v>0</v>
      </c>
      <c r="Z239" s="121">
        <v>0</v>
      </c>
      <c r="AA239" s="104">
        <v>0</v>
      </c>
    </row>
    <row r="240" spans="1:27" ht="15" thickBot="1" x14ac:dyDescent="0.35">
      <c r="A240" s="103" t="s">
        <v>576</v>
      </c>
      <c r="B240" s="104">
        <v>13405.8</v>
      </c>
      <c r="C240" s="104">
        <v>12111.7</v>
      </c>
      <c r="D240" s="104">
        <v>920960</v>
      </c>
      <c r="E240" s="104">
        <v>22689.9</v>
      </c>
      <c r="F240" s="121">
        <v>0</v>
      </c>
      <c r="G240" s="121">
        <v>0</v>
      </c>
      <c r="H240" s="104">
        <v>0</v>
      </c>
      <c r="I240" s="121">
        <v>0</v>
      </c>
      <c r="J240" s="104">
        <v>0</v>
      </c>
      <c r="K240" s="104">
        <v>17865.5</v>
      </c>
      <c r="L240" s="104">
        <v>1804300</v>
      </c>
      <c r="M240" s="104">
        <v>0</v>
      </c>
      <c r="N240" s="104">
        <v>0</v>
      </c>
      <c r="O240" s="104">
        <v>0</v>
      </c>
      <c r="P240" s="104">
        <v>0</v>
      </c>
      <c r="Q240" s="104">
        <v>0</v>
      </c>
      <c r="R240" s="121">
        <v>0</v>
      </c>
      <c r="S240" s="104">
        <v>0</v>
      </c>
      <c r="T240" s="104">
        <v>2824454</v>
      </c>
      <c r="U240" s="121">
        <v>0</v>
      </c>
      <c r="V240" s="104">
        <v>0</v>
      </c>
      <c r="W240" s="104">
        <v>0</v>
      </c>
      <c r="X240" s="121">
        <v>0</v>
      </c>
      <c r="Y240" s="121">
        <v>0</v>
      </c>
      <c r="Z240" s="121">
        <v>0</v>
      </c>
      <c r="AA240" s="104">
        <v>0</v>
      </c>
    </row>
    <row r="241" spans="1:27" ht="15" thickBot="1" x14ac:dyDescent="0.35">
      <c r="A241" s="103" t="s">
        <v>577</v>
      </c>
      <c r="B241" s="104">
        <v>13405.8</v>
      </c>
      <c r="C241" s="104">
        <v>12111.7</v>
      </c>
      <c r="D241" s="104">
        <v>920960</v>
      </c>
      <c r="E241" s="104">
        <v>22689.9</v>
      </c>
      <c r="F241" s="121">
        <v>0</v>
      </c>
      <c r="G241" s="121">
        <v>0</v>
      </c>
      <c r="H241" s="104">
        <v>0</v>
      </c>
      <c r="I241" s="121">
        <v>0</v>
      </c>
      <c r="J241" s="104">
        <v>0</v>
      </c>
      <c r="K241" s="104">
        <v>17865.5</v>
      </c>
      <c r="L241" s="104">
        <v>1804300</v>
      </c>
      <c r="M241" s="104">
        <v>0</v>
      </c>
      <c r="N241" s="104">
        <v>0</v>
      </c>
      <c r="O241" s="104">
        <v>0</v>
      </c>
      <c r="P241" s="104">
        <v>0</v>
      </c>
      <c r="Q241" s="104">
        <v>0</v>
      </c>
      <c r="R241" s="121">
        <v>0</v>
      </c>
      <c r="S241" s="104">
        <v>0</v>
      </c>
      <c r="T241" s="104">
        <v>2824454</v>
      </c>
      <c r="U241" s="121">
        <v>0</v>
      </c>
      <c r="V241" s="104">
        <v>0</v>
      </c>
      <c r="W241" s="104">
        <v>0</v>
      </c>
      <c r="X241" s="121">
        <v>0</v>
      </c>
      <c r="Y241" s="121">
        <v>0</v>
      </c>
      <c r="Z241" s="121">
        <v>0</v>
      </c>
      <c r="AA241" s="104">
        <v>0</v>
      </c>
    </row>
    <row r="242" spans="1:27" ht="15" thickBot="1" x14ac:dyDescent="0.35">
      <c r="A242" s="103" t="s">
        <v>578</v>
      </c>
      <c r="B242" s="104">
        <v>13405.8</v>
      </c>
      <c r="C242" s="104">
        <v>12111.7</v>
      </c>
      <c r="D242" s="104">
        <v>920960</v>
      </c>
      <c r="E242" s="104">
        <v>22689.9</v>
      </c>
      <c r="F242" s="121">
        <v>0</v>
      </c>
      <c r="G242" s="121">
        <v>0</v>
      </c>
      <c r="H242" s="104">
        <v>0</v>
      </c>
      <c r="I242" s="121">
        <v>0</v>
      </c>
      <c r="J242" s="104">
        <v>0</v>
      </c>
      <c r="K242" s="104">
        <v>17865.5</v>
      </c>
      <c r="L242" s="104">
        <v>1804300</v>
      </c>
      <c r="M242" s="104">
        <v>0</v>
      </c>
      <c r="N242" s="104">
        <v>0</v>
      </c>
      <c r="O242" s="104">
        <v>0</v>
      </c>
      <c r="P242" s="104">
        <v>0</v>
      </c>
      <c r="Q242" s="104">
        <v>0</v>
      </c>
      <c r="R242" s="121">
        <v>0</v>
      </c>
      <c r="S242" s="104">
        <v>0</v>
      </c>
      <c r="T242" s="104">
        <v>2824454</v>
      </c>
      <c r="U242" s="121">
        <v>0</v>
      </c>
      <c r="V242" s="104">
        <v>0</v>
      </c>
      <c r="W242" s="104">
        <v>0</v>
      </c>
      <c r="X242" s="121">
        <v>0</v>
      </c>
      <c r="Y242" s="121">
        <v>0</v>
      </c>
      <c r="Z242" s="121">
        <v>0</v>
      </c>
      <c r="AA242" s="104">
        <v>0</v>
      </c>
    </row>
    <row r="243" spans="1:27" ht="15" thickBot="1" x14ac:dyDescent="0.35">
      <c r="A243" s="103" t="s">
        <v>579</v>
      </c>
      <c r="B243" s="104">
        <v>13405.8</v>
      </c>
      <c r="C243" s="104">
        <v>12111.7</v>
      </c>
      <c r="D243" s="104">
        <v>920960</v>
      </c>
      <c r="E243" s="104">
        <v>22689.9</v>
      </c>
      <c r="F243" s="121">
        <v>0</v>
      </c>
      <c r="G243" s="121">
        <v>0</v>
      </c>
      <c r="H243" s="104">
        <v>0</v>
      </c>
      <c r="I243" s="121">
        <v>0</v>
      </c>
      <c r="J243" s="104">
        <v>0</v>
      </c>
      <c r="K243" s="104">
        <v>17865.5</v>
      </c>
      <c r="L243" s="104">
        <v>0</v>
      </c>
      <c r="M243" s="104">
        <v>0</v>
      </c>
      <c r="N243" s="104">
        <v>0</v>
      </c>
      <c r="O243" s="104">
        <v>0</v>
      </c>
      <c r="P243" s="104">
        <v>0</v>
      </c>
      <c r="Q243" s="104">
        <v>0</v>
      </c>
      <c r="R243" s="121">
        <v>0</v>
      </c>
      <c r="S243" s="104">
        <v>0</v>
      </c>
      <c r="T243" s="104">
        <v>2824454</v>
      </c>
      <c r="U243" s="121">
        <v>0</v>
      </c>
      <c r="V243" s="104">
        <v>0</v>
      </c>
      <c r="W243" s="104">
        <v>0</v>
      </c>
      <c r="X243" s="121">
        <v>0</v>
      </c>
      <c r="Y243" s="121">
        <v>0</v>
      </c>
      <c r="Z243" s="121">
        <v>0</v>
      </c>
      <c r="AA243" s="104">
        <v>0</v>
      </c>
    </row>
    <row r="244" spans="1:27" ht="15" thickBot="1" x14ac:dyDescent="0.35">
      <c r="A244" s="103" t="s">
        <v>580</v>
      </c>
      <c r="B244" s="104">
        <v>13405.8</v>
      </c>
      <c r="C244" s="104">
        <v>11858.8</v>
      </c>
      <c r="D244" s="104">
        <v>920960</v>
      </c>
      <c r="E244" s="104">
        <v>22689.9</v>
      </c>
      <c r="F244" s="121">
        <v>0</v>
      </c>
      <c r="G244" s="121">
        <v>0</v>
      </c>
      <c r="H244" s="104">
        <v>0</v>
      </c>
      <c r="I244" s="121">
        <v>0</v>
      </c>
      <c r="J244" s="104">
        <v>0</v>
      </c>
      <c r="K244" s="104">
        <v>17865.5</v>
      </c>
      <c r="L244" s="104">
        <v>0</v>
      </c>
      <c r="M244" s="104">
        <v>0</v>
      </c>
      <c r="N244" s="104">
        <v>0</v>
      </c>
      <c r="O244" s="104">
        <v>0</v>
      </c>
      <c r="P244" s="104">
        <v>0</v>
      </c>
      <c r="Q244" s="104">
        <v>0</v>
      </c>
      <c r="R244" s="121">
        <v>0</v>
      </c>
      <c r="S244" s="104">
        <v>0</v>
      </c>
      <c r="T244" s="104">
        <v>2824454</v>
      </c>
      <c r="U244" s="121">
        <v>0</v>
      </c>
      <c r="V244" s="104">
        <v>0</v>
      </c>
      <c r="W244" s="104">
        <v>0</v>
      </c>
      <c r="X244" s="121">
        <v>0</v>
      </c>
      <c r="Y244" s="121">
        <v>0</v>
      </c>
      <c r="Z244" s="121">
        <v>0</v>
      </c>
      <c r="AA244" s="104">
        <v>0</v>
      </c>
    </row>
    <row r="245" spans="1:27" ht="15" thickBot="1" x14ac:dyDescent="0.35">
      <c r="A245" s="103" t="s">
        <v>581</v>
      </c>
      <c r="B245" s="104">
        <v>13405.8</v>
      </c>
      <c r="C245" s="104">
        <v>11858.8</v>
      </c>
      <c r="D245" s="104">
        <v>920960</v>
      </c>
      <c r="E245" s="104">
        <v>22689.9</v>
      </c>
      <c r="F245" s="121">
        <v>0</v>
      </c>
      <c r="G245" s="121">
        <v>0</v>
      </c>
      <c r="H245" s="104">
        <v>0</v>
      </c>
      <c r="I245" s="121">
        <v>0</v>
      </c>
      <c r="J245" s="104">
        <v>0</v>
      </c>
      <c r="K245" s="104">
        <v>17865.5</v>
      </c>
      <c r="L245" s="104">
        <v>0</v>
      </c>
      <c r="M245" s="104">
        <v>0</v>
      </c>
      <c r="N245" s="104">
        <v>0</v>
      </c>
      <c r="O245" s="104">
        <v>0</v>
      </c>
      <c r="P245" s="104">
        <v>0</v>
      </c>
      <c r="Q245" s="104">
        <v>0</v>
      </c>
      <c r="R245" s="121">
        <v>0</v>
      </c>
      <c r="S245" s="104">
        <v>0</v>
      </c>
      <c r="T245" s="104">
        <v>2824454</v>
      </c>
      <c r="U245" s="121">
        <v>0</v>
      </c>
      <c r="V245" s="104">
        <v>0</v>
      </c>
      <c r="W245" s="104">
        <v>0</v>
      </c>
      <c r="X245" s="121">
        <v>0</v>
      </c>
      <c r="Y245" s="121">
        <v>0</v>
      </c>
      <c r="Z245" s="121">
        <v>0</v>
      </c>
      <c r="AA245" s="104">
        <v>0</v>
      </c>
    </row>
    <row r="246" spans="1:27" ht="15" thickBot="1" x14ac:dyDescent="0.35">
      <c r="A246" s="103" t="s">
        <v>582</v>
      </c>
      <c r="B246" s="104">
        <v>13405.8</v>
      </c>
      <c r="C246" s="104">
        <v>11858.8</v>
      </c>
      <c r="D246" s="104">
        <v>920960</v>
      </c>
      <c r="E246" s="104">
        <v>22689.9</v>
      </c>
      <c r="F246" s="121">
        <v>0</v>
      </c>
      <c r="G246" s="121">
        <v>0</v>
      </c>
      <c r="H246" s="104">
        <v>0</v>
      </c>
      <c r="I246" s="121">
        <v>0</v>
      </c>
      <c r="J246" s="104">
        <v>0</v>
      </c>
      <c r="K246" s="104">
        <v>17865.5</v>
      </c>
      <c r="L246" s="104">
        <v>0</v>
      </c>
      <c r="M246" s="104">
        <v>0</v>
      </c>
      <c r="N246" s="104">
        <v>0</v>
      </c>
      <c r="O246" s="104">
        <v>0</v>
      </c>
      <c r="P246" s="104">
        <v>0</v>
      </c>
      <c r="Q246" s="104">
        <v>0</v>
      </c>
      <c r="R246" s="121">
        <v>0</v>
      </c>
      <c r="S246" s="104">
        <v>0</v>
      </c>
      <c r="T246" s="104">
        <v>2824454</v>
      </c>
      <c r="U246" s="121">
        <v>0</v>
      </c>
      <c r="V246" s="104">
        <v>0</v>
      </c>
      <c r="W246" s="104">
        <v>0</v>
      </c>
      <c r="X246" s="121">
        <v>0</v>
      </c>
      <c r="Y246" s="121">
        <v>0</v>
      </c>
      <c r="Z246" s="121">
        <v>0</v>
      </c>
      <c r="AA246" s="104">
        <v>0</v>
      </c>
    </row>
    <row r="247" spans="1:27" ht="15" thickBot="1" x14ac:dyDescent="0.35">
      <c r="A247" s="103" t="s">
        <v>583</v>
      </c>
      <c r="B247" s="104">
        <v>13405.8</v>
      </c>
      <c r="C247" s="104">
        <v>11858.8</v>
      </c>
      <c r="D247" s="104">
        <v>920960</v>
      </c>
      <c r="E247" s="104">
        <v>22689.9</v>
      </c>
      <c r="F247" s="121">
        <v>0</v>
      </c>
      <c r="G247" s="121">
        <v>0</v>
      </c>
      <c r="H247" s="104">
        <v>0</v>
      </c>
      <c r="I247" s="121">
        <v>0</v>
      </c>
      <c r="J247" s="104">
        <v>0</v>
      </c>
      <c r="K247" s="104">
        <v>17865.5</v>
      </c>
      <c r="L247" s="104">
        <v>0</v>
      </c>
      <c r="M247" s="104">
        <v>0</v>
      </c>
      <c r="N247" s="104">
        <v>0</v>
      </c>
      <c r="O247" s="104">
        <v>0</v>
      </c>
      <c r="P247" s="104">
        <v>0</v>
      </c>
      <c r="Q247" s="104">
        <v>0</v>
      </c>
      <c r="R247" s="121">
        <v>0</v>
      </c>
      <c r="S247" s="104">
        <v>0</v>
      </c>
      <c r="T247" s="104">
        <v>2824454</v>
      </c>
      <c r="U247" s="121">
        <v>0</v>
      </c>
      <c r="V247" s="104">
        <v>0</v>
      </c>
      <c r="W247" s="104">
        <v>0</v>
      </c>
      <c r="X247" s="121">
        <v>0</v>
      </c>
      <c r="Y247" s="121">
        <v>0</v>
      </c>
      <c r="Z247" s="121">
        <v>0</v>
      </c>
      <c r="AA247" s="104">
        <v>0</v>
      </c>
    </row>
    <row r="248" spans="1:27" ht="15" thickBot="1" x14ac:dyDescent="0.35">
      <c r="A248" s="103" t="s">
        <v>584</v>
      </c>
      <c r="B248" s="104">
        <v>2461857</v>
      </c>
      <c r="C248" s="104">
        <v>11858.8</v>
      </c>
      <c r="D248" s="104">
        <v>920960</v>
      </c>
      <c r="E248" s="104">
        <v>22689.9</v>
      </c>
      <c r="F248" s="121">
        <v>0</v>
      </c>
      <c r="G248" s="121">
        <v>0</v>
      </c>
      <c r="H248" s="104">
        <v>0</v>
      </c>
      <c r="I248" s="121">
        <v>0</v>
      </c>
      <c r="J248" s="104">
        <v>0</v>
      </c>
      <c r="K248" s="104">
        <v>1312409</v>
      </c>
      <c r="L248" s="104">
        <v>0</v>
      </c>
      <c r="M248" s="104">
        <v>0</v>
      </c>
      <c r="N248" s="104">
        <v>0</v>
      </c>
      <c r="O248" s="104">
        <v>0</v>
      </c>
      <c r="P248" s="104">
        <v>0</v>
      </c>
      <c r="Q248" s="104">
        <v>0</v>
      </c>
      <c r="R248" s="121">
        <v>0</v>
      </c>
      <c r="S248" s="104">
        <v>0</v>
      </c>
      <c r="T248" s="104">
        <v>2824454</v>
      </c>
      <c r="U248" s="121">
        <v>0</v>
      </c>
      <c r="V248" s="104">
        <v>0</v>
      </c>
      <c r="W248" s="104">
        <v>0</v>
      </c>
      <c r="X248" s="121">
        <v>0</v>
      </c>
      <c r="Y248" s="121">
        <v>0</v>
      </c>
      <c r="Z248" s="121">
        <v>0</v>
      </c>
      <c r="AA248" s="104">
        <v>0</v>
      </c>
    </row>
    <row r="249" spans="1:27" ht="15" thickBot="1" x14ac:dyDescent="0.35">
      <c r="A249" s="103" t="s">
        <v>585</v>
      </c>
      <c r="B249" s="104">
        <v>2461857</v>
      </c>
      <c r="C249" s="104">
        <v>11858.8</v>
      </c>
      <c r="D249" s="104">
        <v>920960</v>
      </c>
      <c r="E249" s="104">
        <v>22689.9</v>
      </c>
      <c r="F249" s="121">
        <v>0</v>
      </c>
      <c r="G249" s="121">
        <v>0</v>
      </c>
      <c r="H249" s="104">
        <v>0</v>
      </c>
      <c r="I249" s="121">
        <v>0</v>
      </c>
      <c r="J249" s="104">
        <v>0</v>
      </c>
      <c r="K249" s="104">
        <v>1312409</v>
      </c>
      <c r="L249" s="104">
        <v>0</v>
      </c>
      <c r="M249" s="104">
        <v>0</v>
      </c>
      <c r="N249" s="104">
        <v>0</v>
      </c>
      <c r="O249" s="104">
        <v>0</v>
      </c>
      <c r="P249" s="104">
        <v>0</v>
      </c>
      <c r="Q249" s="104">
        <v>0</v>
      </c>
      <c r="R249" s="121">
        <v>0</v>
      </c>
      <c r="S249" s="104">
        <v>0</v>
      </c>
      <c r="T249" s="104">
        <v>1688153</v>
      </c>
      <c r="U249" s="121">
        <v>0</v>
      </c>
      <c r="V249" s="104">
        <v>0</v>
      </c>
      <c r="W249" s="104">
        <v>0</v>
      </c>
      <c r="X249" s="121">
        <v>0</v>
      </c>
      <c r="Y249" s="121">
        <v>0</v>
      </c>
      <c r="Z249" s="121">
        <v>0</v>
      </c>
      <c r="AA249" s="104">
        <v>0</v>
      </c>
    </row>
    <row r="250" spans="1:27" ht="15" thickBot="1" x14ac:dyDescent="0.35">
      <c r="A250" s="103" t="s">
        <v>586</v>
      </c>
      <c r="B250" s="104">
        <v>2461857</v>
      </c>
      <c r="C250" s="104">
        <v>11858.8</v>
      </c>
      <c r="D250" s="104">
        <v>920960</v>
      </c>
      <c r="E250" s="104">
        <v>22689.9</v>
      </c>
      <c r="F250" s="121">
        <v>0</v>
      </c>
      <c r="G250" s="121">
        <v>0</v>
      </c>
      <c r="H250" s="104">
        <v>0</v>
      </c>
      <c r="I250" s="121">
        <v>0</v>
      </c>
      <c r="J250" s="104">
        <v>0</v>
      </c>
      <c r="K250" s="104">
        <v>1312409</v>
      </c>
      <c r="L250" s="104">
        <v>0</v>
      </c>
      <c r="M250" s="104">
        <v>0</v>
      </c>
      <c r="N250" s="104">
        <v>0</v>
      </c>
      <c r="O250" s="104">
        <v>0</v>
      </c>
      <c r="P250" s="104">
        <v>0</v>
      </c>
      <c r="Q250" s="104">
        <v>0</v>
      </c>
      <c r="R250" s="121">
        <v>0</v>
      </c>
      <c r="S250" s="104">
        <v>0</v>
      </c>
      <c r="T250" s="104">
        <v>1688153</v>
      </c>
      <c r="U250" s="121">
        <v>0</v>
      </c>
      <c r="V250" s="104">
        <v>0</v>
      </c>
      <c r="W250" s="104">
        <v>0</v>
      </c>
      <c r="X250" s="121">
        <v>0</v>
      </c>
      <c r="Y250" s="121">
        <v>0</v>
      </c>
      <c r="Z250" s="121">
        <v>0</v>
      </c>
      <c r="AA250" s="104">
        <v>0</v>
      </c>
    </row>
    <row r="251" spans="1:27" ht="15" thickBot="1" x14ac:dyDescent="0.35">
      <c r="A251" s="103" t="s">
        <v>587</v>
      </c>
      <c r="B251" s="104">
        <v>2461857</v>
      </c>
      <c r="C251" s="104">
        <v>11858.8</v>
      </c>
      <c r="D251" s="104">
        <v>920960</v>
      </c>
      <c r="E251" s="104">
        <v>0</v>
      </c>
      <c r="F251" s="121">
        <v>0</v>
      </c>
      <c r="G251" s="121">
        <v>0</v>
      </c>
      <c r="H251" s="104">
        <v>0</v>
      </c>
      <c r="I251" s="121">
        <v>0</v>
      </c>
      <c r="J251" s="104">
        <v>0</v>
      </c>
      <c r="K251" s="104">
        <v>1312409</v>
      </c>
      <c r="L251" s="104">
        <v>0</v>
      </c>
      <c r="M251" s="104">
        <v>0</v>
      </c>
      <c r="N251" s="104">
        <v>0</v>
      </c>
      <c r="O251" s="104">
        <v>0</v>
      </c>
      <c r="P251" s="104">
        <v>0</v>
      </c>
      <c r="Q251" s="104">
        <v>0</v>
      </c>
      <c r="R251" s="121">
        <v>0</v>
      </c>
      <c r="S251" s="104">
        <v>0</v>
      </c>
      <c r="T251" s="104">
        <v>1688153</v>
      </c>
      <c r="U251" s="121">
        <v>0</v>
      </c>
      <c r="V251" s="104">
        <v>0</v>
      </c>
      <c r="W251" s="104">
        <v>0</v>
      </c>
      <c r="X251" s="121">
        <v>0</v>
      </c>
      <c r="Y251" s="121">
        <v>0</v>
      </c>
      <c r="Z251" s="121">
        <v>0</v>
      </c>
      <c r="AA251" s="104">
        <v>0</v>
      </c>
    </row>
    <row r="252" spans="1:27" ht="15" thickBot="1" x14ac:dyDescent="0.35">
      <c r="A252" s="103" t="s">
        <v>588</v>
      </c>
      <c r="B252" s="104">
        <v>2461857</v>
      </c>
      <c r="C252" s="104">
        <v>0</v>
      </c>
      <c r="D252" s="104">
        <v>920960</v>
      </c>
      <c r="E252" s="104">
        <v>0</v>
      </c>
      <c r="F252" s="121">
        <v>0</v>
      </c>
      <c r="G252" s="121">
        <v>0</v>
      </c>
      <c r="H252" s="104">
        <v>0</v>
      </c>
      <c r="I252" s="121">
        <v>0</v>
      </c>
      <c r="J252" s="104">
        <v>0</v>
      </c>
      <c r="K252" s="104">
        <v>1312409</v>
      </c>
      <c r="L252" s="104">
        <v>0</v>
      </c>
      <c r="M252" s="104">
        <v>0</v>
      </c>
      <c r="N252" s="104">
        <v>0</v>
      </c>
      <c r="O252" s="104">
        <v>0</v>
      </c>
      <c r="P252" s="104">
        <v>0</v>
      </c>
      <c r="Q252" s="104">
        <v>0</v>
      </c>
      <c r="R252" s="121">
        <v>0</v>
      </c>
      <c r="S252" s="104">
        <v>0</v>
      </c>
      <c r="T252" s="104">
        <v>847608</v>
      </c>
      <c r="U252" s="121">
        <v>0</v>
      </c>
      <c r="V252" s="104">
        <v>0</v>
      </c>
      <c r="W252" s="104">
        <v>0</v>
      </c>
      <c r="X252" s="121">
        <v>0</v>
      </c>
      <c r="Y252" s="121">
        <v>0</v>
      </c>
      <c r="Z252" s="121">
        <v>0</v>
      </c>
      <c r="AA252" s="104">
        <v>0</v>
      </c>
    </row>
    <row r="253" spans="1:27" ht="15" thickBot="1" x14ac:dyDescent="0.35">
      <c r="A253" s="103" t="s">
        <v>589</v>
      </c>
      <c r="B253" s="104">
        <v>2461857</v>
      </c>
      <c r="C253" s="104">
        <v>0</v>
      </c>
      <c r="D253" s="104">
        <v>920960</v>
      </c>
      <c r="E253" s="104">
        <v>0</v>
      </c>
      <c r="F253" s="121">
        <v>0</v>
      </c>
      <c r="G253" s="121">
        <v>0</v>
      </c>
      <c r="H253" s="104">
        <v>0</v>
      </c>
      <c r="I253" s="121">
        <v>0</v>
      </c>
      <c r="J253" s="104">
        <v>0</v>
      </c>
      <c r="K253" s="104">
        <v>1312409</v>
      </c>
      <c r="L253" s="104">
        <v>0</v>
      </c>
      <c r="M253" s="104">
        <v>0</v>
      </c>
      <c r="N253" s="104">
        <v>0</v>
      </c>
      <c r="O253" s="104">
        <v>0</v>
      </c>
      <c r="P253" s="104">
        <v>0</v>
      </c>
      <c r="Q253" s="104">
        <v>0</v>
      </c>
      <c r="R253" s="121">
        <v>0</v>
      </c>
      <c r="S253" s="104">
        <v>0</v>
      </c>
      <c r="T253" s="104">
        <v>847608</v>
      </c>
      <c r="U253" s="121">
        <v>0</v>
      </c>
      <c r="V253" s="104">
        <v>0</v>
      </c>
      <c r="W253" s="104">
        <v>0</v>
      </c>
      <c r="X253" s="121">
        <v>0</v>
      </c>
      <c r="Y253" s="121">
        <v>0</v>
      </c>
      <c r="Z253" s="121">
        <v>0</v>
      </c>
      <c r="AA253" s="104">
        <v>0</v>
      </c>
    </row>
    <row r="254" spans="1:27" ht="15" thickBot="1" x14ac:dyDescent="0.35">
      <c r="A254" s="103" t="s">
        <v>590</v>
      </c>
      <c r="B254" s="104">
        <v>2461857</v>
      </c>
      <c r="C254" s="104">
        <v>0</v>
      </c>
      <c r="D254" s="104">
        <v>920960</v>
      </c>
      <c r="E254" s="104">
        <v>0</v>
      </c>
      <c r="F254" s="121">
        <v>0</v>
      </c>
      <c r="G254" s="121">
        <v>0</v>
      </c>
      <c r="H254" s="104">
        <v>0</v>
      </c>
      <c r="I254" s="121">
        <v>0</v>
      </c>
      <c r="J254" s="104">
        <v>0</v>
      </c>
      <c r="K254" s="104">
        <v>1312409</v>
      </c>
      <c r="L254" s="104">
        <v>0</v>
      </c>
      <c r="M254" s="104">
        <v>0</v>
      </c>
      <c r="N254" s="104">
        <v>0</v>
      </c>
      <c r="O254" s="104">
        <v>0</v>
      </c>
      <c r="P254" s="104">
        <v>0</v>
      </c>
      <c r="Q254" s="104">
        <v>0</v>
      </c>
      <c r="R254" s="121">
        <v>0</v>
      </c>
      <c r="S254" s="104">
        <v>0</v>
      </c>
      <c r="T254" s="104">
        <v>847608</v>
      </c>
      <c r="U254" s="121">
        <v>0</v>
      </c>
      <c r="V254" s="104">
        <v>0</v>
      </c>
      <c r="W254" s="104">
        <v>0</v>
      </c>
      <c r="X254" s="121">
        <v>0</v>
      </c>
      <c r="Y254" s="121">
        <v>0</v>
      </c>
      <c r="Z254" s="121">
        <v>0</v>
      </c>
      <c r="AA254" s="104">
        <v>0</v>
      </c>
    </row>
    <row r="255" spans="1:27" ht="15" thickBot="1" x14ac:dyDescent="0.35">
      <c r="A255" s="103" t="s">
        <v>591</v>
      </c>
      <c r="B255" s="104">
        <v>2461857</v>
      </c>
      <c r="C255" s="104">
        <v>0</v>
      </c>
      <c r="D255" s="104">
        <v>920960</v>
      </c>
      <c r="E255" s="104">
        <v>0</v>
      </c>
      <c r="F255" s="121">
        <v>0</v>
      </c>
      <c r="G255" s="121">
        <v>0</v>
      </c>
      <c r="H255" s="104">
        <v>0</v>
      </c>
      <c r="I255" s="121">
        <v>0</v>
      </c>
      <c r="J255" s="104">
        <v>0</v>
      </c>
      <c r="K255" s="104">
        <v>1312409</v>
      </c>
      <c r="L255" s="104">
        <v>0</v>
      </c>
      <c r="M255" s="104">
        <v>0</v>
      </c>
      <c r="N255" s="104">
        <v>0</v>
      </c>
      <c r="O255" s="104">
        <v>0</v>
      </c>
      <c r="P255" s="104">
        <v>0</v>
      </c>
      <c r="Q255" s="104">
        <v>0</v>
      </c>
      <c r="R255" s="121">
        <v>0</v>
      </c>
      <c r="S255" s="104">
        <v>0</v>
      </c>
      <c r="T255" s="104">
        <v>847608</v>
      </c>
      <c r="U255" s="121">
        <v>0</v>
      </c>
      <c r="V255" s="104">
        <v>0</v>
      </c>
      <c r="W255" s="104">
        <v>0</v>
      </c>
      <c r="X255" s="121">
        <v>0</v>
      </c>
      <c r="Y255" s="121">
        <v>0</v>
      </c>
      <c r="Z255" s="121">
        <v>0</v>
      </c>
      <c r="AA255" s="104">
        <v>0</v>
      </c>
    </row>
    <row r="256" spans="1:27" ht="15" thickBot="1" x14ac:dyDescent="0.35">
      <c r="A256" s="103" t="s">
        <v>592</v>
      </c>
      <c r="B256" s="104">
        <v>2461857</v>
      </c>
      <c r="C256" s="104">
        <v>0</v>
      </c>
      <c r="D256" s="104">
        <v>920960</v>
      </c>
      <c r="E256" s="104">
        <v>0</v>
      </c>
      <c r="F256" s="121">
        <v>0</v>
      </c>
      <c r="G256" s="121">
        <v>0</v>
      </c>
      <c r="H256" s="104">
        <v>0</v>
      </c>
      <c r="I256" s="121">
        <v>0</v>
      </c>
      <c r="J256" s="104">
        <v>0</v>
      </c>
      <c r="K256" s="104">
        <v>1312409</v>
      </c>
      <c r="L256" s="104">
        <v>0</v>
      </c>
      <c r="M256" s="104">
        <v>0</v>
      </c>
      <c r="N256" s="104">
        <v>0</v>
      </c>
      <c r="O256" s="104">
        <v>0</v>
      </c>
      <c r="P256" s="104">
        <v>0</v>
      </c>
      <c r="Q256" s="104">
        <v>0</v>
      </c>
      <c r="R256" s="121">
        <v>0</v>
      </c>
      <c r="S256" s="104">
        <v>0</v>
      </c>
      <c r="T256" s="104">
        <v>847608</v>
      </c>
      <c r="U256" s="121">
        <v>0</v>
      </c>
      <c r="V256" s="104">
        <v>0</v>
      </c>
      <c r="W256" s="104">
        <v>0</v>
      </c>
      <c r="X256" s="121">
        <v>0</v>
      </c>
      <c r="Y256" s="121">
        <v>0</v>
      </c>
      <c r="Z256" s="121">
        <v>0</v>
      </c>
      <c r="AA256" s="104">
        <v>0</v>
      </c>
    </row>
    <row r="257" spans="1:33" ht="15" thickBot="1" x14ac:dyDescent="0.35">
      <c r="A257" s="103" t="s">
        <v>593</v>
      </c>
      <c r="B257" s="104">
        <v>2461857</v>
      </c>
      <c r="C257" s="104">
        <v>0</v>
      </c>
      <c r="D257" s="104">
        <v>920960</v>
      </c>
      <c r="E257" s="104">
        <v>0</v>
      </c>
      <c r="F257" s="121">
        <v>0</v>
      </c>
      <c r="G257" s="121">
        <v>0</v>
      </c>
      <c r="H257" s="104">
        <v>0</v>
      </c>
      <c r="I257" s="121">
        <v>0</v>
      </c>
      <c r="J257" s="104">
        <v>0</v>
      </c>
      <c r="K257" s="104">
        <v>1312409</v>
      </c>
      <c r="L257" s="104">
        <v>0</v>
      </c>
      <c r="M257" s="104">
        <v>0</v>
      </c>
      <c r="N257" s="104">
        <v>0</v>
      </c>
      <c r="O257" s="104">
        <v>0</v>
      </c>
      <c r="P257" s="104">
        <v>0</v>
      </c>
      <c r="Q257" s="104">
        <v>0</v>
      </c>
      <c r="R257" s="121">
        <v>0</v>
      </c>
      <c r="S257" s="104">
        <v>0</v>
      </c>
      <c r="T257" s="104">
        <v>847608</v>
      </c>
      <c r="U257" s="121">
        <v>0</v>
      </c>
      <c r="V257" s="104">
        <v>0</v>
      </c>
      <c r="W257" s="104">
        <v>0</v>
      </c>
      <c r="X257" s="121">
        <v>0</v>
      </c>
      <c r="Y257" s="121">
        <v>0</v>
      </c>
      <c r="Z257" s="121">
        <v>0</v>
      </c>
      <c r="AA257" s="104">
        <v>0</v>
      </c>
    </row>
    <row r="258" spans="1:33" ht="15" thickBot="1" x14ac:dyDescent="0.35">
      <c r="A258" s="103" t="s">
        <v>594</v>
      </c>
      <c r="B258" s="104">
        <v>2461857</v>
      </c>
      <c r="C258" s="104">
        <v>0</v>
      </c>
      <c r="D258" s="104">
        <v>920960</v>
      </c>
      <c r="E258" s="104">
        <v>0</v>
      </c>
      <c r="F258" s="121">
        <v>0</v>
      </c>
      <c r="G258" s="121">
        <v>0</v>
      </c>
      <c r="H258" s="104">
        <v>0</v>
      </c>
      <c r="I258" s="121">
        <v>0</v>
      </c>
      <c r="J258" s="104">
        <v>0</v>
      </c>
      <c r="K258" s="104">
        <v>1312409</v>
      </c>
      <c r="L258" s="104">
        <v>0</v>
      </c>
      <c r="M258" s="104">
        <v>0</v>
      </c>
      <c r="N258" s="104">
        <v>0</v>
      </c>
      <c r="O258" s="104">
        <v>0</v>
      </c>
      <c r="P258" s="104">
        <v>0</v>
      </c>
      <c r="Q258" s="104">
        <v>0</v>
      </c>
      <c r="R258" s="121">
        <v>0</v>
      </c>
      <c r="S258" s="104">
        <v>0</v>
      </c>
      <c r="T258" s="104">
        <v>847608</v>
      </c>
      <c r="U258" s="121">
        <v>0</v>
      </c>
      <c r="V258" s="104">
        <v>0</v>
      </c>
      <c r="W258" s="104">
        <v>0</v>
      </c>
      <c r="X258" s="121">
        <v>0</v>
      </c>
      <c r="Y258" s="121">
        <v>0</v>
      </c>
      <c r="Z258" s="121">
        <v>0</v>
      </c>
      <c r="AA258" s="104">
        <v>0</v>
      </c>
    </row>
    <row r="259" spans="1:33" ht="15" thickBot="1" x14ac:dyDescent="0.35">
      <c r="A259" s="103" t="s">
        <v>595</v>
      </c>
      <c r="B259" s="104">
        <v>2461857</v>
      </c>
      <c r="C259" s="104">
        <v>0</v>
      </c>
      <c r="D259" s="104">
        <v>0</v>
      </c>
      <c r="E259" s="104">
        <v>0</v>
      </c>
      <c r="F259" s="121">
        <v>0</v>
      </c>
      <c r="G259" s="121">
        <v>0</v>
      </c>
      <c r="H259" s="104">
        <v>0</v>
      </c>
      <c r="I259" s="121">
        <v>0</v>
      </c>
      <c r="J259" s="104">
        <v>0</v>
      </c>
      <c r="K259" s="104">
        <v>1312409</v>
      </c>
      <c r="L259" s="104">
        <v>0</v>
      </c>
      <c r="M259" s="104">
        <v>0</v>
      </c>
      <c r="N259" s="104">
        <v>0</v>
      </c>
      <c r="O259" s="104">
        <v>0</v>
      </c>
      <c r="P259" s="104">
        <v>0</v>
      </c>
      <c r="Q259" s="104">
        <v>0</v>
      </c>
      <c r="R259" s="121">
        <v>0</v>
      </c>
      <c r="S259" s="104">
        <v>0</v>
      </c>
      <c r="T259" s="104">
        <v>847608</v>
      </c>
      <c r="U259" s="121">
        <v>0</v>
      </c>
      <c r="V259" s="104">
        <v>0</v>
      </c>
      <c r="W259" s="104">
        <v>0</v>
      </c>
      <c r="X259" s="121">
        <v>0</v>
      </c>
      <c r="Y259" s="121">
        <v>0</v>
      </c>
      <c r="Z259" s="121">
        <v>0</v>
      </c>
      <c r="AA259" s="104">
        <v>0</v>
      </c>
    </row>
    <row r="260" spans="1:33" ht="15" thickBot="1" x14ac:dyDescent="0.35">
      <c r="A260" s="103" t="s">
        <v>596</v>
      </c>
      <c r="B260" s="104">
        <v>2461857</v>
      </c>
      <c r="C260" s="104">
        <v>0</v>
      </c>
      <c r="D260" s="104">
        <v>0</v>
      </c>
      <c r="E260" s="104">
        <v>0</v>
      </c>
      <c r="F260" s="121">
        <v>0</v>
      </c>
      <c r="G260" s="121">
        <v>0</v>
      </c>
      <c r="H260" s="104">
        <v>0</v>
      </c>
      <c r="I260" s="121">
        <v>0</v>
      </c>
      <c r="J260" s="104">
        <v>0</v>
      </c>
      <c r="K260" s="104">
        <v>1312409</v>
      </c>
      <c r="L260" s="104">
        <v>0</v>
      </c>
      <c r="M260" s="104">
        <v>0</v>
      </c>
      <c r="N260" s="104">
        <v>0</v>
      </c>
      <c r="O260" s="104">
        <v>0</v>
      </c>
      <c r="P260" s="104">
        <v>0</v>
      </c>
      <c r="Q260" s="104">
        <v>0</v>
      </c>
      <c r="R260" s="121">
        <v>0</v>
      </c>
      <c r="S260" s="104">
        <v>0</v>
      </c>
      <c r="T260" s="104">
        <v>847608</v>
      </c>
      <c r="U260" s="121">
        <v>0</v>
      </c>
      <c r="V260" s="104">
        <v>0</v>
      </c>
      <c r="W260" s="104">
        <v>0</v>
      </c>
      <c r="X260" s="121">
        <v>0</v>
      </c>
      <c r="Y260" s="121">
        <v>0</v>
      </c>
      <c r="Z260" s="121">
        <v>0</v>
      </c>
      <c r="AA260" s="104">
        <v>0</v>
      </c>
    </row>
    <row r="261" spans="1:33" ht="15" thickBot="1" x14ac:dyDescent="0.35">
      <c r="A261" s="103" t="s">
        <v>597</v>
      </c>
      <c r="B261" s="104">
        <v>2461857</v>
      </c>
      <c r="C261" s="104">
        <v>0</v>
      </c>
      <c r="D261" s="104">
        <v>0</v>
      </c>
      <c r="E261" s="104">
        <v>0</v>
      </c>
      <c r="F261" s="121">
        <v>0</v>
      </c>
      <c r="G261" s="121">
        <v>0</v>
      </c>
      <c r="H261" s="104">
        <v>0</v>
      </c>
      <c r="I261" s="121">
        <v>0</v>
      </c>
      <c r="J261" s="104">
        <v>0</v>
      </c>
      <c r="K261" s="104">
        <v>1312409</v>
      </c>
      <c r="L261" s="104">
        <v>0</v>
      </c>
      <c r="M261" s="104">
        <v>0</v>
      </c>
      <c r="N261" s="104">
        <v>0</v>
      </c>
      <c r="O261" s="104">
        <v>0</v>
      </c>
      <c r="P261" s="104">
        <v>0</v>
      </c>
      <c r="Q261" s="104">
        <v>0</v>
      </c>
      <c r="R261" s="121">
        <v>0</v>
      </c>
      <c r="S261" s="104">
        <v>0</v>
      </c>
      <c r="T261" s="104">
        <v>847608</v>
      </c>
      <c r="U261" s="121">
        <v>0</v>
      </c>
      <c r="V261" s="104">
        <v>0</v>
      </c>
      <c r="W261" s="104">
        <v>0</v>
      </c>
      <c r="X261" s="121">
        <v>0</v>
      </c>
      <c r="Y261" s="121">
        <v>0</v>
      </c>
      <c r="Z261" s="121">
        <v>0</v>
      </c>
      <c r="AA261" s="104">
        <v>0</v>
      </c>
    </row>
    <row r="262" spans="1:33" ht="15" thickBot="1" x14ac:dyDescent="0.35">
      <c r="A262" s="103" t="s">
        <v>598</v>
      </c>
      <c r="B262" s="104">
        <v>2461857</v>
      </c>
      <c r="C262" s="104">
        <v>0</v>
      </c>
      <c r="D262" s="104">
        <v>0</v>
      </c>
      <c r="E262" s="104">
        <v>0</v>
      </c>
      <c r="F262" s="121">
        <v>0</v>
      </c>
      <c r="G262" s="121">
        <v>0</v>
      </c>
      <c r="H262" s="104">
        <v>0</v>
      </c>
      <c r="I262" s="121">
        <v>0</v>
      </c>
      <c r="J262" s="104">
        <v>0</v>
      </c>
      <c r="K262" s="104">
        <v>1312409</v>
      </c>
      <c r="L262" s="104">
        <v>0</v>
      </c>
      <c r="M262" s="104">
        <v>0</v>
      </c>
      <c r="N262" s="104">
        <v>0</v>
      </c>
      <c r="O262" s="104">
        <v>0</v>
      </c>
      <c r="P262" s="104">
        <v>0</v>
      </c>
      <c r="Q262" s="104">
        <v>0</v>
      </c>
      <c r="R262" s="121">
        <v>0</v>
      </c>
      <c r="S262" s="104">
        <v>0</v>
      </c>
      <c r="T262" s="104">
        <v>847608</v>
      </c>
      <c r="U262" s="121">
        <v>0</v>
      </c>
      <c r="V262" s="104">
        <v>0</v>
      </c>
      <c r="W262" s="104">
        <v>0</v>
      </c>
      <c r="X262" s="121">
        <v>0</v>
      </c>
      <c r="Y262" s="121">
        <v>0</v>
      </c>
      <c r="Z262" s="121">
        <v>0</v>
      </c>
      <c r="AA262" s="104">
        <v>0</v>
      </c>
    </row>
    <row r="263" spans="1:33" ht="15" thickBot="1" x14ac:dyDescent="0.35">
      <c r="A263" s="103" t="s">
        <v>599</v>
      </c>
      <c r="B263" s="104">
        <v>2461857</v>
      </c>
      <c r="C263" s="104">
        <v>0</v>
      </c>
      <c r="D263" s="104">
        <v>0</v>
      </c>
      <c r="E263" s="104">
        <v>0</v>
      </c>
      <c r="F263" s="121">
        <v>0</v>
      </c>
      <c r="G263" s="121">
        <v>0</v>
      </c>
      <c r="H263" s="104">
        <v>0</v>
      </c>
      <c r="I263" s="121">
        <v>0</v>
      </c>
      <c r="J263" s="104">
        <v>0</v>
      </c>
      <c r="K263" s="104">
        <v>1312409</v>
      </c>
      <c r="L263" s="104">
        <v>0</v>
      </c>
      <c r="M263" s="104">
        <v>0</v>
      </c>
      <c r="N263" s="104">
        <v>0</v>
      </c>
      <c r="O263" s="104">
        <v>0</v>
      </c>
      <c r="P263" s="104">
        <v>0</v>
      </c>
      <c r="Q263" s="104">
        <v>0</v>
      </c>
      <c r="R263" s="121">
        <v>0</v>
      </c>
      <c r="S263" s="104">
        <v>0</v>
      </c>
      <c r="T263" s="104">
        <v>847608</v>
      </c>
      <c r="U263" s="121">
        <v>0</v>
      </c>
      <c r="V263" s="104">
        <v>0</v>
      </c>
      <c r="W263" s="104">
        <v>0</v>
      </c>
      <c r="X263" s="121">
        <v>0</v>
      </c>
      <c r="Y263" s="121">
        <v>0</v>
      </c>
      <c r="Z263" s="121">
        <v>0</v>
      </c>
      <c r="AA263" s="104">
        <v>0</v>
      </c>
    </row>
    <row r="264" spans="1:33" ht="15" thickBot="1" x14ac:dyDescent="0.35">
      <c r="A264" s="103" t="s">
        <v>600</v>
      </c>
      <c r="B264" s="104">
        <v>2461857</v>
      </c>
      <c r="C264" s="104">
        <v>0</v>
      </c>
      <c r="D264" s="104">
        <v>0</v>
      </c>
      <c r="E264" s="104">
        <v>0</v>
      </c>
      <c r="F264" s="121">
        <v>0</v>
      </c>
      <c r="G264" s="121">
        <v>0</v>
      </c>
      <c r="H264" s="104">
        <v>0</v>
      </c>
      <c r="I264" s="121">
        <v>0</v>
      </c>
      <c r="J264" s="104">
        <v>0</v>
      </c>
      <c r="K264" s="104">
        <v>1312409</v>
      </c>
      <c r="L264" s="104">
        <v>0</v>
      </c>
      <c r="M264" s="104">
        <v>0</v>
      </c>
      <c r="N264" s="104">
        <v>0</v>
      </c>
      <c r="O264" s="104">
        <v>0</v>
      </c>
      <c r="P264" s="104">
        <v>0</v>
      </c>
      <c r="Q264" s="104">
        <v>0</v>
      </c>
      <c r="R264" s="121">
        <v>0</v>
      </c>
      <c r="S264" s="104">
        <v>0</v>
      </c>
      <c r="T264" s="104">
        <v>847608</v>
      </c>
      <c r="U264" s="121">
        <v>0</v>
      </c>
      <c r="V264" s="104">
        <v>0</v>
      </c>
      <c r="W264" s="104">
        <v>0</v>
      </c>
      <c r="X264" s="121">
        <v>0</v>
      </c>
      <c r="Y264" s="121">
        <v>0</v>
      </c>
      <c r="Z264" s="121">
        <v>0</v>
      </c>
      <c r="AA264" s="104">
        <v>0</v>
      </c>
    </row>
    <row r="265" spans="1:33" ht="15" thickBot="1" x14ac:dyDescent="0.35">
      <c r="A265" s="103" t="s">
        <v>601</v>
      </c>
      <c r="B265" s="104">
        <v>2461857</v>
      </c>
      <c r="C265" s="104">
        <v>0</v>
      </c>
      <c r="D265" s="104">
        <v>0</v>
      </c>
      <c r="E265" s="104">
        <v>0</v>
      </c>
      <c r="F265" s="121">
        <v>0</v>
      </c>
      <c r="G265" s="121">
        <v>0</v>
      </c>
      <c r="H265" s="104">
        <v>0</v>
      </c>
      <c r="I265" s="121">
        <v>0</v>
      </c>
      <c r="J265" s="104">
        <v>0</v>
      </c>
      <c r="K265" s="104">
        <v>1312409</v>
      </c>
      <c r="L265" s="104">
        <v>0</v>
      </c>
      <c r="M265" s="104">
        <v>0</v>
      </c>
      <c r="N265" s="104">
        <v>0</v>
      </c>
      <c r="O265" s="104">
        <v>0</v>
      </c>
      <c r="P265" s="104">
        <v>0</v>
      </c>
      <c r="Q265" s="104">
        <v>0</v>
      </c>
      <c r="R265" s="121">
        <v>0</v>
      </c>
      <c r="S265" s="104">
        <v>0</v>
      </c>
      <c r="T265" s="104">
        <v>847608</v>
      </c>
      <c r="U265" s="121">
        <v>0</v>
      </c>
      <c r="V265" s="104">
        <v>0</v>
      </c>
      <c r="W265" s="104">
        <v>0</v>
      </c>
      <c r="X265" s="121">
        <v>0</v>
      </c>
      <c r="Y265" s="121">
        <v>0</v>
      </c>
      <c r="Z265" s="121">
        <v>0</v>
      </c>
      <c r="AA265" s="104">
        <v>0</v>
      </c>
    </row>
    <row r="266" spans="1:33" ht="15" thickBot="1" x14ac:dyDescent="0.35">
      <c r="A266" s="103" t="s">
        <v>602</v>
      </c>
      <c r="B266" s="104">
        <v>2461857</v>
      </c>
      <c r="C266" s="104">
        <v>0</v>
      </c>
      <c r="D266" s="104">
        <v>0</v>
      </c>
      <c r="E266" s="104">
        <v>0</v>
      </c>
      <c r="F266" s="121">
        <v>0</v>
      </c>
      <c r="G266" s="121">
        <v>0</v>
      </c>
      <c r="H266" s="104">
        <v>0</v>
      </c>
      <c r="I266" s="121">
        <v>0</v>
      </c>
      <c r="J266" s="104">
        <v>0</v>
      </c>
      <c r="K266" s="104">
        <v>1312409</v>
      </c>
      <c r="L266" s="104">
        <v>0</v>
      </c>
      <c r="M266" s="104">
        <v>0</v>
      </c>
      <c r="N266" s="104">
        <v>0</v>
      </c>
      <c r="O266" s="104">
        <v>0</v>
      </c>
      <c r="P266" s="104">
        <v>0</v>
      </c>
      <c r="Q266" s="104">
        <v>0</v>
      </c>
      <c r="R266" s="121">
        <v>0</v>
      </c>
      <c r="S266" s="104">
        <v>0</v>
      </c>
      <c r="T266" s="104">
        <v>847608</v>
      </c>
      <c r="U266" s="121">
        <v>0</v>
      </c>
      <c r="V266" s="104">
        <v>0</v>
      </c>
      <c r="W266" s="104">
        <v>0</v>
      </c>
      <c r="X266" s="121">
        <v>0</v>
      </c>
      <c r="Y266" s="121">
        <v>0</v>
      </c>
      <c r="Z266" s="121">
        <v>0</v>
      </c>
      <c r="AA266" s="104">
        <v>0</v>
      </c>
    </row>
    <row r="267" spans="1:33" ht="15" thickBot="1" x14ac:dyDescent="0.35">
      <c r="A267" s="103" t="s">
        <v>603</v>
      </c>
      <c r="B267" s="104">
        <v>2461857</v>
      </c>
      <c r="C267" s="104">
        <v>0</v>
      </c>
      <c r="D267" s="104">
        <v>0</v>
      </c>
      <c r="E267" s="104">
        <v>0</v>
      </c>
      <c r="F267" s="121">
        <v>0</v>
      </c>
      <c r="G267" s="121">
        <v>0</v>
      </c>
      <c r="H267" s="104">
        <v>0</v>
      </c>
      <c r="I267" s="121">
        <v>0</v>
      </c>
      <c r="J267" s="104">
        <v>0</v>
      </c>
      <c r="K267" s="104">
        <v>0</v>
      </c>
      <c r="L267" s="104">
        <v>0</v>
      </c>
      <c r="M267" s="104">
        <v>0</v>
      </c>
      <c r="N267" s="104">
        <v>0</v>
      </c>
      <c r="O267" s="104">
        <v>0</v>
      </c>
      <c r="P267" s="104">
        <v>0</v>
      </c>
      <c r="Q267" s="104">
        <v>0</v>
      </c>
      <c r="R267" s="121">
        <v>0</v>
      </c>
      <c r="S267" s="104">
        <v>0</v>
      </c>
      <c r="T267" s="104">
        <v>847608</v>
      </c>
      <c r="U267" s="121">
        <v>0</v>
      </c>
      <c r="V267" s="104">
        <v>0</v>
      </c>
      <c r="W267" s="104">
        <v>0</v>
      </c>
      <c r="X267" s="121">
        <v>0</v>
      </c>
      <c r="Y267" s="121">
        <v>0</v>
      </c>
      <c r="Z267" s="121">
        <v>0</v>
      </c>
      <c r="AA267" s="104">
        <v>0</v>
      </c>
    </row>
    <row r="268" spans="1:33" ht="15" thickBot="1" x14ac:dyDescent="0.35">
      <c r="A268" s="103" t="s">
        <v>604</v>
      </c>
      <c r="B268" s="104">
        <v>2461857</v>
      </c>
      <c r="C268" s="104">
        <v>0</v>
      </c>
      <c r="D268" s="104">
        <v>0</v>
      </c>
      <c r="E268" s="104">
        <v>0</v>
      </c>
      <c r="F268" s="121">
        <v>0</v>
      </c>
      <c r="G268" s="121">
        <v>0</v>
      </c>
      <c r="H268" s="104">
        <v>0</v>
      </c>
      <c r="I268" s="121">
        <v>0</v>
      </c>
      <c r="J268" s="104">
        <v>0</v>
      </c>
      <c r="K268" s="104">
        <v>0</v>
      </c>
      <c r="L268" s="104">
        <v>0</v>
      </c>
      <c r="M268" s="104">
        <v>0</v>
      </c>
      <c r="N268" s="104">
        <v>0</v>
      </c>
      <c r="O268" s="104">
        <v>0</v>
      </c>
      <c r="P268" s="104">
        <v>0</v>
      </c>
      <c r="Q268" s="104">
        <v>0</v>
      </c>
      <c r="R268" s="121">
        <v>0</v>
      </c>
      <c r="S268" s="104">
        <v>0</v>
      </c>
      <c r="T268" s="104">
        <v>0</v>
      </c>
      <c r="U268" s="121">
        <v>0</v>
      </c>
      <c r="V268" s="104">
        <v>0</v>
      </c>
      <c r="W268" s="104">
        <v>0</v>
      </c>
      <c r="X268" s="121">
        <v>0</v>
      </c>
      <c r="Y268" s="121">
        <v>0</v>
      </c>
      <c r="Z268" s="121">
        <v>0</v>
      </c>
      <c r="AA268" s="104">
        <v>0</v>
      </c>
    </row>
    <row r="269" spans="1:33" ht="15" thickBot="1" x14ac:dyDescent="0.35">
      <c r="A269" s="103" t="s">
        <v>605</v>
      </c>
      <c r="B269" s="104">
        <v>0</v>
      </c>
      <c r="C269" s="104">
        <v>0</v>
      </c>
      <c r="D269" s="104">
        <v>0</v>
      </c>
      <c r="E269" s="104">
        <v>0</v>
      </c>
      <c r="F269" s="121">
        <v>0</v>
      </c>
      <c r="G269" s="121">
        <v>0</v>
      </c>
      <c r="H269" s="104">
        <v>0</v>
      </c>
      <c r="I269" s="121">
        <v>0</v>
      </c>
      <c r="J269" s="104">
        <v>0</v>
      </c>
      <c r="K269" s="104">
        <v>0</v>
      </c>
      <c r="L269" s="104">
        <v>0</v>
      </c>
      <c r="M269" s="104">
        <v>0</v>
      </c>
      <c r="N269" s="104">
        <v>0</v>
      </c>
      <c r="O269" s="104">
        <v>0</v>
      </c>
      <c r="P269" s="104">
        <v>0</v>
      </c>
      <c r="Q269" s="104">
        <v>0</v>
      </c>
      <c r="R269" s="121">
        <v>0</v>
      </c>
      <c r="S269" s="104">
        <v>0</v>
      </c>
      <c r="T269" s="104">
        <v>0</v>
      </c>
      <c r="U269" s="121">
        <v>0</v>
      </c>
      <c r="V269" s="104">
        <v>0</v>
      </c>
      <c r="W269" s="104">
        <v>0</v>
      </c>
      <c r="X269" s="121">
        <v>0</v>
      </c>
      <c r="Y269" s="121">
        <v>0</v>
      </c>
      <c r="Z269" s="121">
        <v>0</v>
      </c>
      <c r="AA269" s="104">
        <v>0</v>
      </c>
    </row>
    <row r="270" spans="1:33" ht="15" thickBot="1" x14ac:dyDescent="0.35">
      <c r="A270" s="103" t="s">
        <v>606</v>
      </c>
      <c r="B270" s="104">
        <v>0</v>
      </c>
      <c r="C270" s="104">
        <v>0</v>
      </c>
      <c r="D270" s="104">
        <v>0</v>
      </c>
      <c r="E270" s="104">
        <v>0</v>
      </c>
      <c r="F270" s="121">
        <v>0</v>
      </c>
      <c r="G270" s="121">
        <v>0</v>
      </c>
      <c r="H270" s="104">
        <v>0</v>
      </c>
      <c r="I270" s="121">
        <v>0</v>
      </c>
      <c r="J270" s="104">
        <v>0</v>
      </c>
      <c r="K270" s="104">
        <v>0</v>
      </c>
      <c r="L270" s="104">
        <v>0</v>
      </c>
      <c r="M270" s="104">
        <v>0</v>
      </c>
      <c r="N270" s="104">
        <v>0</v>
      </c>
      <c r="O270" s="104">
        <v>0</v>
      </c>
      <c r="P270" s="104">
        <v>0</v>
      </c>
      <c r="Q270" s="104">
        <v>0</v>
      </c>
      <c r="R270" s="121">
        <v>0</v>
      </c>
      <c r="S270" s="104">
        <v>0</v>
      </c>
      <c r="T270" s="104">
        <v>0</v>
      </c>
      <c r="U270" s="121">
        <v>0</v>
      </c>
      <c r="V270" s="104">
        <v>0</v>
      </c>
      <c r="W270" s="104">
        <v>0</v>
      </c>
      <c r="X270" s="121">
        <v>0</v>
      </c>
      <c r="Y270" s="121">
        <v>0</v>
      </c>
      <c r="Z270" s="121">
        <v>0</v>
      </c>
      <c r="AA270" s="104">
        <v>0</v>
      </c>
    </row>
    <row r="271" spans="1:33" ht="18.600000000000001" thickBot="1" x14ac:dyDescent="0.35">
      <c r="A271" s="93"/>
    </row>
    <row r="272" spans="1:33" ht="45.6" thickBot="1" x14ac:dyDescent="0.35">
      <c r="A272" s="103" t="s">
        <v>608</v>
      </c>
      <c r="B272" s="103" t="s">
        <v>503</v>
      </c>
      <c r="C272" s="103" t="s">
        <v>504</v>
      </c>
      <c r="D272" s="103" t="s">
        <v>505</v>
      </c>
      <c r="E272" s="103" t="s">
        <v>506</v>
      </c>
      <c r="F272" s="120" t="s">
        <v>507</v>
      </c>
      <c r="G272" s="120" t="s">
        <v>508</v>
      </c>
      <c r="H272" s="103" t="s">
        <v>509</v>
      </c>
      <c r="I272" s="120" t="s">
        <v>76</v>
      </c>
      <c r="J272" s="103" t="s">
        <v>510</v>
      </c>
      <c r="K272" s="103" t="s">
        <v>93</v>
      </c>
      <c r="L272" s="103" t="s">
        <v>95</v>
      </c>
      <c r="M272" s="103" t="s">
        <v>96</v>
      </c>
      <c r="N272" s="103" t="s">
        <v>84</v>
      </c>
      <c r="O272" s="103" t="s">
        <v>87</v>
      </c>
      <c r="P272" s="103" t="s">
        <v>511</v>
      </c>
      <c r="Q272" s="103" t="s">
        <v>512</v>
      </c>
      <c r="R272" s="120" t="s">
        <v>623</v>
      </c>
      <c r="S272" s="103" t="s">
        <v>128</v>
      </c>
      <c r="T272" s="103" t="s">
        <v>514</v>
      </c>
      <c r="U272" s="120" t="s">
        <v>151</v>
      </c>
      <c r="V272" s="103" t="s">
        <v>152</v>
      </c>
      <c r="W272" s="103" t="s">
        <v>515</v>
      </c>
      <c r="X272" s="120" t="s">
        <v>192</v>
      </c>
      <c r="Y272" s="120" t="s">
        <v>193</v>
      </c>
      <c r="Z272" s="120" t="s">
        <v>194</v>
      </c>
      <c r="AA272" s="103" t="s">
        <v>195</v>
      </c>
      <c r="AB272" s="103" t="s">
        <v>609</v>
      </c>
      <c r="AC272" s="103" t="s">
        <v>610</v>
      </c>
      <c r="AD272" s="103" t="s">
        <v>611</v>
      </c>
      <c r="AE272" s="103" t="s">
        <v>612</v>
      </c>
      <c r="AF272" s="103" t="s">
        <v>670</v>
      </c>
      <c r="AG272" s="107" t="s">
        <v>679</v>
      </c>
    </row>
    <row r="273" spans="1:34" ht="15" thickBot="1" x14ac:dyDescent="0.35">
      <c r="A273" s="105" t="s">
        <v>206</v>
      </c>
      <c r="B273" s="104">
        <v>0</v>
      </c>
      <c r="C273" s="104">
        <v>0</v>
      </c>
      <c r="D273" s="104">
        <v>0</v>
      </c>
      <c r="E273" s="104">
        <v>0</v>
      </c>
      <c r="F273" s="121">
        <v>0</v>
      </c>
      <c r="G273" s="121">
        <v>0</v>
      </c>
      <c r="H273" s="104">
        <v>0</v>
      </c>
      <c r="I273" s="121">
        <v>0</v>
      </c>
      <c r="J273" s="104">
        <v>0</v>
      </c>
      <c r="K273" s="104">
        <v>0</v>
      </c>
      <c r="L273" s="104">
        <v>0</v>
      </c>
      <c r="M273" s="104">
        <v>0</v>
      </c>
      <c r="N273" s="104">
        <v>0</v>
      </c>
      <c r="O273" s="104">
        <v>0</v>
      </c>
      <c r="P273" s="104">
        <v>0</v>
      </c>
      <c r="Q273" s="104">
        <v>0</v>
      </c>
      <c r="R273" s="121">
        <v>0</v>
      </c>
      <c r="S273" s="104">
        <v>0</v>
      </c>
      <c r="T273" s="104">
        <v>0</v>
      </c>
      <c r="U273" s="121">
        <v>0</v>
      </c>
      <c r="V273" s="104">
        <v>0</v>
      </c>
      <c r="W273" s="104">
        <v>29730.799999999999</v>
      </c>
      <c r="X273" s="121">
        <v>0</v>
      </c>
      <c r="Y273" s="121">
        <v>0</v>
      </c>
      <c r="Z273" s="121">
        <v>0</v>
      </c>
      <c r="AA273" s="104">
        <v>0</v>
      </c>
      <c r="AB273" s="104">
        <v>29730.799999999999</v>
      </c>
      <c r="AC273" s="104">
        <v>59365</v>
      </c>
      <c r="AD273" s="104">
        <v>29634.2</v>
      </c>
      <c r="AE273" s="104">
        <v>49.92</v>
      </c>
      <c r="AF273">
        <f>ABS(AD273)</f>
        <v>29634.2</v>
      </c>
      <c r="AG273">
        <f>AB273-AC273</f>
        <v>-29634.2</v>
      </c>
      <c r="AH273" t="str">
        <f>IF(AG273&gt;0,"felülértékelt",IF(AG273&lt;0,"alulértékelt","egyensúly"))</f>
        <v>alulértékelt</v>
      </c>
    </row>
    <row r="274" spans="1:34" ht="15" thickBot="1" x14ac:dyDescent="0.35">
      <c r="A274" s="105" t="s">
        <v>212</v>
      </c>
      <c r="B274" s="104">
        <v>0</v>
      </c>
      <c r="C274" s="104">
        <v>0</v>
      </c>
      <c r="D274" s="104">
        <v>0</v>
      </c>
      <c r="E274" s="104">
        <v>0</v>
      </c>
      <c r="F274" s="121">
        <v>0</v>
      </c>
      <c r="G274" s="121">
        <v>0</v>
      </c>
      <c r="H274" s="104">
        <v>0</v>
      </c>
      <c r="I274" s="121">
        <v>0</v>
      </c>
      <c r="J274" s="104">
        <v>0</v>
      </c>
      <c r="K274" s="104">
        <v>0</v>
      </c>
      <c r="L274" s="104">
        <v>0</v>
      </c>
      <c r="M274" s="104">
        <v>0</v>
      </c>
      <c r="N274" s="104">
        <v>0</v>
      </c>
      <c r="O274" s="104">
        <v>0</v>
      </c>
      <c r="P274" s="104">
        <v>0</v>
      </c>
      <c r="Q274" s="104">
        <v>0</v>
      </c>
      <c r="R274" s="121">
        <v>0</v>
      </c>
      <c r="S274" s="104">
        <v>0</v>
      </c>
      <c r="T274" s="104">
        <v>0</v>
      </c>
      <c r="U274" s="121">
        <v>0</v>
      </c>
      <c r="V274" s="104">
        <v>0</v>
      </c>
      <c r="W274" s="104">
        <v>29730.799999999999</v>
      </c>
      <c r="X274" s="121">
        <v>0</v>
      </c>
      <c r="Y274" s="121">
        <v>0</v>
      </c>
      <c r="Z274" s="121">
        <v>0</v>
      </c>
      <c r="AA274" s="104">
        <v>0</v>
      </c>
      <c r="AB274" s="104">
        <v>29730.799999999999</v>
      </c>
      <c r="AC274" s="104">
        <v>0</v>
      </c>
      <c r="AD274" s="104">
        <v>-29730.799999999999</v>
      </c>
      <c r="AE274" s="104">
        <v>0</v>
      </c>
      <c r="AF274">
        <f t="shared" ref="AF274:AF322" si="8">ABS(AD274)</f>
        <v>29730.799999999999</v>
      </c>
      <c r="AG274">
        <f t="shared" ref="AG274:AG322" si="9">AB274-AC274</f>
        <v>29730.799999999999</v>
      </c>
      <c r="AH274" t="str">
        <f t="shared" ref="AH274:AH322" si="10">IF(AG274&gt;0,"felülértékelt",IF(AG274&lt;0,"alulértékelt","egyensúly"))</f>
        <v>felülértékelt</v>
      </c>
    </row>
    <row r="275" spans="1:34" ht="15" thickBot="1" x14ac:dyDescent="0.35">
      <c r="A275" s="105" t="s">
        <v>213</v>
      </c>
      <c r="B275" s="104">
        <v>2461857</v>
      </c>
      <c r="C275" s="104">
        <v>0</v>
      </c>
      <c r="D275" s="104">
        <v>0</v>
      </c>
      <c r="E275" s="104">
        <v>24400.7</v>
      </c>
      <c r="F275" s="121">
        <v>0</v>
      </c>
      <c r="G275" s="121">
        <v>0</v>
      </c>
      <c r="H275" s="104">
        <v>0</v>
      </c>
      <c r="I275" s="121">
        <v>0</v>
      </c>
      <c r="J275" s="104">
        <v>0</v>
      </c>
      <c r="K275" s="104">
        <v>17865.5</v>
      </c>
      <c r="L275" s="104">
        <v>1804300</v>
      </c>
      <c r="M275" s="104">
        <v>0</v>
      </c>
      <c r="N275" s="104">
        <v>0</v>
      </c>
      <c r="O275" s="104">
        <v>0</v>
      </c>
      <c r="P275" s="104">
        <v>0</v>
      </c>
      <c r="Q275" s="104">
        <v>0</v>
      </c>
      <c r="R275" s="121">
        <v>0</v>
      </c>
      <c r="S275" s="104">
        <v>0</v>
      </c>
      <c r="T275" s="104">
        <v>847608</v>
      </c>
      <c r="U275" s="121">
        <v>0</v>
      </c>
      <c r="V275" s="104">
        <v>0</v>
      </c>
      <c r="W275" s="104">
        <v>0</v>
      </c>
      <c r="X275" s="121">
        <v>0</v>
      </c>
      <c r="Y275" s="121">
        <v>0</v>
      </c>
      <c r="Z275" s="121">
        <v>0</v>
      </c>
      <c r="AA275" s="104">
        <v>0</v>
      </c>
      <c r="AB275" s="104">
        <v>61967.7</v>
      </c>
      <c r="AC275" s="104">
        <v>70338</v>
      </c>
      <c r="AD275" s="104">
        <v>2363180</v>
      </c>
      <c r="AE275" s="104">
        <v>44509</v>
      </c>
      <c r="AF275">
        <f t="shared" si="8"/>
        <v>2363180</v>
      </c>
      <c r="AG275">
        <f t="shared" si="9"/>
        <v>-8370.3000000000029</v>
      </c>
      <c r="AH275" t="str">
        <f t="shared" si="10"/>
        <v>alulértékelt</v>
      </c>
    </row>
    <row r="276" spans="1:34" ht="15" thickBot="1" x14ac:dyDescent="0.35">
      <c r="A276" s="105" t="s">
        <v>215</v>
      </c>
      <c r="B276" s="104">
        <v>13405.8</v>
      </c>
      <c r="C276" s="104">
        <v>11858.8</v>
      </c>
      <c r="D276" s="104">
        <v>920960</v>
      </c>
      <c r="E276" s="104">
        <v>24400.7</v>
      </c>
      <c r="F276" s="121">
        <v>0</v>
      </c>
      <c r="G276" s="121">
        <v>0</v>
      </c>
      <c r="H276" s="104">
        <v>0</v>
      </c>
      <c r="I276" s="121">
        <v>0</v>
      </c>
      <c r="J276" s="104">
        <v>0</v>
      </c>
      <c r="K276" s="104">
        <v>0</v>
      </c>
      <c r="L276" s="104">
        <v>0</v>
      </c>
      <c r="M276" s="104">
        <v>1046453</v>
      </c>
      <c r="N276" s="104">
        <v>0</v>
      </c>
      <c r="O276" s="104">
        <v>0</v>
      </c>
      <c r="P276" s="104">
        <v>0</v>
      </c>
      <c r="Q276" s="104">
        <v>0</v>
      </c>
      <c r="R276" s="121">
        <v>0</v>
      </c>
      <c r="S276" s="104">
        <v>0</v>
      </c>
      <c r="T276" s="104">
        <v>2907087</v>
      </c>
      <c r="U276" s="121">
        <v>0</v>
      </c>
      <c r="V276" s="104">
        <v>0</v>
      </c>
      <c r="W276" s="104">
        <v>0</v>
      </c>
      <c r="X276" s="121">
        <v>0</v>
      </c>
      <c r="Y276" s="121">
        <v>0</v>
      </c>
      <c r="Z276" s="121">
        <v>0</v>
      </c>
      <c r="AA276" s="104">
        <v>0</v>
      </c>
      <c r="AB276" s="104">
        <v>68711.7</v>
      </c>
      <c r="AC276" s="104">
        <v>68600</v>
      </c>
      <c r="AD276" s="104">
        <v>-111.7</v>
      </c>
      <c r="AE276" s="104">
        <v>-0.16</v>
      </c>
      <c r="AF276">
        <f t="shared" si="8"/>
        <v>111.7</v>
      </c>
      <c r="AG276">
        <f t="shared" si="9"/>
        <v>111.69999999999709</v>
      </c>
      <c r="AH276" t="str">
        <f t="shared" si="10"/>
        <v>felülértékelt</v>
      </c>
    </row>
    <row r="277" spans="1:34" ht="15" thickBot="1" x14ac:dyDescent="0.35">
      <c r="A277" s="105" t="s">
        <v>217</v>
      </c>
      <c r="B277" s="104">
        <v>2461857</v>
      </c>
      <c r="C277" s="104">
        <v>0</v>
      </c>
      <c r="D277" s="104">
        <v>0</v>
      </c>
      <c r="E277" s="104">
        <v>24400.7</v>
      </c>
      <c r="F277" s="121">
        <v>0</v>
      </c>
      <c r="G277" s="121">
        <v>0</v>
      </c>
      <c r="H277" s="104">
        <v>0</v>
      </c>
      <c r="I277" s="121">
        <v>0</v>
      </c>
      <c r="J277" s="104">
        <v>0</v>
      </c>
      <c r="K277" s="104">
        <v>17865.5</v>
      </c>
      <c r="L277" s="104">
        <v>0</v>
      </c>
      <c r="M277" s="104">
        <v>1046453</v>
      </c>
      <c r="N277" s="104">
        <v>0</v>
      </c>
      <c r="O277" s="104">
        <v>0</v>
      </c>
      <c r="P277" s="104">
        <v>0</v>
      </c>
      <c r="Q277" s="104">
        <v>0</v>
      </c>
      <c r="R277" s="121">
        <v>0</v>
      </c>
      <c r="S277" s="104">
        <v>0</v>
      </c>
      <c r="T277" s="104">
        <v>2907087</v>
      </c>
      <c r="U277" s="121">
        <v>0</v>
      </c>
      <c r="V277" s="104">
        <v>0</v>
      </c>
      <c r="W277" s="104">
        <v>0</v>
      </c>
      <c r="X277" s="121">
        <v>0</v>
      </c>
      <c r="Y277" s="121">
        <v>0</v>
      </c>
      <c r="Z277" s="121">
        <v>0</v>
      </c>
      <c r="AA277" s="104">
        <v>0</v>
      </c>
      <c r="AB277" s="104">
        <v>65531.5</v>
      </c>
      <c r="AC277" s="104">
        <v>70950</v>
      </c>
      <c r="AD277" s="104">
        <v>1285045</v>
      </c>
      <c r="AE277" s="104">
        <v>7.64</v>
      </c>
      <c r="AF277">
        <f t="shared" si="8"/>
        <v>1285045</v>
      </c>
      <c r="AG277">
        <f t="shared" si="9"/>
        <v>-5418.5</v>
      </c>
      <c r="AH277" t="str">
        <f t="shared" si="10"/>
        <v>alulértékelt</v>
      </c>
    </row>
    <row r="278" spans="1:34" ht="15" thickBot="1" x14ac:dyDescent="0.35">
      <c r="A278" s="105" t="s">
        <v>218</v>
      </c>
      <c r="B278" s="104">
        <v>2461857</v>
      </c>
      <c r="C278" s="104">
        <v>0</v>
      </c>
      <c r="D278" s="104">
        <v>0</v>
      </c>
      <c r="E278" s="104">
        <v>24400.7</v>
      </c>
      <c r="F278" s="121">
        <v>0</v>
      </c>
      <c r="G278" s="121">
        <v>0</v>
      </c>
      <c r="H278" s="104">
        <v>0</v>
      </c>
      <c r="I278" s="121">
        <v>0</v>
      </c>
      <c r="J278" s="104">
        <v>0</v>
      </c>
      <c r="K278" s="104">
        <v>17865.5</v>
      </c>
      <c r="L278" s="104">
        <v>0</v>
      </c>
      <c r="M278" s="104">
        <v>1046453</v>
      </c>
      <c r="N278" s="104">
        <v>0</v>
      </c>
      <c r="O278" s="104">
        <v>0</v>
      </c>
      <c r="P278" s="104">
        <v>0</v>
      </c>
      <c r="Q278" s="104">
        <v>0</v>
      </c>
      <c r="R278" s="121">
        <v>0</v>
      </c>
      <c r="S278" s="104">
        <v>0</v>
      </c>
      <c r="T278" s="104">
        <v>2907087</v>
      </c>
      <c r="U278" s="121">
        <v>0</v>
      </c>
      <c r="V278" s="104">
        <v>0</v>
      </c>
      <c r="W278" s="104">
        <v>0</v>
      </c>
      <c r="X278" s="121">
        <v>0</v>
      </c>
      <c r="Y278" s="121">
        <v>0</v>
      </c>
      <c r="Z278" s="121">
        <v>0</v>
      </c>
      <c r="AA278" s="104">
        <v>0</v>
      </c>
      <c r="AB278" s="104">
        <v>65531.5</v>
      </c>
      <c r="AC278" s="104">
        <v>59900</v>
      </c>
      <c r="AD278" s="104">
        <v>-5631.5</v>
      </c>
      <c r="AE278" s="104">
        <v>-9.4</v>
      </c>
      <c r="AF278">
        <f t="shared" si="8"/>
        <v>5631.5</v>
      </c>
      <c r="AG278">
        <f t="shared" si="9"/>
        <v>5631.5</v>
      </c>
      <c r="AH278" t="str">
        <f t="shared" si="10"/>
        <v>felülértékelt</v>
      </c>
    </row>
    <row r="279" spans="1:34" ht="15" thickBot="1" x14ac:dyDescent="0.35">
      <c r="A279" s="105" t="s">
        <v>220</v>
      </c>
      <c r="B279" s="104">
        <v>13405.8</v>
      </c>
      <c r="C279" s="104">
        <v>11858.8</v>
      </c>
      <c r="D279" s="104">
        <v>920960</v>
      </c>
      <c r="E279" s="104">
        <v>22689.9</v>
      </c>
      <c r="F279" s="121">
        <v>0</v>
      </c>
      <c r="G279" s="121">
        <v>0</v>
      </c>
      <c r="H279" s="104">
        <v>0</v>
      </c>
      <c r="I279" s="121">
        <v>0</v>
      </c>
      <c r="J279" s="104">
        <v>0</v>
      </c>
      <c r="K279" s="104">
        <v>17865.5</v>
      </c>
      <c r="L279" s="104">
        <v>1804300</v>
      </c>
      <c r="M279" s="104">
        <v>0</v>
      </c>
      <c r="N279" s="104">
        <v>0</v>
      </c>
      <c r="O279" s="104">
        <v>0</v>
      </c>
      <c r="P279" s="104">
        <v>11447.6</v>
      </c>
      <c r="Q279" s="104">
        <v>0</v>
      </c>
      <c r="R279" s="121">
        <v>0</v>
      </c>
      <c r="S279" s="104">
        <v>0</v>
      </c>
      <c r="T279" s="104">
        <v>2907087</v>
      </c>
      <c r="U279" s="121">
        <v>0</v>
      </c>
      <c r="V279" s="104">
        <v>0</v>
      </c>
      <c r="W279" s="104">
        <v>0</v>
      </c>
      <c r="X279" s="121">
        <v>0</v>
      </c>
      <c r="Y279" s="121">
        <v>0</v>
      </c>
      <c r="Z279" s="121">
        <v>0</v>
      </c>
      <c r="AA279" s="104">
        <v>0</v>
      </c>
      <c r="AB279" s="104">
        <v>98388.9</v>
      </c>
      <c r="AC279" s="104">
        <v>86800</v>
      </c>
      <c r="AD279" s="104">
        <v>-11588.9</v>
      </c>
      <c r="AE279" s="104">
        <v>-13.35</v>
      </c>
      <c r="AF279">
        <f t="shared" si="8"/>
        <v>11588.9</v>
      </c>
      <c r="AG279">
        <f t="shared" si="9"/>
        <v>11588.899999999994</v>
      </c>
      <c r="AH279" t="str">
        <f t="shared" si="10"/>
        <v>felülértékelt</v>
      </c>
    </row>
    <row r="280" spans="1:34" ht="15" thickBot="1" x14ac:dyDescent="0.35">
      <c r="A280" s="105" t="s">
        <v>221</v>
      </c>
      <c r="B280" s="104">
        <v>2461857</v>
      </c>
      <c r="C280" s="104">
        <v>11858.8</v>
      </c>
      <c r="D280" s="104">
        <v>17317.599999999999</v>
      </c>
      <c r="E280" s="104">
        <v>24400.7</v>
      </c>
      <c r="F280" s="121">
        <v>0</v>
      </c>
      <c r="G280" s="121">
        <v>0</v>
      </c>
      <c r="H280" s="104">
        <v>0</v>
      </c>
      <c r="I280" s="121">
        <v>0</v>
      </c>
      <c r="J280" s="104">
        <v>0</v>
      </c>
      <c r="K280" s="104">
        <v>17865.5</v>
      </c>
      <c r="L280" s="104">
        <v>0</v>
      </c>
      <c r="M280" s="104">
        <v>1046453</v>
      </c>
      <c r="N280" s="104">
        <v>0</v>
      </c>
      <c r="O280" s="104">
        <v>0</v>
      </c>
      <c r="P280" s="104">
        <v>0</v>
      </c>
      <c r="Q280" s="104">
        <v>0</v>
      </c>
      <c r="R280" s="121">
        <v>0</v>
      </c>
      <c r="S280" s="104">
        <v>0</v>
      </c>
      <c r="T280" s="104">
        <v>2907087</v>
      </c>
      <c r="U280" s="121">
        <v>0</v>
      </c>
      <c r="V280" s="104">
        <v>0</v>
      </c>
      <c r="W280" s="104">
        <v>0</v>
      </c>
      <c r="X280" s="121">
        <v>0</v>
      </c>
      <c r="Y280" s="121">
        <v>0</v>
      </c>
      <c r="Z280" s="121">
        <v>0</v>
      </c>
      <c r="AA280" s="104">
        <v>0</v>
      </c>
      <c r="AB280" s="104">
        <v>94707.9</v>
      </c>
      <c r="AC280" s="104">
        <v>94554</v>
      </c>
      <c r="AD280" s="104">
        <v>-153.9</v>
      </c>
      <c r="AE280" s="104">
        <v>-0.16</v>
      </c>
      <c r="AF280">
        <f t="shared" si="8"/>
        <v>153.9</v>
      </c>
      <c r="AG280">
        <f t="shared" si="9"/>
        <v>153.89999999999418</v>
      </c>
      <c r="AH280" t="str">
        <f t="shared" si="10"/>
        <v>felülértékelt</v>
      </c>
    </row>
    <row r="281" spans="1:34" ht="15" thickBot="1" x14ac:dyDescent="0.35">
      <c r="A281" s="105" t="s">
        <v>222</v>
      </c>
      <c r="B281" s="104">
        <v>2461857</v>
      </c>
      <c r="C281" s="104">
        <v>0</v>
      </c>
      <c r="D281" s="104">
        <v>17317.599999999999</v>
      </c>
      <c r="E281" s="104">
        <v>24400.7</v>
      </c>
      <c r="F281" s="121">
        <v>0</v>
      </c>
      <c r="G281" s="121">
        <v>0</v>
      </c>
      <c r="H281" s="104">
        <v>0</v>
      </c>
      <c r="I281" s="121">
        <v>0</v>
      </c>
      <c r="J281" s="104">
        <v>0</v>
      </c>
      <c r="K281" s="104">
        <v>17865.5</v>
      </c>
      <c r="L281" s="104">
        <v>0</v>
      </c>
      <c r="M281" s="104">
        <v>1046453</v>
      </c>
      <c r="N281" s="104">
        <v>0</v>
      </c>
      <c r="O281" s="104">
        <v>0</v>
      </c>
      <c r="P281" s="104">
        <v>0</v>
      </c>
      <c r="Q281" s="104">
        <v>0</v>
      </c>
      <c r="R281" s="121">
        <v>0</v>
      </c>
      <c r="S281" s="104">
        <v>0</v>
      </c>
      <c r="T281" s="104">
        <v>2907087</v>
      </c>
      <c r="U281" s="121">
        <v>0</v>
      </c>
      <c r="V281" s="104">
        <v>0</v>
      </c>
      <c r="W281" s="104">
        <v>0</v>
      </c>
      <c r="X281" s="121">
        <v>0</v>
      </c>
      <c r="Y281" s="121">
        <v>0</v>
      </c>
      <c r="Z281" s="121">
        <v>0</v>
      </c>
      <c r="AA281" s="104">
        <v>0</v>
      </c>
      <c r="AB281" s="104">
        <v>82849.2</v>
      </c>
      <c r="AC281" s="104">
        <v>79494</v>
      </c>
      <c r="AD281" s="104">
        <v>-3355.2</v>
      </c>
      <c r="AE281" s="104">
        <v>-4.22</v>
      </c>
      <c r="AF281">
        <f t="shared" si="8"/>
        <v>3355.2</v>
      </c>
      <c r="AG281">
        <f t="shared" si="9"/>
        <v>3355.1999999999971</v>
      </c>
      <c r="AH281" t="str">
        <f t="shared" si="10"/>
        <v>felülértékelt</v>
      </c>
    </row>
    <row r="282" spans="1:34" ht="15" thickBot="1" x14ac:dyDescent="0.35">
      <c r="A282" s="105" t="s">
        <v>223</v>
      </c>
      <c r="B282" s="104">
        <v>2461857</v>
      </c>
      <c r="C282" s="104">
        <v>11858.8</v>
      </c>
      <c r="D282" s="104">
        <v>920960</v>
      </c>
      <c r="E282" s="104">
        <v>22689.9</v>
      </c>
      <c r="F282" s="121">
        <v>0</v>
      </c>
      <c r="G282" s="121">
        <v>0</v>
      </c>
      <c r="H282" s="104">
        <v>0</v>
      </c>
      <c r="I282" s="121">
        <v>0</v>
      </c>
      <c r="J282" s="104">
        <v>0</v>
      </c>
      <c r="K282" s="104">
        <v>17865.5</v>
      </c>
      <c r="L282" s="104">
        <v>1804300</v>
      </c>
      <c r="M282" s="104">
        <v>1046453</v>
      </c>
      <c r="N282" s="104">
        <v>0</v>
      </c>
      <c r="O282" s="104">
        <v>0</v>
      </c>
      <c r="P282" s="104">
        <v>0</v>
      </c>
      <c r="Q282" s="104">
        <v>0</v>
      </c>
      <c r="R282" s="121">
        <v>0</v>
      </c>
      <c r="S282" s="104">
        <v>0</v>
      </c>
      <c r="T282" s="104">
        <v>2907087</v>
      </c>
      <c r="U282" s="121">
        <v>0</v>
      </c>
      <c r="V282" s="104">
        <v>0</v>
      </c>
      <c r="W282" s="104">
        <v>0</v>
      </c>
      <c r="X282" s="121">
        <v>0</v>
      </c>
      <c r="Y282" s="121">
        <v>0</v>
      </c>
      <c r="Z282" s="121">
        <v>0</v>
      </c>
      <c r="AA282" s="104">
        <v>0</v>
      </c>
      <c r="AB282" s="104">
        <v>86941.3</v>
      </c>
      <c r="AC282" s="104">
        <v>86800</v>
      </c>
      <c r="AD282" s="104">
        <v>-141.30000000000001</v>
      </c>
      <c r="AE282" s="104">
        <v>-0.16</v>
      </c>
      <c r="AF282">
        <f t="shared" si="8"/>
        <v>141.30000000000001</v>
      </c>
      <c r="AG282">
        <f t="shared" si="9"/>
        <v>141.30000000000291</v>
      </c>
      <c r="AH282" t="str">
        <f t="shared" si="10"/>
        <v>felülértékelt</v>
      </c>
    </row>
    <row r="283" spans="1:34" ht="15" thickBot="1" x14ac:dyDescent="0.35">
      <c r="A283" s="105" t="s">
        <v>224</v>
      </c>
      <c r="B283" s="104">
        <v>2461857</v>
      </c>
      <c r="C283" s="104">
        <v>11858.8</v>
      </c>
      <c r="D283" s="104">
        <v>920960</v>
      </c>
      <c r="E283" s="104">
        <v>0</v>
      </c>
      <c r="F283" s="121">
        <v>0</v>
      </c>
      <c r="G283" s="121">
        <v>0</v>
      </c>
      <c r="H283" s="104">
        <v>991390</v>
      </c>
      <c r="I283" s="121">
        <v>0</v>
      </c>
      <c r="J283" s="104">
        <v>0</v>
      </c>
      <c r="K283" s="104">
        <v>17865.5</v>
      </c>
      <c r="L283" s="104">
        <v>1804300</v>
      </c>
      <c r="M283" s="104">
        <v>0</v>
      </c>
      <c r="N283" s="104">
        <v>0</v>
      </c>
      <c r="O283" s="104">
        <v>0</v>
      </c>
      <c r="P283" s="104">
        <v>0</v>
      </c>
      <c r="Q283" s="104">
        <v>0</v>
      </c>
      <c r="R283" s="121">
        <v>0</v>
      </c>
      <c r="S283" s="104">
        <v>0</v>
      </c>
      <c r="T283" s="104">
        <v>847608</v>
      </c>
      <c r="U283" s="121">
        <v>0</v>
      </c>
      <c r="V283" s="104">
        <v>0</v>
      </c>
      <c r="W283" s="104">
        <v>28177.8</v>
      </c>
      <c r="X283" s="121">
        <v>0</v>
      </c>
      <c r="Y283" s="121">
        <v>0</v>
      </c>
      <c r="Z283" s="121">
        <v>0</v>
      </c>
      <c r="AA283" s="104">
        <v>0</v>
      </c>
      <c r="AB283" s="104">
        <v>86639.8</v>
      </c>
      <c r="AC283" s="104">
        <v>86499</v>
      </c>
      <c r="AD283" s="104">
        <v>-140.80000000000001</v>
      </c>
      <c r="AE283" s="104">
        <v>-0.16</v>
      </c>
      <c r="AF283">
        <f t="shared" si="8"/>
        <v>140.80000000000001</v>
      </c>
      <c r="AG283">
        <f t="shared" si="9"/>
        <v>140.80000000000291</v>
      </c>
      <c r="AH283" t="str">
        <f t="shared" si="10"/>
        <v>felülértékelt</v>
      </c>
    </row>
    <row r="284" spans="1:34" ht="15" thickBot="1" x14ac:dyDescent="0.35">
      <c r="A284" s="105" t="s">
        <v>226</v>
      </c>
      <c r="B284" s="104">
        <v>2461857</v>
      </c>
      <c r="C284" s="104">
        <v>11858.8</v>
      </c>
      <c r="D284" s="104">
        <v>17317.599999999999</v>
      </c>
      <c r="E284" s="104">
        <v>22689.9</v>
      </c>
      <c r="F284" s="121">
        <v>0</v>
      </c>
      <c r="G284" s="121">
        <v>0</v>
      </c>
      <c r="H284" s="104">
        <v>0</v>
      </c>
      <c r="I284" s="121">
        <v>0</v>
      </c>
      <c r="J284" s="104">
        <v>0</v>
      </c>
      <c r="K284" s="104">
        <v>17865.5</v>
      </c>
      <c r="L284" s="104">
        <v>1804300</v>
      </c>
      <c r="M284" s="104">
        <v>0</v>
      </c>
      <c r="N284" s="104">
        <v>0</v>
      </c>
      <c r="O284" s="104">
        <v>0</v>
      </c>
      <c r="P284" s="104">
        <v>0</v>
      </c>
      <c r="Q284" s="104">
        <v>0</v>
      </c>
      <c r="R284" s="121">
        <v>0</v>
      </c>
      <c r="S284" s="104">
        <v>0</v>
      </c>
      <c r="T284" s="104">
        <v>2907087</v>
      </c>
      <c r="U284" s="121">
        <v>0</v>
      </c>
      <c r="V284" s="104">
        <v>0</v>
      </c>
      <c r="W284" s="104">
        <v>0</v>
      </c>
      <c r="X284" s="121">
        <v>0</v>
      </c>
      <c r="Y284" s="121">
        <v>0</v>
      </c>
      <c r="Z284" s="121">
        <v>0</v>
      </c>
      <c r="AA284" s="104">
        <v>0</v>
      </c>
      <c r="AB284" s="104">
        <v>95072</v>
      </c>
      <c r="AC284" s="104">
        <v>88050</v>
      </c>
      <c r="AD284" s="104">
        <v>-7022</v>
      </c>
      <c r="AE284" s="104">
        <v>-7.98</v>
      </c>
      <c r="AF284">
        <f t="shared" si="8"/>
        <v>7022</v>
      </c>
      <c r="AG284">
        <f t="shared" si="9"/>
        <v>7022</v>
      </c>
      <c r="AH284" t="str">
        <f t="shared" si="10"/>
        <v>felülértékelt</v>
      </c>
    </row>
    <row r="285" spans="1:34" ht="15" thickBot="1" x14ac:dyDescent="0.35">
      <c r="A285" s="105" t="s">
        <v>228</v>
      </c>
      <c r="B285" s="104">
        <v>13405.8</v>
      </c>
      <c r="C285" s="104">
        <v>11858.8</v>
      </c>
      <c r="D285" s="104">
        <v>17317.599999999999</v>
      </c>
      <c r="E285" s="104">
        <v>24400.7</v>
      </c>
      <c r="F285" s="121">
        <v>0</v>
      </c>
      <c r="G285" s="121">
        <v>0</v>
      </c>
      <c r="H285" s="104">
        <v>991390</v>
      </c>
      <c r="I285" s="121">
        <v>0</v>
      </c>
      <c r="J285" s="104">
        <v>0</v>
      </c>
      <c r="K285" s="104">
        <v>17865.5</v>
      </c>
      <c r="L285" s="104">
        <v>1804300</v>
      </c>
      <c r="M285" s="104">
        <v>1046453</v>
      </c>
      <c r="N285" s="104">
        <v>0</v>
      </c>
      <c r="O285" s="104">
        <v>0</v>
      </c>
      <c r="P285" s="104">
        <v>11447.6</v>
      </c>
      <c r="Q285" s="104">
        <v>0</v>
      </c>
      <c r="R285" s="121">
        <v>0</v>
      </c>
      <c r="S285" s="104">
        <v>0</v>
      </c>
      <c r="T285" s="104">
        <v>847608</v>
      </c>
      <c r="U285" s="121">
        <v>0</v>
      </c>
      <c r="V285" s="104">
        <v>0</v>
      </c>
      <c r="W285" s="104">
        <v>0</v>
      </c>
      <c r="X285" s="121">
        <v>0</v>
      </c>
      <c r="Y285" s="121">
        <v>0</v>
      </c>
      <c r="Z285" s="121">
        <v>0</v>
      </c>
      <c r="AA285" s="104">
        <v>0</v>
      </c>
      <c r="AB285" s="104">
        <v>116736.8</v>
      </c>
      <c r="AC285" s="104">
        <v>116295</v>
      </c>
      <c r="AD285" s="104">
        <v>-441.8</v>
      </c>
      <c r="AE285" s="104">
        <v>-0.38</v>
      </c>
      <c r="AF285">
        <f t="shared" si="8"/>
        <v>441.8</v>
      </c>
      <c r="AG285">
        <f t="shared" si="9"/>
        <v>441.80000000000291</v>
      </c>
      <c r="AH285" t="str">
        <f t="shared" si="10"/>
        <v>felülértékelt</v>
      </c>
    </row>
    <row r="286" spans="1:34" ht="15" thickBot="1" x14ac:dyDescent="0.35">
      <c r="A286" s="105" t="s">
        <v>229</v>
      </c>
      <c r="B286" s="104">
        <v>13405.8</v>
      </c>
      <c r="C286" s="104">
        <v>11858.8</v>
      </c>
      <c r="D286" s="104">
        <v>17317.599999999999</v>
      </c>
      <c r="E286" s="104">
        <v>22689.9</v>
      </c>
      <c r="F286" s="121">
        <v>0</v>
      </c>
      <c r="G286" s="121">
        <v>0</v>
      </c>
      <c r="H286" s="104">
        <v>991390</v>
      </c>
      <c r="I286" s="121">
        <v>0</v>
      </c>
      <c r="J286" s="104">
        <v>0</v>
      </c>
      <c r="K286" s="104">
        <v>17865.5</v>
      </c>
      <c r="L286" s="104">
        <v>1804300</v>
      </c>
      <c r="M286" s="104">
        <v>0</v>
      </c>
      <c r="N286" s="104">
        <v>0</v>
      </c>
      <c r="O286" s="104">
        <v>0</v>
      </c>
      <c r="P286" s="104">
        <v>0</v>
      </c>
      <c r="Q286" s="104">
        <v>0</v>
      </c>
      <c r="R286" s="121">
        <v>0</v>
      </c>
      <c r="S286" s="104">
        <v>0</v>
      </c>
      <c r="T286" s="104">
        <v>847608</v>
      </c>
      <c r="U286" s="121">
        <v>0</v>
      </c>
      <c r="V286" s="104">
        <v>0</v>
      </c>
      <c r="W286" s="104">
        <v>28177.8</v>
      </c>
      <c r="X286" s="121">
        <v>0</v>
      </c>
      <c r="Y286" s="121">
        <v>0</v>
      </c>
      <c r="Z286" s="121">
        <v>0</v>
      </c>
      <c r="AA286" s="104">
        <v>0</v>
      </c>
      <c r="AB286" s="104">
        <v>126990.9</v>
      </c>
      <c r="AC286" s="104">
        <v>113265</v>
      </c>
      <c r="AD286" s="104">
        <v>-13725.9</v>
      </c>
      <c r="AE286" s="104">
        <v>-12.12</v>
      </c>
      <c r="AF286">
        <f t="shared" si="8"/>
        <v>13725.9</v>
      </c>
      <c r="AG286">
        <f t="shared" si="9"/>
        <v>13725.899999999994</v>
      </c>
      <c r="AH286" t="str">
        <f t="shared" si="10"/>
        <v>felülértékelt</v>
      </c>
    </row>
    <row r="287" spans="1:34" ht="15" thickBot="1" x14ac:dyDescent="0.35">
      <c r="A287" s="105" t="s">
        <v>230</v>
      </c>
      <c r="B287" s="104">
        <v>2461857</v>
      </c>
      <c r="C287" s="104">
        <v>11858.8</v>
      </c>
      <c r="D287" s="104">
        <v>17317.599999999999</v>
      </c>
      <c r="E287" s="104">
        <v>28544.9</v>
      </c>
      <c r="F287" s="121">
        <v>0</v>
      </c>
      <c r="G287" s="121">
        <v>0</v>
      </c>
      <c r="H287" s="104">
        <v>0</v>
      </c>
      <c r="I287" s="121">
        <v>0</v>
      </c>
      <c r="J287" s="104">
        <v>0</v>
      </c>
      <c r="K287" s="104">
        <v>17865.5</v>
      </c>
      <c r="L287" s="104">
        <v>1804300</v>
      </c>
      <c r="M287" s="104">
        <v>1046453</v>
      </c>
      <c r="N287" s="104">
        <v>0</v>
      </c>
      <c r="O287" s="104">
        <v>0</v>
      </c>
      <c r="P287" s="104">
        <v>11447.6</v>
      </c>
      <c r="Q287" s="104">
        <v>0</v>
      </c>
      <c r="R287" s="121">
        <v>0</v>
      </c>
      <c r="S287" s="104">
        <v>14296.2</v>
      </c>
      <c r="T287" s="104">
        <v>2907087</v>
      </c>
      <c r="U287" s="121">
        <v>0</v>
      </c>
      <c r="V287" s="104">
        <v>0</v>
      </c>
      <c r="W287" s="104">
        <v>0</v>
      </c>
      <c r="X287" s="121">
        <v>0</v>
      </c>
      <c r="Y287" s="121">
        <v>0</v>
      </c>
      <c r="Z287" s="121">
        <v>0</v>
      </c>
      <c r="AA287" s="104">
        <v>0</v>
      </c>
      <c r="AB287" s="104">
        <v>131436.1</v>
      </c>
      <c r="AC287" s="104">
        <v>111395</v>
      </c>
      <c r="AD287" s="104">
        <v>-20041.099999999999</v>
      </c>
      <c r="AE287" s="104">
        <v>-17.989999999999998</v>
      </c>
      <c r="AF287">
        <f t="shared" si="8"/>
        <v>20041.099999999999</v>
      </c>
      <c r="AG287">
        <f t="shared" si="9"/>
        <v>20041.100000000006</v>
      </c>
      <c r="AH287" t="str">
        <f t="shared" si="10"/>
        <v>felülértékelt</v>
      </c>
    </row>
    <row r="288" spans="1:34" ht="15" thickBot="1" x14ac:dyDescent="0.35">
      <c r="A288" s="105" t="s">
        <v>231</v>
      </c>
      <c r="B288" s="104">
        <v>13405.8</v>
      </c>
      <c r="C288" s="104">
        <v>12111.7</v>
      </c>
      <c r="D288" s="104">
        <v>17317.599999999999</v>
      </c>
      <c r="E288" s="104">
        <v>24400.7</v>
      </c>
      <c r="F288" s="121">
        <v>0</v>
      </c>
      <c r="G288" s="121">
        <v>0</v>
      </c>
      <c r="H288" s="104">
        <v>991390</v>
      </c>
      <c r="I288" s="121">
        <v>0</v>
      </c>
      <c r="J288" s="104">
        <v>0</v>
      </c>
      <c r="K288" s="104">
        <v>17865.5</v>
      </c>
      <c r="L288" s="104">
        <v>1804300</v>
      </c>
      <c r="M288" s="104">
        <v>1046453</v>
      </c>
      <c r="N288" s="104">
        <v>0</v>
      </c>
      <c r="O288" s="104">
        <v>0</v>
      </c>
      <c r="P288" s="104">
        <v>11447.6</v>
      </c>
      <c r="Q288" s="104">
        <v>0</v>
      </c>
      <c r="R288" s="121">
        <v>0</v>
      </c>
      <c r="S288" s="104">
        <v>0</v>
      </c>
      <c r="T288" s="104">
        <v>847608</v>
      </c>
      <c r="U288" s="121">
        <v>0</v>
      </c>
      <c r="V288" s="104">
        <v>0</v>
      </c>
      <c r="W288" s="104">
        <v>0</v>
      </c>
      <c r="X288" s="121">
        <v>0</v>
      </c>
      <c r="Y288" s="121">
        <v>0</v>
      </c>
      <c r="Z288" s="121">
        <v>0</v>
      </c>
      <c r="AA288" s="104">
        <v>0</v>
      </c>
      <c r="AB288" s="104">
        <v>116989.7</v>
      </c>
      <c r="AC288" s="104">
        <v>116800</v>
      </c>
      <c r="AD288" s="104">
        <v>-189.7</v>
      </c>
      <c r="AE288" s="104">
        <v>-0.16</v>
      </c>
      <c r="AF288">
        <f t="shared" si="8"/>
        <v>189.7</v>
      </c>
      <c r="AG288">
        <f t="shared" si="9"/>
        <v>189.69999999999709</v>
      </c>
      <c r="AH288" t="str">
        <f t="shared" si="10"/>
        <v>felülértékelt</v>
      </c>
    </row>
    <row r="289" spans="1:34" ht="15" thickBot="1" x14ac:dyDescent="0.35">
      <c r="A289" s="105" t="s">
        <v>232</v>
      </c>
      <c r="B289" s="104">
        <v>13405.8</v>
      </c>
      <c r="C289" s="104">
        <v>12111.7</v>
      </c>
      <c r="D289" s="104">
        <v>920960</v>
      </c>
      <c r="E289" s="104">
        <v>22689.9</v>
      </c>
      <c r="F289" s="121">
        <v>0</v>
      </c>
      <c r="G289" s="121">
        <v>0</v>
      </c>
      <c r="H289" s="104">
        <v>991390</v>
      </c>
      <c r="I289" s="121">
        <v>0</v>
      </c>
      <c r="J289" s="104">
        <v>634154</v>
      </c>
      <c r="K289" s="104">
        <v>17865.5</v>
      </c>
      <c r="L289" s="104">
        <v>1804300</v>
      </c>
      <c r="M289" s="104">
        <v>1046453</v>
      </c>
      <c r="N289" s="104">
        <v>0</v>
      </c>
      <c r="O289" s="104">
        <v>0</v>
      </c>
      <c r="P289" s="104">
        <v>11447.6</v>
      </c>
      <c r="Q289" s="104">
        <v>0</v>
      </c>
      <c r="R289" s="121">
        <v>0</v>
      </c>
      <c r="S289" s="104">
        <v>0</v>
      </c>
      <c r="T289" s="104">
        <v>2907087</v>
      </c>
      <c r="U289" s="121">
        <v>0</v>
      </c>
      <c r="V289" s="104">
        <v>0</v>
      </c>
      <c r="W289" s="104">
        <v>0</v>
      </c>
      <c r="X289" s="121">
        <v>0</v>
      </c>
      <c r="Y289" s="121">
        <v>0</v>
      </c>
      <c r="Z289" s="121">
        <v>0</v>
      </c>
      <c r="AA289" s="104">
        <v>0</v>
      </c>
      <c r="AB289" s="104">
        <v>111658</v>
      </c>
      <c r="AC289" s="104">
        <v>115750</v>
      </c>
      <c r="AD289" s="104">
        <v>4092</v>
      </c>
      <c r="AE289" s="104">
        <v>3.54</v>
      </c>
      <c r="AF289">
        <f t="shared" si="8"/>
        <v>4092</v>
      </c>
      <c r="AG289">
        <f t="shared" si="9"/>
        <v>-4092</v>
      </c>
      <c r="AH289" t="str">
        <f t="shared" si="10"/>
        <v>alulértékelt</v>
      </c>
    </row>
    <row r="290" spans="1:34" ht="15" thickBot="1" x14ac:dyDescent="0.35">
      <c r="A290" s="105" t="s">
        <v>233</v>
      </c>
      <c r="B290" s="104">
        <v>2461857</v>
      </c>
      <c r="C290" s="104">
        <v>11858.8</v>
      </c>
      <c r="D290" s="104">
        <v>920960</v>
      </c>
      <c r="E290" s="104">
        <v>24400.7</v>
      </c>
      <c r="F290" s="121">
        <v>0</v>
      </c>
      <c r="G290" s="121">
        <v>0</v>
      </c>
      <c r="H290" s="104">
        <v>0</v>
      </c>
      <c r="I290" s="121">
        <v>0</v>
      </c>
      <c r="J290" s="104">
        <v>0</v>
      </c>
      <c r="K290" s="104">
        <v>17865.5</v>
      </c>
      <c r="L290" s="104">
        <v>1804300</v>
      </c>
      <c r="M290" s="104">
        <v>1046453</v>
      </c>
      <c r="N290" s="104">
        <v>0</v>
      </c>
      <c r="O290" s="104">
        <v>0</v>
      </c>
      <c r="P290" s="104">
        <v>11447.6</v>
      </c>
      <c r="Q290" s="104">
        <v>0</v>
      </c>
      <c r="R290" s="121">
        <v>0</v>
      </c>
      <c r="S290" s="104">
        <v>14296.2</v>
      </c>
      <c r="T290" s="104">
        <v>2907087</v>
      </c>
      <c r="U290" s="121">
        <v>0</v>
      </c>
      <c r="V290" s="104">
        <v>0</v>
      </c>
      <c r="W290" s="104">
        <v>0</v>
      </c>
      <c r="X290" s="121">
        <v>0</v>
      </c>
      <c r="Y290" s="121">
        <v>0</v>
      </c>
      <c r="Z290" s="121">
        <v>0</v>
      </c>
      <c r="AA290" s="104">
        <v>0</v>
      </c>
      <c r="AB290" s="104">
        <v>114395.9</v>
      </c>
      <c r="AC290" s="104">
        <v>110610</v>
      </c>
      <c r="AD290" s="104">
        <v>-3785.9</v>
      </c>
      <c r="AE290" s="104">
        <v>-3.42</v>
      </c>
      <c r="AF290">
        <f t="shared" si="8"/>
        <v>3785.9</v>
      </c>
      <c r="AG290">
        <f t="shared" si="9"/>
        <v>3785.8999999999942</v>
      </c>
      <c r="AH290" t="str">
        <f t="shared" si="10"/>
        <v>felülértékelt</v>
      </c>
    </row>
    <row r="291" spans="1:34" ht="15" thickBot="1" x14ac:dyDescent="0.35">
      <c r="A291" s="105" t="s">
        <v>234</v>
      </c>
      <c r="B291" s="104">
        <v>2461857</v>
      </c>
      <c r="C291" s="104">
        <v>12111.7</v>
      </c>
      <c r="D291" s="104">
        <v>17317.599999999999</v>
      </c>
      <c r="E291" s="104">
        <v>52419.7</v>
      </c>
      <c r="F291" s="121">
        <v>0</v>
      </c>
      <c r="G291" s="121">
        <v>0</v>
      </c>
      <c r="H291" s="104">
        <v>991390</v>
      </c>
      <c r="I291" s="121">
        <v>0</v>
      </c>
      <c r="J291" s="104">
        <v>634154</v>
      </c>
      <c r="K291" s="104">
        <v>17865.5</v>
      </c>
      <c r="L291" s="104">
        <v>1804300</v>
      </c>
      <c r="M291" s="104">
        <v>1046453</v>
      </c>
      <c r="N291" s="104">
        <v>0</v>
      </c>
      <c r="O291" s="104">
        <v>0</v>
      </c>
      <c r="P291" s="104">
        <v>11447.6</v>
      </c>
      <c r="Q291" s="104">
        <v>0</v>
      </c>
      <c r="R291" s="121">
        <v>0</v>
      </c>
      <c r="S291" s="104">
        <v>0</v>
      </c>
      <c r="T291" s="104">
        <v>2824454</v>
      </c>
      <c r="U291" s="121">
        <v>0</v>
      </c>
      <c r="V291" s="104">
        <v>0</v>
      </c>
      <c r="W291" s="104">
        <v>0</v>
      </c>
      <c r="X291" s="121">
        <v>0</v>
      </c>
      <c r="Y291" s="121">
        <v>0</v>
      </c>
      <c r="Z291" s="121">
        <v>0</v>
      </c>
      <c r="AA291" s="104">
        <v>0</v>
      </c>
      <c r="AB291" s="104">
        <v>149292.20000000001</v>
      </c>
      <c r="AC291" s="104">
        <v>147361</v>
      </c>
      <c r="AD291" s="104">
        <v>-1931.2</v>
      </c>
      <c r="AE291" s="104">
        <v>-1.31</v>
      </c>
      <c r="AF291">
        <f t="shared" si="8"/>
        <v>1931.2</v>
      </c>
      <c r="AG291">
        <f t="shared" si="9"/>
        <v>1931.2000000000116</v>
      </c>
      <c r="AH291" t="str">
        <f t="shared" si="10"/>
        <v>felülértékelt</v>
      </c>
    </row>
    <row r="292" spans="1:34" ht="15" thickBot="1" x14ac:dyDescent="0.35">
      <c r="A292" s="105" t="s">
        <v>235</v>
      </c>
      <c r="B292" s="104">
        <v>2461857</v>
      </c>
      <c r="C292" s="104">
        <v>11858.8</v>
      </c>
      <c r="D292" s="104">
        <v>17317.599999999999</v>
      </c>
      <c r="E292" s="104">
        <v>24400.7</v>
      </c>
      <c r="F292" s="121">
        <v>0</v>
      </c>
      <c r="G292" s="121">
        <v>0</v>
      </c>
      <c r="H292" s="104">
        <v>0</v>
      </c>
      <c r="I292" s="121">
        <v>0</v>
      </c>
      <c r="J292" s="104">
        <v>0</v>
      </c>
      <c r="K292" s="104">
        <v>17865.5</v>
      </c>
      <c r="L292" s="104">
        <v>1804300</v>
      </c>
      <c r="M292" s="104">
        <v>1046453</v>
      </c>
      <c r="N292" s="104">
        <v>0</v>
      </c>
      <c r="O292" s="104">
        <v>0</v>
      </c>
      <c r="P292" s="104">
        <v>11447.6</v>
      </c>
      <c r="Q292" s="104">
        <v>0</v>
      </c>
      <c r="R292" s="121">
        <v>0</v>
      </c>
      <c r="S292" s="104">
        <v>14296.2</v>
      </c>
      <c r="T292" s="104">
        <v>2907087</v>
      </c>
      <c r="U292" s="121">
        <v>0</v>
      </c>
      <c r="V292" s="104">
        <v>0</v>
      </c>
      <c r="W292" s="104">
        <v>0</v>
      </c>
      <c r="X292" s="121">
        <v>0</v>
      </c>
      <c r="Y292" s="121">
        <v>0</v>
      </c>
      <c r="Z292" s="121">
        <v>0</v>
      </c>
      <c r="AA292" s="104">
        <v>0</v>
      </c>
      <c r="AB292" s="104">
        <v>127291.9</v>
      </c>
      <c r="AC292" s="104">
        <v>151050</v>
      </c>
      <c r="AD292" s="104">
        <v>23758.1</v>
      </c>
      <c r="AE292" s="104">
        <v>15.73</v>
      </c>
      <c r="AF292">
        <f t="shared" si="8"/>
        <v>23758.1</v>
      </c>
      <c r="AG292">
        <f t="shared" si="9"/>
        <v>-23758.100000000006</v>
      </c>
      <c r="AH292" t="str">
        <f t="shared" si="10"/>
        <v>alulértékelt</v>
      </c>
    </row>
    <row r="293" spans="1:34" ht="15" thickBot="1" x14ac:dyDescent="0.35">
      <c r="A293" s="105" t="s">
        <v>236</v>
      </c>
      <c r="B293" s="104">
        <v>13405.8</v>
      </c>
      <c r="C293" s="104">
        <v>12111.7</v>
      </c>
      <c r="D293" s="104">
        <v>17317.599999999999</v>
      </c>
      <c r="E293" s="104">
        <v>24400.7</v>
      </c>
      <c r="F293" s="121">
        <v>0</v>
      </c>
      <c r="G293" s="121">
        <v>0</v>
      </c>
      <c r="H293" s="104">
        <v>991390</v>
      </c>
      <c r="I293" s="121">
        <v>0</v>
      </c>
      <c r="J293" s="104">
        <v>634154</v>
      </c>
      <c r="K293" s="104">
        <v>17865.5</v>
      </c>
      <c r="L293" s="104">
        <v>1804300</v>
      </c>
      <c r="M293" s="104">
        <v>1046453</v>
      </c>
      <c r="N293" s="104">
        <v>0</v>
      </c>
      <c r="O293" s="104">
        <v>0</v>
      </c>
      <c r="P293" s="104">
        <v>11447.6</v>
      </c>
      <c r="Q293" s="104">
        <v>0</v>
      </c>
      <c r="R293" s="121">
        <v>0</v>
      </c>
      <c r="S293" s="104">
        <v>0</v>
      </c>
      <c r="T293" s="104">
        <v>2907087</v>
      </c>
      <c r="U293" s="121">
        <v>0</v>
      </c>
      <c r="V293" s="104">
        <v>0</v>
      </c>
      <c r="W293" s="104">
        <v>0</v>
      </c>
      <c r="X293" s="121">
        <v>0</v>
      </c>
      <c r="Y293" s="121">
        <v>0</v>
      </c>
      <c r="Z293" s="121">
        <v>0</v>
      </c>
      <c r="AA293" s="104">
        <v>0</v>
      </c>
      <c r="AB293" s="104">
        <v>126264.7</v>
      </c>
      <c r="AC293" s="104">
        <v>117969</v>
      </c>
      <c r="AD293" s="104">
        <v>-8295.7000000000007</v>
      </c>
      <c r="AE293" s="104">
        <v>-7.03</v>
      </c>
      <c r="AF293">
        <f t="shared" si="8"/>
        <v>8295.7000000000007</v>
      </c>
      <c r="AG293">
        <f t="shared" si="9"/>
        <v>8295.6999999999971</v>
      </c>
      <c r="AH293" t="str">
        <f t="shared" si="10"/>
        <v>felülértékelt</v>
      </c>
    </row>
    <row r="294" spans="1:34" ht="15" thickBot="1" x14ac:dyDescent="0.35">
      <c r="A294" s="105" t="s">
        <v>237</v>
      </c>
      <c r="B294" s="104">
        <v>2461857</v>
      </c>
      <c r="C294" s="104">
        <v>12111.7</v>
      </c>
      <c r="D294" s="104">
        <v>17317.599999999999</v>
      </c>
      <c r="E294" s="104">
        <v>52419.7</v>
      </c>
      <c r="F294" s="121">
        <v>0</v>
      </c>
      <c r="G294" s="121">
        <v>0</v>
      </c>
      <c r="H294" s="104">
        <v>991390</v>
      </c>
      <c r="I294" s="121">
        <v>0</v>
      </c>
      <c r="J294" s="104">
        <v>634154</v>
      </c>
      <c r="K294" s="104">
        <v>17865.5</v>
      </c>
      <c r="L294" s="104">
        <v>1804300</v>
      </c>
      <c r="M294" s="104">
        <v>1046453</v>
      </c>
      <c r="N294" s="104">
        <v>0</v>
      </c>
      <c r="O294" s="104">
        <v>0</v>
      </c>
      <c r="P294" s="104">
        <v>11447.6</v>
      </c>
      <c r="Q294" s="104">
        <v>0</v>
      </c>
      <c r="R294" s="121">
        <v>0</v>
      </c>
      <c r="S294" s="104">
        <v>0</v>
      </c>
      <c r="T294" s="104">
        <v>13990.2</v>
      </c>
      <c r="U294" s="121">
        <v>0</v>
      </c>
      <c r="V294" s="104">
        <v>0</v>
      </c>
      <c r="W294" s="104">
        <v>0</v>
      </c>
      <c r="X294" s="121">
        <v>0</v>
      </c>
      <c r="Y294" s="121">
        <v>0</v>
      </c>
      <c r="Z294" s="121">
        <v>0</v>
      </c>
      <c r="AA294" s="104">
        <v>0</v>
      </c>
      <c r="AB294" s="104">
        <v>153649.29999999999</v>
      </c>
      <c r="AC294" s="104">
        <v>153400</v>
      </c>
      <c r="AD294" s="104">
        <v>-249.3</v>
      </c>
      <c r="AE294" s="104">
        <v>-0.16</v>
      </c>
      <c r="AF294">
        <f t="shared" si="8"/>
        <v>249.3</v>
      </c>
      <c r="AG294">
        <f t="shared" si="9"/>
        <v>249.29999999998836</v>
      </c>
      <c r="AH294" t="str">
        <f t="shared" si="10"/>
        <v>felülértékelt</v>
      </c>
    </row>
    <row r="295" spans="1:34" ht="15" thickBot="1" x14ac:dyDescent="0.35">
      <c r="A295" s="105" t="s">
        <v>239</v>
      </c>
      <c r="B295" s="104">
        <v>13405.8</v>
      </c>
      <c r="C295" s="104">
        <v>11858.8</v>
      </c>
      <c r="D295" s="104">
        <v>920960</v>
      </c>
      <c r="E295" s="104">
        <v>0</v>
      </c>
      <c r="F295" s="121">
        <v>0</v>
      </c>
      <c r="G295" s="121">
        <v>0</v>
      </c>
      <c r="H295" s="104">
        <v>0</v>
      </c>
      <c r="I295" s="121">
        <v>0</v>
      </c>
      <c r="J295" s="104">
        <v>0</v>
      </c>
      <c r="K295" s="104">
        <v>17865.5</v>
      </c>
      <c r="L295" s="104">
        <v>0</v>
      </c>
      <c r="M295" s="104">
        <v>0</v>
      </c>
      <c r="N295" s="104">
        <v>0</v>
      </c>
      <c r="O295" s="104">
        <v>0</v>
      </c>
      <c r="P295" s="104">
        <v>0</v>
      </c>
      <c r="Q295" s="104">
        <v>0</v>
      </c>
      <c r="R295" s="121">
        <v>0</v>
      </c>
      <c r="S295" s="104">
        <v>0</v>
      </c>
      <c r="T295" s="104">
        <v>847608</v>
      </c>
      <c r="U295" s="121">
        <v>0</v>
      </c>
      <c r="V295" s="104">
        <v>0</v>
      </c>
      <c r="W295" s="104">
        <v>0</v>
      </c>
      <c r="X295" s="121">
        <v>0</v>
      </c>
      <c r="Y295" s="121">
        <v>0</v>
      </c>
      <c r="Z295" s="121">
        <v>0</v>
      </c>
      <c r="AA295" s="104">
        <v>118497.1</v>
      </c>
      <c r="AB295" s="104">
        <v>170269.8</v>
      </c>
      <c r="AC295" s="104">
        <v>169993</v>
      </c>
      <c r="AD295" s="104">
        <v>-276.8</v>
      </c>
      <c r="AE295" s="104">
        <v>-0.16</v>
      </c>
      <c r="AF295">
        <f t="shared" si="8"/>
        <v>276.8</v>
      </c>
      <c r="AG295">
        <f t="shared" si="9"/>
        <v>276.79999999998836</v>
      </c>
      <c r="AH295" t="str">
        <f t="shared" si="10"/>
        <v>felülértékelt</v>
      </c>
    </row>
    <row r="296" spans="1:34" ht="15" thickBot="1" x14ac:dyDescent="0.35">
      <c r="A296" s="105" t="s">
        <v>240</v>
      </c>
      <c r="B296" s="104">
        <v>13405.8</v>
      </c>
      <c r="C296" s="104">
        <v>11858.8</v>
      </c>
      <c r="D296" s="104">
        <v>17317.599999999999</v>
      </c>
      <c r="E296" s="104">
        <v>22689.9</v>
      </c>
      <c r="F296" s="121">
        <v>0</v>
      </c>
      <c r="G296" s="121">
        <v>0</v>
      </c>
      <c r="H296" s="104">
        <v>991390</v>
      </c>
      <c r="I296" s="121">
        <v>0</v>
      </c>
      <c r="J296" s="104">
        <v>0</v>
      </c>
      <c r="K296" s="104">
        <v>17865.5</v>
      </c>
      <c r="L296" s="104">
        <v>1804300</v>
      </c>
      <c r="M296" s="104">
        <v>0</v>
      </c>
      <c r="N296" s="104">
        <v>0</v>
      </c>
      <c r="O296" s="104">
        <v>0</v>
      </c>
      <c r="P296" s="104">
        <v>0</v>
      </c>
      <c r="Q296" s="104">
        <v>0</v>
      </c>
      <c r="R296" s="121">
        <v>0</v>
      </c>
      <c r="S296" s="104">
        <v>0</v>
      </c>
      <c r="T296" s="104">
        <v>847608</v>
      </c>
      <c r="U296" s="121">
        <v>0</v>
      </c>
      <c r="V296" s="104">
        <v>0</v>
      </c>
      <c r="W296" s="104">
        <v>28177.8</v>
      </c>
      <c r="X296" s="121">
        <v>0</v>
      </c>
      <c r="Y296" s="121">
        <v>0</v>
      </c>
      <c r="Z296" s="121">
        <v>0</v>
      </c>
      <c r="AA296" s="104">
        <v>0</v>
      </c>
      <c r="AB296" s="104">
        <v>126990.9</v>
      </c>
      <c r="AC296" s="104">
        <v>146790</v>
      </c>
      <c r="AD296" s="104">
        <v>19799.099999999999</v>
      </c>
      <c r="AE296" s="104">
        <v>13.49</v>
      </c>
      <c r="AF296">
        <f t="shared" si="8"/>
        <v>19799.099999999999</v>
      </c>
      <c r="AG296">
        <f t="shared" si="9"/>
        <v>-19799.100000000006</v>
      </c>
      <c r="AH296" t="str">
        <f t="shared" si="10"/>
        <v>alulértékelt</v>
      </c>
    </row>
    <row r="297" spans="1:34" ht="15" thickBot="1" x14ac:dyDescent="0.35">
      <c r="A297" s="105" t="s">
        <v>241</v>
      </c>
      <c r="B297" s="104">
        <v>57498</v>
      </c>
      <c r="C297" s="104">
        <v>12111.7</v>
      </c>
      <c r="D297" s="104">
        <v>17317.599999999999</v>
      </c>
      <c r="E297" s="104">
        <v>52419.7</v>
      </c>
      <c r="F297" s="121">
        <v>0</v>
      </c>
      <c r="G297" s="121">
        <v>0</v>
      </c>
      <c r="H297" s="104">
        <v>991390</v>
      </c>
      <c r="I297" s="121">
        <v>0</v>
      </c>
      <c r="J297" s="104">
        <v>0</v>
      </c>
      <c r="K297" s="104">
        <v>17865.5</v>
      </c>
      <c r="L297" s="104">
        <v>1804300</v>
      </c>
      <c r="M297" s="104">
        <v>0</v>
      </c>
      <c r="N297" s="104">
        <v>0</v>
      </c>
      <c r="O297" s="104">
        <v>0</v>
      </c>
      <c r="P297" s="104">
        <v>11447.6</v>
      </c>
      <c r="Q297" s="104">
        <v>0</v>
      </c>
      <c r="R297" s="121">
        <v>0</v>
      </c>
      <c r="S297" s="104">
        <v>0</v>
      </c>
      <c r="T297" s="104">
        <v>2824454</v>
      </c>
      <c r="U297" s="121">
        <v>0</v>
      </c>
      <c r="V297" s="104">
        <v>0</v>
      </c>
      <c r="W297" s="104">
        <v>0</v>
      </c>
      <c r="X297" s="121">
        <v>0</v>
      </c>
      <c r="Y297" s="121">
        <v>0</v>
      </c>
      <c r="Z297" s="121">
        <v>0</v>
      </c>
      <c r="AA297" s="104">
        <v>0</v>
      </c>
      <c r="AB297" s="104">
        <v>189747.9</v>
      </c>
      <c r="AC297" s="104">
        <v>189440</v>
      </c>
      <c r="AD297" s="104">
        <v>-307.89999999999998</v>
      </c>
      <c r="AE297" s="104">
        <v>-0.16</v>
      </c>
      <c r="AF297">
        <f t="shared" si="8"/>
        <v>307.89999999999998</v>
      </c>
      <c r="AG297">
        <f t="shared" si="9"/>
        <v>307.89999999999418</v>
      </c>
      <c r="AH297" t="str">
        <f t="shared" si="10"/>
        <v>felülértékelt</v>
      </c>
    </row>
    <row r="298" spans="1:34" ht="15" thickBot="1" x14ac:dyDescent="0.35">
      <c r="A298" s="105" t="s">
        <v>242</v>
      </c>
      <c r="B298" s="104">
        <v>61601.599999999999</v>
      </c>
      <c r="C298" s="104">
        <v>12111.7</v>
      </c>
      <c r="D298" s="104">
        <v>17317.599999999999</v>
      </c>
      <c r="E298" s="104">
        <v>24400.7</v>
      </c>
      <c r="F298" s="121">
        <v>0</v>
      </c>
      <c r="G298" s="121">
        <v>0</v>
      </c>
      <c r="H298" s="104">
        <v>991390</v>
      </c>
      <c r="I298" s="121">
        <v>0</v>
      </c>
      <c r="J298" s="104">
        <v>0</v>
      </c>
      <c r="K298" s="104">
        <v>17865.5</v>
      </c>
      <c r="L298" s="104">
        <v>1804300</v>
      </c>
      <c r="M298" s="104">
        <v>0</v>
      </c>
      <c r="N298" s="104">
        <v>0</v>
      </c>
      <c r="O298" s="104">
        <v>0</v>
      </c>
      <c r="P298" s="104">
        <v>11447.6</v>
      </c>
      <c r="Q298" s="104">
        <v>715359</v>
      </c>
      <c r="R298" s="121">
        <v>0</v>
      </c>
      <c r="S298" s="104">
        <v>0</v>
      </c>
      <c r="T298" s="104">
        <v>2824454</v>
      </c>
      <c r="U298" s="121">
        <v>0</v>
      </c>
      <c r="V298" s="104">
        <v>57635.199999999997</v>
      </c>
      <c r="W298" s="104">
        <v>0</v>
      </c>
      <c r="X298" s="121">
        <v>0</v>
      </c>
      <c r="Y298" s="121">
        <v>0</v>
      </c>
      <c r="Z298" s="121">
        <v>0</v>
      </c>
      <c r="AA298" s="104">
        <v>0</v>
      </c>
      <c r="AB298" s="104">
        <v>227326.5</v>
      </c>
      <c r="AC298" s="104">
        <v>218925</v>
      </c>
      <c r="AD298" s="104">
        <v>-8401.5</v>
      </c>
      <c r="AE298" s="104">
        <v>-3.84</v>
      </c>
      <c r="AF298">
        <f t="shared" si="8"/>
        <v>8401.5</v>
      </c>
      <c r="AG298">
        <f t="shared" si="9"/>
        <v>8401.5</v>
      </c>
      <c r="AH298" t="str">
        <f t="shared" si="10"/>
        <v>felülértékelt</v>
      </c>
    </row>
    <row r="299" spans="1:34" ht="15" thickBot="1" x14ac:dyDescent="0.35">
      <c r="A299" s="105" t="s">
        <v>243</v>
      </c>
      <c r="B299" s="104">
        <v>72580</v>
      </c>
      <c r="C299" s="104">
        <v>12111.7</v>
      </c>
      <c r="D299" s="104">
        <v>17317.599999999999</v>
      </c>
      <c r="E299" s="104">
        <v>52419.7</v>
      </c>
      <c r="F299" s="121">
        <v>0</v>
      </c>
      <c r="G299" s="121">
        <v>0</v>
      </c>
      <c r="H299" s="104">
        <v>991390</v>
      </c>
      <c r="I299" s="121">
        <v>0</v>
      </c>
      <c r="J299" s="104">
        <v>0</v>
      </c>
      <c r="K299" s="104">
        <v>17865.5</v>
      </c>
      <c r="L299" s="104">
        <v>1804300</v>
      </c>
      <c r="M299" s="104">
        <v>0</v>
      </c>
      <c r="N299" s="104">
        <v>0</v>
      </c>
      <c r="O299" s="104">
        <v>0</v>
      </c>
      <c r="P299" s="104">
        <v>11447.6</v>
      </c>
      <c r="Q299" s="104">
        <v>715359</v>
      </c>
      <c r="R299" s="121">
        <v>0</v>
      </c>
      <c r="S299" s="104">
        <v>0</v>
      </c>
      <c r="T299" s="104">
        <v>2824454</v>
      </c>
      <c r="U299" s="121">
        <v>0</v>
      </c>
      <c r="V299" s="104">
        <v>0</v>
      </c>
      <c r="W299" s="104">
        <v>0</v>
      </c>
      <c r="X299" s="121">
        <v>0</v>
      </c>
      <c r="Y299" s="121">
        <v>0</v>
      </c>
      <c r="Z299" s="121">
        <v>0</v>
      </c>
      <c r="AA299" s="104">
        <v>0</v>
      </c>
      <c r="AB299" s="104">
        <v>208688.7</v>
      </c>
      <c r="AC299" s="104">
        <v>208350</v>
      </c>
      <c r="AD299" s="104">
        <v>-338.7</v>
      </c>
      <c r="AE299" s="104">
        <v>-0.16</v>
      </c>
      <c r="AF299">
        <f t="shared" si="8"/>
        <v>338.7</v>
      </c>
      <c r="AG299">
        <f t="shared" si="9"/>
        <v>338.70000000001164</v>
      </c>
      <c r="AH299" t="str">
        <f t="shared" si="10"/>
        <v>felülértékelt</v>
      </c>
    </row>
    <row r="300" spans="1:34" ht="15" thickBot="1" x14ac:dyDescent="0.35">
      <c r="A300" s="105" t="s">
        <v>244</v>
      </c>
      <c r="B300" s="104">
        <v>57498</v>
      </c>
      <c r="C300" s="104">
        <v>12111.7</v>
      </c>
      <c r="D300" s="104">
        <v>17317.599999999999</v>
      </c>
      <c r="E300" s="104">
        <v>0</v>
      </c>
      <c r="F300" s="121">
        <v>0</v>
      </c>
      <c r="G300" s="121">
        <v>0</v>
      </c>
      <c r="H300" s="104">
        <v>0</v>
      </c>
      <c r="I300" s="121">
        <v>0</v>
      </c>
      <c r="J300" s="104">
        <v>0</v>
      </c>
      <c r="K300" s="104">
        <v>20850.400000000001</v>
      </c>
      <c r="L300" s="104">
        <v>0</v>
      </c>
      <c r="M300" s="104">
        <v>0</v>
      </c>
      <c r="N300" s="104">
        <v>0</v>
      </c>
      <c r="O300" s="104">
        <v>0</v>
      </c>
      <c r="P300" s="104">
        <v>11447.6</v>
      </c>
      <c r="Q300" s="104">
        <v>715359</v>
      </c>
      <c r="R300" s="121">
        <v>0</v>
      </c>
      <c r="S300" s="104">
        <v>0</v>
      </c>
      <c r="T300" s="104">
        <v>847608</v>
      </c>
      <c r="U300" s="121">
        <v>0</v>
      </c>
      <c r="V300" s="104">
        <v>57635.199999999997</v>
      </c>
      <c r="W300" s="104">
        <v>29730.799999999999</v>
      </c>
      <c r="X300" s="121">
        <v>0</v>
      </c>
      <c r="Y300" s="121">
        <v>0</v>
      </c>
      <c r="Z300" s="121">
        <v>0</v>
      </c>
      <c r="AA300" s="104">
        <v>0</v>
      </c>
      <c r="AB300" s="104">
        <v>214670.9</v>
      </c>
      <c r="AC300" s="104">
        <v>221945</v>
      </c>
      <c r="AD300" s="104">
        <v>1962816</v>
      </c>
      <c r="AE300" s="104">
        <v>44283</v>
      </c>
      <c r="AF300">
        <f t="shared" si="8"/>
        <v>1962816</v>
      </c>
      <c r="AG300">
        <f t="shared" si="9"/>
        <v>-7274.1000000000058</v>
      </c>
      <c r="AH300" t="str">
        <f t="shared" si="10"/>
        <v>alulértékelt</v>
      </c>
    </row>
    <row r="301" spans="1:34" ht="15" thickBot="1" x14ac:dyDescent="0.35">
      <c r="A301" s="105" t="s">
        <v>245</v>
      </c>
      <c r="B301" s="104">
        <v>72580</v>
      </c>
      <c r="C301" s="104">
        <v>46346.8</v>
      </c>
      <c r="D301" s="104">
        <v>17317.599999999999</v>
      </c>
      <c r="E301" s="104">
        <v>52419.7</v>
      </c>
      <c r="F301" s="121">
        <v>0</v>
      </c>
      <c r="G301" s="121">
        <v>0</v>
      </c>
      <c r="H301" s="104">
        <v>991390</v>
      </c>
      <c r="I301" s="121">
        <v>0</v>
      </c>
      <c r="J301" s="104">
        <v>0</v>
      </c>
      <c r="K301" s="104">
        <v>17865.5</v>
      </c>
      <c r="L301" s="104">
        <v>1804300</v>
      </c>
      <c r="M301" s="104">
        <v>0</v>
      </c>
      <c r="N301" s="104">
        <v>0</v>
      </c>
      <c r="O301" s="104">
        <v>0</v>
      </c>
      <c r="P301" s="104">
        <v>11447.6</v>
      </c>
      <c r="Q301" s="104">
        <v>715359</v>
      </c>
      <c r="R301" s="121">
        <v>0</v>
      </c>
      <c r="S301" s="104">
        <v>0</v>
      </c>
      <c r="T301" s="104">
        <v>2824454</v>
      </c>
      <c r="U301" s="121">
        <v>0</v>
      </c>
      <c r="V301" s="104">
        <v>0</v>
      </c>
      <c r="W301" s="104">
        <v>0</v>
      </c>
      <c r="X301" s="121">
        <v>0</v>
      </c>
      <c r="Y301" s="121">
        <v>0</v>
      </c>
      <c r="Z301" s="121">
        <v>0</v>
      </c>
      <c r="AA301" s="104">
        <v>0</v>
      </c>
      <c r="AB301" s="104">
        <v>242923.9</v>
      </c>
      <c r="AC301" s="104">
        <v>249489</v>
      </c>
      <c r="AD301" s="104">
        <v>1703859</v>
      </c>
      <c r="AE301" s="104">
        <v>2.63</v>
      </c>
      <c r="AF301">
        <f t="shared" si="8"/>
        <v>1703859</v>
      </c>
      <c r="AG301">
        <f t="shared" si="9"/>
        <v>-6565.1000000000058</v>
      </c>
      <c r="AH301" t="str">
        <f t="shared" si="10"/>
        <v>alulértékelt</v>
      </c>
    </row>
    <row r="302" spans="1:34" ht="15" thickBot="1" x14ac:dyDescent="0.35">
      <c r="A302" s="105" t="s">
        <v>247</v>
      </c>
      <c r="B302" s="104">
        <v>61601.599999999999</v>
      </c>
      <c r="C302" s="104">
        <v>46346.8</v>
      </c>
      <c r="D302" s="104">
        <v>17317.599999999999</v>
      </c>
      <c r="E302" s="104">
        <v>24400.7</v>
      </c>
      <c r="F302" s="121">
        <v>0</v>
      </c>
      <c r="G302" s="121">
        <v>0</v>
      </c>
      <c r="H302" s="104">
        <v>991390</v>
      </c>
      <c r="I302" s="121">
        <v>0</v>
      </c>
      <c r="J302" s="104">
        <v>0</v>
      </c>
      <c r="K302" s="104">
        <v>17865.5</v>
      </c>
      <c r="L302" s="104">
        <v>1804300</v>
      </c>
      <c r="M302" s="104">
        <v>0</v>
      </c>
      <c r="N302" s="104">
        <v>0</v>
      </c>
      <c r="O302" s="104">
        <v>0</v>
      </c>
      <c r="P302" s="104">
        <v>11447.6</v>
      </c>
      <c r="Q302" s="104">
        <v>715359</v>
      </c>
      <c r="R302" s="121">
        <v>0</v>
      </c>
      <c r="S302" s="104">
        <v>0</v>
      </c>
      <c r="T302" s="104">
        <v>2824454</v>
      </c>
      <c r="U302" s="121">
        <v>0</v>
      </c>
      <c r="V302" s="104">
        <v>57635.199999999997</v>
      </c>
      <c r="W302" s="104">
        <v>0</v>
      </c>
      <c r="X302" s="121">
        <v>0</v>
      </c>
      <c r="Y302" s="121">
        <v>0</v>
      </c>
      <c r="Z302" s="121">
        <v>0</v>
      </c>
      <c r="AA302" s="104">
        <v>0</v>
      </c>
      <c r="AB302" s="104">
        <v>261561.7</v>
      </c>
      <c r="AC302" s="104">
        <v>246145</v>
      </c>
      <c r="AD302" s="104">
        <v>-15416.7</v>
      </c>
      <c r="AE302" s="104">
        <v>-6.26</v>
      </c>
      <c r="AF302">
        <f t="shared" si="8"/>
        <v>15416.7</v>
      </c>
      <c r="AG302">
        <f t="shared" si="9"/>
        <v>15416.700000000012</v>
      </c>
      <c r="AH302" t="str">
        <f t="shared" si="10"/>
        <v>felülértékelt</v>
      </c>
    </row>
    <row r="303" spans="1:34" ht="15" thickBot="1" x14ac:dyDescent="0.35">
      <c r="A303" s="105" t="s">
        <v>248</v>
      </c>
      <c r="B303" s="104">
        <v>57498</v>
      </c>
      <c r="C303" s="104">
        <v>46346.8</v>
      </c>
      <c r="D303" s="104">
        <v>17317.599999999999</v>
      </c>
      <c r="E303" s="104">
        <v>22689.9</v>
      </c>
      <c r="F303" s="121">
        <v>0</v>
      </c>
      <c r="G303" s="121">
        <v>0</v>
      </c>
      <c r="H303" s="104">
        <v>0</v>
      </c>
      <c r="I303" s="121">
        <v>0</v>
      </c>
      <c r="J303" s="104">
        <v>0</v>
      </c>
      <c r="K303" s="104">
        <v>17865.5</v>
      </c>
      <c r="L303" s="104">
        <v>17546</v>
      </c>
      <c r="M303" s="104">
        <v>0</v>
      </c>
      <c r="N303" s="104">
        <v>0</v>
      </c>
      <c r="O303" s="104">
        <v>0</v>
      </c>
      <c r="P303" s="104">
        <v>11447.6</v>
      </c>
      <c r="Q303" s="104">
        <v>715359</v>
      </c>
      <c r="R303" s="121">
        <v>0</v>
      </c>
      <c r="S303" s="104">
        <v>0</v>
      </c>
      <c r="T303" s="104">
        <v>1688153</v>
      </c>
      <c r="U303" s="121">
        <v>0</v>
      </c>
      <c r="V303" s="104">
        <v>57635.199999999997</v>
      </c>
      <c r="W303" s="104">
        <v>0</v>
      </c>
      <c r="X303" s="121">
        <v>0</v>
      </c>
      <c r="Y303" s="121">
        <v>0</v>
      </c>
      <c r="Z303" s="121">
        <v>0</v>
      </c>
      <c r="AA303" s="104">
        <v>0</v>
      </c>
      <c r="AB303" s="104">
        <v>258727.6</v>
      </c>
      <c r="AC303" s="104">
        <v>258307</v>
      </c>
      <c r="AD303" s="104">
        <v>-420.6</v>
      </c>
      <c r="AE303" s="104">
        <v>-0.16</v>
      </c>
      <c r="AF303">
        <f t="shared" si="8"/>
        <v>420.6</v>
      </c>
      <c r="AG303">
        <f t="shared" si="9"/>
        <v>420.60000000000582</v>
      </c>
      <c r="AH303" t="str">
        <f t="shared" si="10"/>
        <v>felülértékelt</v>
      </c>
    </row>
    <row r="304" spans="1:34" ht="15" thickBot="1" x14ac:dyDescent="0.35">
      <c r="A304" s="105" t="s">
        <v>249</v>
      </c>
      <c r="B304" s="104">
        <v>61601.599999999999</v>
      </c>
      <c r="C304" s="104">
        <v>12111.7</v>
      </c>
      <c r="D304" s="104">
        <v>17317.599999999999</v>
      </c>
      <c r="E304" s="104">
        <v>24400.7</v>
      </c>
      <c r="F304" s="121">
        <v>0</v>
      </c>
      <c r="G304" s="121">
        <v>0</v>
      </c>
      <c r="H304" s="104">
        <v>991390</v>
      </c>
      <c r="I304" s="121">
        <v>0</v>
      </c>
      <c r="J304" s="104">
        <v>0</v>
      </c>
      <c r="K304" s="104">
        <v>17865.5</v>
      </c>
      <c r="L304" s="104">
        <v>1804300</v>
      </c>
      <c r="M304" s="104">
        <v>0</v>
      </c>
      <c r="N304" s="104">
        <v>0</v>
      </c>
      <c r="O304" s="104">
        <v>0</v>
      </c>
      <c r="P304" s="104">
        <v>11447.6</v>
      </c>
      <c r="Q304" s="104">
        <v>715359</v>
      </c>
      <c r="R304" s="121">
        <v>0</v>
      </c>
      <c r="S304" s="104">
        <v>0</v>
      </c>
      <c r="T304" s="104">
        <v>2824454</v>
      </c>
      <c r="U304" s="121">
        <v>0</v>
      </c>
      <c r="V304" s="104">
        <v>57635.199999999997</v>
      </c>
      <c r="W304" s="104">
        <v>0</v>
      </c>
      <c r="X304" s="121">
        <v>0</v>
      </c>
      <c r="Y304" s="121">
        <v>0</v>
      </c>
      <c r="Z304" s="121">
        <v>0</v>
      </c>
      <c r="AA304" s="104">
        <v>0</v>
      </c>
      <c r="AB304" s="104">
        <v>227326.5</v>
      </c>
      <c r="AC304" s="104">
        <v>234990</v>
      </c>
      <c r="AD304" s="104">
        <v>2105015</v>
      </c>
      <c r="AE304" s="104">
        <v>44281</v>
      </c>
      <c r="AF304">
        <f t="shared" si="8"/>
        <v>2105015</v>
      </c>
      <c r="AG304">
        <f t="shared" si="9"/>
        <v>-7663.5</v>
      </c>
      <c r="AH304" t="str">
        <f t="shared" si="10"/>
        <v>alulértékelt</v>
      </c>
    </row>
    <row r="305" spans="1:34" ht="15" thickBot="1" x14ac:dyDescent="0.35">
      <c r="A305" s="105" t="s">
        <v>250</v>
      </c>
      <c r="B305" s="104">
        <v>57498</v>
      </c>
      <c r="C305" s="104">
        <v>46346.8</v>
      </c>
      <c r="D305" s="104">
        <v>17317.599999999999</v>
      </c>
      <c r="E305" s="104">
        <v>0</v>
      </c>
      <c r="F305" s="121">
        <v>0</v>
      </c>
      <c r="G305" s="121">
        <v>0</v>
      </c>
      <c r="H305" s="104">
        <v>0</v>
      </c>
      <c r="I305" s="121">
        <v>0</v>
      </c>
      <c r="J305" s="104">
        <v>0</v>
      </c>
      <c r="K305" s="104">
        <v>17865.5</v>
      </c>
      <c r="L305" s="104">
        <v>17546</v>
      </c>
      <c r="M305" s="104">
        <v>0</v>
      </c>
      <c r="N305" s="104">
        <v>0</v>
      </c>
      <c r="O305" s="104">
        <v>0</v>
      </c>
      <c r="P305" s="104">
        <v>11447.6</v>
      </c>
      <c r="Q305" s="104">
        <v>715359</v>
      </c>
      <c r="R305" s="121">
        <v>0</v>
      </c>
      <c r="S305" s="104">
        <v>0</v>
      </c>
      <c r="T305" s="104">
        <v>847608</v>
      </c>
      <c r="U305" s="121">
        <v>0</v>
      </c>
      <c r="V305" s="104">
        <v>57635.199999999997</v>
      </c>
      <c r="W305" s="104">
        <v>28177.8</v>
      </c>
      <c r="X305" s="121">
        <v>0</v>
      </c>
      <c r="Y305" s="121">
        <v>0</v>
      </c>
      <c r="Z305" s="121">
        <v>0</v>
      </c>
      <c r="AA305" s="104">
        <v>0</v>
      </c>
      <c r="AB305" s="104">
        <v>261914.2</v>
      </c>
      <c r="AC305" s="104">
        <v>264670</v>
      </c>
      <c r="AD305" s="104">
        <v>312496</v>
      </c>
      <c r="AE305" s="104">
        <v>44200</v>
      </c>
      <c r="AF305">
        <f t="shared" si="8"/>
        <v>312496</v>
      </c>
      <c r="AG305">
        <f t="shared" si="9"/>
        <v>-2755.7999999999884</v>
      </c>
      <c r="AH305" t="str">
        <f t="shared" si="10"/>
        <v>alulértékelt</v>
      </c>
    </row>
    <row r="306" spans="1:34" ht="15" thickBot="1" x14ac:dyDescent="0.35">
      <c r="A306" s="105" t="s">
        <v>251</v>
      </c>
      <c r="B306" s="104">
        <v>72580</v>
      </c>
      <c r="C306" s="104">
        <v>12111.7</v>
      </c>
      <c r="D306" s="104">
        <v>17317.599999999999</v>
      </c>
      <c r="E306" s="104">
        <v>24400.7</v>
      </c>
      <c r="F306" s="121">
        <v>0</v>
      </c>
      <c r="G306" s="121">
        <v>0</v>
      </c>
      <c r="H306" s="104">
        <v>991390</v>
      </c>
      <c r="I306" s="121">
        <v>0</v>
      </c>
      <c r="J306" s="104">
        <v>0</v>
      </c>
      <c r="K306" s="104">
        <v>17865.5</v>
      </c>
      <c r="L306" s="104">
        <v>1804300</v>
      </c>
      <c r="M306" s="104">
        <v>0</v>
      </c>
      <c r="N306" s="104">
        <v>0</v>
      </c>
      <c r="O306" s="104">
        <v>0</v>
      </c>
      <c r="P306" s="104">
        <v>11447.6</v>
      </c>
      <c r="Q306" s="104">
        <v>715359</v>
      </c>
      <c r="R306" s="121">
        <v>0</v>
      </c>
      <c r="S306" s="104">
        <v>14296.2</v>
      </c>
      <c r="T306" s="104">
        <v>2824454</v>
      </c>
      <c r="U306" s="121">
        <v>0</v>
      </c>
      <c r="V306" s="104">
        <v>57635.199999999997</v>
      </c>
      <c r="W306" s="104">
        <v>0</v>
      </c>
      <c r="X306" s="121">
        <v>0</v>
      </c>
      <c r="Y306" s="121">
        <v>0</v>
      </c>
      <c r="Z306" s="121">
        <v>0</v>
      </c>
      <c r="AA306" s="104">
        <v>0</v>
      </c>
      <c r="AB306" s="104">
        <v>252601.1</v>
      </c>
      <c r="AC306" s="104">
        <v>246087</v>
      </c>
      <c r="AD306" s="104">
        <v>-6514.1</v>
      </c>
      <c r="AE306" s="104">
        <v>-2.65</v>
      </c>
      <c r="AF306">
        <f t="shared" si="8"/>
        <v>6514.1</v>
      </c>
      <c r="AG306">
        <f t="shared" si="9"/>
        <v>6514.1000000000058</v>
      </c>
      <c r="AH306" t="str">
        <f t="shared" si="10"/>
        <v>felülértékelt</v>
      </c>
    </row>
    <row r="307" spans="1:34" ht="15" thickBot="1" x14ac:dyDescent="0.35">
      <c r="A307" s="105" t="s">
        <v>253</v>
      </c>
      <c r="B307" s="104">
        <v>61601.599999999999</v>
      </c>
      <c r="C307" s="104">
        <v>46346.8</v>
      </c>
      <c r="D307" s="104">
        <v>17317.599999999999</v>
      </c>
      <c r="E307" s="104">
        <v>0</v>
      </c>
      <c r="F307" s="121">
        <v>0</v>
      </c>
      <c r="G307" s="121">
        <v>0</v>
      </c>
      <c r="H307" s="104">
        <v>0</v>
      </c>
      <c r="I307" s="121">
        <v>0</v>
      </c>
      <c r="J307" s="104">
        <v>0</v>
      </c>
      <c r="K307" s="104">
        <v>36117.699999999997</v>
      </c>
      <c r="L307" s="104">
        <v>1804300</v>
      </c>
      <c r="M307" s="104">
        <v>0</v>
      </c>
      <c r="N307" s="104">
        <v>0</v>
      </c>
      <c r="O307" s="104">
        <v>0</v>
      </c>
      <c r="P307" s="104">
        <v>11447.6</v>
      </c>
      <c r="Q307" s="104">
        <v>0</v>
      </c>
      <c r="R307" s="121">
        <v>0</v>
      </c>
      <c r="S307" s="104">
        <v>0</v>
      </c>
      <c r="T307" s="104">
        <v>847608</v>
      </c>
      <c r="U307" s="121">
        <v>0</v>
      </c>
      <c r="V307" s="104">
        <v>57635.199999999997</v>
      </c>
      <c r="W307" s="104">
        <v>28177.8</v>
      </c>
      <c r="X307" s="121">
        <v>0</v>
      </c>
      <c r="Y307" s="121">
        <v>0</v>
      </c>
      <c r="Z307" s="121">
        <v>0</v>
      </c>
      <c r="AA307" s="104">
        <v>0</v>
      </c>
      <c r="AB307" s="104">
        <v>269705.40000000002</v>
      </c>
      <c r="AC307" s="104">
        <v>295100</v>
      </c>
      <c r="AD307" s="104">
        <v>25394.6</v>
      </c>
      <c r="AE307" s="104">
        <v>8.61</v>
      </c>
      <c r="AF307">
        <f t="shared" si="8"/>
        <v>25394.6</v>
      </c>
      <c r="AG307">
        <f t="shared" si="9"/>
        <v>-25394.599999999977</v>
      </c>
      <c r="AH307" t="str">
        <f t="shared" si="10"/>
        <v>alulértékelt</v>
      </c>
    </row>
    <row r="308" spans="1:34" ht="15" thickBot="1" x14ac:dyDescent="0.35">
      <c r="A308" s="105" t="s">
        <v>254</v>
      </c>
      <c r="B308" s="104">
        <v>61601.599999999999</v>
      </c>
      <c r="C308" s="104">
        <v>46346.8</v>
      </c>
      <c r="D308" s="104">
        <v>17317.599999999999</v>
      </c>
      <c r="E308" s="104">
        <v>52419.7</v>
      </c>
      <c r="F308" s="121">
        <v>0</v>
      </c>
      <c r="G308" s="121">
        <v>0</v>
      </c>
      <c r="H308" s="104">
        <v>0</v>
      </c>
      <c r="I308" s="121">
        <v>0</v>
      </c>
      <c r="J308" s="104">
        <v>0</v>
      </c>
      <c r="K308" s="104">
        <v>36117.699999999997</v>
      </c>
      <c r="L308" s="104">
        <v>1804300</v>
      </c>
      <c r="M308" s="104">
        <v>0</v>
      </c>
      <c r="N308" s="104">
        <v>0</v>
      </c>
      <c r="O308" s="104">
        <v>883</v>
      </c>
      <c r="P308" s="104">
        <v>11447.6</v>
      </c>
      <c r="Q308" s="104">
        <v>0</v>
      </c>
      <c r="R308" s="121">
        <v>0</v>
      </c>
      <c r="S308" s="104">
        <v>0</v>
      </c>
      <c r="T308" s="104">
        <v>2824454</v>
      </c>
      <c r="U308" s="121">
        <v>0</v>
      </c>
      <c r="V308" s="104">
        <v>57635.199999999997</v>
      </c>
      <c r="W308" s="104">
        <v>0</v>
      </c>
      <c r="X308" s="121">
        <v>0</v>
      </c>
      <c r="Y308" s="121">
        <v>0</v>
      </c>
      <c r="Z308" s="121">
        <v>0</v>
      </c>
      <c r="AA308" s="104">
        <v>0</v>
      </c>
      <c r="AB308" s="104">
        <v>301262.2</v>
      </c>
      <c r="AC308" s="104">
        <v>319204</v>
      </c>
      <c r="AD308" s="104">
        <v>17941.8</v>
      </c>
      <c r="AE308" s="104">
        <v>5.62</v>
      </c>
      <c r="AF308">
        <f t="shared" si="8"/>
        <v>17941.8</v>
      </c>
      <c r="AG308">
        <f t="shared" si="9"/>
        <v>-17941.799999999988</v>
      </c>
      <c r="AH308" t="str">
        <f t="shared" si="10"/>
        <v>alulértékelt</v>
      </c>
    </row>
    <row r="309" spans="1:34" ht="15" thickBot="1" x14ac:dyDescent="0.35">
      <c r="A309" s="105" t="s">
        <v>255</v>
      </c>
      <c r="B309" s="104">
        <v>61601.599999999999</v>
      </c>
      <c r="C309" s="104">
        <v>53191.5</v>
      </c>
      <c r="D309" s="104">
        <v>17317.599999999999</v>
      </c>
      <c r="E309" s="104">
        <v>0</v>
      </c>
      <c r="F309" s="121">
        <v>0</v>
      </c>
      <c r="G309" s="121">
        <v>0</v>
      </c>
      <c r="H309" s="104">
        <v>0</v>
      </c>
      <c r="I309" s="121">
        <v>0</v>
      </c>
      <c r="J309" s="104">
        <v>0</v>
      </c>
      <c r="K309" s="104">
        <v>36117.699999999997</v>
      </c>
      <c r="L309" s="104">
        <v>1804300</v>
      </c>
      <c r="M309" s="104">
        <v>0</v>
      </c>
      <c r="N309" s="104">
        <v>0</v>
      </c>
      <c r="O309" s="104">
        <v>0</v>
      </c>
      <c r="P309" s="104">
        <v>11447.6</v>
      </c>
      <c r="Q309" s="104">
        <v>0</v>
      </c>
      <c r="R309" s="121">
        <v>0</v>
      </c>
      <c r="S309" s="104">
        <v>14296.2</v>
      </c>
      <c r="T309" s="104">
        <v>847608</v>
      </c>
      <c r="U309" s="121">
        <v>0</v>
      </c>
      <c r="V309" s="104">
        <v>57635.199999999997</v>
      </c>
      <c r="W309" s="104">
        <v>28177.8</v>
      </c>
      <c r="X309" s="121">
        <v>0</v>
      </c>
      <c r="Y309" s="121">
        <v>0</v>
      </c>
      <c r="Z309" s="121">
        <v>0</v>
      </c>
      <c r="AA309" s="104">
        <v>0</v>
      </c>
      <c r="AB309" s="104">
        <v>290846.3</v>
      </c>
      <c r="AC309" s="104">
        <v>302500</v>
      </c>
      <c r="AD309" s="104">
        <v>11653.7</v>
      </c>
      <c r="AE309" s="104">
        <v>3.85</v>
      </c>
      <c r="AF309">
        <f t="shared" si="8"/>
        <v>11653.7</v>
      </c>
      <c r="AG309">
        <f t="shared" si="9"/>
        <v>-11653.700000000012</v>
      </c>
      <c r="AH309" t="str">
        <f t="shared" si="10"/>
        <v>alulértékelt</v>
      </c>
    </row>
    <row r="310" spans="1:34" ht="15" thickBot="1" x14ac:dyDescent="0.35">
      <c r="A310" s="105" t="s">
        <v>256</v>
      </c>
      <c r="B310" s="104">
        <v>61601.599999999999</v>
      </c>
      <c r="C310" s="104">
        <v>46346.8</v>
      </c>
      <c r="D310" s="104">
        <v>17317.599999999999</v>
      </c>
      <c r="E310" s="104">
        <v>0</v>
      </c>
      <c r="F310" s="121">
        <v>0</v>
      </c>
      <c r="G310" s="121">
        <v>0</v>
      </c>
      <c r="H310" s="104">
        <v>0</v>
      </c>
      <c r="I310" s="121">
        <v>0</v>
      </c>
      <c r="J310" s="104">
        <v>0</v>
      </c>
      <c r="K310" s="104">
        <v>36117.699999999997</v>
      </c>
      <c r="L310" s="104">
        <v>1804300</v>
      </c>
      <c r="M310" s="104">
        <v>0</v>
      </c>
      <c r="N310" s="104">
        <v>0</v>
      </c>
      <c r="O310" s="104">
        <v>0</v>
      </c>
      <c r="P310" s="104">
        <v>11447.6</v>
      </c>
      <c r="Q310" s="104">
        <v>0</v>
      </c>
      <c r="R310" s="121">
        <v>0</v>
      </c>
      <c r="S310" s="104">
        <v>14296.2</v>
      </c>
      <c r="T310" s="104">
        <v>847608</v>
      </c>
      <c r="U310" s="121">
        <v>0</v>
      </c>
      <c r="V310" s="104">
        <v>57635.199999999997</v>
      </c>
      <c r="W310" s="104">
        <v>28177.8</v>
      </c>
      <c r="X310" s="121">
        <v>0</v>
      </c>
      <c r="Y310" s="121">
        <v>0</v>
      </c>
      <c r="Z310" s="121">
        <v>0</v>
      </c>
      <c r="AA310" s="104">
        <v>0</v>
      </c>
      <c r="AB310" s="104">
        <v>284001.59999999998</v>
      </c>
      <c r="AC310" s="104">
        <v>248990</v>
      </c>
      <c r="AD310" s="104">
        <v>-35011.599999999999</v>
      </c>
      <c r="AE310" s="104">
        <v>-14.06</v>
      </c>
      <c r="AF310">
        <f t="shared" si="8"/>
        <v>35011.599999999999</v>
      </c>
      <c r="AG310">
        <f t="shared" si="9"/>
        <v>35011.599999999977</v>
      </c>
      <c r="AH310" t="str">
        <f>IF(AG310&gt;0,"felülértékelt",IF(AG310&lt;0,"alulértékelt","egyensúly"))</f>
        <v>felülértékelt</v>
      </c>
    </row>
    <row r="311" spans="1:34" ht="15" thickBot="1" x14ac:dyDescent="0.35">
      <c r="A311" s="105" t="s">
        <v>258</v>
      </c>
      <c r="B311" s="104">
        <v>61601.599999999999</v>
      </c>
      <c r="C311" s="104">
        <v>53191.5</v>
      </c>
      <c r="D311" s="104">
        <v>17317.599999999999</v>
      </c>
      <c r="E311" s="104">
        <v>52419.7</v>
      </c>
      <c r="F311" s="121">
        <v>0</v>
      </c>
      <c r="G311" s="121">
        <v>0</v>
      </c>
      <c r="H311" s="104">
        <v>0</v>
      </c>
      <c r="I311" s="121">
        <v>0</v>
      </c>
      <c r="J311" s="104">
        <v>0</v>
      </c>
      <c r="K311" s="104">
        <v>17865.5</v>
      </c>
      <c r="L311" s="104">
        <v>17546</v>
      </c>
      <c r="M311" s="104">
        <v>0</v>
      </c>
      <c r="N311" s="104">
        <v>0</v>
      </c>
      <c r="O311" s="104">
        <v>883</v>
      </c>
      <c r="P311" s="104">
        <v>11447.6</v>
      </c>
      <c r="Q311" s="104">
        <v>715359</v>
      </c>
      <c r="R311" s="121">
        <v>0</v>
      </c>
      <c r="S311" s="104">
        <v>0</v>
      </c>
      <c r="T311" s="104">
        <v>1688153</v>
      </c>
      <c r="U311" s="121">
        <v>0</v>
      </c>
      <c r="V311" s="104">
        <v>85902.6</v>
      </c>
      <c r="W311" s="104">
        <v>0</v>
      </c>
      <c r="X311" s="121">
        <v>0</v>
      </c>
      <c r="Y311" s="121">
        <v>0</v>
      </c>
      <c r="Z311" s="121">
        <v>0</v>
      </c>
      <c r="AA311" s="104">
        <v>0</v>
      </c>
      <c r="AB311" s="104">
        <v>329575.7</v>
      </c>
      <c r="AC311" s="104">
        <v>329040</v>
      </c>
      <c r="AD311" s="104">
        <v>-535.70000000000005</v>
      </c>
      <c r="AE311" s="104">
        <v>-0.16</v>
      </c>
      <c r="AF311">
        <f t="shared" si="8"/>
        <v>535.70000000000005</v>
      </c>
      <c r="AG311">
        <f t="shared" si="9"/>
        <v>535.70000000001164</v>
      </c>
      <c r="AH311" t="str">
        <f t="shared" si="10"/>
        <v>felülértékelt</v>
      </c>
    </row>
    <row r="312" spans="1:34" ht="15" thickBot="1" x14ac:dyDescent="0.35">
      <c r="A312" s="105" t="s">
        <v>259</v>
      </c>
      <c r="B312" s="104">
        <v>57498</v>
      </c>
      <c r="C312" s="104">
        <v>46346.8</v>
      </c>
      <c r="D312" s="104">
        <v>106037.4</v>
      </c>
      <c r="E312" s="104">
        <v>0</v>
      </c>
      <c r="F312" s="121">
        <v>0</v>
      </c>
      <c r="G312" s="121">
        <v>0</v>
      </c>
      <c r="H312" s="104">
        <v>0</v>
      </c>
      <c r="I312" s="121">
        <v>0</v>
      </c>
      <c r="J312" s="104">
        <v>0</v>
      </c>
      <c r="K312" s="104">
        <v>17865.5</v>
      </c>
      <c r="L312" s="104">
        <v>17546</v>
      </c>
      <c r="M312" s="104">
        <v>0</v>
      </c>
      <c r="N312" s="104">
        <v>0</v>
      </c>
      <c r="O312" s="104">
        <v>0</v>
      </c>
      <c r="P312" s="104">
        <v>11447.6</v>
      </c>
      <c r="Q312" s="104">
        <v>715359</v>
      </c>
      <c r="R312" s="121">
        <v>0</v>
      </c>
      <c r="S312" s="104">
        <v>0</v>
      </c>
      <c r="T312" s="104">
        <v>847608</v>
      </c>
      <c r="U312" s="121">
        <v>0</v>
      </c>
      <c r="V312" s="104">
        <v>57635.199999999997</v>
      </c>
      <c r="W312" s="104">
        <v>28177.8</v>
      </c>
      <c r="X312" s="121">
        <v>0</v>
      </c>
      <c r="Y312" s="121">
        <v>0</v>
      </c>
      <c r="Z312" s="121">
        <v>0</v>
      </c>
      <c r="AA312" s="104">
        <v>0</v>
      </c>
      <c r="AB312" s="104">
        <v>350633.9</v>
      </c>
      <c r="AC312" s="104">
        <v>336820</v>
      </c>
      <c r="AD312" s="104">
        <v>-13813.9</v>
      </c>
      <c r="AE312" s="104">
        <v>-4.0999999999999996</v>
      </c>
      <c r="AF312">
        <f t="shared" si="8"/>
        <v>13813.9</v>
      </c>
      <c r="AG312">
        <f t="shared" si="9"/>
        <v>13813.900000000023</v>
      </c>
      <c r="AH312" t="str">
        <f t="shared" si="10"/>
        <v>felülértékelt</v>
      </c>
    </row>
    <row r="313" spans="1:34" ht="15" thickBot="1" x14ac:dyDescent="0.35">
      <c r="A313" s="105" t="s">
        <v>260</v>
      </c>
      <c r="B313" s="104">
        <v>57498</v>
      </c>
      <c r="C313" s="104">
        <v>46346.8</v>
      </c>
      <c r="D313" s="104">
        <v>106037.4</v>
      </c>
      <c r="E313" s="104">
        <v>22689.9</v>
      </c>
      <c r="F313" s="121">
        <v>0</v>
      </c>
      <c r="G313" s="121">
        <v>0</v>
      </c>
      <c r="H313" s="104">
        <v>0</v>
      </c>
      <c r="I313" s="121">
        <v>0</v>
      </c>
      <c r="J313" s="104">
        <v>0</v>
      </c>
      <c r="K313" s="104">
        <v>17865.5</v>
      </c>
      <c r="L313" s="104">
        <v>17546</v>
      </c>
      <c r="M313" s="104">
        <v>0</v>
      </c>
      <c r="N313" s="104">
        <v>0</v>
      </c>
      <c r="O313" s="104">
        <v>0</v>
      </c>
      <c r="P313" s="104">
        <v>11447.6</v>
      </c>
      <c r="Q313" s="104">
        <v>715359</v>
      </c>
      <c r="R313" s="121">
        <v>0</v>
      </c>
      <c r="S313" s="104">
        <v>0</v>
      </c>
      <c r="T313" s="104">
        <v>1688153</v>
      </c>
      <c r="U313" s="121">
        <v>0</v>
      </c>
      <c r="V313" s="104">
        <v>57635.199999999997</v>
      </c>
      <c r="W313" s="104">
        <v>0</v>
      </c>
      <c r="X313" s="121">
        <v>0</v>
      </c>
      <c r="Y313" s="121">
        <v>0</v>
      </c>
      <c r="Z313" s="121">
        <v>0</v>
      </c>
      <c r="AA313" s="104">
        <v>0</v>
      </c>
      <c r="AB313" s="104">
        <v>347447.3</v>
      </c>
      <c r="AC313" s="104">
        <v>356945</v>
      </c>
      <c r="AD313" s="104">
        <v>2774931</v>
      </c>
      <c r="AE313" s="104">
        <v>2.66</v>
      </c>
      <c r="AF313">
        <f t="shared" si="8"/>
        <v>2774931</v>
      </c>
      <c r="AG313">
        <f t="shared" si="9"/>
        <v>-9497.7000000000116</v>
      </c>
      <c r="AH313" t="str">
        <f t="shared" si="10"/>
        <v>alulértékelt</v>
      </c>
    </row>
    <row r="314" spans="1:34" ht="15" thickBot="1" x14ac:dyDescent="0.35">
      <c r="A314" s="105" t="s">
        <v>261</v>
      </c>
      <c r="B314" s="104">
        <v>61601.599999999999</v>
      </c>
      <c r="C314" s="104">
        <v>53191.5</v>
      </c>
      <c r="D314" s="104">
        <v>17317.599999999999</v>
      </c>
      <c r="E314" s="104">
        <v>52419.7</v>
      </c>
      <c r="F314" s="121">
        <v>0</v>
      </c>
      <c r="G314" s="121">
        <v>0</v>
      </c>
      <c r="H314" s="104">
        <v>0</v>
      </c>
      <c r="I314" s="121">
        <v>0</v>
      </c>
      <c r="J314" s="104">
        <v>0</v>
      </c>
      <c r="K314" s="104">
        <v>36117.699999999997</v>
      </c>
      <c r="L314" s="104">
        <v>1804300</v>
      </c>
      <c r="M314" s="104">
        <v>0</v>
      </c>
      <c r="N314" s="104">
        <v>0</v>
      </c>
      <c r="O314" s="104">
        <v>883</v>
      </c>
      <c r="P314" s="104">
        <v>11447.6</v>
      </c>
      <c r="Q314" s="104">
        <v>0</v>
      </c>
      <c r="R314" s="121">
        <v>0</v>
      </c>
      <c r="S314" s="104">
        <v>14296.2</v>
      </c>
      <c r="T314" s="104">
        <v>2824454</v>
      </c>
      <c r="U314" s="121">
        <v>0</v>
      </c>
      <c r="V314" s="104">
        <v>57635.199999999997</v>
      </c>
      <c r="W314" s="104">
        <v>0</v>
      </c>
      <c r="X314" s="121">
        <v>0</v>
      </c>
      <c r="Y314" s="121">
        <v>0</v>
      </c>
      <c r="Z314" s="121">
        <v>0</v>
      </c>
      <c r="AA314" s="104">
        <v>0</v>
      </c>
      <c r="AB314" s="104">
        <v>322403.09999999998</v>
      </c>
      <c r="AC314" s="104">
        <v>342195</v>
      </c>
      <c r="AD314" s="104">
        <v>19791.900000000001</v>
      </c>
      <c r="AE314" s="104">
        <v>5.78</v>
      </c>
      <c r="AF314">
        <f t="shared" si="8"/>
        <v>19791.900000000001</v>
      </c>
      <c r="AG314">
        <f t="shared" si="9"/>
        <v>-19791.900000000023</v>
      </c>
      <c r="AH314" t="str">
        <f t="shared" si="10"/>
        <v>alulértékelt</v>
      </c>
    </row>
    <row r="315" spans="1:34" ht="15" thickBot="1" x14ac:dyDescent="0.35">
      <c r="A315" s="105" t="s">
        <v>264</v>
      </c>
      <c r="B315" s="104">
        <v>61601.599999999999</v>
      </c>
      <c r="C315" s="104">
        <v>53191.5</v>
      </c>
      <c r="D315" s="104">
        <v>17317.599999999999</v>
      </c>
      <c r="E315" s="104">
        <v>114847.7</v>
      </c>
      <c r="F315" s="121">
        <v>0</v>
      </c>
      <c r="G315" s="121">
        <v>0</v>
      </c>
      <c r="H315" s="104">
        <v>991390</v>
      </c>
      <c r="I315" s="121">
        <v>0</v>
      </c>
      <c r="J315" s="104">
        <v>63452.1</v>
      </c>
      <c r="K315" s="104">
        <v>20850.400000000001</v>
      </c>
      <c r="L315" s="104">
        <v>1804300</v>
      </c>
      <c r="M315" s="104">
        <v>0</v>
      </c>
      <c r="N315" s="104">
        <v>0</v>
      </c>
      <c r="O315" s="104">
        <v>883</v>
      </c>
      <c r="P315" s="104">
        <v>11447.6</v>
      </c>
      <c r="Q315" s="104">
        <v>0</v>
      </c>
      <c r="R315" s="121">
        <v>0</v>
      </c>
      <c r="S315" s="104">
        <v>14296.2</v>
      </c>
      <c r="T315" s="104">
        <v>2907087</v>
      </c>
      <c r="U315" s="121">
        <v>0</v>
      </c>
      <c r="V315" s="104">
        <v>57635.199999999997</v>
      </c>
      <c r="W315" s="104">
        <v>0</v>
      </c>
      <c r="X315" s="121">
        <v>0</v>
      </c>
      <c r="Y315" s="121">
        <v>0</v>
      </c>
      <c r="Z315" s="121">
        <v>0</v>
      </c>
      <c r="AA315" s="104">
        <v>0</v>
      </c>
      <c r="AB315" s="104">
        <v>437856.7</v>
      </c>
      <c r="AC315" s="104">
        <v>424880</v>
      </c>
      <c r="AD315" s="104">
        <v>-12976.7</v>
      </c>
      <c r="AE315" s="104">
        <v>-3.05</v>
      </c>
      <c r="AF315">
        <f t="shared" si="8"/>
        <v>12976.7</v>
      </c>
      <c r="AG315">
        <f t="shared" si="9"/>
        <v>12976.700000000012</v>
      </c>
      <c r="AH315" t="str">
        <f t="shared" si="10"/>
        <v>felülértékelt</v>
      </c>
    </row>
    <row r="316" spans="1:34" ht="15" thickBot="1" x14ac:dyDescent="0.35">
      <c r="A316" s="105" t="s">
        <v>267</v>
      </c>
      <c r="B316" s="104">
        <v>57498</v>
      </c>
      <c r="C316" s="104">
        <v>12111.7</v>
      </c>
      <c r="D316" s="104">
        <v>17317.599999999999</v>
      </c>
      <c r="E316" s="104">
        <v>22689.9</v>
      </c>
      <c r="F316" s="121">
        <v>0</v>
      </c>
      <c r="G316" s="121">
        <v>0</v>
      </c>
      <c r="H316" s="104">
        <v>0</v>
      </c>
      <c r="I316" s="121">
        <v>0</v>
      </c>
      <c r="J316" s="104">
        <v>0</v>
      </c>
      <c r="K316" s="104">
        <v>17865.5</v>
      </c>
      <c r="L316" s="104">
        <v>0</v>
      </c>
      <c r="M316" s="104">
        <v>0</v>
      </c>
      <c r="N316" s="104">
        <v>115416.6</v>
      </c>
      <c r="O316" s="104">
        <v>0</v>
      </c>
      <c r="P316" s="104">
        <v>11447.6</v>
      </c>
      <c r="Q316" s="104">
        <v>715359</v>
      </c>
      <c r="R316" s="121">
        <v>0</v>
      </c>
      <c r="S316" s="104">
        <v>0</v>
      </c>
      <c r="T316" s="104">
        <v>847608</v>
      </c>
      <c r="U316" s="121">
        <v>0</v>
      </c>
      <c r="V316" s="104">
        <v>0</v>
      </c>
      <c r="W316" s="104">
        <v>0</v>
      </c>
      <c r="X316" s="121">
        <v>0</v>
      </c>
      <c r="Y316" s="121">
        <v>0</v>
      </c>
      <c r="Z316" s="121">
        <v>0</v>
      </c>
      <c r="AA316" s="104">
        <v>0</v>
      </c>
      <c r="AB316" s="104">
        <v>262426.59999999998</v>
      </c>
      <c r="AC316" s="104">
        <v>262000</v>
      </c>
      <c r="AD316" s="104">
        <v>-426.6</v>
      </c>
      <c r="AE316" s="104">
        <v>-0.16</v>
      </c>
      <c r="AF316">
        <f t="shared" si="8"/>
        <v>426.6</v>
      </c>
      <c r="AG316">
        <f t="shared" si="9"/>
        <v>426.59999999997672</v>
      </c>
      <c r="AH316" t="str">
        <f t="shared" si="10"/>
        <v>felülértékelt</v>
      </c>
    </row>
    <row r="317" spans="1:34" ht="15" thickBot="1" x14ac:dyDescent="0.35">
      <c r="A317" s="105" t="s">
        <v>268</v>
      </c>
      <c r="B317" s="104">
        <v>72580</v>
      </c>
      <c r="C317" s="104">
        <v>11858.8</v>
      </c>
      <c r="D317" s="104">
        <v>920960</v>
      </c>
      <c r="E317" s="104">
        <v>0</v>
      </c>
      <c r="F317" s="121">
        <v>0</v>
      </c>
      <c r="G317" s="121">
        <v>0</v>
      </c>
      <c r="H317" s="104">
        <v>0</v>
      </c>
      <c r="I317" s="121">
        <v>0</v>
      </c>
      <c r="J317" s="104">
        <v>0</v>
      </c>
      <c r="K317" s="104">
        <v>0</v>
      </c>
      <c r="L317" s="104">
        <v>0</v>
      </c>
      <c r="M317" s="104">
        <v>0</v>
      </c>
      <c r="N317" s="104">
        <v>115416.6</v>
      </c>
      <c r="O317" s="104">
        <v>0</v>
      </c>
      <c r="P317" s="104">
        <v>11447.6</v>
      </c>
      <c r="Q317" s="104">
        <v>715359</v>
      </c>
      <c r="R317" s="121">
        <v>0</v>
      </c>
      <c r="S317" s="104">
        <v>0</v>
      </c>
      <c r="T317" s="104">
        <v>0</v>
      </c>
      <c r="U317" s="121">
        <v>0</v>
      </c>
      <c r="V317" s="104">
        <v>57635.199999999997</v>
      </c>
      <c r="W317" s="104">
        <v>28177.8</v>
      </c>
      <c r="X317" s="121">
        <v>0</v>
      </c>
      <c r="Y317" s="121">
        <v>0</v>
      </c>
      <c r="Z317" s="121">
        <v>0</v>
      </c>
      <c r="AA317" s="104">
        <v>0</v>
      </c>
      <c r="AB317" s="104">
        <v>305396.40000000002</v>
      </c>
      <c r="AC317" s="104">
        <v>304900</v>
      </c>
      <c r="AD317" s="104">
        <v>-496.4</v>
      </c>
      <c r="AE317" s="104">
        <v>-0.16</v>
      </c>
      <c r="AF317">
        <f t="shared" si="8"/>
        <v>496.4</v>
      </c>
      <c r="AG317">
        <f t="shared" si="9"/>
        <v>496.40000000002328</v>
      </c>
      <c r="AH317" t="str">
        <f t="shared" si="10"/>
        <v>felülértékelt</v>
      </c>
    </row>
    <row r="318" spans="1:34" ht="15" thickBot="1" x14ac:dyDescent="0.35">
      <c r="A318" s="105" t="s">
        <v>269</v>
      </c>
      <c r="B318" s="104">
        <v>61601.599999999999</v>
      </c>
      <c r="C318" s="104">
        <v>53191.5</v>
      </c>
      <c r="D318" s="104">
        <v>17317.599999999999</v>
      </c>
      <c r="E318" s="104">
        <v>114847.7</v>
      </c>
      <c r="F318" s="121">
        <v>0</v>
      </c>
      <c r="G318" s="121">
        <v>0</v>
      </c>
      <c r="H318" s="104">
        <v>991390</v>
      </c>
      <c r="I318" s="121">
        <v>0</v>
      </c>
      <c r="J318" s="104">
        <v>63452.1</v>
      </c>
      <c r="K318" s="104">
        <v>20850.400000000001</v>
      </c>
      <c r="L318" s="104">
        <v>1804300</v>
      </c>
      <c r="M318" s="104">
        <v>0</v>
      </c>
      <c r="N318" s="104">
        <v>0</v>
      </c>
      <c r="O318" s="104">
        <v>883</v>
      </c>
      <c r="P318" s="104">
        <v>11447.6</v>
      </c>
      <c r="Q318" s="104">
        <v>0</v>
      </c>
      <c r="R318" s="121">
        <v>0</v>
      </c>
      <c r="S318" s="104">
        <v>0</v>
      </c>
      <c r="T318" s="104">
        <v>2907087</v>
      </c>
      <c r="U318" s="121">
        <v>0</v>
      </c>
      <c r="V318" s="104">
        <v>57635.199999999997</v>
      </c>
      <c r="W318" s="104">
        <v>0</v>
      </c>
      <c r="X318" s="121">
        <v>0</v>
      </c>
      <c r="Y318" s="121">
        <v>0</v>
      </c>
      <c r="Z318" s="121">
        <v>0</v>
      </c>
      <c r="AA318" s="104">
        <v>0</v>
      </c>
      <c r="AB318" s="104">
        <v>423560.5</v>
      </c>
      <c r="AC318" s="104">
        <v>426420</v>
      </c>
      <c r="AD318" s="104">
        <v>350390</v>
      </c>
      <c r="AE318" s="104">
        <v>0.67</v>
      </c>
      <c r="AF318">
        <f t="shared" si="8"/>
        <v>350390</v>
      </c>
      <c r="AG318">
        <f t="shared" si="9"/>
        <v>-2859.5</v>
      </c>
      <c r="AH318" t="str">
        <f t="shared" si="10"/>
        <v>alulértékelt</v>
      </c>
    </row>
    <row r="319" spans="1:34" ht="15" thickBot="1" x14ac:dyDescent="0.35">
      <c r="A319" s="105" t="s">
        <v>270</v>
      </c>
      <c r="B319" s="104">
        <v>61601.599999999999</v>
      </c>
      <c r="C319" s="104">
        <v>53191.5</v>
      </c>
      <c r="D319" s="104">
        <v>106037.4</v>
      </c>
      <c r="E319" s="104">
        <v>52419.7</v>
      </c>
      <c r="F319" s="121">
        <v>0</v>
      </c>
      <c r="G319" s="121">
        <v>0</v>
      </c>
      <c r="H319" s="104">
        <v>0</v>
      </c>
      <c r="I319" s="121">
        <v>0</v>
      </c>
      <c r="J319" s="104">
        <v>0</v>
      </c>
      <c r="K319" s="104">
        <v>17865.5</v>
      </c>
      <c r="L319" s="104">
        <v>17546</v>
      </c>
      <c r="M319" s="104">
        <v>0</v>
      </c>
      <c r="N319" s="104">
        <v>0</v>
      </c>
      <c r="O319" s="104">
        <v>883</v>
      </c>
      <c r="P319" s="104">
        <v>11447.6</v>
      </c>
      <c r="Q319" s="104">
        <v>715359</v>
      </c>
      <c r="R319" s="121">
        <v>0</v>
      </c>
      <c r="S319" s="104">
        <v>0</v>
      </c>
      <c r="T319" s="104">
        <v>1688153</v>
      </c>
      <c r="U319" s="121">
        <v>0</v>
      </c>
      <c r="V319" s="104">
        <v>57635.199999999997</v>
      </c>
      <c r="W319" s="104">
        <v>0</v>
      </c>
      <c r="X319" s="121">
        <v>0</v>
      </c>
      <c r="Y319" s="121">
        <v>0</v>
      </c>
      <c r="Z319" s="121">
        <v>0</v>
      </c>
      <c r="AA319" s="104">
        <v>0</v>
      </c>
      <c r="AB319" s="104">
        <v>390028</v>
      </c>
      <c r="AC319" s="104">
        <v>389394</v>
      </c>
      <c r="AD319" s="104">
        <v>-634</v>
      </c>
      <c r="AE319" s="104">
        <v>-0.16</v>
      </c>
      <c r="AF319">
        <f t="shared" si="8"/>
        <v>634</v>
      </c>
      <c r="AG319">
        <f t="shared" si="9"/>
        <v>634</v>
      </c>
      <c r="AH319" t="str">
        <f t="shared" si="10"/>
        <v>felülértékelt</v>
      </c>
    </row>
    <row r="320" spans="1:34" ht="15" thickBot="1" x14ac:dyDescent="0.35">
      <c r="A320" s="105" t="s">
        <v>271</v>
      </c>
      <c r="B320" s="104">
        <v>61601.599999999999</v>
      </c>
      <c r="C320" s="104">
        <v>53191.5</v>
      </c>
      <c r="D320" s="104">
        <v>17317.599999999999</v>
      </c>
      <c r="E320" s="104">
        <v>114847.7</v>
      </c>
      <c r="F320" s="121">
        <v>0</v>
      </c>
      <c r="G320" s="121">
        <v>0</v>
      </c>
      <c r="H320" s="104">
        <v>0</v>
      </c>
      <c r="I320" s="121">
        <v>0</v>
      </c>
      <c r="J320" s="104">
        <v>63452.1</v>
      </c>
      <c r="K320" s="104">
        <v>17865.5</v>
      </c>
      <c r="L320" s="104">
        <v>1804300</v>
      </c>
      <c r="M320" s="104">
        <v>0</v>
      </c>
      <c r="N320" s="104">
        <v>0</v>
      </c>
      <c r="O320" s="104">
        <v>0</v>
      </c>
      <c r="P320" s="104">
        <v>11447.6</v>
      </c>
      <c r="Q320" s="104">
        <v>0</v>
      </c>
      <c r="R320" s="121">
        <v>0</v>
      </c>
      <c r="S320" s="104">
        <v>14296.2</v>
      </c>
      <c r="T320" s="104">
        <v>2824454</v>
      </c>
      <c r="U320" s="121">
        <v>0</v>
      </c>
      <c r="V320" s="104">
        <v>57635.199999999997</v>
      </c>
      <c r="W320" s="104">
        <v>0</v>
      </c>
      <c r="X320" s="121">
        <v>0</v>
      </c>
      <c r="Y320" s="121">
        <v>0</v>
      </c>
      <c r="Z320" s="121">
        <v>0</v>
      </c>
      <c r="AA320" s="104">
        <v>0</v>
      </c>
      <c r="AB320" s="104">
        <v>428128.4</v>
      </c>
      <c r="AC320" s="104">
        <v>439200</v>
      </c>
      <c r="AD320" s="104">
        <v>11071.6</v>
      </c>
      <c r="AE320" s="104">
        <v>2.52</v>
      </c>
      <c r="AF320">
        <f t="shared" si="8"/>
        <v>11071.6</v>
      </c>
      <c r="AG320">
        <f t="shared" si="9"/>
        <v>-11071.599999999977</v>
      </c>
      <c r="AH320" t="str">
        <f t="shared" si="10"/>
        <v>alulértékelt</v>
      </c>
    </row>
    <row r="321" spans="1:34" ht="15" thickBot="1" x14ac:dyDescent="0.35">
      <c r="A321" s="105" t="s">
        <v>273</v>
      </c>
      <c r="B321" s="104">
        <v>61601.599999999999</v>
      </c>
      <c r="C321" s="104">
        <v>46346.8</v>
      </c>
      <c r="D321" s="104">
        <v>17317.599999999999</v>
      </c>
      <c r="E321" s="104">
        <v>114847.7</v>
      </c>
      <c r="F321" s="121">
        <v>0</v>
      </c>
      <c r="G321" s="121">
        <v>0</v>
      </c>
      <c r="H321" s="104">
        <v>0</v>
      </c>
      <c r="I321" s="121">
        <v>0</v>
      </c>
      <c r="J321" s="104">
        <v>63452.1</v>
      </c>
      <c r="K321" s="104">
        <v>17865.5</v>
      </c>
      <c r="L321" s="104">
        <v>1804300</v>
      </c>
      <c r="M321" s="104">
        <v>0</v>
      </c>
      <c r="N321" s="104">
        <v>0</v>
      </c>
      <c r="O321" s="104">
        <v>0</v>
      </c>
      <c r="P321" s="104">
        <v>11447.6</v>
      </c>
      <c r="Q321" s="104">
        <v>0</v>
      </c>
      <c r="R321" s="121">
        <v>0</v>
      </c>
      <c r="S321" s="104">
        <v>0</v>
      </c>
      <c r="T321" s="104">
        <v>2824454</v>
      </c>
      <c r="U321" s="121">
        <v>0</v>
      </c>
      <c r="V321" s="104">
        <v>57635.199999999997</v>
      </c>
      <c r="W321" s="104">
        <v>0</v>
      </c>
      <c r="X321" s="121">
        <v>0</v>
      </c>
      <c r="Y321" s="121">
        <v>0</v>
      </c>
      <c r="Z321" s="121">
        <v>0</v>
      </c>
      <c r="AA321" s="104">
        <v>0</v>
      </c>
      <c r="AB321" s="104">
        <v>406987.5</v>
      </c>
      <c r="AC321" s="104">
        <v>396444</v>
      </c>
      <c r="AD321" s="104">
        <v>-10543.5</v>
      </c>
      <c r="AE321" s="104">
        <v>-2.66</v>
      </c>
      <c r="AF321">
        <f t="shared" si="8"/>
        <v>10543.5</v>
      </c>
      <c r="AG321">
        <f t="shared" si="9"/>
        <v>10543.5</v>
      </c>
      <c r="AH321" t="str">
        <f t="shared" si="10"/>
        <v>felülértékelt</v>
      </c>
    </row>
    <row r="322" spans="1:34" ht="15" thickBot="1" x14ac:dyDescent="0.35">
      <c r="A322" s="105" t="s">
        <v>277</v>
      </c>
      <c r="B322" s="104">
        <v>57498</v>
      </c>
      <c r="C322" s="104">
        <v>53191.5</v>
      </c>
      <c r="D322" s="104">
        <v>299165.3</v>
      </c>
      <c r="E322" s="104">
        <v>22689.9</v>
      </c>
      <c r="F322" s="121">
        <v>0</v>
      </c>
      <c r="G322" s="121">
        <v>0</v>
      </c>
      <c r="H322" s="104">
        <v>0</v>
      </c>
      <c r="I322" s="121">
        <v>0</v>
      </c>
      <c r="J322" s="104">
        <v>0</v>
      </c>
      <c r="K322" s="104">
        <v>17865.5</v>
      </c>
      <c r="L322" s="104">
        <v>17546</v>
      </c>
      <c r="M322" s="104">
        <v>0</v>
      </c>
      <c r="N322" s="104">
        <v>0</v>
      </c>
      <c r="O322" s="104">
        <v>0</v>
      </c>
      <c r="P322" s="104">
        <v>11447.6</v>
      </c>
      <c r="Q322" s="104">
        <v>715359</v>
      </c>
      <c r="R322" s="121">
        <v>0</v>
      </c>
      <c r="S322" s="104">
        <v>0</v>
      </c>
      <c r="T322" s="104">
        <v>1688153</v>
      </c>
      <c r="U322" s="121">
        <v>0</v>
      </c>
      <c r="V322" s="104">
        <v>57635.199999999997</v>
      </c>
      <c r="W322" s="104">
        <v>0</v>
      </c>
      <c r="X322" s="121">
        <v>0</v>
      </c>
      <c r="Y322" s="121">
        <v>0</v>
      </c>
      <c r="Z322" s="121">
        <v>0</v>
      </c>
      <c r="AA322" s="104">
        <v>0</v>
      </c>
      <c r="AB322" s="104">
        <v>547419.80000000005</v>
      </c>
      <c r="AC322" s="104">
        <v>546530</v>
      </c>
      <c r="AD322" s="104">
        <v>-889.8</v>
      </c>
      <c r="AE322" s="104">
        <v>-0.16</v>
      </c>
      <c r="AF322">
        <f t="shared" si="8"/>
        <v>889.8</v>
      </c>
      <c r="AG322">
        <f t="shared" si="9"/>
        <v>889.80000000004657</v>
      </c>
      <c r="AH322" t="str">
        <f t="shared" si="10"/>
        <v>felülértékelt</v>
      </c>
    </row>
    <row r="323" spans="1:34" ht="15" thickBot="1" x14ac:dyDescent="0.35"/>
    <row r="324" spans="1:34" ht="15" thickBot="1" x14ac:dyDescent="0.35">
      <c r="A324" s="98" t="s">
        <v>613</v>
      </c>
      <c r="B324" s="100">
        <v>1061322.5</v>
      </c>
    </row>
    <row r="325" spans="1:34" ht="15" thickBot="1" x14ac:dyDescent="0.35">
      <c r="A325" s="98" t="s">
        <v>614</v>
      </c>
      <c r="B325" s="100">
        <v>0</v>
      </c>
    </row>
    <row r="326" spans="1:34" ht="15" thickBot="1" x14ac:dyDescent="0.35">
      <c r="A326" s="98" t="s">
        <v>615</v>
      </c>
      <c r="B326" s="100">
        <v>10480937.699999999</v>
      </c>
    </row>
    <row r="327" spans="1:34" ht="15" thickBot="1" x14ac:dyDescent="0.35">
      <c r="A327" s="98" t="s">
        <v>616</v>
      </c>
      <c r="B327" s="100">
        <v>10480938</v>
      </c>
    </row>
    <row r="328" spans="1:34" ht="15" thickBot="1" x14ac:dyDescent="0.35">
      <c r="A328" s="98" t="s">
        <v>617</v>
      </c>
      <c r="B328" s="100">
        <v>-0.3</v>
      </c>
    </row>
    <row r="329" spans="1:34" ht="15" thickBot="1" x14ac:dyDescent="0.35">
      <c r="A329" s="98" t="s">
        <v>618</v>
      </c>
      <c r="B329" s="100"/>
    </row>
    <row r="330" spans="1:34" ht="15" thickBot="1" x14ac:dyDescent="0.35">
      <c r="A330" s="98" t="s">
        <v>619</v>
      </c>
      <c r="B330" s="100"/>
    </row>
    <row r="331" spans="1:34" ht="15" thickBot="1" x14ac:dyDescent="0.35">
      <c r="A331" s="98" t="s">
        <v>620</v>
      </c>
      <c r="B331" s="100">
        <v>0</v>
      </c>
    </row>
    <row r="333" spans="1:34" x14ac:dyDescent="0.3">
      <c r="A333" s="101" t="s">
        <v>621</v>
      </c>
    </row>
    <row r="335" spans="1:34" x14ac:dyDescent="0.3">
      <c r="A335" s="102" t="s">
        <v>668</v>
      </c>
    </row>
    <row r="336" spans="1:34" x14ac:dyDescent="0.3">
      <c r="A336" s="102" t="s">
        <v>669</v>
      </c>
    </row>
    <row r="338" spans="2:27" x14ac:dyDescent="0.3">
      <c r="B338">
        <f>SUM(B273:B322)</f>
        <v>33737519.600000024</v>
      </c>
      <c r="C338">
        <f t="shared" ref="C338:AA338" si="11">SUM(C273:C322)</f>
        <v>1200363.6000000003</v>
      </c>
      <c r="D338">
        <f t="shared" si="11"/>
        <v>8556438.2999999933</v>
      </c>
      <c r="E338">
        <f t="shared" si="11"/>
        <v>1552622.4999999993</v>
      </c>
      <c r="F338" s="116">
        <f t="shared" si="11"/>
        <v>0</v>
      </c>
      <c r="G338" s="116">
        <f t="shared" si="11"/>
        <v>0</v>
      </c>
      <c r="H338">
        <f t="shared" si="11"/>
        <v>17845020</v>
      </c>
      <c r="I338" s="116">
        <f t="shared" si="11"/>
        <v>0</v>
      </c>
      <c r="J338">
        <f t="shared" si="11"/>
        <v>2790424.4000000004</v>
      </c>
      <c r="K338">
        <f t="shared" si="11"/>
        <v>922028.69999999984</v>
      </c>
      <c r="L338">
        <f t="shared" si="11"/>
        <v>57860422</v>
      </c>
      <c r="M338">
        <f t="shared" si="11"/>
        <v>15696795</v>
      </c>
      <c r="N338">
        <f t="shared" si="11"/>
        <v>230833.2</v>
      </c>
      <c r="O338">
        <f t="shared" si="11"/>
        <v>5298</v>
      </c>
      <c r="P338">
        <f t="shared" si="11"/>
        <v>412113.5999999998</v>
      </c>
      <c r="Q338">
        <f t="shared" si="11"/>
        <v>11445744</v>
      </c>
      <c r="R338" s="116">
        <f t="shared" si="11"/>
        <v>0</v>
      </c>
      <c r="S338">
        <f t="shared" si="11"/>
        <v>128665.79999999999</v>
      </c>
      <c r="T338">
        <f t="shared" si="11"/>
        <v>97821020.200000003</v>
      </c>
      <c r="U338" s="116">
        <f t="shared" si="11"/>
        <v>0</v>
      </c>
      <c r="V338">
        <f t="shared" si="11"/>
        <v>1296241.7999999996</v>
      </c>
      <c r="W338">
        <f t="shared" si="11"/>
        <v>342792.59999999992</v>
      </c>
      <c r="X338" s="116">
        <f t="shared" si="11"/>
        <v>0</v>
      </c>
      <c r="Y338" s="116">
        <f t="shared" si="11"/>
        <v>0</v>
      </c>
      <c r="Z338" s="116">
        <f t="shared" si="11"/>
        <v>0</v>
      </c>
      <c r="AA338">
        <f t="shared" si="11"/>
        <v>118497.1</v>
      </c>
    </row>
  </sheetData>
  <conditionalFormatting sqref="AE273:AE3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333" r:id="rId1" display="https://miau.my-x.hu/myx-free/coco/test/160687720210617155718.html" xr:uid="{00000000-0004-0000-0F00-000000000000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336"/>
  <sheetViews>
    <sheetView zoomScale="19" workbookViewId="0"/>
  </sheetViews>
  <sheetFormatPr defaultRowHeight="14.4" x14ac:dyDescent="0.3"/>
  <cols>
    <col min="1" max="1" width="57" bestFit="1" customWidth="1"/>
    <col min="3" max="3" width="9.109375" style="112"/>
    <col min="8" max="9" width="9.109375" style="112"/>
    <col min="13" max="13" width="9.88671875" customWidth="1"/>
    <col min="23" max="23" width="57" bestFit="1" customWidth="1"/>
  </cols>
  <sheetData>
    <row r="1" spans="1:12" x14ac:dyDescent="0.3">
      <c r="B1" s="116">
        <v>0</v>
      </c>
      <c r="C1" s="112">
        <v>0</v>
      </c>
      <c r="D1" s="116">
        <v>0</v>
      </c>
      <c r="E1" s="116">
        <v>0</v>
      </c>
      <c r="F1" s="116">
        <v>0</v>
      </c>
      <c r="G1" s="116">
        <v>0</v>
      </c>
      <c r="H1" s="112">
        <v>0</v>
      </c>
      <c r="I1" s="112">
        <v>0</v>
      </c>
    </row>
    <row r="2" spans="1:12" x14ac:dyDescent="0.3">
      <c r="A2" t="s">
        <v>0</v>
      </c>
      <c r="B2" s="116" t="s">
        <v>507</v>
      </c>
      <c r="C2" s="112" t="s">
        <v>508</v>
      </c>
      <c r="D2" s="116" t="s">
        <v>76</v>
      </c>
      <c r="E2" s="116" t="s">
        <v>623</v>
      </c>
      <c r="F2" s="116" t="s">
        <v>151</v>
      </c>
      <c r="G2" s="116" t="s">
        <v>192</v>
      </c>
      <c r="H2" s="112" t="s">
        <v>193</v>
      </c>
      <c r="I2" s="112" t="s">
        <v>194</v>
      </c>
      <c r="J2" t="s">
        <v>500</v>
      </c>
      <c r="K2" t="s">
        <v>501</v>
      </c>
      <c r="L2" t="s">
        <v>502</v>
      </c>
    </row>
    <row r="3" spans="1:12" x14ac:dyDescent="0.3">
      <c r="A3" t="s">
        <v>206</v>
      </c>
      <c r="B3" s="116">
        <v>1123200</v>
      </c>
      <c r="C3" s="112">
        <v>60</v>
      </c>
      <c r="D3" s="116">
        <v>2</v>
      </c>
      <c r="E3" s="116">
        <v>1</v>
      </c>
      <c r="F3" s="116">
        <v>0</v>
      </c>
      <c r="G3" s="116">
        <v>0</v>
      </c>
      <c r="H3" s="112">
        <v>0</v>
      </c>
      <c r="I3" s="112">
        <v>0</v>
      </c>
      <c r="J3">
        <v>45000</v>
      </c>
      <c r="K3">
        <v>73731</v>
      </c>
      <c r="L3">
        <v>59365.5</v>
      </c>
    </row>
    <row r="4" spans="1:12" x14ac:dyDescent="0.3">
      <c r="A4" t="s">
        <v>212</v>
      </c>
      <c r="B4" s="116">
        <v>1123200</v>
      </c>
      <c r="C4" s="112">
        <v>60</v>
      </c>
      <c r="D4" s="116">
        <v>2</v>
      </c>
      <c r="E4" s="116">
        <v>1</v>
      </c>
      <c r="F4" s="116">
        <v>0</v>
      </c>
      <c r="G4" s="116">
        <v>0</v>
      </c>
      <c r="H4" s="112">
        <v>0</v>
      </c>
      <c r="I4" s="112">
        <v>0</v>
      </c>
    </row>
    <row r="5" spans="1:12" x14ac:dyDescent="0.3">
      <c r="A5" t="s">
        <v>213</v>
      </c>
      <c r="B5" s="116">
        <v>1123200</v>
      </c>
      <c r="C5" s="112">
        <v>60</v>
      </c>
      <c r="D5" s="116">
        <v>3</v>
      </c>
      <c r="E5" s="116">
        <v>1</v>
      </c>
      <c r="F5" s="116">
        <v>0</v>
      </c>
      <c r="G5" s="116">
        <v>0</v>
      </c>
      <c r="H5" s="112">
        <v>0</v>
      </c>
      <c r="I5" s="112">
        <v>0</v>
      </c>
      <c r="J5">
        <v>51880</v>
      </c>
      <c r="K5">
        <v>88796</v>
      </c>
      <c r="L5">
        <v>70338</v>
      </c>
    </row>
    <row r="6" spans="1:12" x14ac:dyDescent="0.3">
      <c r="A6" t="s">
        <v>215</v>
      </c>
      <c r="B6" s="116">
        <v>1123200</v>
      </c>
      <c r="C6" s="112">
        <v>60</v>
      </c>
      <c r="D6" s="116">
        <v>4</v>
      </c>
      <c r="E6" s="116">
        <v>1</v>
      </c>
      <c r="F6" s="116">
        <v>0</v>
      </c>
      <c r="G6" s="116">
        <v>0</v>
      </c>
      <c r="H6" s="112">
        <v>0</v>
      </c>
      <c r="I6" s="112">
        <v>0</v>
      </c>
      <c r="J6">
        <v>54000</v>
      </c>
      <c r="K6">
        <v>83200</v>
      </c>
      <c r="L6">
        <v>68600</v>
      </c>
    </row>
    <row r="7" spans="1:12" x14ac:dyDescent="0.3">
      <c r="A7" t="s">
        <v>217</v>
      </c>
      <c r="B7" s="116">
        <v>1152000</v>
      </c>
      <c r="C7" s="112">
        <v>60</v>
      </c>
      <c r="D7" s="116">
        <v>4</v>
      </c>
      <c r="E7" s="116">
        <v>1</v>
      </c>
      <c r="F7" s="116">
        <v>0</v>
      </c>
      <c r="G7" s="116">
        <v>0</v>
      </c>
      <c r="H7" s="112">
        <v>0</v>
      </c>
      <c r="I7" s="112">
        <v>0</v>
      </c>
      <c r="J7">
        <v>55500</v>
      </c>
      <c r="K7">
        <v>86400</v>
      </c>
      <c r="L7">
        <v>70950</v>
      </c>
    </row>
    <row r="8" spans="1:12" x14ac:dyDescent="0.3">
      <c r="A8" t="s">
        <v>218</v>
      </c>
      <c r="B8" s="116">
        <v>1152000</v>
      </c>
      <c r="C8" s="112">
        <v>60</v>
      </c>
      <c r="D8" s="116">
        <v>4</v>
      </c>
      <c r="E8" s="116">
        <v>1</v>
      </c>
      <c r="F8" s="116">
        <v>0</v>
      </c>
      <c r="G8" s="116">
        <v>0</v>
      </c>
      <c r="H8" s="112">
        <v>0</v>
      </c>
      <c r="I8" s="112">
        <v>0</v>
      </c>
      <c r="J8">
        <v>59900</v>
      </c>
      <c r="K8">
        <v>59900</v>
      </c>
      <c r="L8">
        <v>59900</v>
      </c>
    </row>
    <row r="9" spans="1:12" x14ac:dyDescent="0.3">
      <c r="A9" t="s">
        <v>220</v>
      </c>
      <c r="B9" s="116">
        <v>2527200</v>
      </c>
      <c r="C9" s="112">
        <v>60</v>
      </c>
      <c r="D9" s="116">
        <v>3</v>
      </c>
      <c r="E9" s="116">
        <v>1</v>
      </c>
      <c r="F9" s="116">
        <v>0</v>
      </c>
      <c r="G9" s="116">
        <v>0</v>
      </c>
      <c r="H9" s="112">
        <v>0</v>
      </c>
      <c r="I9" s="112">
        <v>0</v>
      </c>
      <c r="J9">
        <v>70000</v>
      </c>
      <c r="K9">
        <v>103600</v>
      </c>
      <c r="L9">
        <v>86800</v>
      </c>
    </row>
    <row r="10" spans="1:12" x14ac:dyDescent="0.3">
      <c r="A10" t="s">
        <v>221</v>
      </c>
      <c r="B10" s="116">
        <v>1152000</v>
      </c>
      <c r="C10" s="112">
        <v>60</v>
      </c>
      <c r="D10" s="116">
        <v>4</v>
      </c>
      <c r="E10" s="116">
        <v>1</v>
      </c>
      <c r="F10" s="116">
        <v>0</v>
      </c>
      <c r="G10" s="116">
        <v>0</v>
      </c>
      <c r="H10" s="112">
        <v>0</v>
      </c>
      <c r="I10" s="112">
        <v>0</v>
      </c>
      <c r="J10">
        <v>69880</v>
      </c>
      <c r="K10">
        <v>119229</v>
      </c>
      <c r="L10">
        <v>94554.5</v>
      </c>
    </row>
    <row r="11" spans="1:12" x14ac:dyDescent="0.3">
      <c r="A11" t="s">
        <v>222</v>
      </c>
      <c r="B11" s="116">
        <v>1152000</v>
      </c>
      <c r="C11" s="112">
        <v>60</v>
      </c>
      <c r="D11" s="116">
        <v>4</v>
      </c>
      <c r="E11" s="116">
        <v>1</v>
      </c>
      <c r="F11" s="116">
        <v>0</v>
      </c>
      <c r="G11" s="116">
        <v>0</v>
      </c>
      <c r="H11" s="112">
        <v>0</v>
      </c>
      <c r="I11" s="112">
        <v>0</v>
      </c>
      <c r="J11">
        <v>69990</v>
      </c>
      <c r="K11">
        <v>88999</v>
      </c>
      <c r="L11">
        <v>79494.5</v>
      </c>
    </row>
    <row r="12" spans="1:12" x14ac:dyDescent="0.3">
      <c r="A12" t="s">
        <v>223</v>
      </c>
      <c r="B12" s="116">
        <v>2592000</v>
      </c>
      <c r="C12" s="112">
        <v>60</v>
      </c>
      <c r="D12" s="116">
        <v>4</v>
      </c>
      <c r="E12" s="116">
        <v>1</v>
      </c>
      <c r="F12" s="116">
        <v>0</v>
      </c>
      <c r="G12" s="116">
        <v>0</v>
      </c>
      <c r="H12" s="112">
        <v>0</v>
      </c>
      <c r="I12" s="112">
        <v>0</v>
      </c>
      <c r="J12">
        <v>66800</v>
      </c>
      <c r="K12">
        <v>106800</v>
      </c>
      <c r="L12">
        <v>86800</v>
      </c>
    </row>
    <row r="13" spans="1:12" x14ac:dyDescent="0.3">
      <c r="A13" t="s">
        <v>224</v>
      </c>
      <c r="B13" s="116">
        <v>2592000</v>
      </c>
      <c r="C13" s="112">
        <v>60</v>
      </c>
      <c r="D13" s="116">
        <v>3</v>
      </c>
      <c r="E13" s="116">
        <v>1</v>
      </c>
      <c r="F13" s="116">
        <v>0</v>
      </c>
      <c r="G13" s="116">
        <v>0</v>
      </c>
      <c r="H13" s="112">
        <v>0</v>
      </c>
      <c r="I13" s="112">
        <v>0</v>
      </c>
      <c r="J13">
        <v>68000</v>
      </c>
      <c r="K13">
        <v>104999</v>
      </c>
      <c r="L13">
        <v>86499.5</v>
      </c>
    </row>
    <row r="14" spans="1:12" x14ac:dyDescent="0.3">
      <c r="A14" t="s">
        <v>226</v>
      </c>
      <c r="B14" s="116">
        <v>2592000</v>
      </c>
      <c r="C14" s="112">
        <v>60</v>
      </c>
      <c r="D14" s="116">
        <v>4</v>
      </c>
      <c r="E14" s="116">
        <v>1</v>
      </c>
      <c r="F14" s="116">
        <v>0</v>
      </c>
      <c r="G14" s="116">
        <v>0</v>
      </c>
      <c r="H14" s="112">
        <v>0</v>
      </c>
      <c r="I14" s="112">
        <v>0</v>
      </c>
      <c r="J14">
        <v>67800</v>
      </c>
      <c r="K14">
        <v>108300</v>
      </c>
      <c r="L14">
        <v>88050</v>
      </c>
    </row>
    <row r="15" spans="1:12" x14ac:dyDescent="0.3">
      <c r="A15" t="s">
        <v>228</v>
      </c>
      <c r="B15" s="116">
        <v>2592000</v>
      </c>
      <c r="C15" s="112">
        <v>60</v>
      </c>
      <c r="D15" s="116">
        <v>4</v>
      </c>
      <c r="E15" s="116">
        <v>1</v>
      </c>
      <c r="F15" s="116">
        <v>0</v>
      </c>
      <c r="G15" s="116">
        <v>0</v>
      </c>
      <c r="H15" s="112">
        <v>0</v>
      </c>
      <c r="I15" s="112">
        <v>0</v>
      </c>
      <c r="J15">
        <v>82000</v>
      </c>
      <c r="K15">
        <v>150590</v>
      </c>
      <c r="L15">
        <v>116295</v>
      </c>
    </row>
    <row r="16" spans="1:12" x14ac:dyDescent="0.3">
      <c r="A16" t="s">
        <v>229</v>
      </c>
      <c r="B16" s="116">
        <v>2527200</v>
      </c>
      <c r="C16" s="112">
        <v>60</v>
      </c>
      <c r="D16" s="116">
        <v>3</v>
      </c>
      <c r="E16" s="116">
        <v>1</v>
      </c>
      <c r="F16" s="116">
        <v>0</v>
      </c>
      <c r="G16" s="116">
        <v>0</v>
      </c>
      <c r="H16" s="112">
        <v>0</v>
      </c>
      <c r="I16" s="112">
        <v>0</v>
      </c>
      <c r="J16">
        <v>88900</v>
      </c>
      <c r="K16">
        <v>137630</v>
      </c>
      <c r="L16">
        <v>113265</v>
      </c>
    </row>
    <row r="17" spans="1:12" x14ac:dyDescent="0.3">
      <c r="A17" t="s">
        <v>230</v>
      </c>
      <c r="B17" s="116">
        <v>1152000</v>
      </c>
      <c r="C17" s="112">
        <v>60</v>
      </c>
      <c r="D17" s="116">
        <v>4</v>
      </c>
      <c r="E17" s="116">
        <v>1</v>
      </c>
      <c r="F17" s="116">
        <v>0</v>
      </c>
      <c r="G17" s="116">
        <v>0</v>
      </c>
      <c r="H17" s="112">
        <v>0</v>
      </c>
      <c r="I17" s="112">
        <v>0</v>
      </c>
      <c r="J17">
        <v>94000</v>
      </c>
      <c r="K17">
        <v>128790</v>
      </c>
      <c r="L17">
        <v>111395</v>
      </c>
    </row>
    <row r="18" spans="1:12" x14ac:dyDescent="0.3">
      <c r="A18" t="s">
        <v>231</v>
      </c>
      <c r="B18" s="116">
        <v>2592000</v>
      </c>
      <c r="C18" s="112">
        <v>60</v>
      </c>
      <c r="D18" s="116">
        <v>4</v>
      </c>
      <c r="E18" s="116">
        <v>1</v>
      </c>
      <c r="F18" s="116">
        <v>0</v>
      </c>
      <c r="G18" s="116">
        <v>0</v>
      </c>
      <c r="H18" s="112">
        <v>0</v>
      </c>
      <c r="I18" s="112">
        <v>0</v>
      </c>
      <c r="J18">
        <v>97000</v>
      </c>
      <c r="K18">
        <v>136600</v>
      </c>
      <c r="L18">
        <v>116800</v>
      </c>
    </row>
    <row r="19" spans="1:12" x14ac:dyDescent="0.3">
      <c r="A19" t="s">
        <v>232</v>
      </c>
      <c r="B19" s="116">
        <v>2527200</v>
      </c>
      <c r="C19" s="112">
        <v>60</v>
      </c>
      <c r="D19" s="116">
        <v>4</v>
      </c>
      <c r="E19" s="116">
        <v>1</v>
      </c>
      <c r="F19" s="116">
        <v>0</v>
      </c>
      <c r="G19" s="116">
        <v>0</v>
      </c>
      <c r="H19" s="112">
        <v>0</v>
      </c>
      <c r="I19" s="112">
        <v>0</v>
      </c>
      <c r="J19">
        <v>93300</v>
      </c>
      <c r="K19">
        <v>138200</v>
      </c>
      <c r="L19">
        <v>115750</v>
      </c>
    </row>
    <row r="20" spans="1:12" x14ac:dyDescent="0.3">
      <c r="A20" t="s">
        <v>233</v>
      </c>
      <c r="B20" s="116">
        <v>1152000</v>
      </c>
      <c r="C20" s="112">
        <v>60</v>
      </c>
      <c r="D20" s="116">
        <v>4</v>
      </c>
      <c r="E20" s="116">
        <v>1</v>
      </c>
      <c r="F20" s="116">
        <v>0</v>
      </c>
      <c r="G20" s="116">
        <v>0</v>
      </c>
      <c r="H20" s="112">
        <v>0</v>
      </c>
      <c r="I20" s="112">
        <v>0</v>
      </c>
      <c r="J20">
        <v>101240</v>
      </c>
      <c r="K20">
        <v>119980</v>
      </c>
      <c r="L20">
        <v>110610</v>
      </c>
    </row>
    <row r="21" spans="1:12" x14ac:dyDescent="0.3">
      <c r="A21" t="s">
        <v>234</v>
      </c>
      <c r="B21" s="116">
        <v>2592000</v>
      </c>
      <c r="C21" s="112">
        <v>60</v>
      </c>
      <c r="D21" s="116">
        <v>4</v>
      </c>
      <c r="E21" s="116">
        <v>1</v>
      </c>
      <c r="F21" s="116">
        <v>0</v>
      </c>
      <c r="G21" s="116">
        <v>0</v>
      </c>
      <c r="H21" s="112">
        <v>0</v>
      </c>
      <c r="I21" s="112">
        <v>0</v>
      </c>
      <c r="J21">
        <v>106990</v>
      </c>
      <c r="K21">
        <v>187733</v>
      </c>
      <c r="L21">
        <v>147361.5</v>
      </c>
    </row>
    <row r="22" spans="1:12" x14ac:dyDescent="0.3">
      <c r="A22" t="s">
        <v>235</v>
      </c>
      <c r="B22" s="116">
        <v>1152000</v>
      </c>
      <c r="C22" s="112">
        <v>60</v>
      </c>
      <c r="D22" s="116">
        <v>4</v>
      </c>
      <c r="E22" s="116">
        <v>1</v>
      </c>
      <c r="F22" s="116">
        <v>0</v>
      </c>
      <c r="G22" s="116">
        <v>0</v>
      </c>
      <c r="H22" s="112">
        <v>0</v>
      </c>
      <c r="I22" s="112">
        <v>0</v>
      </c>
      <c r="J22">
        <v>92200</v>
      </c>
      <c r="K22">
        <v>209900</v>
      </c>
      <c r="L22">
        <v>151050</v>
      </c>
    </row>
    <row r="23" spans="1:12" x14ac:dyDescent="0.3">
      <c r="A23" t="s">
        <v>236</v>
      </c>
      <c r="B23" s="116">
        <v>2592000</v>
      </c>
      <c r="C23" s="112">
        <v>60</v>
      </c>
      <c r="D23" s="116">
        <v>4</v>
      </c>
      <c r="E23" s="116">
        <v>1</v>
      </c>
      <c r="F23" s="116">
        <v>0</v>
      </c>
      <c r="G23" s="116">
        <v>0</v>
      </c>
      <c r="H23" s="112">
        <v>0</v>
      </c>
      <c r="I23" s="112">
        <v>0</v>
      </c>
      <c r="J23">
        <v>108900</v>
      </c>
      <c r="K23">
        <v>127039</v>
      </c>
      <c r="L23">
        <v>117969.5</v>
      </c>
    </row>
    <row r="24" spans="1:12" x14ac:dyDescent="0.3">
      <c r="A24" t="s">
        <v>237</v>
      </c>
      <c r="B24" s="116">
        <v>2527200</v>
      </c>
      <c r="C24" s="112">
        <v>60</v>
      </c>
      <c r="D24" s="116">
        <v>4</v>
      </c>
      <c r="E24" s="116">
        <v>1</v>
      </c>
      <c r="F24" s="116">
        <v>0</v>
      </c>
      <c r="G24" s="116">
        <v>0</v>
      </c>
      <c r="H24" s="112">
        <v>0</v>
      </c>
      <c r="I24" s="112">
        <v>0</v>
      </c>
      <c r="J24">
        <v>109000</v>
      </c>
      <c r="K24">
        <v>197800</v>
      </c>
      <c r="L24">
        <v>153400</v>
      </c>
    </row>
    <row r="25" spans="1:12" x14ac:dyDescent="0.3">
      <c r="A25" t="s">
        <v>239</v>
      </c>
      <c r="B25" s="116">
        <v>2527200</v>
      </c>
      <c r="C25" s="112">
        <v>60</v>
      </c>
      <c r="D25" s="116">
        <v>2</v>
      </c>
      <c r="E25" s="116">
        <v>1</v>
      </c>
      <c r="F25" s="116">
        <v>0</v>
      </c>
      <c r="G25" s="116">
        <v>1</v>
      </c>
      <c r="H25" s="112">
        <v>1</v>
      </c>
      <c r="I25" s="112">
        <v>1</v>
      </c>
      <c r="J25">
        <v>138000</v>
      </c>
      <c r="K25">
        <v>201987</v>
      </c>
      <c r="L25">
        <v>169993.5</v>
      </c>
    </row>
    <row r="26" spans="1:12" x14ac:dyDescent="0.3">
      <c r="A26" t="s">
        <v>240</v>
      </c>
      <c r="B26" s="116">
        <v>2527200</v>
      </c>
      <c r="C26" s="112">
        <v>60</v>
      </c>
      <c r="D26" s="116">
        <v>3</v>
      </c>
      <c r="E26" s="116">
        <v>1</v>
      </c>
      <c r="F26" s="116">
        <v>0</v>
      </c>
      <c r="G26" s="116">
        <v>0</v>
      </c>
      <c r="H26" s="112">
        <v>0</v>
      </c>
      <c r="I26" s="112">
        <v>0</v>
      </c>
      <c r="J26">
        <v>146790</v>
      </c>
      <c r="K26">
        <v>146790</v>
      </c>
      <c r="L26">
        <v>146790</v>
      </c>
    </row>
    <row r="27" spans="1:12" x14ac:dyDescent="0.3">
      <c r="A27" t="s">
        <v>241</v>
      </c>
      <c r="B27" s="116">
        <v>2592000</v>
      </c>
      <c r="C27" s="112">
        <v>60</v>
      </c>
      <c r="D27" s="116">
        <v>3</v>
      </c>
      <c r="E27" s="116">
        <v>1</v>
      </c>
      <c r="F27" s="116">
        <v>0</v>
      </c>
      <c r="G27" s="116">
        <v>0</v>
      </c>
      <c r="H27" s="112">
        <v>0</v>
      </c>
      <c r="I27" s="112">
        <v>0</v>
      </c>
      <c r="J27">
        <v>148890</v>
      </c>
      <c r="K27">
        <v>229990</v>
      </c>
      <c r="L27">
        <v>189440</v>
      </c>
    </row>
    <row r="28" spans="1:12" x14ac:dyDescent="0.3">
      <c r="A28" t="s">
        <v>242</v>
      </c>
      <c r="B28" s="116">
        <v>2592000</v>
      </c>
      <c r="C28" s="112">
        <v>120</v>
      </c>
      <c r="D28" s="116">
        <v>3</v>
      </c>
      <c r="E28" s="116">
        <v>0</v>
      </c>
      <c r="F28" s="116">
        <v>1</v>
      </c>
      <c r="G28" s="116">
        <v>1</v>
      </c>
      <c r="H28" s="112">
        <v>1</v>
      </c>
      <c r="I28" s="112">
        <v>1</v>
      </c>
      <c r="J28">
        <v>157500</v>
      </c>
      <c r="K28">
        <v>280350</v>
      </c>
      <c r="L28">
        <v>218925</v>
      </c>
    </row>
    <row r="29" spans="1:12" x14ac:dyDescent="0.3">
      <c r="A29" t="s">
        <v>243</v>
      </c>
      <c r="B29" s="116">
        <v>2592000</v>
      </c>
      <c r="C29" s="112">
        <v>60</v>
      </c>
      <c r="D29" s="116">
        <v>3</v>
      </c>
      <c r="E29" s="116">
        <v>0</v>
      </c>
      <c r="F29" s="116">
        <v>0</v>
      </c>
      <c r="G29" s="116">
        <v>0</v>
      </c>
      <c r="H29" s="112">
        <v>0</v>
      </c>
      <c r="I29" s="112">
        <v>0</v>
      </c>
      <c r="J29">
        <v>163900</v>
      </c>
      <c r="K29">
        <v>252800</v>
      </c>
      <c r="L29">
        <v>208350</v>
      </c>
    </row>
    <row r="30" spans="1:12" x14ac:dyDescent="0.3">
      <c r="A30" t="s">
        <v>244</v>
      </c>
      <c r="B30" s="116">
        <v>2462400</v>
      </c>
      <c r="C30" s="112">
        <v>60</v>
      </c>
      <c r="D30" s="116">
        <v>2</v>
      </c>
      <c r="E30" s="116">
        <v>1</v>
      </c>
      <c r="F30" s="116">
        <v>1</v>
      </c>
      <c r="G30" s="116">
        <v>1</v>
      </c>
      <c r="H30" s="112">
        <v>1</v>
      </c>
      <c r="I30" s="112">
        <v>1</v>
      </c>
      <c r="J30">
        <v>169090</v>
      </c>
      <c r="K30">
        <v>274800</v>
      </c>
      <c r="L30">
        <v>221945</v>
      </c>
    </row>
    <row r="31" spans="1:12" x14ac:dyDescent="0.3">
      <c r="A31" t="s">
        <v>245</v>
      </c>
      <c r="B31" s="116">
        <v>2592000</v>
      </c>
      <c r="C31" s="112">
        <v>60</v>
      </c>
      <c r="D31" s="116">
        <v>3</v>
      </c>
      <c r="E31" s="116">
        <v>0</v>
      </c>
      <c r="F31" s="116">
        <v>0</v>
      </c>
      <c r="G31" s="116">
        <v>0</v>
      </c>
      <c r="H31" s="112">
        <v>0</v>
      </c>
      <c r="I31" s="112">
        <v>0</v>
      </c>
      <c r="J31">
        <v>179990</v>
      </c>
      <c r="K31">
        <v>318989</v>
      </c>
      <c r="L31">
        <v>249489.5</v>
      </c>
    </row>
    <row r="32" spans="1:12" x14ac:dyDescent="0.3">
      <c r="A32" t="s">
        <v>247</v>
      </c>
      <c r="B32" s="116">
        <v>2592000</v>
      </c>
      <c r="C32" s="112">
        <v>120</v>
      </c>
      <c r="D32" s="116">
        <v>3</v>
      </c>
      <c r="E32" s="116">
        <v>0</v>
      </c>
      <c r="F32" s="116">
        <v>1</v>
      </c>
      <c r="G32" s="116">
        <v>1</v>
      </c>
      <c r="H32" s="112">
        <v>1</v>
      </c>
      <c r="I32" s="112">
        <v>1</v>
      </c>
      <c r="J32">
        <v>181700</v>
      </c>
      <c r="K32">
        <v>310590</v>
      </c>
      <c r="L32">
        <v>246145</v>
      </c>
    </row>
    <row r="33" spans="1:12" x14ac:dyDescent="0.3">
      <c r="A33" t="s">
        <v>248</v>
      </c>
      <c r="B33" s="116">
        <v>4377600</v>
      </c>
      <c r="C33" s="112">
        <v>60</v>
      </c>
      <c r="D33" s="116">
        <v>3</v>
      </c>
      <c r="E33" s="116">
        <v>1</v>
      </c>
      <c r="F33" s="116">
        <v>1</v>
      </c>
      <c r="G33" s="116">
        <v>1</v>
      </c>
      <c r="H33" s="112">
        <v>1</v>
      </c>
      <c r="I33" s="112">
        <v>1</v>
      </c>
      <c r="J33">
        <v>192000</v>
      </c>
      <c r="K33">
        <v>324614</v>
      </c>
      <c r="L33">
        <v>258307</v>
      </c>
    </row>
    <row r="34" spans="1:12" x14ac:dyDescent="0.3">
      <c r="A34" t="s">
        <v>249</v>
      </c>
      <c r="B34" s="116">
        <v>2592000</v>
      </c>
      <c r="C34" s="112">
        <v>120</v>
      </c>
      <c r="D34" s="116">
        <v>3</v>
      </c>
      <c r="E34" s="116">
        <v>0</v>
      </c>
      <c r="F34" s="116">
        <v>1</v>
      </c>
      <c r="G34" s="116">
        <v>1</v>
      </c>
      <c r="H34" s="112">
        <v>1</v>
      </c>
      <c r="I34" s="112">
        <v>1</v>
      </c>
      <c r="J34">
        <v>234990</v>
      </c>
      <c r="K34">
        <v>234990</v>
      </c>
      <c r="L34">
        <v>234990</v>
      </c>
    </row>
    <row r="35" spans="1:12" x14ac:dyDescent="0.3">
      <c r="A35" t="s">
        <v>250</v>
      </c>
      <c r="B35" s="116">
        <v>4377600</v>
      </c>
      <c r="C35" s="112">
        <v>60</v>
      </c>
      <c r="D35" s="116">
        <v>3</v>
      </c>
      <c r="E35" s="116">
        <v>1</v>
      </c>
      <c r="F35" s="116">
        <v>1</v>
      </c>
      <c r="G35" s="116">
        <v>1</v>
      </c>
      <c r="H35" s="112">
        <v>1</v>
      </c>
      <c r="I35" s="112">
        <v>1</v>
      </c>
      <c r="J35">
        <v>237340</v>
      </c>
      <c r="K35">
        <v>292000</v>
      </c>
      <c r="L35">
        <v>264670</v>
      </c>
    </row>
    <row r="36" spans="1:12" x14ac:dyDescent="0.3">
      <c r="A36" t="s">
        <v>251</v>
      </c>
      <c r="B36" s="116">
        <v>2592000</v>
      </c>
      <c r="C36" s="112">
        <v>120</v>
      </c>
      <c r="D36" s="116">
        <v>3</v>
      </c>
      <c r="E36" s="116">
        <v>0</v>
      </c>
      <c r="F36" s="116">
        <v>1</v>
      </c>
      <c r="G36" s="116">
        <v>1</v>
      </c>
      <c r="H36" s="112">
        <v>1</v>
      </c>
      <c r="I36" s="112">
        <v>1</v>
      </c>
      <c r="J36">
        <v>192200</v>
      </c>
      <c r="K36">
        <v>299974</v>
      </c>
      <c r="L36">
        <v>246087</v>
      </c>
    </row>
    <row r="37" spans="1:12" x14ac:dyDescent="0.3">
      <c r="A37" t="s">
        <v>253</v>
      </c>
      <c r="B37" s="116">
        <v>4608000</v>
      </c>
      <c r="C37" s="112">
        <v>120</v>
      </c>
      <c r="D37" s="116">
        <v>3</v>
      </c>
      <c r="E37" s="116">
        <v>0</v>
      </c>
      <c r="F37" s="116">
        <v>1</v>
      </c>
      <c r="G37" s="116">
        <v>1</v>
      </c>
      <c r="H37" s="112">
        <v>1</v>
      </c>
      <c r="I37" s="112">
        <v>1</v>
      </c>
      <c r="J37">
        <v>227500</v>
      </c>
      <c r="K37">
        <v>362700</v>
      </c>
      <c r="L37">
        <v>295100</v>
      </c>
    </row>
    <row r="38" spans="1:12" x14ac:dyDescent="0.3">
      <c r="A38" t="s">
        <v>254</v>
      </c>
      <c r="B38" s="116">
        <v>4608000</v>
      </c>
      <c r="C38" s="112">
        <v>120</v>
      </c>
      <c r="D38" s="116">
        <v>4</v>
      </c>
      <c r="E38" s="116">
        <v>0</v>
      </c>
      <c r="F38" s="116">
        <v>1</v>
      </c>
      <c r="G38" s="116">
        <v>1</v>
      </c>
      <c r="H38" s="112">
        <v>1</v>
      </c>
      <c r="I38" s="112">
        <v>1</v>
      </c>
      <c r="J38">
        <v>238000</v>
      </c>
      <c r="K38">
        <v>400408</v>
      </c>
      <c r="L38">
        <v>319204</v>
      </c>
    </row>
    <row r="39" spans="1:12" x14ac:dyDescent="0.3">
      <c r="A39" t="s">
        <v>255</v>
      </c>
      <c r="B39" s="116">
        <v>4608000</v>
      </c>
      <c r="C39" s="112">
        <v>120</v>
      </c>
      <c r="D39" s="116">
        <v>3</v>
      </c>
      <c r="E39" s="116">
        <v>0</v>
      </c>
      <c r="F39" s="116">
        <v>1</v>
      </c>
      <c r="G39" s="116">
        <v>1</v>
      </c>
      <c r="H39" s="112">
        <v>1</v>
      </c>
      <c r="I39" s="112">
        <v>1</v>
      </c>
      <c r="J39">
        <v>236000</v>
      </c>
      <c r="K39">
        <v>369000</v>
      </c>
      <c r="L39">
        <v>302500</v>
      </c>
    </row>
    <row r="40" spans="1:12" x14ac:dyDescent="0.3">
      <c r="A40" t="s">
        <v>256</v>
      </c>
      <c r="B40" s="116">
        <v>4608000</v>
      </c>
      <c r="C40" s="112">
        <v>120</v>
      </c>
      <c r="D40" s="116">
        <v>3</v>
      </c>
      <c r="E40" s="116">
        <v>0</v>
      </c>
      <c r="F40" s="116">
        <v>1</v>
      </c>
      <c r="G40" s="116">
        <v>1</v>
      </c>
      <c r="H40" s="112">
        <v>1</v>
      </c>
      <c r="I40" s="112">
        <v>1</v>
      </c>
      <c r="J40">
        <v>237990</v>
      </c>
      <c r="K40">
        <v>259990</v>
      </c>
      <c r="L40">
        <v>248990</v>
      </c>
    </row>
    <row r="41" spans="1:12" x14ac:dyDescent="0.3">
      <c r="A41" t="s">
        <v>258</v>
      </c>
      <c r="B41" s="116">
        <v>4377600</v>
      </c>
      <c r="C41" s="112">
        <v>60</v>
      </c>
      <c r="D41" s="116">
        <v>4</v>
      </c>
      <c r="E41" s="116">
        <v>0</v>
      </c>
      <c r="F41" s="116">
        <v>1</v>
      </c>
      <c r="G41" s="116">
        <v>1</v>
      </c>
      <c r="H41" s="112">
        <v>1</v>
      </c>
      <c r="I41" s="112">
        <v>1</v>
      </c>
      <c r="J41">
        <v>249890</v>
      </c>
      <c r="K41">
        <v>408190</v>
      </c>
      <c r="L41">
        <v>329040</v>
      </c>
    </row>
    <row r="42" spans="1:12" x14ac:dyDescent="0.3">
      <c r="A42" t="s">
        <v>259</v>
      </c>
      <c r="B42" s="116">
        <v>4377600</v>
      </c>
      <c r="C42" s="112">
        <v>60</v>
      </c>
      <c r="D42" s="116">
        <v>3</v>
      </c>
      <c r="E42" s="116">
        <v>1</v>
      </c>
      <c r="F42" s="116">
        <v>1</v>
      </c>
      <c r="G42" s="116">
        <v>1</v>
      </c>
      <c r="H42" s="112">
        <v>1</v>
      </c>
      <c r="I42" s="112">
        <v>1</v>
      </c>
      <c r="J42">
        <v>247800</v>
      </c>
      <c r="K42">
        <v>425840</v>
      </c>
      <c r="L42">
        <v>336820</v>
      </c>
    </row>
    <row r="43" spans="1:12" x14ac:dyDescent="0.3">
      <c r="A43" t="s">
        <v>260</v>
      </c>
      <c r="B43" s="116">
        <v>4377600</v>
      </c>
      <c r="C43" s="112">
        <v>60</v>
      </c>
      <c r="D43" s="116">
        <v>3</v>
      </c>
      <c r="E43" s="116">
        <v>1</v>
      </c>
      <c r="F43" s="116">
        <v>1</v>
      </c>
      <c r="G43" s="116">
        <v>1</v>
      </c>
      <c r="H43" s="112">
        <v>1</v>
      </c>
      <c r="I43" s="112">
        <v>1</v>
      </c>
      <c r="J43">
        <v>249990</v>
      </c>
      <c r="K43">
        <v>463900</v>
      </c>
      <c r="L43">
        <v>356945</v>
      </c>
    </row>
    <row r="44" spans="1:12" x14ac:dyDescent="0.3">
      <c r="A44" t="s">
        <v>261</v>
      </c>
      <c r="B44" s="116">
        <v>4608000</v>
      </c>
      <c r="C44" s="112">
        <v>120</v>
      </c>
      <c r="D44" s="116">
        <v>4</v>
      </c>
      <c r="E44" s="116">
        <v>0</v>
      </c>
      <c r="F44" s="116">
        <v>1</v>
      </c>
      <c r="G44" s="116">
        <v>1</v>
      </c>
      <c r="H44" s="112">
        <v>1</v>
      </c>
      <c r="I44" s="112">
        <v>1</v>
      </c>
      <c r="J44">
        <v>244400</v>
      </c>
      <c r="K44">
        <v>439990</v>
      </c>
      <c r="L44">
        <v>342195</v>
      </c>
    </row>
    <row r="45" spans="1:12" x14ac:dyDescent="0.3">
      <c r="A45" t="s">
        <v>264</v>
      </c>
      <c r="B45" s="116">
        <v>4608000</v>
      </c>
      <c r="C45" s="112">
        <v>120</v>
      </c>
      <c r="D45" s="116">
        <v>4</v>
      </c>
      <c r="E45" s="116">
        <v>0</v>
      </c>
      <c r="F45" s="116">
        <v>1</v>
      </c>
      <c r="G45" s="116">
        <v>1</v>
      </c>
      <c r="H45" s="112">
        <v>1</v>
      </c>
      <c r="I45" s="112">
        <v>1</v>
      </c>
      <c r="J45">
        <v>274490</v>
      </c>
      <c r="K45">
        <v>575270</v>
      </c>
      <c r="L45">
        <v>424880</v>
      </c>
    </row>
    <row r="46" spans="1:12" x14ac:dyDescent="0.3">
      <c r="A46" t="s">
        <v>267</v>
      </c>
      <c r="B46" s="116">
        <v>4262400</v>
      </c>
      <c r="C46" s="112">
        <v>60</v>
      </c>
      <c r="D46" s="116">
        <v>2</v>
      </c>
      <c r="E46" s="116">
        <v>1</v>
      </c>
      <c r="F46" s="116">
        <v>1</v>
      </c>
      <c r="G46" s="116">
        <v>1</v>
      </c>
      <c r="H46" s="112">
        <v>1</v>
      </c>
      <c r="I46" s="112">
        <v>1</v>
      </c>
      <c r="J46">
        <v>210000</v>
      </c>
      <c r="K46">
        <v>314000</v>
      </c>
      <c r="L46">
        <v>262000</v>
      </c>
    </row>
    <row r="47" spans="1:12" x14ac:dyDescent="0.3">
      <c r="A47" t="s">
        <v>268</v>
      </c>
      <c r="B47" s="116">
        <v>4262400</v>
      </c>
      <c r="C47" s="112">
        <v>60</v>
      </c>
      <c r="D47" s="116">
        <v>1</v>
      </c>
      <c r="E47" s="116">
        <v>1</v>
      </c>
      <c r="F47" s="116">
        <v>1</v>
      </c>
      <c r="G47" s="116">
        <v>1</v>
      </c>
      <c r="H47" s="112">
        <v>1</v>
      </c>
      <c r="I47" s="112">
        <v>1</v>
      </c>
      <c r="J47">
        <v>304900</v>
      </c>
      <c r="K47">
        <v>304900</v>
      </c>
      <c r="L47">
        <v>304900</v>
      </c>
    </row>
    <row r="48" spans="1:12" x14ac:dyDescent="0.3">
      <c r="A48" t="s">
        <v>269</v>
      </c>
      <c r="B48" s="116">
        <v>4608000</v>
      </c>
      <c r="C48" s="112">
        <v>120</v>
      </c>
      <c r="D48" s="116">
        <v>4</v>
      </c>
      <c r="E48" s="116">
        <v>0</v>
      </c>
      <c r="F48" s="116">
        <v>1</v>
      </c>
      <c r="G48" s="116">
        <v>1</v>
      </c>
      <c r="H48" s="112">
        <v>1</v>
      </c>
      <c r="I48" s="112">
        <v>1</v>
      </c>
      <c r="J48">
        <v>330990</v>
      </c>
      <c r="K48">
        <v>521850</v>
      </c>
      <c r="L48">
        <v>426420</v>
      </c>
    </row>
    <row r="49" spans="1:12" x14ac:dyDescent="0.3">
      <c r="A49" t="s">
        <v>270</v>
      </c>
      <c r="B49" s="116">
        <v>4377600</v>
      </c>
      <c r="C49" s="112">
        <v>60</v>
      </c>
      <c r="D49" s="116">
        <v>4</v>
      </c>
      <c r="E49" s="116">
        <v>0</v>
      </c>
      <c r="F49" s="116">
        <v>1</v>
      </c>
      <c r="G49" s="116">
        <v>1</v>
      </c>
      <c r="H49" s="112">
        <v>1</v>
      </c>
      <c r="I49" s="112">
        <v>1</v>
      </c>
      <c r="J49">
        <v>328799</v>
      </c>
      <c r="K49">
        <v>449990</v>
      </c>
      <c r="L49">
        <v>389394.5</v>
      </c>
    </row>
    <row r="50" spans="1:12" x14ac:dyDescent="0.3">
      <c r="A50" t="s">
        <v>271</v>
      </c>
      <c r="B50" s="116">
        <v>4446720</v>
      </c>
      <c r="C50" s="112">
        <v>120</v>
      </c>
      <c r="D50" s="116">
        <v>3</v>
      </c>
      <c r="E50" s="116">
        <v>0</v>
      </c>
      <c r="F50" s="116">
        <v>1</v>
      </c>
      <c r="G50" s="116">
        <v>1</v>
      </c>
      <c r="H50" s="112">
        <v>1</v>
      </c>
      <c r="I50" s="112">
        <v>1</v>
      </c>
      <c r="J50">
        <v>327500</v>
      </c>
      <c r="K50">
        <v>550900</v>
      </c>
      <c r="L50">
        <v>439200</v>
      </c>
    </row>
    <row r="51" spans="1:12" x14ac:dyDescent="0.3">
      <c r="A51" t="s">
        <v>273</v>
      </c>
      <c r="B51" s="116">
        <v>4446720</v>
      </c>
      <c r="C51" s="112">
        <v>120</v>
      </c>
      <c r="D51" s="116">
        <v>3</v>
      </c>
      <c r="E51" s="116">
        <v>0</v>
      </c>
      <c r="F51" s="116">
        <v>1</v>
      </c>
      <c r="G51" s="116">
        <v>1</v>
      </c>
      <c r="H51" s="112">
        <v>1</v>
      </c>
      <c r="I51" s="112">
        <v>1</v>
      </c>
      <c r="J51">
        <v>379989</v>
      </c>
      <c r="K51">
        <v>412900</v>
      </c>
      <c r="L51">
        <v>396444.5</v>
      </c>
    </row>
    <row r="52" spans="1:12" x14ac:dyDescent="0.3">
      <c r="A52" t="s">
        <v>277</v>
      </c>
      <c r="B52" s="116">
        <v>4377600</v>
      </c>
      <c r="C52" s="112">
        <v>60</v>
      </c>
      <c r="D52" s="116">
        <v>3</v>
      </c>
      <c r="E52" s="116">
        <v>1</v>
      </c>
      <c r="F52" s="116">
        <v>1</v>
      </c>
      <c r="G52" s="116">
        <v>1</v>
      </c>
      <c r="H52" s="112">
        <v>1</v>
      </c>
      <c r="I52" s="112">
        <v>1</v>
      </c>
      <c r="J52">
        <v>499990</v>
      </c>
      <c r="K52">
        <v>593070</v>
      </c>
      <c r="L52">
        <v>546530</v>
      </c>
    </row>
    <row r="53" spans="1:12" x14ac:dyDescent="0.3">
      <c r="B53" s="116"/>
      <c r="D53" s="116"/>
      <c r="E53" s="116"/>
      <c r="F53" s="116"/>
      <c r="G53" s="116"/>
    </row>
    <row r="54" spans="1:12" x14ac:dyDescent="0.3">
      <c r="B54" s="116"/>
      <c r="D54" s="116"/>
      <c r="E54" s="116"/>
      <c r="F54" s="116"/>
      <c r="G54" s="116"/>
      <c r="J54" t="s">
        <v>546</v>
      </c>
    </row>
    <row r="55" spans="1:12" x14ac:dyDescent="0.3">
      <c r="B55" s="116" t="s">
        <v>507</v>
      </c>
      <c r="C55" s="112" t="s">
        <v>508</v>
      </c>
      <c r="D55" s="116" t="s">
        <v>76</v>
      </c>
      <c r="E55" s="116" t="s">
        <v>623</v>
      </c>
      <c r="F55" s="116" t="s">
        <v>151</v>
      </c>
      <c r="G55" s="116" t="s">
        <v>192</v>
      </c>
      <c r="H55" s="112" t="s">
        <v>193</v>
      </c>
      <c r="I55" s="112" t="s">
        <v>194</v>
      </c>
      <c r="J55" t="s">
        <v>502</v>
      </c>
    </row>
    <row r="56" spans="1:12" x14ac:dyDescent="0.3">
      <c r="A56" t="s">
        <v>206</v>
      </c>
      <c r="B56" s="116">
        <f t="shared" ref="B56:I66" si="0">RANK(B3,B$3:B$52,B$1)</f>
        <v>47</v>
      </c>
      <c r="C56" s="112">
        <f t="shared" si="0"/>
        <v>14</v>
      </c>
      <c r="D56" s="116">
        <f t="shared" si="0"/>
        <v>45</v>
      </c>
      <c r="E56" s="116">
        <f t="shared" si="0"/>
        <v>1</v>
      </c>
      <c r="F56" s="116">
        <f t="shared" si="0"/>
        <v>24</v>
      </c>
      <c r="G56" s="116">
        <f t="shared" si="0"/>
        <v>25</v>
      </c>
      <c r="H56" s="112">
        <f t="shared" si="0"/>
        <v>25</v>
      </c>
      <c r="I56" s="112">
        <f t="shared" si="0"/>
        <v>25</v>
      </c>
      <c r="J56">
        <v>59365.5</v>
      </c>
    </row>
    <row r="57" spans="1:12" x14ac:dyDescent="0.3">
      <c r="A57" t="s">
        <v>212</v>
      </c>
      <c r="B57" s="116">
        <f t="shared" ref="B57:D57" si="1">RANK(B4,B$3:B$52,B$1)</f>
        <v>47</v>
      </c>
      <c r="C57" s="112">
        <f t="shared" si="1"/>
        <v>14</v>
      </c>
      <c r="D57" s="116">
        <f t="shared" si="1"/>
        <v>45</v>
      </c>
      <c r="E57" s="116">
        <f t="shared" si="0"/>
        <v>1</v>
      </c>
      <c r="F57" s="116">
        <f t="shared" si="0"/>
        <v>24</v>
      </c>
      <c r="G57" s="116">
        <f t="shared" si="0"/>
        <v>25</v>
      </c>
      <c r="H57" s="112">
        <f t="shared" si="0"/>
        <v>25</v>
      </c>
      <c r="I57" s="112">
        <f t="shared" si="0"/>
        <v>25</v>
      </c>
    </row>
    <row r="58" spans="1:12" x14ac:dyDescent="0.3">
      <c r="A58" t="s">
        <v>213</v>
      </c>
      <c r="B58" s="116">
        <f t="shared" si="0"/>
        <v>47</v>
      </c>
      <c r="C58" s="112">
        <f t="shared" si="0"/>
        <v>14</v>
      </c>
      <c r="D58" s="116">
        <f t="shared" si="0"/>
        <v>23</v>
      </c>
      <c r="E58" s="116">
        <f t="shared" si="0"/>
        <v>1</v>
      </c>
      <c r="F58" s="116">
        <f t="shared" si="0"/>
        <v>24</v>
      </c>
      <c r="G58" s="116">
        <f t="shared" si="0"/>
        <v>25</v>
      </c>
      <c r="H58" s="112">
        <f t="shared" si="0"/>
        <v>25</v>
      </c>
      <c r="I58" s="112">
        <f t="shared" si="0"/>
        <v>25</v>
      </c>
      <c r="J58">
        <v>70338</v>
      </c>
    </row>
    <row r="59" spans="1:12" x14ac:dyDescent="0.3">
      <c r="A59" t="s">
        <v>215</v>
      </c>
      <c r="B59" s="116">
        <f t="shared" si="0"/>
        <v>47</v>
      </c>
      <c r="C59" s="112">
        <f t="shared" si="0"/>
        <v>14</v>
      </c>
      <c r="D59" s="116">
        <f t="shared" si="0"/>
        <v>1</v>
      </c>
      <c r="E59" s="116">
        <f t="shared" si="0"/>
        <v>1</v>
      </c>
      <c r="F59" s="116">
        <f t="shared" si="0"/>
        <v>24</v>
      </c>
      <c r="G59" s="116">
        <f t="shared" si="0"/>
        <v>25</v>
      </c>
      <c r="H59" s="112">
        <f t="shared" si="0"/>
        <v>25</v>
      </c>
      <c r="I59" s="112">
        <f t="shared" si="0"/>
        <v>25</v>
      </c>
      <c r="J59">
        <v>68600</v>
      </c>
    </row>
    <row r="60" spans="1:12" x14ac:dyDescent="0.3">
      <c r="A60" t="s">
        <v>217</v>
      </c>
      <c r="B60" s="116">
        <f t="shared" si="0"/>
        <v>40</v>
      </c>
      <c r="C60" s="112">
        <f t="shared" si="0"/>
        <v>14</v>
      </c>
      <c r="D60" s="116">
        <f t="shared" si="0"/>
        <v>1</v>
      </c>
      <c r="E60" s="116">
        <f t="shared" si="0"/>
        <v>1</v>
      </c>
      <c r="F60" s="116">
        <f t="shared" si="0"/>
        <v>24</v>
      </c>
      <c r="G60" s="116">
        <f t="shared" si="0"/>
        <v>25</v>
      </c>
      <c r="H60" s="112">
        <f t="shared" si="0"/>
        <v>25</v>
      </c>
      <c r="I60" s="112">
        <f t="shared" si="0"/>
        <v>25</v>
      </c>
      <c r="J60">
        <v>70950</v>
      </c>
    </row>
    <row r="61" spans="1:12" x14ac:dyDescent="0.3">
      <c r="A61" t="s">
        <v>218</v>
      </c>
      <c r="B61" s="116">
        <f t="shared" si="0"/>
        <v>40</v>
      </c>
      <c r="C61" s="112">
        <f t="shared" si="0"/>
        <v>14</v>
      </c>
      <c r="D61" s="116">
        <f t="shared" si="0"/>
        <v>1</v>
      </c>
      <c r="E61" s="116">
        <f t="shared" si="0"/>
        <v>1</v>
      </c>
      <c r="F61" s="116">
        <f t="shared" si="0"/>
        <v>24</v>
      </c>
      <c r="G61" s="116">
        <f t="shared" si="0"/>
        <v>25</v>
      </c>
      <c r="H61" s="112">
        <f t="shared" si="0"/>
        <v>25</v>
      </c>
      <c r="I61" s="112">
        <f t="shared" si="0"/>
        <v>25</v>
      </c>
      <c r="J61">
        <v>59900</v>
      </c>
    </row>
    <row r="62" spans="1:12" x14ac:dyDescent="0.3">
      <c r="A62" t="s">
        <v>220</v>
      </c>
      <c r="B62" s="116">
        <f t="shared" si="0"/>
        <v>33</v>
      </c>
      <c r="C62" s="112">
        <f t="shared" si="0"/>
        <v>14</v>
      </c>
      <c r="D62" s="116">
        <f t="shared" si="0"/>
        <v>23</v>
      </c>
      <c r="E62" s="116">
        <f t="shared" si="0"/>
        <v>1</v>
      </c>
      <c r="F62" s="116">
        <f t="shared" si="0"/>
        <v>24</v>
      </c>
      <c r="G62" s="116">
        <f t="shared" si="0"/>
        <v>25</v>
      </c>
      <c r="H62" s="112">
        <f t="shared" si="0"/>
        <v>25</v>
      </c>
      <c r="I62" s="112">
        <f t="shared" si="0"/>
        <v>25</v>
      </c>
      <c r="J62">
        <v>86800</v>
      </c>
    </row>
    <row r="63" spans="1:12" x14ac:dyDescent="0.3">
      <c r="A63" t="s">
        <v>221</v>
      </c>
      <c r="B63" s="116">
        <f t="shared" si="0"/>
        <v>40</v>
      </c>
      <c r="C63" s="112">
        <f t="shared" si="0"/>
        <v>14</v>
      </c>
      <c r="D63" s="116">
        <f t="shared" si="0"/>
        <v>1</v>
      </c>
      <c r="E63" s="116">
        <f t="shared" si="0"/>
        <v>1</v>
      </c>
      <c r="F63" s="116">
        <f t="shared" si="0"/>
        <v>24</v>
      </c>
      <c r="G63" s="116">
        <f t="shared" si="0"/>
        <v>25</v>
      </c>
      <c r="H63" s="112">
        <f t="shared" si="0"/>
        <v>25</v>
      </c>
      <c r="I63" s="112">
        <f t="shared" si="0"/>
        <v>25</v>
      </c>
      <c r="J63">
        <v>94554.5</v>
      </c>
    </row>
    <row r="64" spans="1:12" x14ac:dyDescent="0.3">
      <c r="A64" t="s">
        <v>222</v>
      </c>
      <c r="B64" s="116">
        <f t="shared" si="0"/>
        <v>40</v>
      </c>
      <c r="C64" s="112">
        <f t="shared" si="0"/>
        <v>14</v>
      </c>
      <c r="D64" s="116">
        <f t="shared" si="0"/>
        <v>1</v>
      </c>
      <c r="E64" s="116">
        <f t="shared" si="0"/>
        <v>1</v>
      </c>
      <c r="F64" s="116">
        <f t="shared" si="0"/>
        <v>24</v>
      </c>
      <c r="G64" s="116">
        <f t="shared" si="0"/>
        <v>25</v>
      </c>
      <c r="H64" s="112">
        <f t="shared" si="0"/>
        <v>25</v>
      </c>
      <c r="I64" s="112">
        <f t="shared" si="0"/>
        <v>25</v>
      </c>
      <c r="J64">
        <v>79494.5</v>
      </c>
    </row>
    <row r="65" spans="1:10" x14ac:dyDescent="0.3">
      <c r="A65" t="s">
        <v>223</v>
      </c>
      <c r="B65" s="116">
        <f t="shared" si="0"/>
        <v>19</v>
      </c>
      <c r="C65" s="112">
        <f t="shared" si="0"/>
        <v>14</v>
      </c>
      <c r="D65" s="116">
        <f t="shared" si="0"/>
        <v>1</v>
      </c>
      <c r="E65" s="116">
        <f t="shared" si="0"/>
        <v>1</v>
      </c>
      <c r="F65" s="116">
        <f t="shared" si="0"/>
        <v>24</v>
      </c>
      <c r="G65" s="116">
        <f t="shared" si="0"/>
        <v>25</v>
      </c>
      <c r="H65" s="112">
        <f t="shared" si="0"/>
        <v>25</v>
      </c>
      <c r="I65" s="112">
        <f t="shared" si="0"/>
        <v>25</v>
      </c>
      <c r="J65">
        <v>86800</v>
      </c>
    </row>
    <row r="66" spans="1:10" x14ac:dyDescent="0.3">
      <c r="A66" t="s">
        <v>224</v>
      </c>
      <c r="B66" s="116">
        <f t="shared" si="0"/>
        <v>19</v>
      </c>
      <c r="C66" s="112">
        <f t="shared" si="0"/>
        <v>14</v>
      </c>
      <c r="D66" s="116">
        <f t="shared" si="0"/>
        <v>23</v>
      </c>
      <c r="E66" s="116">
        <f t="shared" si="0"/>
        <v>1</v>
      </c>
      <c r="F66" s="116">
        <f t="shared" si="0"/>
        <v>24</v>
      </c>
      <c r="G66" s="116">
        <f t="shared" ref="B66:I76" si="2">RANK(G13,G$3:G$52,G$1)</f>
        <v>25</v>
      </c>
      <c r="H66" s="112">
        <f t="shared" si="2"/>
        <v>25</v>
      </c>
      <c r="I66" s="112">
        <f t="shared" si="2"/>
        <v>25</v>
      </c>
      <c r="J66">
        <v>86499.5</v>
      </c>
    </row>
    <row r="67" spans="1:10" x14ac:dyDescent="0.3">
      <c r="A67" t="s">
        <v>226</v>
      </c>
      <c r="B67" s="116">
        <f t="shared" si="2"/>
        <v>19</v>
      </c>
      <c r="C67" s="112">
        <f t="shared" si="2"/>
        <v>14</v>
      </c>
      <c r="D67" s="116">
        <f t="shared" si="2"/>
        <v>1</v>
      </c>
      <c r="E67" s="116">
        <f t="shared" si="2"/>
        <v>1</v>
      </c>
      <c r="F67" s="116">
        <f t="shared" si="2"/>
        <v>24</v>
      </c>
      <c r="G67" s="116">
        <f t="shared" si="2"/>
        <v>25</v>
      </c>
      <c r="H67" s="112">
        <f t="shared" si="2"/>
        <v>25</v>
      </c>
      <c r="I67" s="112">
        <f t="shared" si="2"/>
        <v>25</v>
      </c>
      <c r="J67">
        <v>88050</v>
      </c>
    </row>
    <row r="68" spans="1:10" x14ac:dyDescent="0.3">
      <c r="A68" t="s">
        <v>228</v>
      </c>
      <c r="B68" s="116">
        <f t="shared" si="2"/>
        <v>19</v>
      </c>
      <c r="C68" s="112">
        <f t="shared" si="2"/>
        <v>14</v>
      </c>
      <c r="D68" s="116">
        <f t="shared" si="2"/>
        <v>1</v>
      </c>
      <c r="E68" s="116">
        <f t="shared" si="2"/>
        <v>1</v>
      </c>
      <c r="F68" s="116">
        <f t="shared" si="2"/>
        <v>24</v>
      </c>
      <c r="G68" s="116">
        <f t="shared" si="2"/>
        <v>25</v>
      </c>
      <c r="H68" s="112">
        <f t="shared" si="2"/>
        <v>25</v>
      </c>
      <c r="I68" s="112">
        <f t="shared" si="2"/>
        <v>25</v>
      </c>
      <c r="J68">
        <v>116295</v>
      </c>
    </row>
    <row r="69" spans="1:10" x14ac:dyDescent="0.3">
      <c r="A69" t="s">
        <v>229</v>
      </c>
      <c r="B69" s="116">
        <f t="shared" si="2"/>
        <v>33</v>
      </c>
      <c r="C69" s="112">
        <f t="shared" si="2"/>
        <v>14</v>
      </c>
      <c r="D69" s="116">
        <f t="shared" si="2"/>
        <v>23</v>
      </c>
      <c r="E69" s="116">
        <f t="shared" si="2"/>
        <v>1</v>
      </c>
      <c r="F69" s="116">
        <f t="shared" si="2"/>
        <v>24</v>
      </c>
      <c r="G69" s="116">
        <f t="shared" si="2"/>
        <v>25</v>
      </c>
      <c r="H69" s="112">
        <f t="shared" si="2"/>
        <v>25</v>
      </c>
      <c r="I69" s="112">
        <f t="shared" si="2"/>
        <v>25</v>
      </c>
      <c r="J69">
        <v>113265</v>
      </c>
    </row>
    <row r="70" spans="1:10" x14ac:dyDescent="0.3">
      <c r="A70" t="s">
        <v>230</v>
      </c>
      <c r="B70" s="116">
        <f t="shared" si="2"/>
        <v>40</v>
      </c>
      <c r="C70" s="112">
        <f t="shared" si="2"/>
        <v>14</v>
      </c>
      <c r="D70" s="116">
        <f t="shared" si="2"/>
        <v>1</v>
      </c>
      <c r="E70" s="116">
        <f t="shared" si="2"/>
        <v>1</v>
      </c>
      <c r="F70" s="116">
        <f t="shared" si="2"/>
        <v>24</v>
      </c>
      <c r="G70" s="116">
        <f t="shared" si="2"/>
        <v>25</v>
      </c>
      <c r="H70" s="112">
        <f t="shared" si="2"/>
        <v>25</v>
      </c>
      <c r="I70" s="112">
        <f t="shared" si="2"/>
        <v>25</v>
      </c>
      <c r="J70">
        <v>111395</v>
      </c>
    </row>
    <row r="71" spans="1:10" x14ac:dyDescent="0.3">
      <c r="A71" t="s">
        <v>231</v>
      </c>
      <c r="B71" s="116">
        <f t="shared" si="2"/>
        <v>19</v>
      </c>
      <c r="C71" s="112">
        <f t="shared" si="2"/>
        <v>14</v>
      </c>
      <c r="D71" s="116">
        <f t="shared" si="2"/>
        <v>1</v>
      </c>
      <c r="E71" s="116">
        <f t="shared" si="2"/>
        <v>1</v>
      </c>
      <c r="F71" s="116">
        <f t="shared" si="2"/>
        <v>24</v>
      </c>
      <c r="G71" s="116">
        <f t="shared" si="2"/>
        <v>25</v>
      </c>
      <c r="H71" s="112">
        <f t="shared" si="2"/>
        <v>25</v>
      </c>
      <c r="I71" s="112">
        <f t="shared" si="2"/>
        <v>25</v>
      </c>
      <c r="J71">
        <v>116800</v>
      </c>
    </row>
    <row r="72" spans="1:10" x14ac:dyDescent="0.3">
      <c r="A72" t="s">
        <v>232</v>
      </c>
      <c r="B72" s="116">
        <f t="shared" si="2"/>
        <v>33</v>
      </c>
      <c r="C72" s="112">
        <f t="shared" si="2"/>
        <v>14</v>
      </c>
      <c r="D72" s="116">
        <f t="shared" si="2"/>
        <v>1</v>
      </c>
      <c r="E72" s="116">
        <f t="shared" si="2"/>
        <v>1</v>
      </c>
      <c r="F72" s="116">
        <f t="shared" si="2"/>
        <v>24</v>
      </c>
      <c r="G72" s="116">
        <f t="shared" si="2"/>
        <v>25</v>
      </c>
      <c r="H72" s="112">
        <f t="shared" si="2"/>
        <v>25</v>
      </c>
      <c r="I72" s="112">
        <f t="shared" si="2"/>
        <v>25</v>
      </c>
      <c r="J72">
        <v>115750</v>
      </c>
    </row>
    <row r="73" spans="1:10" x14ac:dyDescent="0.3">
      <c r="A73" t="s">
        <v>233</v>
      </c>
      <c r="B73" s="116">
        <f t="shared" si="2"/>
        <v>40</v>
      </c>
      <c r="C73" s="112">
        <f t="shared" si="2"/>
        <v>14</v>
      </c>
      <c r="D73" s="116">
        <f t="shared" si="2"/>
        <v>1</v>
      </c>
      <c r="E73" s="116">
        <f t="shared" si="2"/>
        <v>1</v>
      </c>
      <c r="F73" s="116">
        <f t="shared" si="2"/>
        <v>24</v>
      </c>
      <c r="G73" s="116">
        <f t="shared" si="2"/>
        <v>25</v>
      </c>
      <c r="H73" s="112">
        <f t="shared" si="2"/>
        <v>25</v>
      </c>
      <c r="I73" s="112">
        <f t="shared" si="2"/>
        <v>25</v>
      </c>
      <c r="J73">
        <v>110610</v>
      </c>
    </row>
    <row r="74" spans="1:10" x14ac:dyDescent="0.3">
      <c r="A74" t="s">
        <v>234</v>
      </c>
      <c r="B74" s="116">
        <f t="shared" si="2"/>
        <v>19</v>
      </c>
      <c r="C74" s="112">
        <f t="shared" si="2"/>
        <v>14</v>
      </c>
      <c r="D74" s="116">
        <f t="shared" si="2"/>
        <v>1</v>
      </c>
      <c r="E74" s="116">
        <f t="shared" si="2"/>
        <v>1</v>
      </c>
      <c r="F74" s="116">
        <f t="shared" si="2"/>
        <v>24</v>
      </c>
      <c r="G74" s="116">
        <f t="shared" si="2"/>
        <v>25</v>
      </c>
      <c r="H74" s="112">
        <f t="shared" si="2"/>
        <v>25</v>
      </c>
      <c r="I74" s="112">
        <f t="shared" si="2"/>
        <v>25</v>
      </c>
      <c r="J74">
        <v>147361.5</v>
      </c>
    </row>
    <row r="75" spans="1:10" x14ac:dyDescent="0.3">
      <c r="A75" t="s">
        <v>235</v>
      </c>
      <c r="B75" s="116">
        <f t="shared" si="2"/>
        <v>40</v>
      </c>
      <c r="C75" s="112">
        <f t="shared" si="2"/>
        <v>14</v>
      </c>
      <c r="D75" s="116">
        <f t="shared" si="2"/>
        <v>1</v>
      </c>
      <c r="E75" s="116">
        <f t="shared" si="2"/>
        <v>1</v>
      </c>
      <c r="F75" s="116">
        <f t="shared" si="2"/>
        <v>24</v>
      </c>
      <c r="G75" s="116">
        <f t="shared" si="2"/>
        <v>25</v>
      </c>
      <c r="H75" s="112">
        <f t="shared" si="2"/>
        <v>25</v>
      </c>
      <c r="I75" s="112">
        <f t="shared" si="2"/>
        <v>25</v>
      </c>
      <c r="J75">
        <v>151050</v>
      </c>
    </row>
    <row r="76" spans="1:10" x14ac:dyDescent="0.3">
      <c r="A76" t="s">
        <v>236</v>
      </c>
      <c r="B76" s="116">
        <f t="shared" si="2"/>
        <v>19</v>
      </c>
      <c r="C76" s="112">
        <f t="shared" si="2"/>
        <v>14</v>
      </c>
      <c r="D76" s="116">
        <f t="shared" si="2"/>
        <v>1</v>
      </c>
      <c r="E76" s="116">
        <f t="shared" si="2"/>
        <v>1</v>
      </c>
      <c r="F76" s="116">
        <f t="shared" si="2"/>
        <v>24</v>
      </c>
      <c r="G76" s="116">
        <f t="shared" si="2"/>
        <v>25</v>
      </c>
      <c r="H76" s="112">
        <f t="shared" si="2"/>
        <v>25</v>
      </c>
      <c r="I76" s="112">
        <f t="shared" si="2"/>
        <v>25</v>
      </c>
      <c r="J76">
        <v>117969.5</v>
      </c>
    </row>
    <row r="77" spans="1:10" x14ac:dyDescent="0.3">
      <c r="A77" t="s">
        <v>237</v>
      </c>
      <c r="B77" s="116">
        <f t="shared" ref="B77:D77" si="3">RANK(B24,B$3:B$52,B$1)</f>
        <v>33</v>
      </c>
      <c r="C77" s="112">
        <f t="shared" si="3"/>
        <v>14</v>
      </c>
      <c r="D77" s="116">
        <f t="shared" si="3"/>
        <v>1</v>
      </c>
      <c r="E77" s="116">
        <f t="shared" ref="B77:I87" si="4">RANK(E24,E$3:E$52,E$1)</f>
        <v>1</v>
      </c>
      <c r="F77" s="116">
        <f t="shared" si="4"/>
        <v>24</v>
      </c>
      <c r="G77" s="116">
        <f t="shared" si="4"/>
        <v>25</v>
      </c>
      <c r="H77" s="112">
        <f t="shared" si="4"/>
        <v>25</v>
      </c>
      <c r="I77" s="112">
        <f t="shared" si="4"/>
        <v>25</v>
      </c>
      <c r="J77">
        <v>153400</v>
      </c>
    </row>
    <row r="78" spans="1:10" x14ac:dyDescent="0.3">
      <c r="A78" t="s">
        <v>239</v>
      </c>
      <c r="B78" s="116">
        <f t="shared" si="4"/>
        <v>33</v>
      </c>
      <c r="C78" s="112">
        <f t="shared" si="4"/>
        <v>14</v>
      </c>
      <c r="D78" s="116">
        <f t="shared" si="4"/>
        <v>45</v>
      </c>
      <c r="E78" s="116">
        <f t="shared" si="4"/>
        <v>1</v>
      </c>
      <c r="F78" s="116">
        <f t="shared" si="4"/>
        <v>24</v>
      </c>
      <c r="G78" s="116">
        <f t="shared" si="4"/>
        <v>1</v>
      </c>
      <c r="H78" s="112">
        <f t="shared" si="4"/>
        <v>1</v>
      </c>
      <c r="I78" s="112">
        <f t="shared" si="4"/>
        <v>1</v>
      </c>
      <c r="J78">
        <v>169993.5</v>
      </c>
    </row>
    <row r="79" spans="1:10" x14ac:dyDescent="0.3">
      <c r="A79" t="s">
        <v>240</v>
      </c>
      <c r="B79" s="116">
        <f t="shared" si="4"/>
        <v>33</v>
      </c>
      <c r="C79" s="112">
        <f t="shared" si="4"/>
        <v>14</v>
      </c>
      <c r="D79" s="116">
        <f t="shared" si="4"/>
        <v>23</v>
      </c>
      <c r="E79" s="116">
        <f t="shared" si="4"/>
        <v>1</v>
      </c>
      <c r="F79" s="116">
        <f t="shared" si="4"/>
        <v>24</v>
      </c>
      <c r="G79" s="116">
        <f t="shared" si="4"/>
        <v>25</v>
      </c>
      <c r="H79" s="112">
        <f t="shared" si="4"/>
        <v>25</v>
      </c>
      <c r="I79" s="112">
        <f t="shared" si="4"/>
        <v>25</v>
      </c>
      <c r="J79">
        <v>146790</v>
      </c>
    </row>
    <row r="80" spans="1:10" x14ac:dyDescent="0.3">
      <c r="A80" t="s">
        <v>241</v>
      </c>
      <c r="B80" s="116">
        <f t="shared" si="4"/>
        <v>19</v>
      </c>
      <c r="C80" s="112">
        <f t="shared" si="4"/>
        <v>14</v>
      </c>
      <c r="D80" s="116">
        <f t="shared" si="4"/>
        <v>23</v>
      </c>
      <c r="E80" s="116">
        <f t="shared" si="4"/>
        <v>1</v>
      </c>
      <c r="F80" s="116">
        <f t="shared" si="4"/>
        <v>24</v>
      </c>
      <c r="G80" s="116">
        <f t="shared" si="4"/>
        <v>25</v>
      </c>
      <c r="H80" s="112">
        <f t="shared" si="4"/>
        <v>25</v>
      </c>
      <c r="I80" s="112">
        <f t="shared" si="4"/>
        <v>25</v>
      </c>
      <c r="J80">
        <v>189440</v>
      </c>
    </row>
    <row r="81" spans="1:10" x14ac:dyDescent="0.3">
      <c r="A81" t="s">
        <v>242</v>
      </c>
      <c r="B81" s="116">
        <f t="shared" si="4"/>
        <v>19</v>
      </c>
      <c r="C81" s="112">
        <f t="shared" si="4"/>
        <v>1</v>
      </c>
      <c r="D81" s="116">
        <f t="shared" si="4"/>
        <v>23</v>
      </c>
      <c r="E81" s="116">
        <f t="shared" si="4"/>
        <v>34</v>
      </c>
      <c r="F81" s="116">
        <f t="shared" si="4"/>
        <v>1</v>
      </c>
      <c r="G81" s="116">
        <f t="shared" si="4"/>
        <v>1</v>
      </c>
      <c r="H81" s="112">
        <f t="shared" si="4"/>
        <v>1</v>
      </c>
      <c r="I81" s="112">
        <f t="shared" si="4"/>
        <v>1</v>
      </c>
      <c r="J81">
        <v>218925</v>
      </c>
    </row>
    <row r="82" spans="1:10" x14ac:dyDescent="0.3">
      <c r="A82" t="s">
        <v>243</v>
      </c>
      <c r="B82" s="116">
        <f t="shared" si="4"/>
        <v>19</v>
      </c>
      <c r="C82" s="112">
        <f t="shared" si="4"/>
        <v>14</v>
      </c>
      <c r="D82" s="116">
        <f t="shared" si="4"/>
        <v>23</v>
      </c>
      <c r="E82" s="116">
        <f t="shared" si="4"/>
        <v>34</v>
      </c>
      <c r="F82" s="116">
        <f t="shared" si="4"/>
        <v>24</v>
      </c>
      <c r="G82" s="116">
        <f t="shared" si="4"/>
        <v>25</v>
      </c>
      <c r="H82" s="112">
        <f t="shared" si="4"/>
        <v>25</v>
      </c>
      <c r="I82" s="112">
        <f t="shared" si="4"/>
        <v>25</v>
      </c>
      <c r="J82">
        <v>208350</v>
      </c>
    </row>
    <row r="83" spans="1:10" x14ac:dyDescent="0.3">
      <c r="A83" t="s">
        <v>244</v>
      </c>
      <c r="B83" s="116">
        <f t="shared" si="4"/>
        <v>39</v>
      </c>
      <c r="C83" s="112">
        <f t="shared" si="4"/>
        <v>14</v>
      </c>
      <c r="D83" s="116">
        <f t="shared" si="4"/>
        <v>45</v>
      </c>
      <c r="E83" s="116">
        <f t="shared" si="4"/>
        <v>1</v>
      </c>
      <c r="F83" s="116">
        <f t="shared" si="4"/>
        <v>1</v>
      </c>
      <c r="G83" s="116">
        <f t="shared" si="4"/>
        <v>1</v>
      </c>
      <c r="H83" s="112">
        <f t="shared" si="4"/>
        <v>1</v>
      </c>
      <c r="I83" s="112">
        <f t="shared" si="4"/>
        <v>1</v>
      </c>
      <c r="J83">
        <v>221945</v>
      </c>
    </row>
    <row r="84" spans="1:10" x14ac:dyDescent="0.3">
      <c r="A84" t="s">
        <v>245</v>
      </c>
      <c r="B84" s="116">
        <f t="shared" si="4"/>
        <v>19</v>
      </c>
      <c r="C84" s="112">
        <f t="shared" si="4"/>
        <v>14</v>
      </c>
      <c r="D84" s="116">
        <f t="shared" si="4"/>
        <v>23</v>
      </c>
      <c r="E84" s="116">
        <f t="shared" si="4"/>
        <v>34</v>
      </c>
      <c r="F84" s="116">
        <f t="shared" si="4"/>
        <v>24</v>
      </c>
      <c r="G84" s="116">
        <f t="shared" si="4"/>
        <v>25</v>
      </c>
      <c r="H84" s="112">
        <f t="shared" si="4"/>
        <v>25</v>
      </c>
      <c r="I84" s="112">
        <f t="shared" si="4"/>
        <v>25</v>
      </c>
      <c r="J84">
        <v>249489.5</v>
      </c>
    </row>
    <row r="85" spans="1:10" x14ac:dyDescent="0.3">
      <c r="A85" t="s">
        <v>247</v>
      </c>
      <c r="B85" s="116">
        <f t="shared" si="4"/>
        <v>19</v>
      </c>
      <c r="C85" s="112">
        <f t="shared" si="4"/>
        <v>1</v>
      </c>
      <c r="D85" s="116">
        <f t="shared" si="4"/>
        <v>23</v>
      </c>
      <c r="E85" s="116">
        <f t="shared" si="4"/>
        <v>34</v>
      </c>
      <c r="F85" s="116">
        <f t="shared" si="4"/>
        <v>1</v>
      </c>
      <c r="G85" s="116">
        <f t="shared" si="4"/>
        <v>1</v>
      </c>
      <c r="H85" s="112">
        <f t="shared" si="4"/>
        <v>1</v>
      </c>
      <c r="I85" s="112">
        <f t="shared" si="4"/>
        <v>1</v>
      </c>
      <c r="J85">
        <v>246145</v>
      </c>
    </row>
    <row r="86" spans="1:10" x14ac:dyDescent="0.3">
      <c r="A86" t="s">
        <v>248</v>
      </c>
      <c r="B86" s="116">
        <f t="shared" si="4"/>
        <v>10</v>
      </c>
      <c r="C86" s="112">
        <f t="shared" si="4"/>
        <v>14</v>
      </c>
      <c r="D86" s="116">
        <f t="shared" si="4"/>
        <v>23</v>
      </c>
      <c r="E86" s="116">
        <f t="shared" si="4"/>
        <v>1</v>
      </c>
      <c r="F86" s="116">
        <f t="shared" si="4"/>
        <v>1</v>
      </c>
      <c r="G86" s="116">
        <f t="shared" si="4"/>
        <v>1</v>
      </c>
      <c r="H86" s="112">
        <f t="shared" si="4"/>
        <v>1</v>
      </c>
      <c r="I86" s="112">
        <f t="shared" si="4"/>
        <v>1</v>
      </c>
      <c r="J86">
        <v>258307</v>
      </c>
    </row>
    <row r="87" spans="1:10" x14ac:dyDescent="0.3">
      <c r="A87" t="s">
        <v>249</v>
      </c>
      <c r="B87" s="116">
        <f t="shared" si="4"/>
        <v>19</v>
      </c>
      <c r="C87" s="112">
        <f t="shared" si="4"/>
        <v>1</v>
      </c>
      <c r="D87" s="116">
        <f t="shared" si="4"/>
        <v>23</v>
      </c>
      <c r="E87" s="116">
        <f t="shared" si="4"/>
        <v>34</v>
      </c>
      <c r="F87" s="116">
        <f t="shared" si="4"/>
        <v>1</v>
      </c>
      <c r="G87" s="116">
        <f t="shared" ref="B87:I97" si="5">RANK(G34,G$3:G$52,G$1)</f>
        <v>1</v>
      </c>
      <c r="H87" s="112">
        <f t="shared" si="5"/>
        <v>1</v>
      </c>
      <c r="I87" s="112">
        <f t="shared" si="5"/>
        <v>1</v>
      </c>
      <c r="J87">
        <v>234990</v>
      </c>
    </row>
    <row r="88" spans="1:10" x14ac:dyDescent="0.3">
      <c r="A88" t="s">
        <v>250</v>
      </c>
      <c r="B88" s="116">
        <f t="shared" si="5"/>
        <v>10</v>
      </c>
      <c r="C88" s="112">
        <f t="shared" si="5"/>
        <v>14</v>
      </c>
      <c r="D88" s="116">
        <f t="shared" si="5"/>
        <v>23</v>
      </c>
      <c r="E88" s="116">
        <f t="shared" si="5"/>
        <v>1</v>
      </c>
      <c r="F88" s="116">
        <f t="shared" si="5"/>
        <v>1</v>
      </c>
      <c r="G88" s="116">
        <f t="shared" si="5"/>
        <v>1</v>
      </c>
      <c r="H88" s="112">
        <f t="shared" si="5"/>
        <v>1</v>
      </c>
      <c r="I88" s="112">
        <f t="shared" si="5"/>
        <v>1</v>
      </c>
      <c r="J88">
        <v>264670</v>
      </c>
    </row>
    <row r="89" spans="1:10" x14ac:dyDescent="0.3">
      <c r="A89" t="s">
        <v>251</v>
      </c>
      <c r="B89" s="116">
        <f t="shared" si="5"/>
        <v>19</v>
      </c>
      <c r="C89" s="112">
        <f t="shared" si="5"/>
        <v>1</v>
      </c>
      <c r="D89" s="116">
        <f t="shared" si="5"/>
        <v>23</v>
      </c>
      <c r="E89" s="116">
        <f t="shared" si="5"/>
        <v>34</v>
      </c>
      <c r="F89" s="116">
        <f t="shared" si="5"/>
        <v>1</v>
      </c>
      <c r="G89" s="116">
        <f t="shared" si="5"/>
        <v>1</v>
      </c>
      <c r="H89" s="112">
        <f t="shared" si="5"/>
        <v>1</v>
      </c>
      <c r="I89" s="112">
        <f t="shared" si="5"/>
        <v>1</v>
      </c>
      <c r="J89">
        <v>246087</v>
      </c>
    </row>
    <row r="90" spans="1:10" x14ac:dyDescent="0.3">
      <c r="A90" t="s">
        <v>253</v>
      </c>
      <c r="B90" s="116">
        <f t="shared" si="5"/>
        <v>1</v>
      </c>
      <c r="C90" s="112">
        <f t="shared" si="5"/>
        <v>1</v>
      </c>
      <c r="D90" s="116">
        <f t="shared" si="5"/>
        <v>23</v>
      </c>
      <c r="E90" s="116">
        <f t="shared" si="5"/>
        <v>34</v>
      </c>
      <c r="F90" s="116">
        <f t="shared" si="5"/>
        <v>1</v>
      </c>
      <c r="G90" s="116">
        <f t="shared" si="5"/>
        <v>1</v>
      </c>
      <c r="H90" s="112">
        <f t="shared" si="5"/>
        <v>1</v>
      </c>
      <c r="I90" s="112">
        <f t="shared" si="5"/>
        <v>1</v>
      </c>
      <c r="J90">
        <v>295100</v>
      </c>
    </row>
    <row r="91" spans="1:10" x14ac:dyDescent="0.3">
      <c r="A91" t="s">
        <v>254</v>
      </c>
      <c r="B91" s="116">
        <f t="shared" si="5"/>
        <v>1</v>
      </c>
      <c r="C91" s="112">
        <f t="shared" si="5"/>
        <v>1</v>
      </c>
      <c r="D91" s="116">
        <f t="shared" si="5"/>
        <v>1</v>
      </c>
      <c r="E91" s="116">
        <f t="shared" si="5"/>
        <v>34</v>
      </c>
      <c r="F91" s="116">
        <f t="shared" si="5"/>
        <v>1</v>
      </c>
      <c r="G91" s="116">
        <f t="shared" si="5"/>
        <v>1</v>
      </c>
      <c r="H91" s="112">
        <f t="shared" si="5"/>
        <v>1</v>
      </c>
      <c r="I91" s="112">
        <f t="shared" si="5"/>
        <v>1</v>
      </c>
      <c r="J91">
        <v>319204</v>
      </c>
    </row>
    <row r="92" spans="1:10" x14ac:dyDescent="0.3">
      <c r="A92" t="s">
        <v>255</v>
      </c>
      <c r="B92" s="116">
        <f t="shared" si="5"/>
        <v>1</v>
      </c>
      <c r="C92" s="112">
        <f t="shared" si="5"/>
        <v>1</v>
      </c>
      <c r="D92" s="116">
        <f t="shared" si="5"/>
        <v>23</v>
      </c>
      <c r="E92" s="116">
        <f t="shared" si="5"/>
        <v>34</v>
      </c>
      <c r="F92" s="116">
        <f t="shared" si="5"/>
        <v>1</v>
      </c>
      <c r="G92" s="116">
        <f t="shared" si="5"/>
        <v>1</v>
      </c>
      <c r="H92" s="112">
        <f t="shared" si="5"/>
        <v>1</v>
      </c>
      <c r="I92" s="112">
        <f t="shared" si="5"/>
        <v>1</v>
      </c>
      <c r="J92">
        <v>302500</v>
      </c>
    </row>
    <row r="93" spans="1:10" x14ac:dyDescent="0.3">
      <c r="A93" t="s">
        <v>256</v>
      </c>
      <c r="B93" s="116">
        <f t="shared" si="5"/>
        <v>1</v>
      </c>
      <c r="C93" s="112">
        <f t="shared" si="5"/>
        <v>1</v>
      </c>
      <c r="D93" s="116">
        <f t="shared" si="5"/>
        <v>23</v>
      </c>
      <c r="E93" s="116">
        <f t="shared" si="5"/>
        <v>34</v>
      </c>
      <c r="F93" s="116">
        <f t="shared" si="5"/>
        <v>1</v>
      </c>
      <c r="G93" s="116">
        <f t="shared" si="5"/>
        <v>1</v>
      </c>
      <c r="H93" s="112">
        <f t="shared" si="5"/>
        <v>1</v>
      </c>
      <c r="I93" s="112">
        <f t="shared" si="5"/>
        <v>1</v>
      </c>
      <c r="J93">
        <v>248990</v>
      </c>
    </row>
    <row r="94" spans="1:10" x14ac:dyDescent="0.3">
      <c r="A94" t="s">
        <v>258</v>
      </c>
      <c r="B94" s="116">
        <f t="shared" si="5"/>
        <v>10</v>
      </c>
      <c r="C94" s="112">
        <f t="shared" si="5"/>
        <v>14</v>
      </c>
      <c r="D94" s="116">
        <f t="shared" si="5"/>
        <v>1</v>
      </c>
      <c r="E94" s="116">
        <f t="shared" si="5"/>
        <v>34</v>
      </c>
      <c r="F94" s="116">
        <f t="shared" si="5"/>
        <v>1</v>
      </c>
      <c r="G94" s="116">
        <f t="shared" si="5"/>
        <v>1</v>
      </c>
      <c r="H94" s="112">
        <f t="shared" si="5"/>
        <v>1</v>
      </c>
      <c r="I94" s="112">
        <f t="shared" si="5"/>
        <v>1</v>
      </c>
      <c r="J94">
        <v>329040</v>
      </c>
    </row>
    <row r="95" spans="1:10" x14ac:dyDescent="0.3">
      <c r="A95" t="s">
        <v>259</v>
      </c>
      <c r="B95" s="116">
        <f t="shared" si="5"/>
        <v>10</v>
      </c>
      <c r="C95" s="112">
        <f t="shared" si="5"/>
        <v>14</v>
      </c>
      <c r="D95" s="116">
        <f t="shared" si="5"/>
        <v>23</v>
      </c>
      <c r="E95" s="116">
        <f t="shared" si="5"/>
        <v>1</v>
      </c>
      <c r="F95" s="116">
        <f t="shared" si="5"/>
        <v>1</v>
      </c>
      <c r="G95" s="116">
        <f t="shared" si="5"/>
        <v>1</v>
      </c>
      <c r="H95" s="112">
        <f t="shared" si="5"/>
        <v>1</v>
      </c>
      <c r="I95" s="112">
        <f t="shared" si="5"/>
        <v>1</v>
      </c>
      <c r="J95">
        <v>336820</v>
      </c>
    </row>
    <row r="96" spans="1:10" x14ac:dyDescent="0.3">
      <c r="A96" t="s">
        <v>260</v>
      </c>
      <c r="B96" s="116">
        <f t="shared" si="5"/>
        <v>10</v>
      </c>
      <c r="C96" s="112">
        <f t="shared" si="5"/>
        <v>14</v>
      </c>
      <c r="D96" s="116">
        <f t="shared" si="5"/>
        <v>23</v>
      </c>
      <c r="E96" s="116">
        <f t="shared" si="5"/>
        <v>1</v>
      </c>
      <c r="F96" s="116">
        <f t="shared" si="5"/>
        <v>1</v>
      </c>
      <c r="G96" s="116">
        <f t="shared" si="5"/>
        <v>1</v>
      </c>
      <c r="H96" s="112">
        <f t="shared" si="5"/>
        <v>1</v>
      </c>
      <c r="I96" s="112">
        <f t="shared" si="5"/>
        <v>1</v>
      </c>
      <c r="J96">
        <v>356945</v>
      </c>
    </row>
    <row r="97" spans="1:10" x14ac:dyDescent="0.3">
      <c r="A97" t="s">
        <v>261</v>
      </c>
      <c r="B97" s="116">
        <f t="shared" si="5"/>
        <v>1</v>
      </c>
      <c r="C97" s="112">
        <f t="shared" si="5"/>
        <v>1</v>
      </c>
      <c r="D97" s="116">
        <f t="shared" si="5"/>
        <v>1</v>
      </c>
      <c r="E97" s="116">
        <f t="shared" si="5"/>
        <v>34</v>
      </c>
      <c r="F97" s="116">
        <f t="shared" si="5"/>
        <v>1</v>
      </c>
      <c r="G97" s="116">
        <f t="shared" si="5"/>
        <v>1</v>
      </c>
      <c r="H97" s="112">
        <f t="shared" si="5"/>
        <v>1</v>
      </c>
      <c r="I97" s="112">
        <f t="shared" si="5"/>
        <v>1</v>
      </c>
      <c r="J97">
        <v>342195</v>
      </c>
    </row>
    <row r="98" spans="1:10" x14ac:dyDescent="0.3">
      <c r="A98" t="s">
        <v>264</v>
      </c>
      <c r="B98" s="116">
        <f t="shared" ref="B98:D98" si="6">RANK(B45,B$3:B$52,B$1)</f>
        <v>1</v>
      </c>
      <c r="C98" s="112">
        <f t="shared" si="6"/>
        <v>1</v>
      </c>
      <c r="D98" s="116">
        <f t="shared" si="6"/>
        <v>1</v>
      </c>
      <c r="E98" s="116">
        <f t="shared" ref="B98:I105" si="7">RANK(E45,E$3:E$52,E$1)</f>
        <v>34</v>
      </c>
      <c r="F98" s="116">
        <f t="shared" si="7"/>
        <v>1</v>
      </c>
      <c r="G98" s="116">
        <f t="shared" si="7"/>
        <v>1</v>
      </c>
      <c r="H98" s="112">
        <f t="shared" si="7"/>
        <v>1</v>
      </c>
      <c r="I98" s="112">
        <f t="shared" si="7"/>
        <v>1</v>
      </c>
      <c r="J98">
        <v>424880</v>
      </c>
    </row>
    <row r="99" spans="1:10" x14ac:dyDescent="0.3">
      <c r="A99" t="s">
        <v>267</v>
      </c>
      <c r="B99" s="116">
        <f t="shared" si="7"/>
        <v>17</v>
      </c>
      <c r="C99" s="112">
        <f t="shared" si="7"/>
        <v>14</v>
      </c>
      <c r="D99" s="116">
        <f t="shared" si="7"/>
        <v>45</v>
      </c>
      <c r="E99" s="116">
        <f t="shared" si="7"/>
        <v>1</v>
      </c>
      <c r="F99" s="116">
        <f t="shared" si="7"/>
        <v>1</v>
      </c>
      <c r="G99" s="116">
        <f t="shared" si="7"/>
        <v>1</v>
      </c>
      <c r="H99" s="112">
        <f t="shared" si="7"/>
        <v>1</v>
      </c>
      <c r="I99" s="112">
        <f t="shared" si="7"/>
        <v>1</v>
      </c>
      <c r="J99">
        <v>262000</v>
      </c>
    </row>
    <row r="100" spans="1:10" x14ac:dyDescent="0.3">
      <c r="A100" t="s">
        <v>268</v>
      </c>
      <c r="B100" s="116">
        <f t="shared" si="7"/>
        <v>17</v>
      </c>
      <c r="C100" s="112">
        <f t="shared" si="7"/>
        <v>14</v>
      </c>
      <c r="D100" s="116">
        <f t="shared" si="7"/>
        <v>50</v>
      </c>
      <c r="E100" s="116">
        <f t="shared" si="7"/>
        <v>1</v>
      </c>
      <c r="F100" s="116">
        <f t="shared" si="7"/>
        <v>1</v>
      </c>
      <c r="G100" s="116">
        <f t="shared" si="7"/>
        <v>1</v>
      </c>
      <c r="H100" s="112">
        <f t="shared" si="7"/>
        <v>1</v>
      </c>
      <c r="I100" s="112">
        <f t="shared" si="7"/>
        <v>1</v>
      </c>
      <c r="J100">
        <v>304900</v>
      </c>
    </row>
    <row r="101" spans="1:10" x14ac:dyDescent="0.3">
      <c r="A101" t="s">
        <v>269</v>
      </c>
      <c r="B101" s="116">
        <f t="shared" si="7"/>
        <v>1</v>
      </c>
      <c r="C101" s="112">
        <f t="shared" si="7"/>
        <v>1</v>
      </c>
      <c r="D101" s="116">
        <f t="shared" si="7"/>
        <v>1</v>
      </c>
      <c r="E101" s="116">
        <f t="shared" si="7"/>
        <v>34</v>
      </c>
      <c r="F101" s="116">
        <f t="shared" si="7"/>
        <v>1</v>
      </c>
      <c r="G101" s="116">
        <f t="shared" si="7"/>
        <v>1</v>
      </c>
      <c r="H101" s="112">
        <f t="shared" si="7"/>
        <v>1</v>
      </c>
      <c r="I101" s="112">
        <f t="shared" si="7"/>
        <v>1</v>
      </c>
      <c r="J101">
        <v>426420</v>
      </c>
    </row>
    <row r="102" spans="1:10" x14ac:dyDescent="0.3">
      <c r="A102" t="s">
        <v>270</v>
      </c>
      <c r="B102" s="116">
        <f t="shared" si="7"/>
        <v>10</v>
      </c>
      <c r="C102" s="112">
        <f t="shared" si="7"/>
        <v>14</v>
      </c>
      <c r="D102" s="116">
        <f t="shared" si="7"/>
        <v>1</v>
      </c>
      <c r="E102" s="116">
        <f t="shared" si="7"/>
        <v>34</v>
      </c>
      <c r="F102" s="116">
        <f t="shared" si="7"/>
        <v>1</v>
      </c>
      <c r="G102" s="116">
        <f t="shared" si="7"/>
        <v>1</v>
      </c>
      <c r="H102" s="112">
        <f t="shared" si="7"/>
        <v>1</v>
      </c>
      <c r="I102" s="112">
        <f t="shared" si="7"/>
        <v>1</v>
      </c>
      <c r="J102">
        <v>389394.5</v>
      </c>
    </row>
    <row r="103" spans="1:10" x14ac:dyDescent="0.3">
      <c r="A103" t="s">
        <v>271</v>
      </c>
      <c r="B103" s="116">
        <f t="shared" si="7"/>
        <v>8</v>
      </c>
      <c r="C103" s="112">
        <f t="shared" si="7"/>
        <v>1</v>
      </c>
      <c r="D103" s="116">
        <f t="shared" si="7"/>
        <v>23</v>
      </c>
      <c r="E103" s="116">
        <f t="shared" si="7"/>
        <v>34</v>
      </c>
      <c r="F103" s="116">
        <f t="shared" si="7"/>
        <v>1</v>
      </c>
      <c r="G103" s="116">
        <f t="shared" si="7"/>
        <v>1</v>
      </c>
      <c r="H103" s="112">
        <f t="shared" si="7"/>
        <v>1</v>
      </c>
      <c r="I103" s="112">
        <f t="shared" si="7"/>
        <v>1</v>
      </c>
      <c r="J103">
        <v>439200</v>
      </c>
    </row>
    <row r="104" spans="1:10" x14ac:dyDescent="0.3">
      <c r="A104" t="s">
        <v>273</v>
      </c>
      <c r="B104" s="116">
        <f t="shared" si="7"/>
        <v>8</v>
      </c>
      <c r="C104" s="112">
        <f t="shared" si="7"/>
        <v>1</v>
      </c>
      <c r="D104" s="116">
        <f t="shared" si="7"/>
        <v>23</v>
      </c>
      <c r="E104" s="116">
        <f t="shared" si="7"/>
        <v>34</v>
      </c>
      <c r="F104" s="116">
        <f t="shared" si="7"/>
        <v>1</v>
      </c>
      <c r="G104" s="116">
        <f t="shared" si="7"/>
        <v>1</v>
      </c>
      <c r="H104" s="112">
        <f t="shared" si="7"/>
        <v>1</v>
      </c>
      <c r="I104" s="112">
        <f t="shared" si="7"/>
        <v>1</v>
      </c>
      <c r="J104">
        <v>396444.5</v>
      </c>
    </row>
    <row r="105" spans="1:10" x14ac:dyDescent="0.3">
      <c r="A105" t="s">
        <v>277</v>
      </c>
      <c r="B105" s="116">
        <f t="shared" si="7"/>
        <v>10</v>
      </c>
      <c r="C105" s="112">
        <f t="shared" si="7"/>
        <v>14</v>
      </c>
      <c r="D105" s="116">
        <f t="shared" si="7"/>
        <v>23</v>
      </c>
      <c r="E105" s="116">
        <f t="shared" si="7"/>
        <v>1</v>
      </c>
      <c r="F105" s="116">
        <f t="shared" si="7"/>
        <v>1</v>
      </c>
      <c r="G105" s="116">
        <f t="shared" si="7"/>
        <v>1</v>
      </c>
      <c r="H105" s="112">
        <f t="shared" si="7"/>
        <v>1</v>
      </c>
      <c r="I105" s="112">
        <f t="shared" si="7"/>
        <v>1</v>
      </c>
      <c r="J105">
        <v>546530</v>
      </c>
    </row>
    <row r="110" spans="1:10" ht="18" x14ac:dyDescent="0.3">
      <c r="A110" s="93"/>
    </row>
    <row r="111" spans="1:10" x14ac:dyDescent="0.3">
      <c r="A111" s="94"/>
    </row>
    <row r="114" spans="1:12" ht="30.6" x14ac:dyDescent="0.3">
      <c r="A114" s="95" t="s">
        <v>547</v>
      </c>
      <c r="B114" s="96">
        <v>6985049</v>
      </c>
      <c r="C114" s="131" t="s">
        <v>548</v>
      </c>
      <c r="D114" s="96">
        <v>50</v>
      </c>
      <c r="E114" s="95" t="s">
        <v>549</v>
      </c>
      <c r="F114" s="96">
        <v>8</v>
      </c>
      <c r="G114" s="95" t="s">
        <v>550</v>
      </c>
      <c r="H114" s="113">
        <v>50</v>
      </c>
      <c r="I114" s="131" t="s">
        <v>551</v>
      </c>
      <c r="J114" s="96">
        <v>0</v>
      </c>
      <c r="K114" s="95" t="s">
        <v>552</v>
      </c>
      <c r="L114" s="96" t="s">
        <v>680</v>
      </c>
    </row>
    <row r="115" spans="1:12" ht="18.600000000000001" thickBot="1" x14ac:dyDescent="0.35">
      <c r="A115" s="93"/>
    </row>
    <row r="116" spans="1:12" ht="36.6" thickBot="1" x14ac:dyDescent="0.35">
      <c r="A116" s="97" t="s">
        <v>554</v>
      </c>
      <c r="B116" s="97" t="s">
        <v>507</v>
      </c>
      <c r="C116" s="114" t="s">
        <v>508</v>
      </c>
      <c r="D116" s="97" t="s">
        <v>76</v>
      </c>
      <c r="E116" s="97" t="s">
        <v>623</v>
      </c>
      <c r="F116" s="97" t="s">
        <v>151</v>
      </c>
      <c r="G116" s="97" t="s">
        <v>192</v>
      </c>
      <c r="H116" s="114" t="s">
        <v>193</v>
      </c>
      <c r="I116" s="114" t="s">
        <v>194</v>
      </c>
      <c r="J116" s="97" t="s">
        <v>502</v>
      </c>
    </row>
    <row r="117" spans="1:12" ht="15" thickBot="1" x14ac:dyDescent="0.35">
      <c r="A117" s="98" t="s">
        <v>206</v>
      </c>
      <c r="B117" s="99">
        <v>47</v>
      </c>
      <c r="C117" s="115">
        <v>14</v>
      </c>
      <c r="D117" s="99">
        <v>45</v>
      </c>
      <c r="E117" s="99">
        <v>1</v>
      </c>
      <c r="F117" s="99">
        <v>24</v>
      </c>
      <c r="G117" s="99">
        <v>25</v>
      </c>
      <c r="H117" s="115">
        <v>25</v>
      </c>
      <c r="I117" s="115">
        <v>25</v>
      </c>
      <c r="J117" s="99">
        <v>59365.5</v>
      </c>
    </row>
    <row r="118" spans="1:12" ht="15" thickBot="1" x14ac:dyDescent="0.35">
      <c r="A118" s="98" t="s">
        <v>212</v>
      </c>
      <c r="B118" s="99">
        <v>47</v>
      </c>
      <c r="C118" s="115">
        <v>14</v>
      </c>
      <c r="D118" s="99">
        <v>45</v>
      </c>
      <c r="E118" s="99">
        <v>1</v>
      </c>
      <c r="F118" s="99">
        <v>24</v>
      </c>
      <c r="G118" s="99">
        <v>25</v>
      </c>
      <c r="H118" s="115">
        <v>25</v>
      </c>
      <c r="I118" s="115">
        <v>25</v>
      </c>
      <c r="J118" s="99"/>
    </row>
    <row r="119" spans="1:12" ht="15" thickBot="1" x14ac:dyDescent="0.35">
      <c r="A119" s="98" t="s">
        <v>213</v>
      </c>
      <c r="B119" s="99">
        <v>47</v>
      </c>
      <c r="C119" s="115">
        <v>14</v>
      </c>
      <c r="D119" s="99">
        <v>23</v>
      </c>
      <c r="E119" s="99">
        <v>1</v>
      </c>
      <c r="F119" s="99">
        <v>24</v>
      </c>
      <c r="G119" s="99">
        <v>25</v>
      </c>
      <c r="H119" s="115">
        <v>25</v>
      </c>
      <c r="I119" s="115">
        <v>25</v>
      </c>
      <c r="J119" s="99">
        <v>70338</v>
      </c>
    </row>
    <row r="120" spans="1:12" ht="15" thickBot="1" x14ac:dyDescent="0.35">
      <c r="A120" s="98" t="s">
        <v>215</v>
      </c>
      <c r="B120" s="99">
        <v>47</v>
      </c>
      <c r="C120" s="115">
        <v>14</v>
      </c>
      <c r="D120" s="99">
        <v>1</v>
      </c>
      <c r="E120" s="99">
        <v>1</v>
      </c>
      <c r="F120" s="99">
        <v>24</v>
      </c>
      <c r="G120" s="99">
        <v>25</v>
      </c>
      <c r="H120" s="115">
        <v>25</v>
      </c>
      <c r="I120" s="115">
        <v>25</v>
      </c>
      <c r="J120" s="99">
        <v>68600</v>
      </c>
    </row>
    <row r="121" spans="1:12" ht="15" thickBot="1" x14ac:dyDescent="0.35">
      <c r="A121" s="98" t="s">
        <v>217</v>
      </c>
      <c r="B121" s="99">
        <v>40</v>
      </c>
      <c r="C121" s="115">
        <v>14</v>
      </c>
      <c r="D121" s="99">
        <v>1</v>
      </c>
      <c r="E121" s="99">
        <v>1</v>
      </c>
      <c r="F121" s="99">
        <v>24</v>
      </c>
      <c r="G121" s="99">
        <v>25</v>
      </c>
      <c r="H121" s="115">
        <v>25</v>
      </c>
      <c r="I121" s="115">
        <v>25</v>
      </c>
      <c r="J121" s="99">
        <v>70950</v>
      </c>
    </row>
    <row r="122" spans="1:12" ht="15" thickBot="1" x14ac:dyDescent="0.35">
      <c r="A122" s="98" t="s">
        <v>218</v>
      </c>
      <c r="B122" s="99">
        <v>40</v>
      </c>
      <c r="C122" s="115">
        <v>14</v>
      </c>
      <c r="D122" s="99">
        <v>1</v>
      </c>
      <c r="E122" s="99">
        <v>1</v>
      </c>
      <c r="F122" s="99">
        <v>24</v>
      </c>
      <c r="G122" s="99">
        <v>25</v>
      </c>
      <c r="H122" s="115">
        <v>25</v>
      </c>
      <c r="I122" s="115">
        <v>25</v>
      </c>
      <c r="J122" s="99">
        <v>59900</v>
      </c>
    </row>
    <row r="123" spans="1:12" ht="15" thickBot="1" x14ac:dyDescent="0.35">
      <c r="A123" s="98" t="s">
        <v>220</v>
      </c>
      <c r="B123" s="99">
        <v>33</v>
      </c>
      <c r="C123" s="115">
        <v>14</v>
      </c>
      <c r="D123" s="99">
        <v>23</v>
      </c>
      <c r="E123" s="99">
        <v>1</v>
      </c>
      <c r="F123" s="99">
        <v>24</v>
      </c>
      <c r="G123" s="99">
        <v>25</v>
      </c>
      <c r="H123" s="115">
        <v>25</v>
      </c>
      <c r="I123" s="115">
        <v>25</v>
      </c>
      <c r="J123" s="99">
        <v>86800</v>
      </c>
    </row>
    <row r="124" spans="1:12" ht="15" thickBot="1" x14ac:dyDescent="0.35">
      <c r="A124" s="98" t="s">
        <v>221</v>
      </c>
      <c r="B124" s="99">
        <v>40</v>
      </c>
      <c r="C124" s="115">
        <v>14</v>
      </c>
      <c r="D124" s="99">
        <v>1</v>
      </c>
      <c r="E124" s="99">
        <v>1</v>
      </c>
      <c r="F124" s="99">
        <v>24</v>
      </c>
      <c r="G124" s="99">
        <v>25</v>
      </c>
      <c r="H124" s="115">
        <v>25</v>
      </c>
      <c r="I124" s="115">
        <v>25</v>
      </c>
      <c r="J124" s="99">
        <v>94554.5</v>
      </c>
    </row>
    <row r="125" spans="1:12" ht="15" thickBot="1" x14ac:dyDescent="0.35">
      <c r="A125" s="98" t="s">
        <v>222</v>
      </c>
      <c r="B125" s="99">
        <v>40</v>
      </c>
      <c r="C125" s="115">
        <v>14</v>
      </c>
      <c r="D125" s="99">
        <v>1</v>
      </c>
      <c r="E125" s="99">
        <v>1</v>
      </c>
      <c r="F125" s="99">
        <v>24</v>
      </c>
      <c r="G125" s="99">
        <v>25</v>
      </c>
      <c r="H125" s="115">
        <v>25</v>
      </c>
      <c r="I125" s="115">
        <v>25</v>
      </c>
      <c r="J125" s="99">
        <v>79494.5</v>
      </c>
    </row>
    <row r="126" spans="1:12" ht="15" thickBot="1" x14ac:dyDescent="0.35">
      <c r="A126" s="98" t="s">
        <v>223</v>
      </c>
      <c r="B126" s="99">
        <v>19</v>
      </c>
      <c r="C126" s="115">
        <v>14</v>
      </c>
      <c r="D126" s="99">
        <v>1</v>
      </c>
      <c r="E126" s="99">
        <v>1</v>
      </c>
      <c r="F126" s="99">
        <v>24</v>
      </c>
      <c r="G126" s="99">
        <v>25</v>
      </c>
      <c r="H126" s="115">
        <v>25</v>
      </c>
      <c r="I126" s="115">
        <v>25</v>
      </c>
      <c r="J126" s="99">
        <v>86800</v>
      </c>
    </row>
    <row r="127" spans="1:12" ht="15" thickBot="1" x14ac:dyDescent="0.35">
      <c r="A127" s="98" t="s">
        <v>224</v>
      </c>
      <c r="B127" s="99">
        <v>19</v>
      </c>
      <c r="C127" s="115">
        <v>14</v>
      </c>
      <c r="D127" s="99">
        <v>23</v>
      </c>
      <c r="E127" s="99">
        <v>1</v>
      </c>
      <c r="F127" s="99">
        <v>24</v>
      </c>
      <c r="G127" s="99">
        <v>25</v>
      </c>
      <c r="H127" s="115">
        <v>25</v>
      </c>
      <c r="I127" s="115">
        <v>25</v>
      </c>
      <c r="J127" s="99">
        <v>86499.5</v>
      </c>
    </row>
    <row r="128" spans="1:12" ht="15" thickBot="1" x14ac:dyDescent="0.35">
      <c r="A128" s="98" t="s">
        <v>226</v>
      </c>
      <c r="B128" s="99">
        <v>19</v>
      </c>
      <c r="C128" s="115">
        <v>14</v>
      </c>
      <c r="D128" s="99">
        <v>1</v>
      </c>
      <c r="E128" s="99">
        <v>1</v>
      </c>
      <c r="F128" s="99">
        <v>24</v>
      </c>
      <c r="G128" s="99">
        <v>25</v>
      </c>
      <c r="H128" s="115">
        <v>25</v>
      </c>
      <c r="I128" s="115">
        <v>25</v>
      </c>
      <c r="J128" s="99">
        <v>88050</v>
      </c>
    </row>
    <row r="129" spans="1:10" ht="15" thickBot="1" x14ac:dyDescent="0.35">
      <c r="A129" s="98" t="s">
        <v>228</v>
      </c>
      <c r="B129" s="99">
        <v>19</v>
      </c>
      <c r="C129" s="115">
        <v>14</v>
      </c>
      <c r="D129" s="99">
        <v>1</v>
      </c>
      <c r="E129" s="99">
        <v>1</v>
      </c>
      <c r="F129" s="99">
        <v>24</v>
      </c>
      <c r="G129" s="99">
        <v>25</v>
      </c>
      <c r="H129" s="115">
        <v>25</v>
      </c>
      <c r="I129" s="115">
        <v>25</v>
      </c>
      <c r="J129" s="99">
        <v>116295</v>
      </c>
    </row>
    <row r="130" spans="1:10" ht="15" thickBot="1" x14ac:dyDescent="0.35">
      <c r="A130" s="98" t="s">
        <v>229</v>
      </c>
      <c r="B130" s="99">
        <v>33</v>
      </c>
      <c r="C130" s="115">
        <v>14</v>
      </c>
      <c r="D130" s="99">
        <v>23</v>
      </c>
      <c r="E130" s="99">
        <v>1</v>
      </c>
      <c r="F130" s="99">
        <v>24</v>
      </c>
      <c r="G130" s="99">
        <v>25</v>
      </c>
      <c r="H130" s="115">
        <v>25</v>
      </c>
      <c r="I130" s="115">
        <v>25</v>
      </c>
      <c r="J130" s="99">
        <v>113265</v>
      </c>
    </row>
    <row r="131" spans="1:10" ht="15" thickBot="1" x14ac:dyDescent="0.35">
      <c r="A131" s="98" t="s">
        <v>230</v>
      </c>
      <c r="B131" s="99">
        <v>40</v>
      </c>
      <c r="C131" s="115">
        <v>14</v>
      </c>
      <c r="D131" s="99">
        <v>1</v>
      </c>
      <c r="E131" s="99">
        <v>1</v>
      </c>
      <c r="F131" s="99">
        <v>24</v>
      </c>
      <c r="G131" s="99">
        <v>25</v>
      </c>
      <c r="H131" s="115">
        <v>25</v>
      </c>
      <c r="I131" s="115">
        <v>25</v>
      </c>
      <c r="J131" s="99">
        <v>111395</v>
      </c>
    </row>
    <row r="132" spans="1:10" ht="15" thickBot="1" x14ac:dyDescent="0.35">
      <c r="A132" s="98" t="s">
        <v>231</v>
      </c>
      <c r="B132" s="99">
        <v>19</v>
      </c>
      <c r="C132" s="115">
        <v>14</v>
      </c>
      <c r="D132" s="99">
        <v>1</v>
      </c>
      <c r="E132" s="99">
        <v>1</v>
      </c>
      <c r="F132" s="99">
        <v>24</v>
      </c>
      <c r="G132" s="99">
        <v>25</v>
      </c>
      <c r="H132" s="115">
        <v>25</v>
      </c>
      <c r="I132" s="115">
        <v>25</v>
      </c>
      <c r="J132" s="99">
        <v>116800</v>
      </c>
    </row>
    <row r="133" spans="1:10" ht="15" thickBot="1" x14ac:dyDescent="0.35">
      <c r="A133" s="98" t="s">
        <v>232</v>
      </c>
      <c r="B133" s="99">
        <v>33</v>
      </c>
      <c r="C133" s="115">
        <v>14</v>
      </c>
      <c r="D133" s="99">
        <v>1</v>
      </c>
      <c r="E133" s="99">
        <v>1</v>
      </c>
      <c r="F133" s="99">
        <v>24</v>
      </c>
      <c r="G133" s="99">
        <v>25</v>
      </c>
      <c r="H133" s="115">
        <v>25</v>
      </c>
      <c r="I133" s="115">
        <v>25</v>
      </c>
      <c r="J133" s="99">
        <v>115750</v>
      </c>
    </row>
    <row r="134" spans="1:10" ht="15" thickBot="1" x14ac:dyDescent="0.35">
      <c r="A134" s="98" t="s">
        <v>233</v>
      </c>
      <c r="B134" s="99">
        <v>40</v>
      </c>
      <c r="C134" s="115">
        <v>14</v>
      </c>
      <c r="D134" s="99">
        <v>1</v>
      </c>
      <c r="E134" s="99">
        <v>1</v>
      </c>
      <c r="F134" s="99">
        <v>24</v>
      </c>
      <c r="G134" s="99">
        <v>25</v>
      </c>
      <c r="H134" s="115">
        <v>25</v>
      </c>
      <c r="I134" s="115">
        <v>25</v>
      </c>
      <c r="J134" s="99">
        <v>110610</v>
      </c>
    </row>
    <row r="135" spans="1:10" ht="15" thickBot="1" x14ac:dyDescent="0.35">
      <c r="A135" s="98" t="s">
        <v>234</v>
      </c>
      <c r="B135" s="99">
        <v>19</v>
      </c>
      <c r="C135" s="115">
        <v>14</v>
      </c>
      <c r="D135" s="99">
        <v>1</v>
      </c>
      <c r="E135" s="99">
        <v>1</v>
      </c>
      <c r="F135" s="99">
        <v>24</v>
      </c>
      <c r="G135" s="99">
        <v>25</v>
      </c>
      <c r="H135" s="115">
        <v>25</v>
      </c>
      <c r="I135" s="115">
        <v>25</v>
      </c>
      <c r="J135" s="99">
        <v>147361.5</v>
      </c>
    </row>
    <row r="136" spans="1:10" ht="15" thickBot="1" x14ac:dyDescent="0.35">
      <c r="A136" s="98" t="s">
        <v>235</v>
      </c>
      <c r="B136" s="99">
        <v>40</v>
      </c>
      <c r="C136" s="115">
        <v>14</v>
      </c>
      <c r="D136" s="99">
        <v>1</v>
      </c>
      <c r="E136" s="99">
        <v>1</v>
      </c>
      <c r="F136" s="99">
        <v>24</v>
      </c>
      <c r="G136" s="99">
        <v>25</v>
      </c>
      <c r="H136" s="115">
        <v>25</v>
      </c>
      <c r="I136" s="115">
        <v>25</v>
      </c>
      <c r="J136" s="99">
        <v>151050</v>
      </c>
    </row>
    <row r="137" spans="1:10" ht="15" thickBot="1" x14ac:dyDescent="0.35">
      <c r="A137" s="98" t="s">
        <v>236</v>
      </c>
      <c r="B137" s="99">
        <v>19</v>
      </c>
      <c r="C137" s="115">
        <v>14</v>
      </c>
      <c r="D137" s="99">
        <v>1</v>
      </c>
      <c r="E137" s="99">
        <v>1</v>
      </c>
      <c r="F137" s="99">
        <v>24</v>
      </c>
      <c r="G137" s="99">
        <v>25</v>
      </c>
      <c r="H137" s="115">
        <v>25</v>
      </c>
      <c r="I137" s="115">
        <v>25</v>
      </c>
      <c r="J137" s="99">
        <v>117969.5</v>
      </c>
    </row>
    <row r="138" spans="1:10" ht="15" thickBot="1" x14ac:dyDescent="0.35">
      <c r="A138" s="98" t="s">
        <v>237</v>
      </c>
      <c r="B138" s="99">
        <v>33</v>
      </c>
      <c r="C138" s="115">
        <v>14</v>
      </c>
      <c r="D138" s="99">
        <v>1</v>
      </c>
      <c r="E138" s="99">
        <v>1</v>
      </c>
      <c r="F138" s="99">
        <v>24</v>
      </c>
      <c r="G138" s="99">
        <v>25</v>
      </c>
      <c r="H138" s="115">
        <v>25</v>
      </c>
      <c r="I138" s="115">
        <v>25</v>
      </c>
      <c r="J138" s="99">
        <v>153400</v>
      </c>
    </row>
    <row r="139" spans="1:10" ht="15" thickBot="1" x14ac:dyDescent="0.35">
      <c r="A139" s="98" t="s">
        <v>239</v>
      </c>
      <c r="B139" s="99">
        <v>33</v>
      </c>
      <c r="C139" s="115">
        <v>14</v>
      </c>
      <c r="D139" s="99">
        <v>45</v>
      </c>
      <c r="E139" s="99">
        <v>1</v>
      </c>
      <c r="F139" s="99">
        <v>24</v>
      </c>
      <c r="G139" s="99">
        <v>1</v>
      </c>
      <c r="H139" s="115">
        <v>1</v>
      </c>
      <c r="I139" s="115">
        <v>1</v>
      </c>
      <c r="J139" s="99">
        <v>169993.5</v>
      </c>
    </row>
    <row r="140" spans="1:10" ht="15" thickBot="1" x14ac:dyDescent="0.35">
      <c r="A140" s="98" t="s">
        <v>240</v>
      </c>
      <c r="B140" s="99">
        <v>33</v>
      </c>
      <c r="C140" s="115">
        <v>14</v>
      </c>
      <c r="D140" s="99">
        <v>23</v>
      </c>
      <c r="E140" s="99">
        <v>1</v>
      </c>
      <c r="F140" s="99">
        <v>24</v>
      </c>
      <c r="G140" s="99">
        <v>25</v>
      </c>
      <c r="H140" s="115">
        <v>25</v>
      </c>
      <c r="I140" s="115">
        <v>25</v>
      </c>
      <c r="J140" s="99">
        <v>146790</v>
      </c>
    </row>
    <row r="141" spans="1:10" ht="15" thickBot="1" x14ac:dyDescent="0.35">
      <c r="A141" s="98" t="s">
        <v>241</v>
      </c>
      <c r="B141" s="99">
        <v>19</v>
      </c>
      <c r="C141" s="115">
        <v>14</v>
      </c>
      <c r="D141" s="99">
        <v>23</v>
      </c>
      <c r="E141" s="99">
        <v>1</v>
      </c>
      <c r="F141" s="99">
        <v>24</v>
      </c>
      <c r="G141" s="99">
        <v>25</v>
      </c>
      <c r="H141" s="115">
        <v>25</v>
      </c>
      <c r="I141" s="115">
        <v>25</v>
      </c>
      <c r="J141" s="99">
        <v>189440</v>
      </c>
    </row>
    <row r="142" spans="1:10" ht="15" thickBot="1" x14ac:dyDescent="0.35">
      <c r="A142" s="98" t="s">
        <v>242</v>
      </c>
      <c r="B142" s="99">
        <v>19</v>
      </c>
      <c r="C142" s="115">
        <v>1</v>
      </c>
      <c r="D142" s="99">
        <v>23</v>
      </c>
      <c r="E142" s="99">
        <v>34</v>
      </c>
      <c r="F142" s="99">
        <v>1</v>
      </c>
      <c r="G142" s="99">
        <v>1</v>
      </c>
      <c r="H142" s="115">
        <v>1</v>
      </c>
      <c r="I142" s="115">
        <v>1</v>
      </c>
      <c r="J142" s="99">
        <v>218925</v>
      </c>
    </row>
    <row r="143" spans="1:10" ht="15" thickBot="1" x14ac:dyDescent="0.35">
      <c r="A143" s="98" t="s">
        <v>243</v>
      </c>
      <c r="B143" s="99">
        <v>19</v>
      </c>
      <c r="C143" s="115">
        <v>14</v>
      </c>
      <c r="D143" s="99">
        <v>23</v>
      </c>
      <c r="E143" s="99">
        <v>34</v>
      </c>
      <c r="F143" s="99">
        <v>24</v>
      </c>
      <c r="G143" s="99">
        <v>25</v>
      </c>
      <c r="H143" s="115">
        <v>25</v>
      </c>
      <c r="I143" s="115">
        <v>25</v>
      </c>
      <c r="J143" s="99">
        <v>208350</v>
      </c>
    </row>
    <row r="144" spans="1:10" ht="15" thickBot="1" x14ac:dyDescent="0.35">
      <c r="A144" s="98" t="s">
        <v>244</v>
      </c>
      <c r="B144" s="99">
        <v>39</v>
      </c>
      <c r="C144" s="115">
        <v>14</v>
      </c>
      <c r="D144" s="99">
        <v>45</v>
      </c>
      <c r="E144" s="99">
        <v>1</v>
      </c>
      <c r="F144" s="99">
        <v>1</v>
      </c>
      <c r="G144" s="99">
        <v>1</v>
      </c>
      <c r="H144" s="115">
        <v>1</v>
      </c>
      <c r="I144" s="115">
        <v>1</v>
      </c>
      <c r="J144" s="99">
        <v>221945</v>
      </c>
    </row>
    <row r="145" spans="1:10" ht="15" thickBot="1" x14ac:dyDescent="0.35">
      <c r="A145" s="98" t="s">
        <v>245</v>
      </c>
      <c r="B145" s="99">
        <v>19</v>
      </c>
      <c r="C145" s="115">
        <v>14</v>
      </c>
      <c r="D145" s="99">
        <v>23</v>
      </c>
      <c r="E145" s="99">
        <v>34</v>
      </c>
      <c r="F145" s="99">
        <v>24</v>
      </c>
      <c r="G145" s="99">
        <v>25</v>
      </c>
      <c r="H145" s="115">
        <v>25</v>
      </c>
      <c r="I145" s="115">
        <v>25</v>
      </c>
      <c r="J145" s="99">
        <v>249489.5</v>
      </c>
    </row>
    <row r="146" spans="1:10" ht="15" thickBot="1" x14ac:dyDescent="0.35">
      <c r="A146" s="98" t="s">
        <v>247</v>
      </c>
      <c r="B146" s="99">
        <v>19</v>
      </c>
      <c r="C146" s="115">
        <v>1</v>
      </c>
      <c r="D146" s="99">
        <v>23</v>
      </c>
      <c r="E146" s="99">
        <v>34</v>
      </c>
      <c r="F146" s="99">
        <v>1</v>
      </c>
      <c r="G146" s="99">
        <v>1</v>
      </c>
      <c r="H146" s="115">
        <v>1</v>
      </c>
      <c r="I146" s="115">
        <v>1</v>
      </c>
      <c r="J146" s="99">
        <v>246145</v>
      </c>
    </row>
    <row r="147" spans="1:10" ht="15" thickBot="1" x14ac:dyDescent="0.35">
      <c r="A147" s="98" t="s">
        <v>248</v>
      </c>
      <c r="B147" s="99">
        <v>10</v>
      </c>
      <c r="C147" s="115">
        <v>14</v>
      </c>
      <c r="D147" s="99">
        <v>23</v>
      </c>
      <c r="E147" s="99">
        <v>1</v>
      </c>
      <c r="F147" s="99">
        <v>1</v>
      </c>
      <c r="G147" s="99">
        <v>1</v>
      </c>
      <c r="H147" s="115">
        <v>1</v>
      </c>
      <c r="I147" s="115">
        <v>1</v>
      </c>
      <c r="J147" s="99">
        <v>258307</v>
      </c>
    </row>
    <row r="148" spans="1:10" ht="15" thickBot="1" x14ac:dyDescent="0.35">
      <c r="A148" s="98" t="s">
        <v>249</v>
      </c>
      <c r="B148" s="99">
        <v>19</v>
      </c>
      <c r="C148" s="115">
        <v>1</v>
      </c>
      <c r="D148" s="99">
        <v>23</v>
      </c>
      <c r="E148" s="99">
        <v>34</v>
      </c>
      <c r="F148" s="99">
        <v>1</v>
      </c>
      <c r="G148" s="99">
        <v>1</v>
      </c>
      <c r="H148" s="115">
        <v>1</v>
      </c>
      <c r="I148" s="115">
        <v>1</v>
      </c>
      <c r="J148" s="99">
        <v>234990</v>
      </c>
    </row>
    <row r="149" spans="1:10" ht="15" thickBot="1" x14ac:dyDescent="0.35">
      <c r="A149" s="98" t="s">
        <v>250</v>
      </c>
      <c r="B149" s="99">
        <v>10</v>
      </c>
      <c r="C149" s="115">
        <v>14</v>
      </c>
      <c r="D149" s="99">
        <v>23</v>
      </c>
      <c r="E149" s="99">
        <v>1</v>
      </c>
      <c r="F149" s="99">
        <v>1</v>
      </c>
      <c r="G149" s="99">
        <v>1</v>
      </c>
      <c r="H149" s="115">
        <v>1</v>
      </c>
      <c r="I149" s="115">
        <v>1</v>
      </c>
      <c r="J149" s="99">
        <v>264670</v>
      </c>
    </row>
    <row r="150" spans="1:10" ht="15" thickBot="1" x14ac:dyDescent="0.35">
      <c r="A150" s="98" t="s">
        <v>251</v>
      </c>
      <c r="B150" s="99">
        <v>19</v>
      </c>
      <c r="C150" s="115">
        <v>1</v>
      </c>
      <c r="D150" s="99">
        <v>23</v>
      </c>
      <c r="E150" s="99">
        <v>34</v>
      </c>
      <c r="F150" s="99">
        <v>1</v>
      </c>
      <c r="G150" s="99">
        <v>1</v>
      </c>
      <c r="H150" s="115">
        <v>1</v>
      </c>
      <c r="I150" s="115">
        <v>1</v>
      </c>
      <c r="J150" s="99">
        <v>246087</v>
      </c>
    </row>
    <row r="151" spans="1:10" ht="15" thickBot="1" x14ac:dyDescent="0.35">
      <c r="A151" s="98" t="s">
        <v>253</v>
      </c>
      <c r="B151" s="99">
        <v>1</v>
      </c>
      <c r="C151" s="115">
        <v>1</v>
      </c>
      <c r="D151" s="99">
        <v>23</v>
      </c>
      <c r="E151" s="99">
        <v>34</v>
      </c>
      <c r="F151" s="99">
        <v>1</v>
      </c>
      <c r="G151" s="99">
        <v>1</v>
      </c>
      <c r="H151" s="115">
        <v>1</v>
      </c>
      <c r="I151" s="115">
        <v>1</v>
      </c>
      <c r="J151" s="99">
        <v>295100</v>
      </c>
    </row>
    <row r="152" spans="1:10" ht="15" thickBot="1" x14ac:dyDescent="0.35">
      <c r="A152" s="98" t="s">
        <v>254</v>
      </c>
      <c r="B152" s="99">
        <v>1</v>
      </c>
      <c r="C152" s="115">
        <v>1</v>
      </c>
      <c r="D152" s="99">
        <v>1</v>
      </c>
      <c r="E152" s="99">
        <v>34</v>
      </c>
      <c r="F152" s="99">
        <v>1</v>
      </c>
      <c r="G152" s="99">
        <v>1</v>
      </c>
      <c r="H152" s="115">
        <v>1</v>
      </c>
      <c r="I152" s="115">
        <v>1</v>
      </c>
      <c r="J152" s="99">
        <v>319204</v>
      </c>
    </row>
    <row r="153" spans="1:10" ht="15" thickBot="1" x14ac:dyDescent="0.35">
      <c r="A153" s="98" t="s">
        <v>255</v>
      </c>
      <c r="B153" s="99">
        <v>1</v>
      </c>
      <c r="C153" s="115">
        <v>1</v>
      </c>
      <c r="D153" s="99">
        <v>23</v>
      </c>
      <c r="E153" s="99">
        <v>34</v>
      </c>
      <c r="F153" s="99">
        <v>1</v>
      </c>
      <c r="G153" s="99">
        <v>1</v>
      </c>
      <c r="H153" s="115">
        <v>1</v>
      </c>
      <c r="I153" s="115">
        <v>1</v>
      </c>
      <c r="J153" s="99">
        <v>302500</v>
      </c>
    </row>
    <row r="154" spans="1:10" ht="15" thickBot="1" x14ac:dyDescent="0.35">
      <c r="A154" s="98" t="s">
        <v>256</v>
      </c>
      <c r="B154" s="99">
        <v>1</v>
      </c>
      <c r="C154" s="115">
        <v>1</v>
      </c>
      <c r="D154" s="99">
        <v>23</v>
      </c>
      <c r="E154" s="99">
        <v>34</v>
      </c>
      <c r="F154" s="99">
        <v>1</v>
      </c>
      <c r="G154" s="99">
        <v>1</v>
      </c>
      <c r="H154" s="115">
        <v>1</v>
      </c>
      <c r="I154" s="115">
        <v>1</v>
      </c>
      <c r="J154" s="99">
        <v>248990</v>
      </c>
    </row>
    <row r="155" spans="1:10" ht="15" thickBot="1" x14ac:dyDescent="0.35">
      <c r="A155" s="98" t="s">
        <v>258</v>
      </c>
      <c r="B155" s="99">
        <v>10</v>
      </c>
      <c r="C155" s="115">
        <v>14</v>
      </c>
      <c r="D155" s="99">
        <v>1</v>
      </c>
      <c r="E155" s="99">
        <v>34</v>
      </c>
      <c r="F155" s="99">
        <v>1</v>
      </c>
      <c r="G155" s="99">
        <v>1</v>
      </c>
      <c r="H155" s="115">
        <v>1</v>
      </c>
      <c r="I155" s="115">
        <v>1</v>
      </c>
      <c r="J155" s="99">
        <v>329040</v>
      </c>
    </row>
    <row r="156" spans="1:10" ht="15" thickBot="1" x14ac:dyDescent="0.35">
      <c r="A156" s="98" t="s">
        <v>259</v>
      </c>
      <c r="B156" s="99">
        <v>10</v>
      </c>
      <c r="C156" s="115">
        <v>14</v>
      </c>
      <c r="D156" s="99">
        <v>23</v>
      </c>
      <c r="E156" s="99">
        <v>1</v>
      </c>
      <c r="F156" s="99">
        <v>1</v>
      </c>
      <c r="G156" s="99">
        <v>1</v>
      </c>
      <c r="H156" s="115">
        <v>1</v>
      </c>
      <c r="I156" s="115">
        <v>1</v>
      </c>
      <c r="J156" s="99">
        <v>336820</v>
      </c>
    </row>
    <row r="157" spans="1:10" ht="15" thickBot="1" x14ac:dyDescent="0.35">
      <c r="A157" s="98" t="s">
        <v>260</v>
      </c>
      <c r="B157" s="99">
        <v>10</v>
      </c>
      <c r="C157" s="115">
        <v>14</v>
      </c>
      <c r="D157" s="99">
        <v>23</v>
      </c>
      <c r="E157" s="99">
        <v>1</v>
      </c>
      <c r="F157" s="99">
        <v>1</v>
      </c>
      <c r="G157" s="99">
        <v>1</v>
      </c>
      <c r="H157" s="115">
        <v>1</v>
      </c>
      <c r="I157" s="115">
        <v>1</v>
      </c>
      <c r="J157" s="99">
        <v>356945</v>
      </c>
    </row>
    <row r="158" spans="1:10" ht="15" thickBot="1" x14ac:dyDescent="0.35">
      <c r="A158" s="98" t="s">
        <v>261</v>
      </c>
      <c r="B158" s="99">
        <v>1</v>
      </c>
      <c r="C158" s="115">
        <v>1</v>
      </c>
      <c r="D158" s="99">
        <v>1</v>
      </c>
      <c r="E158" s="99">
        <v>34</v>
      </c>
      <c r="F158" s="99">
        <v>1</v>
      </c>
      <c r="G158" s="99">
        <v>1</v>
      </c>
      <c r="H158" s="115">
        <v>1</v>
      </c>
      <c r="I158" s="115">
        <v>1</v>
      </c>
      <c r="J158" s="99">
        <v>342195</v>
      </c>
    </row>
    <row r="159" spans="1:10" ht="15" thickBot="1" x14ac:dyDescent="0.35">
      <c r="A159" s="98" t="s">
        <v>264</v>
      </c>
      <c r="B159" s="99">
        <v>1</v>
      </c>
      <c r="C159" s="115">
        <v>1</v>
      </c>
      <c r="D159" s="99">
        <v>1</v>
      </c>
      <c r="E159" s="99">
        <v>34</v>
      </c>
      <c r="F159" s="99">
        <v>1</v>
      </c>
      <c r="G159" s="99">
        <v>1</v>
      </c>
      <c r="H159" s="115">
        <v>1</v>
      </c>
      <c r="I159" s="115">
        <v>1</v>
      </c>
      <c r="J159" s="99">
        <v>424880</v>
      </c>
    </row>
    <row r="160" spans="1:10" ht="15" thickBot="1" x14ac:dyDescent="0.35">
      <c r="A160" s="98" t="s">
        <v>267</v>
      </c>
      <c r="B160" s="99">
        <v>17</v>
      </c>
      <c r="C160" s="115">
        <v>14</v>
      </c>
      <c r="D160" s="99">
        <v>45</v>
      </c>
      <c r="E160" s="99">
        <v>1</v>
      </c>
      <c r="F160" s="99">
        <v>1</v>
      </c>
      <c r="G160" s="99">
        <v>1</v>
      </c>
      <c r="H160" s="115">
        <v>1</v>
      </c>
      <c r="I160" s="115">
        <v>1</v>
      </c>
      <c r="J160" s="99">
        <v>262000</v>
      </c>
    </row>
    <row r="161" spans="1:10" ht="15" thickBot="1" x14ac:dyDescent="0.35">
      <c r="A161" s="98" t="s">
        <v>268</v>
      </c>
      <c r="B161" s="99">
        <v>17</v>
      </c>
      <c r="C161" s="115">
        <v>14</v>
      </c>
      <c r="D161" s="99">
        <v>50</v>
      </c>
      <c r="E161" s="99">
        <v>1</v>
      </c>
      <c r="F161" s="99">
        <v>1</v>
      </c>
      <c r="G161" s="99">
        <v>1</v>
      </c>
      <c r="H161" s="115">
        <v>1</v>
      </c>
      <c r="I161" s="115">
        <v>1</v>
      </c>
      <c r="J161" s="99">
        <v>304900</v>
      </c>
    </row>
    <row r="162" spans="1:10" ht="15" thickBot="1" x14ac:dyDescent="0.35">
      <c r="A162" s="98" t="s">
        <v>269</v>
      </c>
      <c r="B162" s="99">
        <v>1</v>
      </c>
      <c r="C162" s="115">
        <v>1</v>
      </c>
      <c r="D162" s="99">
        <v>1</v>
      </c>
      <c r="E162" s="99">
        <v>34</v>
      </c>
      <c r="F162" s="99">
        <v>1</v>
      </c>
      <c r="G162" s="99">
        <v>1</v>
      </c>
      <c r="H162" s="115">
        <v>1</v>
      </c>
      <c r="I162" s="115">
        <v>1</v>
      </c>
      <c r="J162" s="99">
        <v>426420</v>
      </c>
    </row>
    <row r="163" spans="1:10" ht="15" thickBot="1" x14ac:dyDescent="0.35">
      <c r="A163" s="98" t="s">
        <v>270</v>
      </c>
      <c r="B163" s="99">
        <v>10</v>
      </c>
      <c r="C163" s="115">
        <v>14</v>
      </c>
      <c r="D163" s="99">
        <v>1</v>
      </c>
      <c r="E163" s="99">
        <v>34</v>
      </c>
      <c r="F163" s="99">
        <v>1</v>
      </c>
      <c r="G163" s="99">
        <v>1</v>
      </c>
      <c r="H163" s="115">
        <v>1</v>
      </c>
      <c r="I163" s="115">
        <v>1</v>
      </c>
      <c r="J163" s="99">
        <v>389394.5</v>
      </c>
    </row>
    <row r="164" spans="1:10" ht="15" thickBot="1" x14ac:dyDescent="0.35">
      <c r="A164" s="98" t="s">
        <v>271</v>
      </c>
      <c r="B164" s="99">
        <v>8</v>
      </c>
      <c r="C164" s="115">
        <v>1</v>
      </c>
      <c r="D164" s="99">
        <v>23</v>
      </c>
      <c r="E164" s="99">
        <v>34</v>
      </c>
      <c r="F164" s="99">
        <v>1</v>
      </c>
      <c r="G164" s="99">
        <v>1</v>
      </c>
      <c r="H164" s="115">
        <v>1</v>
      </c>
      <c r="I164" s="115">
        <v>1</v>
      </c>
      <c r="J164" s="99">
        <v>439200</v>
      </c>
    </row>
    <row r="165" spans="1:10" ht="15" thickBot="1" x14ac:dyDescent="0.35">
      <c r="A165" s="98" t="s">
        <v>273</v>
      </c>
      <c r="B165" s="99">
        <v>8</v>
      </c>
      <c r="C165" s="115">
        <v>1</v>
      </c>
      <c r="D165" s="99">
        <v>23</v>
      </c>
      <c r="E165" s="99">
        <v>34</v>
      </c>
      <c r="F165" s="99">
        <v>1</v>
      </c>
      <c r="G165" s="99">
        <v>1</v>
      </c>
      <c r="H165" s="115">
        <v>1</v>
      </c>
      <c r="I165" s="115">
        <v>1</v>
      </c>
      <c r="J165" s="99">
        <v>396444.5</v>
      </c>
    </row>
    <row r="166" spans="1:10" ht="15" thickBot="1" x14ac:dyDescent="0.35">
      <c r="A166" s="98" t="s">
        <v>277</v>
      </c>
      <c r="B166" s="99">
        <v>10</v>
      </c>
      <c r="C166" s="115">
        <v>14</v>
      </c>
      <c r="D166" s="99">
        <v>23</v>
      </c>
      <c r="E166" s="99">
        <v>1</v>
      </c>
      <c r="F166" s="99">
        <v>1</v>
      </c>
      <c r="G166" s="99">
        <v>1</v>
      </c>
      <c r="H166" s="115">
        <v>1</v>
      </c>
      <c r="I166" s="115">
        <v>1</v>
      </c>
      <c r="J166" s="99">
        <v>546530</v>
      </c>
    </row>
    <row r="167" spans="1:10" ht="18.600000000000001" thickBot="1" x14ac:dyDescent="0.35">
      <c r="A167" s="93"/>
    </row>
    <row r="168" spans="1:10" ht="36.6" thickBot="1" x14ac:dyDescent="0.35">
      <c r="A168" s="97" t="s">
        <v>555</v>
      </c>
      <c r="B168" s="97" t="s">
        <v>507</v>
      </c>
      <c r="C168" s="114" t="s">
        <v>508</v>
      </c>
      <c r="D168" s="97" t="s">
        <v>76</v>
      </c>
      <c r="E168" s="97" t="s">
        <v>623</v>
      </c>
      <c r="F168" s="97" t="s">
        <v>151</v>
      </c>
      <c r="G168" s="97" t="s">
        <v>192</v>
      </c>
      <c r="H168" s="114" t="s">
        <v>193</v>
      </c>
      <c r="I168" s="114" t="s">
        <v>194</v>
      </c>
    </row>
    <row r="169" spans="1:10" ht="36.6" thickBot="1" x14ac:dyDescent="0.35">
      <c r="A169" s="97" t="s">
        <v>556</v>
      </c>
      <c r="B169" s="99" t="s">
        <v>681</v>
      </c>
      <c r="C169" s="115" t="s">
        <v>557</v>
      </c>
      <c r="D169" s="99" t="s">
        <v>682</v>
      </c>
      <c r="E169" s="99" t="s">
        <v>683</v>
      </c>
      <c r="F169" s="99" t="s">
        <v>684</v>
      </c>
      <c r="G169" s="99" t="s">
        <v>685</v>
      </c>
      <c r="H169" s="115" t="s">
        <v>557</v>
      </c>
      <c r="I169" s="115" t="s">
        <v>557</v>
      </c>
    </row>
    <row r="170" spans="1:10" ht="36.6" thickBot="1" x14ac:dyDescent="0.35">
      <c r="A170" s="97" t="s">
        <v>558</v>
      </c>
      <c r="B170" s="99" t="s">
        <v>681</v>
      </c>
      <c r="C170" s="115" t="s">
        <v>557</v>
      </c>
      <c r="D170" s="99" t="s">
        <v>557</v>
      </c>
      <c r="E170" s="99" t="s">
        <v>557</v>
      </c>
      <c r="F170" s="99" t="s">
        <v>557</v>
      </c>
      <c r="G170" s="99" t="s">
        <v>557</v>
      </c>
      <c r="H170" s="115" t="s">
        <v>557</v>
      </c>
      <c r="I170" s="115" t="s">
        <v>557</v>
      </c>
    </row>
    <row r="171" spans="1:10" ht="36.6" thickBot="1" x14ac:dyDescent="0.35">
      <c r="A171" s="97" t="s">
        <v>559</v>
      </c>
      <c r="B171" s="99" t="s">
        <v>681</v>
      </c>
      <c r="C171" s="115" t="s">
        <v>557</v>
      </c>
      <c r="D171" s="99" t="s">
        <v>557</v>
      </c>
      <c r="E171" s="99" t="s">
        <v>557</v>
      </c>
      <c r="F171" s="99" t="s">
        <v>557</v>
      </c>
      <c r="G171" s="99" t="s">
        <v>557</v>
      </c>
      <c r="H171" s="115" t="s">
        <v>557</v>
      </c>
      <c r="I171" s="115" t="s">
        <v>557</v>
      </c>
    </row>
    <row r="172" spans="1:10" ht="36.6" thickBot="1" x14ac:dyDescent="0.35">
      <c r="A172" s="97" t="s">
        <v>560</v>
      </c>
      <c r="B172" s="99" t="s">
        <v>681</v>
      </c>
      <c r="C172" s="115" t="s">
        <v>557</v>
      </c>
      <c r="D172" s="99" t="s">
        <v>557</v>
      </c>
      <c r="E172" s="99" t="s">
        <v>557</v>
      </c>
      <c r="F172" s="99" t="s">
        <v>557</v>
      </c>
      <c r="G172" s="99" t="s">
        <v>557</v>
      </c>
      <c r="H172" s="115" t="s">
        <v>557</v>
      </c>
      <c r="I172" s="115" t="s">
        <v>557</v>
      </c>
    </row>
    <row r="173" spans="1:10" ht="36.6" thickBot="1" x14ac:dyDescent="0.35">
      <c r="A173" s="97" t="s">
        <v>561</v>
      </c>
      <c r="B173" s="99" t="s">
        <v>681</v>
      </c>
      <c r="C173" s="115" t="s">
        <v>557</v>
      </c>
      <c r="D173" s="99" t="s">
        <v>557</v>
      </c>
      <c r="E173" s="99" t="s">
        <v>557</v>
      </c>
      <c r="F173" s="99" t="s">
        <v>557</v>
      </c>
      <c r="G173" s="99" t="s">
        <v>557</v>
      </c>
      <c r="H173" s="115" t="s">
        <v>557</v>
      </c>
      <c r="I173" s="115" t="s">
        <v>557</v>
      </c>
    </row>
    <row r="174" spans="1:10" ht="36.6" thickBot="1" x14ac:dyDescent="0.35">
      <c r="A174" s="97" t="s">
        <v>562</v>
      </c>
      <c r="B174" s="99" t="s">
        <v>681</v>
      </c>
      <c r="C174" s="115" t="s">
        <v>557</v>
      </c>
      <c r="D174" s="99" t="s">
        <v>557</v>
      </c>
      <c r="E174" s="99" t="s">
        <v>557</v>
      </c>
      <c r="F174" s="99" t="s">
        <v>557</v>
      </c>
      <c r="G174" s="99" t="s">
        <v>557</v>
      </c>
      <c r="H174" s="115" t="s">
        <v>557</v>
      </c>
      <c r="I174" s="115" t="s">
        <v>557</v>
      </c>
    </row>
    <row r="175" spans="1:10" ht="36.6" thickBot="1" x14ac:dyDescent="0.35">
      <c r="A175" s="97" t="s">
        <v>563</v>
      </c>
      <c r="B175" s="99" t="s">
        <v>681</v>
      </c>
      <c r="C175" s="115" t="s">
        <v>557</v>
      </c>
      <c r="D175" s="99" t="s">
        <v>557</v>
      </c>
      <c r="E175" s="99" t="s">
        <v>557</v>
      </c>
      <c r="F175" s="99" t="s">
        <v>557</v>
      </c>
      <c r="G175" s="99" t="s">
        <v>557</v>
      </c>
      <c r="H175" s="115" t="s">
        <v>557</v>
      </c>
      <c r="I175" s="115" t="s">
        <v>557</v>
      </c>
    </row>
    <row r="176" spans="1:10" ht="36.6" thickBot="1" x14ac:dyDescent="0.35">
      <c r="A176" s="97" t="s">
        <v>564</v>
      </c>
      <c r="B176" s="99" t="s">
        <v>681</v>
      </c>
      <c r="C176" s="115" t="s">
        <v>557</v>
      </c>
      <c r="D176" s="99" t="s">
        <v>557</v>
      </c>
      <c r="E176" s="99" t="s">
        <v>557</v>
      </c>
      <c r="F176" s="99" t="s">
        <v>557</v>
      </c>
      <c r="G176" s="99" t="s">
        <v>557</v>
      </c>
      <c r="H176" s="115" t="s">
        <v>557</v>
      </c>
      <c r="I176" s="115" t="s">
        <v>557</v>
      </c>
    </row>
    <row r="177" spans="1:9" ht="36.6" thickBot="1" x14ac:dyDescent="0.35">
      <c r="A177" s="97" t="s">
        <v>565</v>
      </c>
      <c r="B177" s="99" t="s">
        <v>681</v>
      </c>
      <c r="C177" s="115" t="s">
        <v>557</v>
      </c>
      <c r="D177" s="99" t="s">
        <v>557</v>
      </c>
      <c r="E177" s="99" t="s">
        <v>557</v>
      </c>
      <c r="F177" s="99" t="s">
        <v>557</v>
      </c>
      <c r="G177" s="99" t="s">
        <v>557</v>
      </c>
      <c r="H177" s="115" t="s">
        <v>557</v>
      </c>
      <c r="I177" s="115" t="s">
        <v>557</v>
      </c>
    </row>
    <row r="178" spans="1:9" ht="36.6" thickBot="1" x14ac:dyDescent="0.35">
      <c r="A178" s="97" t="s">
        <v>566</v>
      </c>
      <c r="B178" s="99" t="s">
        <v>681</v>
      </c>
      <c r="C178" s="115" t="s">
        <v>557</v>
      </c>
      <c r="D178" s="99" t="s">
        <v>557</v>
      </c>
      <c r="E178" s="99" t="s">
        <v>557</v>
      </c>
      <c r="F178" s="99" t="s">
        <v>557</v>
      </c>
      <c r="G178" s="99" t="s">
        <v>557</v>
      </c>
      <c r="H178" s="115" t="s">
        <v>557</v>
      </c>
      <c r="I178" s="115" t="s">
        <v>557</v>
      </c>
    </row>
    <row r="179" spans="1:9" ht="36.6" thickBot="1" x14ac:dyDescent="0.35">
      <c r="A179" s="97" t="s">
        <v>567</v>
      </c>
      <c r="B179" s="99" t="s">
        <v>686</v>
      </c>
      <c r="C179" s="115" t="s">
        <v>557</v>
      </c>
      <c r="D179" s="99" t="s">
        <v>557</v>
      </c>
      <c r="E179" s="99" t="s">
        <v>557</v>
      </c>
      <c r="F179" s="99" t="s">
        <v>557</v>
      </c>
      <c r="G179" s="99" t="s">
        <v>557</v>
      </c>
      <c r="H179" s="115" t="s">
        <v>557</v>
      </c>
      <c r="I179" s="115" t="s">
        <v>557</v>
      </c>
    </row>
    <row r="180" spans="1:9" ht="36.6" thickBot="1" x14ac:dyDescent="0.35">
      <c r="A180" s="97" t="s">
        <v>568</v>
      </c>
      <c r="B180" s="99" t="s">
        <v>686</v>
      </c>
      <c r="C180" s="115" t="s">
        <v>557</v>
      </c>
      <c r="D180" s="99" t="s">
        <v>557</v>
      </c>
      <c r="E180" s="99" t="s">
        <v>557</v>
      </c>
      <c r="F180" s="99" t="s">
        <v>557</v>
      </c>
      <c r="G180" s="99" t="s">
        <v>557</v>
      </c>
      <c r="H180" s="115" t="s">
        <v>557</v>
      </c>
      <c r="I180" s="115" t="s">
        <v>557</v>
      </c>
    </row>
    <row r="181" spans="1:9" ht="36.6" thickBot="1" x14ac:dyDescent="0.35">
      <c r="A181" s="97" t="s">
        <v>569</v>
      </c>
      <c r="B181" s="99" t="s">
        <v>686</v>
      </c>
      <c r="C181" s="115" t="s">
        <v>557</v>
      </c>
      <c r="D181" s="99" t="s">
        <v>557</v>
      </c>
      <c r="E181" s="99" t="s">
        <v>557</v>
      </c>
      <c r="F181" s="99" t="s">
        <v>557</v>
      </c>
      <c r="G181" s="99" t="s">
        <v>557</v>
      </c>
      <c r="H181" s="115" t="s">
        <v>557</v>
      </c>
      <c r="I181" s="115" t="s">
        <v>557</v>
      </c>
    </row>
    <row r="182" spans="1:9" ht="36.6" thickBot="1" x14ac:dyDescent="0.35">
      <c r="A182" s="97" t="s">
        <v>570</v>
      </c>
      <c r="B182" s="99" t="s">
        <v>686</v>
      </c>
      <c r="C182" s="115" t="s">
        <v>557</v>
      </c>
      <c r="D182" s="99" t="s">
        <v>557</v>
      </c>
      <c r="E182" s="99" t="s">
        <v>557</v>
      </c>
      <c r="F182" s="99" t="s">
        <v>557</v>
      </c>
      <c r="G182" s="99" t="s">
        <v>557</v>
      </c>
      <c r="H182" s="115" t="s">
        <v>557</v>
      </c>
      <c r="I182" s="115" t="s">
        <v>557</v>
      </c>
    </row>
    <row r="183" spans="1:9" ht="36.6" thickBot="1" x14ac:dyDescent="0.35">
      <c r="A183" s="97" t="s">
        <v>571</v>
      </c>
      <c r="B183" s="99" t="s">
        <v>686</v>
      </c>
      <c r="C183" s="115" t="s">
        <v>557</v>
      </c>
      <c r="D183" s="99" t="s">
        <v>557</v>
      </c>
      <c r="E183" s="99" t="s">
        <v>557</v>
      </c>
      <c r="F183" s="99" t="s">
        <v>557</v>
      </c>
      <c r="G183" s="99" t="s">
        <v>557</v>
      </c>
      <c r="H183" s="115" t="s">
        <v>557</v>
      </c>
      <c r="I183" s="115" t="s">
        <v>557</v>
      </c>
    </row>
    <row r="184" spans="1:9" ht="36.6" thickBot="1" x14ac:dyDescent="0.35">
      <c r="A184" s="97" t="s">
        <v>572</v>
      </c>
      <c r="B184" s="99" t="s">
        <v>686</v>
      </c>
      <c r="C184" s="115" t="s">
        <v>557</v>
      </c>
      <c r="D184" s="99" t="s">
        <v>557</v>
      </c>
      <c r="E184" s="99" t="s">
        <v>557</v>
      </c>
      <c r="F184" s="99" t="s">
        <v>557</v>
      </c>
      <c r="G184" s="99" t="s">
        <v>557</v>
      </c>
      <c r="H184" s="115" t="s">
        <v>557</v>
      </c>
      <c r="I184" s="115" t="s">
        <v>557</v>
      </c>
    </row>
    <row r="185" spans="1:9" ht="36.6" thickBot="1" x14ac:dyDescent="0.35">
      <c r="A185" s="97" t="s">
        <v>573</v>
      </c>
      <c r="B185" s="99" t="s">
        <v>686</v>
      </c>
      <c r="C185" s="115" t="s">
        <v>557</v>
      </c>
      <c r="D185" s="99" t="s">
        <v>557</v>
      </c>
      <c r="E185" s="99" t="s">
        <v>557</v>
      </c>
      <c r="F185" s="99" t="s">
        <v>557</v>
      </c>
      <c r="G185" s="99" t="s">
        <v>557</v>
      </c>
      <c r="H185" s="115" t="s">
        <v>557</v>
      </c>
      <c r="I185" s="115" t="s">
        <v>557</v>
      </c>
    </row>
    <row r="186" spans="1:9" ht="36.6" thickBot="1" x14ac:dyDescent="0.35">
      <c r="A186" s="97" t="s">
        <v>574</v>
      </c>
      <c r="B186" s="99" t="s">
        <v>686</v>
      </c>
      <c r="C186" s="115" t="s">
        <v>557</v>
      </c>
      <c r="D186" s="99" t="s">
        <v>557</v>
      </c>
      <c r="E186" s="99" t="s">
        <v>557</v>
      </c>
      <c r="F186" s="99" t="s">
        <v>557</v>
      </c>
      <c r="G186" s="99" t="s">
        <v>557</v>
      </c>
      <c r="H186" s="115" t="s">
        <v>557</v>
      </c>
      <c r="I186" s="115" t="s">
        <v>557</v>
      </c>
    </row>
    <row r="187" spans="1:9" ht="36.6" thickBot="1" x14ac:dyDescent="0.35">
      <c r="A187" s="97" t="s">
        <v>575</v>
      </c>
      <c r="B187" s="99" t="s">
        <v>687</v>
      </c>
      <c r="C187" s="115" t="s">
        <v>557</v>
      </c>
      <c r="D187" s="99" t="s">
        <v>557</v>
      </c>
      <c r="E187" s="99" t="s">
        <v>557</v>
      </c>
      <c r="F187" s="99" t="s">
        <v>557</v>
      </c>
      <c r="G187" s="99" t="s">
        <v>557</v>
      </c>
      <c r="H187" s="115" t="s">
        <v>557</v>
      </c>
      <c r="I187" s="115" t="s">
        <v>557</v>
      </c>
    </row>
    <row r="188" spans="1:9" ht="27.6" thickBot="1" x14ac:dyDescent="0.35">
      <c r="A188" s="97" t="s">
        <v>576</v>
      </c>
      <c r="B188" s="99" t="s">
        <v>688</v>
      </c>
      <c r="C188" s="115" t="s">
        <v>557</v>
      </c>
      <c r="D188" s="99" t="s">
        <v>557</v>
      </c>
      <c r="E188" s="99" t="s">
        <v>557</v>
      </c>
      <c r="F188" s="99" t="s">
        <v>557</v>
      </c>
      <c r="G188" s="99" t="s">
        <v>557</v>
      </c>
      <c r="H188" s="115" t="s">
        <v>557</v>
      </c>
      <c r="I188" s="115" t="s">
        <v>557</v>
      </c>
    </row>
    <row r="189" spans="1:9" ht="27.6" thickBot="1" x14ac:dyDescent="0.35">
      <c r="A189" s="97" t="s">
        <v>577</v>
      </c>
      <c r="B189" s="99" t="s">
        <v>688</v>
      </c>
      <c r="C189" s="115" t="s">
        <v>557</v>
      </c>
      <c r="D189" s="99" t="s">
        <v>557</v>
      </c>
      <c r="E189" s="99" t="s">
        <v>557</v>
      </c>
      <c r="F189" s="99" t="s">
        <v>557</v>
      </c>
      <c r="G189" s="99" t="s">
        <v>557</v>
      </c>
      <c r="H189" s="115" t="s">
        <v>557</v>
      </c>
      <c r="I189" s="115" t="s">
        <v>557</v>
      </c>
    </row>
    <row r="190" spans="1:9" ht="27.6" thickBot="1" x14ac:dyDescent="0.35">
      <c r="A190" s="97" t="s">
        <v>578</v>
      </c>
      <c r="B190" s="99" t="s">
        <v>688</v>
      </c>
      <c r="C190" s="115" t="s">
        <v>557</v>
      </c>
      <c r="D190" s="99" t="s">
        <v>557</v>
      </c>
      <c r="E190" s="99" t="s">
        <v>557</v>
      </c>
      <c r="F190" s="99" t="s">
        <v>557</v>
      </c>
      <c r="G190" s="99" t="s">
        <v>557</v>
      </c>
      <c r="H190" s="115" t="s">
        <v>557</v>
      </c>
      <c r="I190" s="115" t="s">
        <v>557</v>
      </c>
    </row>
    <row r="191" spans="1:9" ht="27.6" thickBot="1" x14ac:dyDescent="0.35">
      <c r="A191" s="97" t="s">
        <v>579</v>
      </c>
      <c r="B191" s="99" t="s">
        <v>688</v>
      </c>
      <c r="C191" s="115" t="s">
        <v>557</v>
      </c>
      <c r="D191" s="99" t="s">
        <v>557</v>
      </c>
      <c r="E191" s="99" t="s">
        <v>557</v>
      </c>
      <c r="F191" s="99" t="s">
        <v>557</v>
      </c>
      <c r="G191" s="99" t="s">
        <v>557</v>
      </c>
      <c r="H191" s="115" t="s">
        <v>557</v>
      </c>
      <c r="I191" s="115" t="s">
        <v>557</v>
      </c>
    </row>
    <row r="192" spans="1:9" ht="27.6" thickBot="1" x14ac:dyDescent="0.35">
      <c r="A192" s="97" t="s">
        <v>580</v>
      </c>
      <c r="B192" s="99" t="s">
        <v>688</v>
      </c>
      <c r="C192" s="115" t="s">
        <v>557</v>
      </c>
      <c r="D192" s="99" t="s">
        <v>557</v>
      </c>
      <c r="E192" s="99" t="s">
        <v>557</v>
      </c>
      <c r="F192" s="99" t="s">
        <v>557</v>
      </c>
      <c r="G192" s="99" t="s">
        <v>557</v>
      </c>
      <c r="H192" s="115" t="s">
        <v>557</v>
      </c>
      <c r="I192" s="115" t="s">
        <v>557</v>
      </c>
    </row>
    <row r="193" spans="1:9" ht="27.6" thickBot="1" x14ac:dyDescent="0.35">
      <c r="A193" s="97" t="s">
        <v>581</v>
      </c>
      <c r="B193" s="99" t="s">
        <v>688</v>
      </c>
      <c r="C193" s="115" t="s">
        <v>557</v>
      </c>
      <c r="D193" s="99" t="s">
        <v>557</v>
      </c>
      <c r="E193" s="99" t="s">
        <v>557</v>
      </c>
      <c r="F193" s="99" t="s">
        <v>557</v>
      </c>
      <c r="G193" s="99" t="s">
        <v>557</v>
      </c>
      <c r="H193" s="115" t="s">
        <v>557</v>
      </c>
      <c r="I193" s="115" t="s">
        <v>557</v>
      </c>
    </row>
    <row r="194" spans="1:9" ht="27.6" thickBot="1" x14ac:dyDescent="0.35">
      <c r="A194" s="97" t="s">
        <v>582</v>
      </c>
      <c r="B194" s="99" t="s">
        <v>688</v>
      </c>
      <c r="C194" s="115" t="s">
        <v>557</v>
      </c>
      <c r="D194" s="99" t="s">
        <v>557</v>
      </c>
      <c r="E194" s="99" t="s">
        <v>557</v>
      </c>
      <c r="F194" s="99" t="s">
        <v>557</v>
      </c>
      <c r="G194" s="99" t="s">
        <v>557</v>
      </c>
      <c r="H194" s="115" t="s">
        <v>557</v>
      </c>
      <c r="I194" s="115" t="s">
        <v>557</v>
      </c>
    </row>
    <row r="195" spans="1:9" ht="27.6" thickBot="1" x14ac:dyDescent="0.35">
      <c r="A195" s="97" t="s">
        <v>583</v>
      </c>
      <c r="B195" s="99" t="s">
        <v>688</v>
      </c>
      <c r="C195" s="115" t="s">
        <v>557</v>
      </c>
      <c r="D195" s="99" t="s">
        <v>557</v>
      </c>
      <c r="E195" s="99" t="s">
        <v>557</v>
      </c>
      <c r="F195" s="99" t="s">
        <v>557</v>
      </c>
      <c r="G195" s="99" t="s">
        <v>557</v>
      </c>
      <c r="H195" s="115" t="s">
        <v>557</v>
      </c>
      <c r="I195" s="115" t="s">
        <v>557</v>
      </c>
    </row>
    <row r="196" spans="1:9" ht="27.6" thickBot="1" x14ac:dyDescent="0.35">
      <c r="A196" s="97" t="s">
        <v>584</v>
      </c>
      <c r="B196" s="99" t="s">
        <v>688</v>
      </c>
      <c r="C196" s="115" t="s">
        <v>557</v>
      </c>
      <c r="D196" s="99" t="s">
        <v>557</v>
      </c>
      <c r="E196" s="99" t="s">
        <v>557</v>
      </c>
      <c r="F196" s="99" t="s">
        <v>557</v>
      </c>
      <c r="G196" s="99" t="s">
        <v>557</v>
      </c>
      <c r="H196" s="115" t="s">
        <v>557</v>
      </c>
      <c r="I196" s="115" t="s">
        <v>557</v>
      </c>
    </row>
    <row r="197" spans="1:9" ht="27.6" thickBot="1" x14ac:dyDescent="0.35">
      <c r="A197" s="97" t="s">
        <v>585</v>
      </c>
      <c r="B197" s="99" t="s">
        <v>688</v>
      </c>
      <c r="C197" s="115" t="s">
        <v>557</v>
      </c>
      <c r="D197" s="99" t="s">
        <v>557</v>
      </c>
      <c r="E197" s="99" t="s">
        <v>557</v>
      </c>
      <c r="F197" s="99" t="s">
        <v>557</v>
      </c>
      <c r="G197" s="99" t="s">
        <v>557</v>
      </c>
      <c r="H197" s="115" t="s">
        <v>557</v>
      </c>
      <c r="I197" s="115" t="s">
        <v>557</v>
      </c>
    </row>
    <row r="198" spans="1:9" ht="27.6" thickBot="1" x14ac:dyDescent="0.35">
      <c r="A198" s="97" t="s">
        <v>586</v>
      </c>
      <c r="B198" s="99" t="s">
        <v>688</v>
      </c>
      <c r="C198" s="115" t="s">
        <v>557</v>
      </c>
      <c r="D198" s="99" t="s">
        <v>557</v>
      </c>
      <c r="E198" s="99" t="s">
        <v>557</v>
      </c>
      <c r="F198" s="99" t="s">
        <v>557</v>
      </c>
      <c r="G198" s="99" t="s">
        <v>557</v>
      </c>
      <c r="H198" s="115" t="s">
        <v>557</v>
      </c>
      <c r="I198" s="115" t="s">
        <v>557</v>
      </c>
    </row>
    <row r="199" spans="1:9" ht="27.6" thickBot="1" x14ac:dyDescent="0.35">
      <c r="A199" s="97" t="s">
        <v>587</v>
      </c>
      <c r="B199" s="99" t="s">
        <v>688</v>
      </c>
      <c r="C199" s="115" t="s">
        <v>557</v>
      </c>
      <c r="D199" s="99" t="s">
        <v>557</v>
      </c>
      <c r="E199" s="99" t="s">
        <v>557</v>
      </c>
      <c r="F199" s="99" t="s">
        <v>557</v>
      </c>
      <c r="G199" s="99" t="s">
        <v>557</v>
      </c>
      <c r="H199" s="115" t="s">
        <v>557</v>
      </c>
      <c r="I199" s="115" t="s">
        <v>557</v>
      </c>
    </row>
    <row r="200" spans="1:9" ht="27.6" thickBot="1" x14ac:dyDescent="0.35">
      <c r="A200" s="97" t="s">
        <v>588</v>
      </c>
      <c r="B200" s="99" t="s">
        <v>688</v>
      </c>
      <c r="C200" s="115" t="s">
        <v>557</v>
      </c>
      <c r="D200" s="99" t="s">
        <v>557</v>
      </c>
      <c r="E200" s="99" t="s">
        <v>557</v>
      </c>
      <c r="F200" s="99" t="s">
        <v>557</v>
      </c>
      <c r="G200" s="99" t="s">
        <v>557</v>
      </c>
      <c r="H200" s="115" t="s">
        <v>557</v>
      </c>
      <c r="I200" s="115" t="s">
        <v>557</v>
      </c>
    </row>
    <row r="201" spans="1:9" ht="27.6" thickBot="1" x14ac:dyDescent="0.35">
      <c r="A201" s="97" t="s">
        <v>589</v>
      </c>
      <c r="B201" s="99" t="s">
        <v>688</v>
      </c>
      <c r="C201" s="115" t="s">
        <v>557</v>
      </c>
      <c r="D201" s="99" t="s">
        <v>557</v>
      </c>
      <c r="E201" s="99" t="s">
        <v>557</v>
      </c>
      <c r="F201" s="99" t="s">
        <v>557</v>
      </c>
      <c r="G201" s="99" t="s">
        <v>557</v>
      </c>
      <c r="H201" s="115" t="s">
        <v>557</v>
      </c>
      <c r="I201" s="115" t="s">
        <v>557</v>
      </c>
    </row>
    <row r="202" spans="1:9" ht="27.6" thickBot="1" x14ac:dyDescent="0.35">
      <c r="A202" s="97" t="s">
        <v>590</v>
      </c>
      <c r="B202" s="99" t="s">
        <v>688</v>
      </c>
      <c r="C202" s="115" t="s">
        <v>557</v>
      </c>
      <c r="D202" s="99" t="s">
        <v>557</v>
      </c>
      <c r="E202" s="99" t="s">
        <v>557</v>
      </c>
      <c r="F202" s="99" t="s">
        <v>557</v>
      </c>
      <c r="G202" s="99" t="s">
        <v>557</v>
      </c>
      <c r="H202" s="115" t="s">
        <v>557</v>
      </c>
      <c r="I202" s="115" t="s">
        <v>557</v>
      </c>
    </row>
    <row r="203" spans="1:9" ht="27.6" thickBot="1" x14ac:dyDescent="0.35">
      <c r="A203" s="97" t="s">
        <v>591</v>
      </c>
      <c r="B203" s="99" t="s">
        <v>688</v>
      </c>
      <c r="C203" s="115" t="s">
        <v>557</v>
      </c>
      <c r="D203" s="99" t="s">
        <v>557</v>
      </c>
      <c r="E203" s="99" t="s">
        <v>557</v>
      </c>
      <c r="F203" s="99" t="s">
        <v>557</v>
      </c>
      <c r="G203" s="99" t="s">
        <v>557</v>
      </c>
      <c r="H203" s="115" t="s">
        <v>557</v>
      </c>
      <c r="I203" s="115" t="s">
        <v>557</v>
      </c>
    </row>
    <row r="204" spans="1:9" ht="27.6" thickBot="1" x14ac:dyDescent="0.35">
      <c r="A204" s="97" t="s">
        <v>592</v>
      </c>
      <c r="B204" s="99" t="s">
        <v>688</v>
      </c>
      <c r="C204" s="115" t="s">
        <v>557</v>
      </c>
      <c r="D204" s="99" t="s">
        <v>557</v>
      </c>
      <c r="E204" s="99" t="s">
        <v>557</v>
      </c>
      <c r="F204" s="99" t="s">
        <v>557</v>
      </c>
      <c r="G204" s="99" t="s">
        <v>557</v>
      </c>
      <c r="H204" s="115" t="s">
        <v>557</v>
      </c>
      <c r="I204" s="115" t="s">
        <v>557</v>
      </c>
    </row>
    <row r="205" spans="1:9" ht="27.6" thickBot="1" x14ac:dyDescent="0.35">
      <c r="A205" s="97" t="s">
        <v>593</v>
      </c>
      <c r="B205" s="99" t="s">
        <v>688</v>
      </c>
      <c r="C205" s="115" t="s">
        <v>557</v>
      </c>
      <c r="D205" s="99" t="s">
        <v>557</v>
      </c>
      <c r="E205" s="99" t="s">
        <v>557</v>
      </c>
      <c r="F205" s="99" t="s">
        <v>557</v>
      </c>
      <c r="G205" s="99" t="s">
        <v>557</v>
      </c>
      <c r="H205" s="115" t="s">
        <v>557</v>
      </c>
      <c r="I205" s="115" t="s">
        <v>557</v>
      </c>
    </row>
    <row r="206" spans="1:9" ht="27.6" thickBot="1" x14ac:dyDescent="0.35">
      <c r="A206" s="97" t="s">
        <v>594</v>
      </c>
      <c r="B206" s="99" t="s">
        <v>688</v>
      </c>
      <c r="C206" s="115" t="s">
        <v>557</v>
      </c>
      <c r="D206" s="99" t="s">
        <v>557</v>
      </c>
      <c r="E206" s="99" t="s">
        <v>557</v>
      </c>
      <c r="F206" s="99" t="s">
        <v>557</v>
      </c>
      <c r="G206" s="99" t="s">
        <v>557</v>
      </c>
      <c r="H206" s="115" t="s">
        <v>557</v>
      </c>
      <c r="I206" s="115" t="s">
        <v>557</v>
      </c>
    </row>
    <row r="207" spans="1:9" ht="27.6" thickBot="1" x14ac:dyDescent="0.35">
      <c r="A207" s="97" t="s">
        <v>595</v>
      </c>
      <c r="B207" s="99" t="s">
        <v>688</v>
      </c>
      <c r="C207" s="115" t="s">
        <v>557</v>
      </c>
      <c r="D207" s="99" t="s">
        <v>557</v>
      </c>
      <c r="E207" s="99" t="s">
        <v>557</v>
      </c>
      <c r="F207" s="99" t="s">
        <v>557</v>
      </c>
      <c r="G207" s="99" t="s">
        <v>557</v>
      </c>
      <c r="H207" s="115" t="s">
        <v>557</v>
      </c>
      <c r="I207" s="115" t="s">
        <v>557</v>
      </c>
    </row>
    <row r="208" spans="1:9" ht="27.6" thickBot="1" x14ac:dyDescent="0.35">
      <c r="A208" s="97" t="s">
        <v>596</v>
      </c>
      <c r="B208" s="99" t="s">
        <v>689</v>
      </c>
      <c r="C208" s="115" t="s">
        <v>557</v>
      </c>
      <c r="D208" s="99" t="s">
        <v>557</v>
      </c>
      <c r="E208" s="99" t="s">
        <v>557</v>
      </c>
      <c r="F208" s="99" t="s">
        <v>557</v>
      </c>
      <c r="G208" s="99" t="s">
        <v>557</v>
      </c>
      <c r="H208" s="115" t="s">
        <v>557</v>
      </c>
      <c r="I208" s="115" t="s">
        <v>557</v>
      </c>
    </row>
    <row r="209" spans="1:9" ht="18.600000000000001" thickBot="1" x14ac:dyDescent="0.35">
      <c r="A209" s="97" t="s">
        <v>597</v>
      </c>
      <c r="B209" s="99" t="s">
        <v>557</v>
      </c>
      <c r="C209" s="115" t="s">
        <v>557</v>
      </c>
      <c r="D209" s="99" t="s">
        <v>557</v>
      </c>
      <c r="E209" s="99" t="s">
        <v>557</v>
      </c>
      <c r="F209" s="99" t="s">
        <v>557</v>
      </c>
      <c r="G209" s="99" t="s">
        <v>557</v>
      </c>
      <c r="H209" s="115" t="s">
        <v>557</v>
      </c>
      <c r="I209" s="115" t="s">
        <v>557</v>
      </c>
    </row>
    <row r="210" spans="1:9" ht="18.600000000000001" thickBot="1" x14ac:dyDescent="0.35">
      <c r="A210" s="97" t="s">
        <v>598</v>
      </c>
      <c r="B210" s="99" t="s">
        <v>557</v>
      </c>
      <c r="C210" s="115" t="s">
        <v>557</v>
      </c>
      <c r="D210" s="99" t="s">
        <v>557</v>
      </c>
      <c r="E210" s="99" t="s">
        <v>557</v>
      </c>
      <c r="F210" s="99" t="s">
        <v>557</v>
      </c>
      <c r="G210" s="99" t="s">
        <v>557</v>
      </c>
      <c r="H210" s="115" t="s">
        <v>557</v>
      </c>
      <c r="I210" s="115" t="s">
        <v>557</v>
      </c>
    </row>
    <row r="211" spans="1:9" ht="18.600000000000001" thickBot="1" x14ac:dyDescent="0.35">
      <c r="A211" s="97" t="s">
        <v>599</v>
      </c>
      <c r="B211" s="99" t="s">
        <v>557</v>
      </c>
      <c r="C211" s="115" t="s">
        <v>557</v>
      </c>
      <c r="D211" s="99" t="s">
        <v>557</v>
      </c>
      <c r="E211" s="99" t="s">
        <v>557</v>
      </c>
      <c r="F211" s="99" t="s">
        <v>557</v>
      </c>
      <c r="G211" s="99" t="s">
        <v>557</v>
      </c>
      <c r="H211" s="115" t="s">
        <v>557</v>
      </c>
      <c r="I211" s="115" t="s">
        <v>557</v>
      </c>
    </row>
    <row r="212" spans="1:9" ht="18.600000000000001" thickBot="1" x14ac:dyDescent="0.35">
      <c r="A212" s="97" t="s">
        <v>600</v>
      </c>
      <c r="B212" s="99" t="s">
        <v>557</v>
      </c>
      <c r="C212" s="115" t="s">
        <v>557</v>
      </c>
      <c r="D212" s="99" t="s">
        <v>557</v>
      </c>
      <c r="E212" s="99" t="s">
        <v>557</v>
      </c>
      <c r="F212" s="99" t="s">
        <v>557</v>
      </c>
      <c r="G212" s="99" t="s">
        <v>557</v>
      </c>
      <c r="H212" s="115" t="s">
        <v>557</v>
      </c>
      <c r="I212" s="115" t="s">
        <v>557</v>
      </c>
    </row>
    <row r="213" spans="1:9" ht="18.600000000000001" thickBot="1" x14ac:dyDescent="0.35">
      <c r="A213" s="97" t="s">
        <v>601</v>
      </c>
      <c r="B213" s="99" t="s">
        <v>557</v>
      </c>
      <c r="C213" s="115" t="s">
        <v>557</v>
      </c>
      <c r="D213" s="99" t="s">
        <v>557</v>
      </c>
      <c r="E213" s="99" t="s">
        <v>557</v>
      </c>
      <c r="F213" s="99" t="s">
        <v>557</v>
      </c>
      <c r="G213" s="99" t="s">
        <v>557</v>
      </c>
      <c r="H213" s="115" t="s">
        <v>557</v>
      </c>
      <c r="I213" s="115" t="s">
        <v>557</v>
      </c>
    </row>
    <row r="214" spans="1:9" ht="18.600000000000001" thickBot="1" x14ac:dyDescent="0.35">
      <c r="A214" s="97" t="s">
        <v>602</v>
      </c>
      <c r="B214" s="99" t="s">
        <v>557</v>
      </c>
      <c r="C214" s="115" t="s">
        <v>557</v>
      </c>
      <c r="D214" s="99" t="s">
        <v>557</v>
      </c>
      <c r="E214" s="99" t="s">
        <v>557</v>
      </c>
      <c r="F214" s="99" t="s">
        <v>557</v>
      </c>
      <c r="G214" s="99" t="s">
        <v>557</v>
      </c>
      <c r="H214" s="115" t="s">
        <v>557</v>
      </c>
      <c r="I214" s="115" t="s">
        <v>557</v>
      </c>
    </row>
    <row r="215" spans="1:9" ht="18.600000000000001" thickBot="1" x14ac:dyDescent="0.35">
      <c r="A215" s="97" t="s">
        <v>603</v>
      </c>
      <c r="B215" s="99" t="s">
        <v>557</v>
      </c>
      <c r="C215" s="115" t="s">
        <v>557</v>
      </c>
      <c r="D215" s="99" t="s">
        <v>557</v>
      </c>
      <c r="E215" s="99" t="s">
        <v>557</v>
      </c>
      <c r="F215" s="99" t="s">
        <v>557</v>
      </c>
      <c r="G215" s="99" t="s">
        <v>557</v>
      </c>
      <c r="H215" s="115" t="s">
        <v>557</v>
      </c>
      <c r="I215" s="115" t="s">
        <v>557</v>
      </c>
    </row>
    <row r="216" spans="1:9" ht="18.600000000000001" thickBot="1" x14ac:dyDescent="0.35">
      <c r="A216" s="97" t="s">
        <v>604</v>
      </c>
      <c r="B216" s="99" t="s">
        <v>557</v>
      </c>
      <c r="C216" s="115" t="s">
        <v>557</v>
      </c>
      <c r="D216" s="99" t="s">
        <v>557</v>
      </c>
      <c r="E216" s="99" t="s">
        <v>557</v>
      </c>
      <c r="F216" s="99" t="s">
        <v>557</v>
      </c>
      <c r="G216" s="99" t="s">
        <v>557</v>
      </c>
      <c r="H216" s="115" t="s">
        <v>557</v>
      </c>
      <c r="I216" s="115" t="s">
        <v>557</v>
      </c>
    </row>
    <row r="217" spans="1:9" ht="18.600000000000001" thickBot="1" x14ac:dyDescent="0.35">
      <c r="A217" s="97" t="s">
        <v>605</v>
      </c>
      <c r="B217" s="99" t="s">
        <v>557</v>
      </c>
      <c r="C217" s="115" t="s">
        <v>557</v>
      </c>
      <c r="D217" s="99" t="s">
        <v>557</v>
      </c>
      <c r="E217" s="99" t="s">
        <v>557</v>
      </c>
      <c r="F217" s="99" t="s">
        <v>557</v>
      </c>
      <c r="G217" s="99" t="s">
        <v>557</v>
      </c>
      <c r="H217" s="115" t="s">
        <v>557</v>
      </c>
      <c r="I217" s="115" t="s">
        <v>557</v>
      </c>
    </row>
    <row r="218" spans="1:9" ht="18.600000000000001" thickBot="1" x14ac:dyDescent="0.35">
      <c r="A218" s="97" t="s">
        <v>606</v>
      </c>
      <c r="B218" s="99" t="s">
        <v>557</v>
      </c>
      <c r="C218" s="115" t="s">
        <v>557</v>
      </c>
      <c r="D218" s="99" t="s">
        <v>557</v>
      </c>
      <c r="E218" s="99" t="s">
        <v>557</v>
      </c>
      <c r="F218" s="99" t="s">
        <v>557</v>
      </c>
      <c r="G218" s="99" t="s">
        <v>557</v>
      </c>
      <c r="H218" s="115" t="s">
        <v>557</v>
      </c>
      <c r="I218" s="115" t="s">
        <v>557</v>
      </c>
    </row>
    <row r="219" spans="1:9" ht="18.600000000000001" thickBot="1" x14ac:dyDescent="0.35">
      <c r="A219" s="93"/>
    </row>
    <row r="220" spans="1:9" ht="36.6" thickBot="1" x14ac:dyDescent="0.35">
      <c r="A220" s="97" t="s">
        <v>607</v>
      </c>
      <c r="B220" s="97" t="s">
        <v>507</v>
      </c>
      <c r="C220" s="114" t="s">
        <v>508</v>
      </c>
      <c r="D220" s="97" t="s">
        <v>76</v>
      </c>
      <c r="E220" s="97" t="s">
        <v>623</v>
      </c>
      <c r="F220" s="97" t="s">
        <v>151</v>
      </c>
      <c r="G220" s="97" t="s">
        <v>192</v>
      </c>
      <c r="H220" s="114" t="s">
        <v>193</v>
      </c>
      <c r="I220" s="114" t="s">
        <v>194</v>
      </c>
    </row>
    <row r="221" spans="1:9" ht="15" thickBot="1" x14ac:dyDescent="0.35">
      <c r="A221" s="97" t="s">
        <v>556</v>
      </c>
      <c r="B221" s="99">
        <v>220808.4</v>
      </c>
      <c r="C221" s="115">
        <v>0</v>
      </c>
      <c r="D221" s="99">
        <v>27486</v>
      </c>
      <c r="E221" s="99">
        <v>32275.7</v>
      </c>
      <c r="F221" s="99">
        <v>46292.2</v>
      </c>
      <c r="G221" s="99">
        <v>65660.399999999994</v>
      </c>
      <c r="H221" s="115">
        <v>0</v>
      </c>
      <c r="I221" s="115">
        <v>0</v>
      </c>
    </row>
    <row r="222" spans="1:9" ht="15" thickBot="1" x14ac:dyDescent="0.35">
      <c r="A222" s="97" t="s">
        <v>558</v>
      </c>
      <c r="B222" s="99">
        <v>220808.4</v>
      </c>
      <c r="C222" s="115">
        <v>0</v>
      </c>
      <c r="D222" s="99">
        <v>0</v>
      </c>
      <c r="E222" s="99">
        <v>0</v>
      </c>
      <c r="F222" s="99">
        <v>0</v>
      </c>
      <c r="G222" s="99">
        <v>0</v>
      </c>
      <c r="H222" s="115">
        <v>0</v>
      </c>
      <c r="I222" s="115">
        <v>0</v>
      </c>
    </row>
    <row r="223" spans="1:9" ht="15" thickBot="1" x14ac:dyDescent="0.35">
      <c r="A223" s="97" t="s">
        <v>559</v>
      </c>
      <c r="B223" s="99">
        <v>220808.4</v>
      </c>
      <c r="C223" s="115">
        <v>0</v>
      </c>
      <c r="D223" s="99">
        <v>0</v>
      </c>
      <c r="E223" s="99">
        <v>0</v>
      </c>
      <c r="F223" s="99">
        <v>0</v>
      </c>
      <c r="G223" s="99">
        <v>0</v>
      </c>
      <c r="H223" s="115">
        <v>0</v>
      </c>
      <c r="I223" s="115">
        <v>0</v>
      </c>
    </row>
    <row r="224" spans="1:9" ht="15" thickBot="1" x14ac:dyDescent="0.35">
      <c r="A224" s="97" t="s">
        <v>560</v>
      </c>
      <c r="B224" s="99">
        <v>220808.4</v>
      </c>
      <c r="C224" s="115">
        <v>0</v>
      </c>
      <c r="D224" s="99">
        <v>0</v>
      </c>
      <c r="E224" s="99">
        <v>0</v>
      </c>
      <c r="F224" s="99">
        <v>0</v>
      </c>
      <c r="G224" s="99">
        <v>0</v>
      </c>
      <c r="H224" s="115">
        <v>0</v>
      </c>
      <c r="I224" s="115">
        <v>0</v>
      </c>
    </row>
    <row r="225" spans="1:9" ht="15" thickBot="1" x14ac:dyDescent="0.35">
      <c r="A225" s="97" t="s">
        <v>561</v>
      </c>
      <c r="B225" s="99">
        <v>220808.4</v>
      </c>
      <c r="C225" s="115">
        <v>0</v>
      </c>
      <c r="D225" s="99">
        <v>0</v>
      </c>
      <c r="E225" s="99">
        <v>0</v>
      </c>
      <c r="F225" s="99">
        <v>0</v>
      </c>
      <c r="G225" s="99">
        <v>0</v>
      </c>
      <c r="H225" s="115">
        <v>0</v>
      </c>
      <c r="I225" s="115">
        <v>0</v>
      </c>
    </row>
    <row r="226" spans="1:9" ht="15" thickBot="1" x14ac:dyDescent="0.35">
      <c r="A226" s="97" t="s">
        <v>562</v>
      </c>
      <c r="B226" s="99">
        <v>220808.4</v>
      </c>
      <c r="C226" s="115">
        <v>0</v>
      </c>
      <c r="D226" s="99">
        <v>0</v>
      </c>
      <c r="E226" s="99">
        <v>0</v>
      </c>
      <c r="F226" s="99">
        <v>0</v>
      </c>
      <c r="G226" s="99">
        <v>0</v>
      </c>
      <c r="H226" s="115">
        <v>0</v>
      </c>
      <c r="I226" s="115">
        <v>0</v>
      </c>
    </row>
    <row r="227" spans="1:9" ht="15" thickBot="1" x14ac:dyDescent="0.35">
      <c r="A227" s="97" t="s">
        <v>563</v>
      </c>
      <c r="B227" s="99">
        <v>220808.4</v>
      </c>
      <c r="C227" s="115">
        <v>0</v>
      </c>
      <c r="D227" s="99">
        <v>0</v>
      </c>
      <c r="E227" s="99">
        <v>0</v>
      </c>
      <c r="F227" s="99">
        <v>0</v>
      </c>
      <c r="G227" s="99">
        <v>0</v>
      </c>
      <c r="H227" s="115">
        <v>0</v>
      </c>
      <c r="I227" s="115">
        <v>0</v>
      </c>
    </row>
    <row r="228" spans="1:9" ht="15" thickBot="1" x14ac:dyDescent="0.35">
      <c r="A228" s="97" t="s">
        <v>564</v>
      </c>
      <c r="B228" s="99">
        <v>220808.4</v>
      </c>
      <c r="C228" s="115">
        <v>0</v>
      </c>
      <c r="D228" s="99">
        <v>0</v>
      </c>
      <c r="E228" s="99">
        <v>0</v>
      </c>
      <c r="F228" s="99">
        <v>0</v>
      </c>
      <c r="G228" s="99">
        <v>0</v>
      </c>
      <c r="H228" s="115">
        <v>0</v>
      </c>
      <c r="I228" s="115">
        <v>0</v>
      </c>
    </row>
    <row r="229" spans="1:9" ht="15" thickBot="1" x14ac:dyDescent="0.35">
      <c r="A229" s="97" t="s">
        <v>565</v>
      </c>
      <c r="B229" s="99">
        <v>220808.4</v>
      </c>
      <c r="C229" s="115">
        <v>0</v>
      </c>
      <c r="D229" s="99">
        <v>0</v>
      </c>
      <c r="E229" s="99">
        <v>0</v>
      </c>
      <c r="F229" s="99">
        <v>0</v>
      </c>
      <c r="G229" s="99">
        <v>0</v>
      </c>
      <c r="H229" s="115">
        <v>0</v>
      </c>
      <c r="I229" s="115">
        <v>0</v>
      </c>
    </row>
    <row r="230" spans="1:9" ht="15" thickBot="1" x14ac:dyDescent="0.35">
      <c r="A230" s="97" t="s">
        <v>566</v>
      </c>
      <c r="B230" s="99">
        <v>220808.4</v>
      </c>
      <c r="C230" s="115">
        <v>0</v>
      </c>
      <c r="D230" s="99">
        <v>0</v>
      </c>
      <c r="E230" s="99">
        <v>0</v>
      </c>
      <c r="F230" s="99">
        <v>0</v>
      </c>
      <c r="G230" s="99">
        <v>0</v>
      </c>
      <c r="H230" s="115">
        <v>0</v>
      </c>
      <c r="I230" s="115">
        <v>0</v>
      </c>
    </row>
    <row r="231" spans="1:9" ht="15" thickBot="1" x14ac:dyDescent="0.35">
      <c r="A231" s="97" t="s">
        <v>567</v>
      </c>
      <c r="B231" s="99">
        <v>140621.20000000001</v>
      </c>
      <c r="C231" s="115">
        <v>0</v>
      </c>
      <c r="D231" s="99">
        <v>0</v>
      </c>
      <c r="E231" s="99">
        <v>0</v>
      </c>
      <c r="F231" s="99">
        <v>0</v>
      </c>
      <c r="G231" s="99">
        <v>0</v>
      </c>
      <c r="H231" s="115">
        <v>0</v>
      </c>
      <c r="I231" s="115">
        <v>0</v>
      </c>
    </row>
    <row r="232" spans="1:9" ht="15" thickBot="1" x14ac:dyDescent="0.35">
      <c r="A232" s="97" t="s">
        <v>568</v>
      </c>
      <c r="B232" s="99">
        <v>140621.20000000001</v>
      </c>
      <c r="C232" s="115">
        <v>0</v>
      </c>
      <c r="D232" s="99">
        <v>0</v>
      </c>
      <c r="E232" s="99">
        <v>0</v>
      </c>
      <c r="F232" s="99">
        <v>0</v>
      </c>
      <c r="G232" s="99">
        <v>0</v>
      </c>
      <c r="H232" s="115">
        <v>0</v>
      </c>
      <c r="I232" s="115">
        <v>0</v>
      </c>
    </row>
    <row r="233" spans="1:9" ht="15" thickBot="1" x14ac:dyDescent="0.35">
      <c r="A233" s="97" t="s">
        <v>569</v>
      </c>
      <c r="B233" s="99">
        <v>140621.20000000001</v>
      </c>
      <c r="C233" s="115">
        <v>0</v>
      </c>
      <c r="D233" s="99">
        <v>0</v>
      </c>
      <c r="E233" s="99">
        <v>0</v>
      </c>
      <c r="F233" s="99">
        <v>0</v>
      </c>
      <c r="G233" s="99">
        <v>0</v>
      </c>
      <c r="H233" s="115">
        <v>0</v>
      </c>
      <c r="I233" s="115">
        <v>0</v>
      </c>
    </row>
    <row r="234" spans="1:9" ht="15" thickBot="1" x14ac:dyDescent="0.35">
      <c r="A234" s="97" t="s">
        <v>570</v>
      </c>
      <c r="B234" s="99">
        <v>140621.20000000001</v>
      </c>
      <c r="C234" s="115">
        <v>0</v>
      </c>
      <c r="D234" s="99">
        <v>0</v>
      </c>
      <c r="E234" s="99">
        <v>0</v>
      </c>
      <c r="F234" s="99">
        <v>0</v>
      </c>
      <c r="G234" s="99">
        <v>0</v>
      </c>
      <c r="H234" s="115">
        <v>0</v>
      </c>
      <c r="I234" s="115">
        <v>0</v>
      </c>
    </row>
    <row r="235" spans="1:9" ht="15" thickBot="1" x14ac:dyDescent="0.35">
      <c r="A235" s="97" t="s">
        <v>571</v>
      </c>
      <c r="B235" s="99">
        <v>140621.20000000001</v>
      </c>
      <c r="C235" s="115">
        <v>0</v>
      </c>
      <c r="D235" s="99">
        <v>0</v>
      </c>
      <c r="E235" s="99">
        <v>0</v>
      </c>
      <c r="F235" s="99">
        <v>0</v>
      </c>
      <c r="G235" s="99">
        <v>0</v>
      </c>
      <c r="H235" s="115">
        <v>0</v>
      </c>
      <c r="I235" s="115">
        <v>0</v>
      </c>
    </row>
    <row r="236" spans="1:9" ht="15" thickBot="1" x14ac:dyDescent="0.35">
      <c r="A236" s="97" t="s">
        <v>572</v>
      </c>
      <c r="B236" s="99">
        <v>140621.20000000001</v>
      </c>
      <c r="C236" s="115">
        <v>0</v>
      </c>
      <c r="D236" s="99">
        <v>0</v>
      </c>
      <c r="E236" s="99">
        <v>0</v>
      </c>
      <c r="F236" s="99">
        <v>0</v>
      </c>
      <c r="G236" s="99">
        <v>0</v>
      </c>
      <c r="H236" s="115">
        <v>0</v>
      </c>
      <c r="I236" s="115">
        <v>0</v>
      </c>
    </row>
    <row r="237" spans="1:9" ht="15" thickBot="1" x14ac:dyDescent="0.35">
      <c r="A237" s="97" t="s">
        <v>573</v>
      </c>
      <c r="B237" s="99">
        <v>140621.20000000001</v>
      </c>
      <c r="C237" s="115">
        <v>0</v>
      </c>
      <c r="D237" s="99">
        <v>0</v>
      </c>
      <c r="E237" s="99">
        <v>0</v>
      </c>
      <c r="F237" s="99">
        <v>0</v>
      </c>
      <c r="G237" s="99">
        <v>0</v>
      </c>
      <c r="H237" s="115">
        <v>0</v>
      </c>
      <c r="I237" s="115">
        <v>0</v>
      </c>
    </row>
    <row r="238" spans="1:9" ht="15" thickBot="1" x14ac:dyDescent="0.35">
      <c r="A238" s="97" t="s">
        <v>574</v>
      </c>
      <c r="B238" s="99">
        <v>140621.20000000001</v>
      </c>
      <c r="C238" s="115">
        <v>0</v>
      </c>
      <c r="D238" s="99">
        <v>0</v>
      </c>
      <c r="E238" s="99">
        <v>0</v>
      </c>
      <c r="F238" s="99">
        <v>0</v>
      </c>
      <c r="G238" s="99">
        <v>0</v>
      </c>
      <c r="H238" s="115">
        <v>0</v>
      </c>
      <c r="I238" s="115">
        <v>0</v>
      </c>
    </row>
    <row r="239" spans="1:9" ht="15" thickBot="1" x14ac:dyDescent="0.35">
      <c r="A239" s="97" t="s">
        <v>575</v>
      </c>
      <c r="B239" s="99">
        <v>126825.4</v>
      </c>
      <c r="C239" s="115">
        <v>0</v>
      </c>
      <c r="D239" s="99">
        <v>0</v>
      </c>
      <c r="E239" s="99">
        <v>0</v>
      </c>
      <c r="F239" s="99">
        <v>0</v>
      </c>
      <c r="G239" s="99">
        <v>0</v>
      </c>
      <c r="H239" s="115">
        <v>0</v>
      </c>
      <c r="I239" s="115">
        <v>0</v>
      </c>
    </row>
    <row r="240" spans="1:9" ht="15" thickBot="1" x14ac:dyDescent="0.35">
      <c r="A240" s="97" t="s">
        <v>576</v>
      </c>
      <c r="B240" s="99">
        <v>58071.7</v>
      </c>
      <c r="C240" s="115">
        <v>0</v>
      </c>
      <c r="D240" s="99">
        <v>0</v>
      </c>
      <c r="E240" s="99">
        <v>0</v>
      </c>
      <c r="F240" s="99">
        <v>0</v>
      </c>
      <c r="G240" s="99">
        <v>0</v>
      </c>
      <c r="H240" s="115">
        <v>0</v>
      </c>
      <c r="I240" s="115">
        <v>0</v>
      </c>
    </row>
    <row r="241" spans="1:9" ht="15" thickBot="1" x14ac:dyDescent="0.35">
      <c r="A241" s="97" t="s">
        <v>577</v>
      </c>
      <c r="B241" s="99">
        <v>58071.7</v>
      </c>
      <c r="C241" s="115">
        <v>0</v>
      </c>
      <c r="D241" s="99">
        <v>0</v>
      </c>
      <c r="E241" s="99">
        <v>0</v>
      </c>
      <c r="F241" s="99">
        <v>0</v>
      </c>
      <c r="G241" s="99">
        <v>0</v>
      </c>
      <c r="H241" s="115">
        <v>0</v>
      </c>
      <c r="I241" s="115">
        <v>0</v>
      </c>
    </row>
    <row r="242" spans="1:9" ht="15" thickBot="1" x14ac:dyDescent="0.35">
      <c r="A242" s="97" t="s">
        <v>578</v>
      </c>
      <c r="B242" s="99">
        <v>58071.7</v>
      </c>
      <c r="C242" s="115">
        <v>0</v>
      </c>
      <c r="D242" s="99">
        <v>0</v>
      </c>
      <c r="E242" s="99">
        <v>0</v>
      </c>
      <c r="F242" s="99">
        <v>0</v>
      </c>
      <c r="G242" s="99">
        <v>0</v>
      </c>
      <c r="H242" s="115">
        <v>0</v>
      </c>
      <c r="I242" s="115">
        <v>0</v>
      </c>
    </row>
    <row r="243" spans="1:9" ht="15" thickBot="1" x14ac:dyDescent="0.35">
      <c r="A243" s="97" t="s">
        <v>579</v>
      </c>
      <c r="B243" s="99">
        <v>58071.7</v>
      </c>
      <c r="C243" s="115">
        <v>0</v>
      </c>
      <c r="D243" s="99">
        <v>0</v>
      </c>
      <c r="E243" s="99">
        <v>0</v>
      </c>
      <c r="F243" s="99">
        <v>0</v>
      </c>
      <c r="G243" s="99">
        <v>0</v>
      </c>
      <c r="H243" s="115">
        <v>0</v>
      </c>
      <c r="I243" s="115">
        <v>0</v>
      </c>
    </row>
    <row r="244" spans="1:9" ht="15" thickBot="1" x14ac:dyDescent="0.35">
      <c r="A244" s="97" t="s">
        <v>580</v>
      </c>
      <c r="B244" s="99">
        <v>58071.7</v>
      </c>
      <c r="C244" s="115">
        <v>0</v>
      </c>
      <c r="D244" s="99">
        <v>0</v>
      </c>
      <c r="E244" s="99">
        <v>0</v>
      </c>
      <c r="F244" s="99">
        <v>0</v>
      </c>
      <c r="G244" s="99">
        <v>0</v>
      </c>
      <c r="H244" s="115">
        <v>0</v>
      </c>
      <c r="I244" s="115">
        <v>0</v>
      </c>
    </row>
    <row r="245" spans="1:9" ht="15" thickBot="1" x14ac:dyDescent="0.35">
      <c r="A245" s="97" t="s">
        <v>581</v>
      </c>
      <c r="B245" s="99">
        <v>58071.7</v>
      </c>
      <c r="C245" s="115">
        <v>0</v>
      </c>
      <c r="D245" s="99">
        <v>0</v>
      </c>
      <c r="E245" s="99">
        <v>0</v>
      </c>
      <c r="F245" s="99">
        <v>0</v>
      </c>
      <c r="G245" s="99">
        <v>0</v>
      </c>
      <c r="H245" s="115">
        <v>0</v>
      </c>
      <c r="I245" s="115">
        <v>0</v>
      </c>
    </row>
    <row r="246" spans="1:9" ht="15" thickBot="1" x14ac:dyDescent="0.35">
      <c r="A246" s="97" t="s">
        <v>582</v>
      </c>
      <c r="B246" s="99">
        <v>58071.7</v>
      </c>
      <c r="C246" s="115">
        <v>0</v>
      </c>
      <c r="D246" s="99">
        <v>0</v>
      </c>
      <c r="E246" s="99">
        <v>0</v>
      </c>
      <c r="F246" s="99">
        <v>0</v>
      </c>
      <c r="G246" s="99">
        <v>0</v>
      </c>
      <c r="H246" s="115">
        <v>0</v>
      </c>
      <c r="I246" s="115">
        <v>0</v>
      </c>
    </row>
    <row r="247" spans="1:9" ht="15" thickBot="1" x14ac:dyDescent="0.35">
      <c r="A247" s="97" t="s">
        <v>583</v>
      </c>
      <c r="B247" s="99">
        <v>58071.7</v>
      </c>
      <c r="C247" s="115">
        <v>0</v>
      </c>
      <c r="D247" s="99">
        <v>0</v>
      </c>
      <c r="E247" s="99">
        <v>0</v>
      </c>
      <c r="F247" s="99">
        <v>0</v>
      </c>
      <c r="G247" s="99">
        <v>0</v>
      </c>
      <c r="H247" s="115">
        <v>0</v>
      </c>
      <c r="I247" s="115">
        <v>0</v>
      </c>
    </row>
    <row r="248" spans="1:9" ht="15" thickBot="1" x14ac:dyDescent="0.35">
      <c r="A248" s="97" t="s">
        <v>584</v>
      </c>
      <c r="B248" s="99">
        <v>58071.7</v>
      </c>
      <c r="C248" s="115">
        <v>0</v>
      </c>
      <c r="D248" s="99">
        <v>0</v>
      </c>
      <c r="E248" s="99">
        <v>0</v>
      </c>
      <c r="F248" s="99">
        <v>0</v>
      </c>
      <c r="G248" s="99">
        <v>0</v>
      </c>
      <c r="H248" s="115">
        <v>0</v>
      </c>
      <c r="I248" s="115">
        <v>0</v>
      </c>
    </row>
    <row r="249" spans="1:9" ht="15" thickBot="1" x14ac:dyDescent="0.35">
      <c r="A249" s="97" t="s">
        <v>585</v>
      </c>
      <c r="B249" s="99">
        <v>58071.7</v>
      </c>
      <c r="C249" s="115">
        <v>0</v>
      </c>
      <c r="D249" s="99">
        <v>0</v>
      </c>
      <c r="E249" s="99">
        <v>0</v>
      </c>
      <c r="F249" s="99">
        <v>0</v>
      </c>
      <c r="G249" s="99">
        <v>0</v>
      </c>
      <c r="H249" s="115">
        <v>0</v>
      </c>
      <c r="I249" s="115">
        <v>0</v>
      </c>
    </row>
    <row r="250" spans="1:9" ht="15" thickBot="1" x14ac:dyDescent="0.35">
      <c r="A250" s="97" t="s">
        <v>586</v>
      </c>
      <c r="B250" s="99">
        <v>58071.7</v>
      </c>
      <c r="C250" s="115">
        <v>0</v>
      </c>
      <c r="D250" s="99">
        <v>0</v>
      </c>
      <c r="E250" s="99">
        <v>0</v>
      </c>
      <c r="F250" s="99">
        <v>0</v>
      </c>
      <c r="G250" s="99">
        <v>0</v>
      </c>
      <c r="H250" s="115">
        <v>0</v>
      </c>
      <c r="I250" s="115">
        <v>0</v>
      </c>
    </row>
    <row r="251" spans="1:9" ht="15" thickBot="1" x14ac:dyDescent="0.35">
      <c r="A251" s="97" t="s">
        <v>587</v>
      </c>
      <c r="B251" s="99">
        <v>58071.7</v>
      </c>
      <c r="C251" s="115">
        <v>0</v>
      </c>
      <c r="D251" s="99">
        <v>0</v>
      </c>
      <c r="E251" s="99">
        <v>0</v>
      </c>
      <c r="F251" s="99">
        <v>0</v>
      </c>
      <c r="G251" s="99">
        <v>0</v>
      </c>
      <c r="H251" s="115">
        <v>0</v>
      </c>
      <c r="I251" s="115">
        <v>0</v>
      </c>
    </row>
    <row r="252" spans="1:9" ht="15" thickBot="1" x14ac:dyDescent="0.35">
      <c r="A252" s="97" t="s">
        <v>588</v>
      </c>
      <c r="B252" s="99">
        <v>58071.7</v>
      </c>
      <c r="C252" s="115">
        <v>0</v>
      </c>
      <c r="D252" s="99">
        <v>0</v>
      </c>
      <c r="E252" s="99">
        <v>0</v>
      </c>
      <c r="F252" s="99">
        <v>0</v>
      </c>
      <c r="G252" s="99">
        <v>0</v>
      </c>
      <c r="H252" s="115">
        <v>0</v>
      </c>
      <c r="I252" s="115">
        <v>0</v>
      </c>
    </row>
    <row r="253" spans="1:9" ht="15" thickBot="1" x14ac:dyDescent="0.35">
      <c r="A253" s="97" t="s">
        <v>589</v>
      </c>
      <c r="B253" s="99">
        <v>58071.7</v>
      </c>
      <c r="C253" s="115">
        <v>0</v>
      </c>
      <c r="D253" s="99">
        <v>0</v>
      </c>
      <c r="E253" s="99">
        <v>0</v>
      </c>
      <c r="F253" s="99">
        <v>0</v>
      </c>
      <c r="G253" s="99">
        <v>0</v>
      </c>
      <c r="H253" s="115">
        <v>0</v>
      </c>
      <c r="I253" s="115">
        <v>0</v>
      </c>
    </row>
    <row r="254" spans="1:9" ht="15" thickBot="1" x14ac:dyDescent="0.35">
      <c r="A254" s="97" t="s">
        <v>590</v>
      </c>
      <c r="B254" s="99">
        <v>58071.7</v>
      </c>
      <c r="C254" s="115">
        <v>0</v>
      </c>
      <c r="D254" s="99">
        <v>0</v>
      </c>
      <c r="E254" s="99">
        <v>0</v>
      </c>
      <c r="F254" s="99">
        <v>0</v>
      </c>
      <c r="G254" s="99">
        <v>0</v>
      </c>
      <c r="H254" s="115">
        <v>0</v>
      </c>
      <c r="I254" s="115">
        <v>0</v>
      </c>
    </row>
    <row r="255" spans="1:9" ht="15" thickBot="1" x14ac:dyDescent="0.35">
      <c r="A255" s="97" t="s">
        <v>591</v>
      </c>
      <c r="B255" s="99">
        <v>58071.7</v>
      </c>
      <c r="C255" s="115">
        <v>0</v>
      </c>
      <c r="D255" s="99">
        <v>0</v>
      </c>
      <c r="E255" s="99">
        <v>0</v>
      </c>
      <c r="F255" s="99">
        <v>0</v>
      </c>
      <c r="G255" s="99">
        <v>0</v>
      </c>
      <c r="H255" s="115">
        <v>0</v>
      </c>
      <c r="I255" s="115">
        <v>0</v>
      </c>
    </row>
    <row r="256" spans="1:9" ht="15" thickBot="1" x14ac:dyDescent="0.35">
      <c r="A256" s="97" t="s">
        <v>592</v>
      </c>
      <c r="B256" s="99">
        <v>58071.7</v>
      </c>
      <c r="C256" s="115">
        <v>0</v>
      </c>
      <c r="D256" s="99">
        <v>0</v>
      </c>
      <c r="E256" s="99">
        <v>0</v>
      </c>
      <c r="F256" s="99">
        <v>0</v>
      </c>
      <c r="G256" s="99">
        <v>0</v>
      </c>
      <c r="H256" s="115">
        <v>0</v>
      </c>
      <c r="I256" s="115">
        <v>0</v>
      </c>
    </row>
    <row r="257" spans="1:34" ht="15" thickBot="1" x14ac:dyDescent="0.35">
      <c r="A257" s="97" t="s">
        <v>593</v>
      </c>
      <c r="B257" s="99">
        <v>58071.7</v>
      </c>
      <c r="C257" s="115">
        <v>0</v>
      </c>
      <c r="D257" s="99">
        <v>0</v>
      </c>
      <c r="E257" s="99">
        <v>0</v>
      </c>
      <c r="F257" s="99">
        <v>0</v>
      </c>
      <c r="G257" s="99">
        <v>0</v>
      </c>
      <c r="H257" s="115">
        <v>0</v>
      </c>
      <c r="I257" s="115">
        <v>0</v>
      </c>
    </row>
    <row r="258" spans="1:34" ht="15" thickBot="1" x14ac:dyDescent="0.35">
      <c r="A258" s="97" t="s">
        <v>594</v>
      </c>
      <c r="B258" s="99">
        <v>58071.7</v>
      </c>
      <c r="C258" s="115">
        <v>0</v>
      </c>
      <c r="D258" s="99">
        <v>0</v>
      </c>
      <c r="E258" s="99">
        <v>0</v>
      </c>
      <c r="F258" s="99">
        <v>0</v>
      </c>
      <c r="G258" s="99">
        <v>0</v>
      </c>
      <c r="H258" s="115">
        <v>0</v>
      </c>
      <c r="I258" s="115">
        <v>0</v>
      </c>
    </row>
    <row r="259" spans="1:34" ht="15" thickBot="1" x14ac:dyDescent="0.35">
      <c r="A259" s="97" t="s">
        <v>595</v>
      </c>
      <c r="B259" s="99">
        <v>58071.7</v>
      </c>
      <c r="C259" s="115">
        <v>0</v>
      </c>
      <c r="D259" s="99">
        <v>0</v>
      </c>
      <c r="E259" s="99">
        <v>0</v>
      </c>
      <c r="F259" s="99">
        <v>0</v>
      </c>
      <c r="G259" s="99">
        <v>0</v>
      </c>
      <c r="H259" s="115">
        <v>0</v>
      </c>
      <c r="I259" s="115">
        <v>0</v>
      </c>
    </row>
    <row r="260" spans="1:34" ht="15" thickBot="1" x14ac:dyDescent="0.35">
      <c r="A260" s="97" t="s">
        <v>596</v>
      </c>
      <c r="B260" s="99">
        <v>37035.9</v>
      </c>
      <c r="C260" s="115">
        <v>0</v>
      </c>
      <c r="D260" s="99">
        <v>0</v>
      </c>
      <c r="E260" s="99">
        <v>0</v>
      </c>
      <c r="F260" s="99">
        <v>0</v>
      </c>
      <c r="G260" s="99">
        <v>0</v>
      </c>
      <c r="H260" s="115">
        <v>0</v>
      </c>
      <c r="I260" s="115">
        <v>0</v>
      </c>
    </row>
    <row r="261" spans="1:34" ht="15" thickBot="1" x14ac:dyDescent="0.35">
      <c r="A261" s="97" t="s">
        <v>597</v>
      </c>
      <c r="B261" s="99">
        <v>0</v>
      </c>
      <c r="C261" s="115">
        <v>0</v>
      </c>
      <c r="D261" s="99">
        <v>0</v>
      </c>
      <c r="E261" s="99">
        <v>0</v>
      </c>
      <c r="F261" s="99">
        <v>0</v>
      </c>
      <c r="G261" s="99">
        <v>0</v>
      </c>
      <c r="H261" s="115">
        <v>0</v>
      </c>
      <c r="I261" s="115">
        <v>0</v>
      </c>
    </row>
    <row r="262" spans="1:34" ht="15" thickBot="1" x14ac:dyDescent="0.35">
      <c r="A262" s="97" t="s">
        <v>598</v>
      </c>
      <c r="B262" s="99">
        <v>0</v>
      </c>
      <c r="C262" s="115">
        <v>0</v>
      </c>
      <c r="D262" s="99">
        <v>0</v>
      </c>
      <c r="E262" s="99">
        <v>0</v>
      </c>
      <c r="F262" s="99">
        <v>0</v>
      </c>
      <c r="G262" s="99">
        <v>0</v>
      </c>
      <c r="H262" s="115">
        <v>0</v>
      </c>
      <c r="I262" s="115">
        <v>0</v>
      </c>
    </row>
    <row r="263" spans="1:34" ht="15" thickBot="1" x14ac:dyDescent="0.35">
      <c r="A263" s="97" t="s">
        <v>599</v>
      </c>
      <c r="B263" s="99">
        <v>0</v>
      </c>
      <c r="C263" s="115">
        <v>0</v>
      </c>
      <c r="D263" s="99">
        <v>0</v>
      </c>
      <c r="E263" s="99">
        <v>0</v>
      </c>
      <c r="F263" s="99">
        <v>0</v>
      </c>
      <c r="G263" s="99">
        <v>0</v>
      </c>
      <c r="H263" s="115">
        <v>0</v>
      </c>
      <c r="I263" s="115">
        <v>0</v>
      </c>
    </row>
    <row r="264" spans="1:34" ht="15" thickBot="1" x14ac:dyDescent="0.35">
      <c r="A264" s="97" t="s">
        <v>600</v>
      </c>
      <c r="B264" s="99">
        <v>0</v>
      </c>
      <c r="C264" s="115">
        <v>0</v>
      </c>
      <c r="D264" s="99">
        <v>0</v>
      </c>
      <c r="E264" s="99">
        <v>0</v>
      </c>
      <c r="F264" s="99">
        <v>0</v>
      </c>
      <c r="G264" s="99">
        <v>0</v>
      </c>
      <c r="H264" s="115">
        <v>0</v>
      </c>
      <c r="I264" s="115">
        <v>0</v>
      </c>
    </row>
    <row r="265" spans="1:34" ht="15" thickBot="1" x14ac:dyDescent="0.35">
      <c r="A265" s="97" t="s">
        <v>601</v>
      </c>
      <c r="B265" s="99">
        <v>0</v>
      </c>
      <c r="C265" s="115">
        <v>0</v>
      </c>
      <c r="D265" s="99">
        <v>0</v>
      </c>
      <c r="E265" s="99">
        <v>0</v>
      </c>
      <c r="F265" s="99">
        <v>0</v>
      </c>
      <c r="G265" s="99">
        <v>0</v>
      </c>
      <c r="H265" s="115">
        <v>0</v>
      </c>
      <c r="I265" s="115">
        <v>0</v>
      </c>
    </row>
    <row r="266" spans="1:34" ht="15" thickBot="1" x14ac:dyDescent="0.35">
      <c r="A266" s="97" t="s">
        <v>602</v>
      </c>
      <c r="B266" s="99">
        <v>0</v>
      </c>
      <c r="C266" s="115">
        <v>0</v>
      </c>
      <c r="D266" s="99">
        <v>0</v>
      </c>
      <c r="E266" s="99">
        <v>0</v>
      </c>
      <c r="F266" s="99">
        <v>0</v>
      </c>
      <c r="G266" s="99">
        <v>0</v>
      </c>
      <c r="H266" s="115">
        <v>0</v>
      </c>
      <c r="I266" s="115">
        <v>0</v>
      </c>
    </row>
    <row r="267" spans="1:34" ht="15" thickBot="1" x14ac:dyDescent="0.35">
      <c r="A267" s="97" t="s">
        <v>603</v>
      </c>
      <c r="B267" s="99">
        <v>0</v>
      </c>
      <c r="C267" s="115">
        <v>0</v>
      </c>
      <c r="D267" s="99">
        <v>0</v>
      </c>
      <c r="E267" s="99">
        <v>0</v>
      </c>
      <c r="F267" s="99">
        <v>0</v>
      </c>
      <c r="G267" s="99">
        <v>0</v>
      </c>
      <c r="H267" s="115">
        <v>0</v>
      </c>
      <c r="I267" s="115">
        <v>0</v>
      </c>
    </row>
    <row r="268" spans="1:34" ht="15" thickBot="1" x14ac:dyDescent="0.35">
      <c r="A268" s="97" t="s">
        <v>604</v>
      </c>
      <c r="B268" s="99">
        <v>0</v>
      </c>
      <c r="C268" s="115">
        <v>0</v>
      </c>
      <c r="D268" s="99">
        <v>0</v>
      </c>
      <c r="E268" s="99">
        <v>0</v>
      </c>
      <c r="F268" s="99">
        <v>0</v>
      </c>
      <c r="G268" s="99">
        <v>0</v>
      </c>
      <c r="H268" s="115">
        <v>0</v>
      </c>
      <c r="I268" s="115">
        <v>0</v>
      </c>
    </row>
    <row r="269" spans="1:34" ht="15" thickBot="1" x14ac:dyDescent="0.35">
      <c r="A269" s="97" t="s">
        <v>605</v>
      </c>
      <c r="B269" s="99">
        <v>0</v>
      </c>
      <c r="C269" s="115">
        <v>0</v>
      </c>
      <c r="D269" s="99">
        <v>0</v>
      </c>
      <c r="E269" s="99">
        <v>0</v>
      </c>
      <c r="F269" s="99">
        <v>0</v>
      </c>
      <c r="G269" s="99">
        <v>0</v>
      </c>
      <c r="H269" s="115">
        <v>0</v>
      </c>
      <c r="I269" s="115">
        <v>0</v>
      </c>
    </row>
    <row r="270" spans="1:34" ht="15" thickBot="1" x14ac:dyDescent="0.35">
      <c r="A270" s="97" t="s">
        <v>606</v>
      </c>
      <c r="B270" s="99">
        <v>0</v>
      </c>
      <c r="C270" s="115">
        <v>0</v>
      </c>
      <c r="D270" s="99">
        <v>0</v>
      </c>
      <c r="E270" s="99">
        <v>0</v>
      </c>
      <c r="F270" s="99">
        <v>0</v>
      </c>
      <c r="G270" s="99">
        <v>0</v>
      </c>
      <c r="H270" s="115">
        <v>0</v>
      </c>
      <c r="I270" s="115">
        <v>0</v>
      </c>
    </row>
    <row r="271" spans="1:34" ht="18.600000000000001" thickBot="1" x14ac:dyDescent="0.35">
      <c r="A271" s="93"/>
      <c r="X271" s="116">
        <v>0</v>
      </c>
      <c r="Y271" s="116">
        <v>0</v>
      </c>
      <c r="Z271" s="116">
        <v>0</v>
      </c>
      <c r="AA271" s="116">
        <v>0</v>
      </c>
      <c r="AB271" s="116">
        <v>0</v>
      </c>
      <c r="AC271" s="116">
        <v>0</v>
      </c>
      <c r="AD271" s="116">
        <v>0</v>
      </c>
      <c r="AE271" s="116">
        <v>0</v>
      </c>
    </row>
    <row r="272" spans="1:34" ht="36.6" thickBot="1" x14ac:dyDescent="0.35">
      <c r="A272" s="97" t="s">
        <v>608</v>
      </c>
      <c r="B272" s="97" t="s">
        <v>507</v>
      </c>
      <c r="C272" s="114" t="s">
        <v>508</v>
      </c>
      <c r="D272" s="97" t="s">
        <v>76</v>
      </c>
      <c r="E272" s="97" t="s">
        <v>623</v>
      </c>
      <c r="F272" s="97" t="s">
        <v>151</v>
      </c>
      <c r="G272" s="97" t="s">
        <v>192</v>
      </c>
      <c r="H272" s="114" t="s">
        <v>193</v>
      </c>
      <c r="I272" s="114" t="s">
        <v>194</v>
      </c>
      <c r="J272" s="97" t="s">
        <v>609</v>
      </c>
      <c r="K272" s="97" t="s">
        <v>610</v>
      </c>
      <c r="L272" s="97" t="s">
        <v>611</v>
      </c>
      <c r="M272" s="97" t="s">
        <v>612</v>
      </c>
      <c r="N272" s="125" t="s">
        <v>679</v>
      </c>
      <c r="Q272" t="s">
        <v>698</v>
      </c>
      <c r="W272" t="s">
        <v>0</v>
      </c>
      <c r="X272" s="116" t="s">
        <v>507</v>
      </c>
      <c r="Y272" s="116" t="s">
        <v>508</v>
      </c>
      <c r="Z272" s="116" t="s">
        <v>76</v>
      </c>
      <c r="AA272" s="116" t="s">
        <v>623</v>
      </c>
      <c r="AB272" s="116" t="s">
        <v>151</v>
      </c>
      <c r="AC272" s="116" t="s">
        <v>192</v>
      </c>
      <c r="AD272" s="116" t="s">
        <v>193</v>
      </c>
      <c r="AE272" s="116" t="s">
        <v>194</v>
      </c>
      <c r="AF272" t="s">
        <v>500</v>
      </c>
      <c r="AG272" t="s">
        <v>501</v>
      </c>
      <c r="AH272" t="s">
        <v>502</v>
      </c>
    </row>
    <row r="273" spans="1:34" s="128" customFormat="1" ht="15" thickBot="1" x14ac:dyDescent="0.35">
      <c r="A273" s="126" t="s">
        <v>206</v>
      </c>
      <c r="B273" s="127">
        <v>0</v>
      </c>
      <c r="C273" s="115">
        <v>0</v>
      </c>
      <c r="D273" s="127">
        <v>0</v>
      </c>
      <c r="E273" s="127">
        <v>32275.7</v>
      </c>
      <c r="F273" s="127">
        <v>0</v>
      </c>
      <c r="G273" s="127">
        <v>0</v>
      </c>
      <c r="H273" s="115">
        <v>0</v>
      </c>
      <c r="I273" s="115">
        <v>0</v>
      </c>
      <c r="J273" s="127">
        <v>32275.7</v>
      </c>
      <c r="K273" s="127">
        <v>59365</v>
      </c>
      <c r="L273" s="127">
        <v>27089.3</v>
      </c>
      <c r="M273" s="127">
        <v>45.63</v>
      </c>
      <c r="N273" s="128">
        <f>J273-K273</f>
        <v>-27089.3</v>
      </c>
      <c r="O273" s="128" t="str">
        <f>IF(N273&gt;0,"felülértékelt",IF(N273&lt;0,"alulértékelt","egyensúly"))</f>
        <v>alulértékelt</v>
      </c>
      <c r="Q273" s="128" t="s">
        <v>699</v>
      </c>
      <c r="W273" s="128" t="s">
        <v>206</v>
      </c>
      <c r="X273" s="128">
        <v>1123200</v>
      </c>
      <c r="Y273" s="128">
        <v>60</v>
      </c>
      <c r="Z273" s="128">
        <v>2</v>
      </c>
      <c r="AA273" s="128">
        <v>1</v>
      </c>
      <c r="AB273" s="128">
        <v>0</v>
      </c>
      <c r="AC273" s="128">
        <v>0</v>
      </c>
      <c r="AD273" s="128">
        <v>0</v>
      </c>
      <c r="AE273" s="128">
        <v>0</v>
      </c>
      <c r="AF273" s="128">
        <v>45000</v>
      </c>
      <c r="AG273" s="128">
        <v>73731</v>
      </c>
      <c r="AH273" s="128">
        <v>59365.5</v>
      </c>
    </row>
    <row r="274" spans="1:34" ht="15" thickBot="1" x14ac:dyDescent="0.35">
      <c r="A274" s="98" t="s">
        <v>212</v>
      </c>
      <c r="B274" s="99">
        <v>0</v>
      </c>
      <c r="C274" s="115">
        <v>0</v>
      </c>
      <c r="D274" s="99">
        <v>0</v>
      </c>
      <c r="E274" s="99">
        <v>32275.7</v>
      </c>
      <c r="F274" s="99">
        <v>0</v>
      </c>
      <c r="G274" s="99">
        <v>0</v>
      </c>
      <c r="H274" s="115">
        <v>0</v>
      </c>
      <c r="I274" s="115">
        <v>0</v>
      </c>
      <c r="J274" s="99">
        <v>32275.7</v>
      </c>
      <c r="K274" s="99">
        <v>0</v>
      </c>
      <c r="L274" s="99">
        <v>-32275.7</v>
      </c>
      <c r="M274" s="99">
        <v>0</v>
      </c>
      <c r="N274">
        <f t="shared" ref="N274:N322" si="8">J274-K274</f>
        <v>32275.7</v>
      </c>
      <c r="O274" t="str">
        <f t="shared" ref="O274:O322" si="9">IF(N274&gt;0,"felülértékelt",IF(N274&lt;0,"alulértékelt","egyensúly"))</f>
        <v>felülértékelt</v>
      </c>
      <c r="Q274" t="s">
        <v>700</v>
      </c>
      <c r="W274" t="s">
        <v>212</v>
      </c>
      <c r="X274" s="116">
        <v>1123200</v>
      </c>
      <c r="Y274" s="116">
        <v>60</v>
      </c>
      <c r="Z274" s="116">
        <v>2</v>
      </c>
      <c r="AA274" s="116">
        <v>1</v>
      </c>
      <c r="AB274" s="116">
        <v>0</v>
      </c>
      <c r="AC274" s="116">
        <v>0</v>
      </c>
      <c r="AD274" s="116">
        <v>0</v>
      </c>
      <c r="AE274" s="116">
        <v>0</v>
      </c>
    </row>
    <row r="275" spans="1:34" s="128" customFormat="1" ht="15" thickBot="1" x14ac:dyDescent="0.35">
      <c r="A275" s="126" t="s">
        <v>213</v>
      </c>
      <c r="B275" s="127">
        <v>0</v>
      </c>
      <c r="C275" s="115">
        <v>0</v>
      </c>
      <c r="D275" s="127">
        <v>0</v>
      </c>
      <c r="E275" s="127">
        <v>32275.7</v>
      </c>
      <c r="F275" s="127">
        <v>0</v>
      </c>
      <c r="G275" s="127">
        <v>0</v>
      </c>
      <c r="H275" s="115">
        <v>0</v>
      </c>
      <c r="I275" s="115">
        <v>0</v>
      </c>
      <c r="J275" s="127">
        <v>32275.7</v>
      </c>
      <c r="K275" s="127">
        <v>70338</v>
      </c>
      <c r="L275" s="127">
        <v>38062.300000000003</v>
      </c>
      <c r="M275" s="129" t="s">
        <v>690</v>
      </c>
      <c r="N275" s="128">
        <f t="shared" si="8"/>
        <v>-38062.300000000003</v>
      </c>
      <c r="O275" s="128" t="str">
        <f t="shared" si="9"/>
        <v>alulértékelt</v>
      </c>
      <c r="Q275" s="128" t="s">
        <v>699</v>
      </c>
      <c r="W275" s="128" t="s">
        <v>213</v>
      </c>
      <c r="X275" s="128">
        <v>1123200</v>
      </c>
      <c r="Y275" s="128">
        <v>60</v>
      </c>
      <c r="Z275" s="128">
        <v>3</v>
      </c>
      <c r="AA275" s="128">
        <v>1</v>
      </c>
      <c r="AB275" s="128">
        <v>0</v>
      </c>
      <c r="AC275" s="128">
        <v>0</v>
      </c>
      <c r="AD275" s="128">
        <v>0</v>
      </c>
      <c r="AE275" s="128">
        <v>0</v>
      </c>
      <c r="AF275" s="128">
        <v>51880</v>
      </c>
      <c r="AG275" s="128">
        <v>88796</v>
      </c>
      <c r="AH275" s="128">
        <v>70338</v>
      </c>
    </row>
    <row r="276" spans="1:34" ht="15" thickBot="1" x14ac:dyDescent="0.35">
      <c r="A276" s="98" t="s">
        <v>215</v>
      </c>
      <c r="B276" s="99">
        <v>0</v>
      </c>
      <c r="C276" s="115">
        <v>0</v>
      </c>
      <c r="D276" s="99">
        <v>27486</v>
      </c>
      <c r="E276" s="99">
        <v>32275.7</v>
      </c>
      <c r="F276" s="99">
        <v>0</v>
      </c>
      <c r="G276" s="99">
        <v>0</v>
      </c>
      <c r="H276" s="115">
        <v>0</v>
      </c>
      <c r="I276" s="115">
        <v>0</v>
      </c>
      <c r="J276" s="99">
        <v>59761.7</v>
      </c>
      <c r="K276" s="99">
        <v>68600</v>
      </c>
      <c r="L276" s="123" t="s">
        <v>691</v>
      </c>
      <c r="M276" s="99">
        <v>12.88</v>
      </c>
      <c r="N276">
        <f t="shared" si="8"/>
        <v>-8838.3000000000029</v>
      </c>
      <c r="O276" t="str">
        <f t="shared" si="9"/>
        <v>alulértékelt</v>
      </c>
      <c r="Q276" t="s">
        <v>700</v>
      </c>
      <c r="W276" t="s">
        <v>215</v>
      </c>
      <c r="X276" s="116">
        <v>1123200</v>
      </c>
      <c r="Y276" s="116">
        <v>60</v>
      </c>
      <c r="Z276" s="116">
        <v>4</v>
      </c>
      <c r="AA276" s="116">
        <v>1</v>
      </c>
      <c r="AB276" s="116">
        <v>0</v>
      </c>
      <c r="AC276" s="116">
        <v>0</v>
      </c>
      <c r="AD276" s="116">
        <v>0</v>
      </c>
      <c r="AE276" s="116">
        <v>0</v>
      </c>
      <c r="AF276">
        <v>54000</v>
      </c>
      <c r="AG276">
        <v>83200</v>
      </c>
      <c r="AH276">
        <v>68600</v>
      </c>
    </row>
    <row r="277" spans="1:34" ht="15" thickBot="1" x14ac:dyDescent="0.35">
      <c r="A277" s="98" t="s">
        <v>217</v>
      </c>
      <c r="B277" s="99">
        <v>37035.9</v>
      </c>
      <c r="C277" s="115">
        <v>0</v>
      </c>
      <c r="D277" s="99">
        <v>27486</v>
      </c>
      <c r="E277" s="99">
        <v>32275.7</v>
      </c>
      <c r="F277" s="99">
        <v>0</v>
      </c>
      <c r="G277" s="99">
        <v>0</v>
      </c>
      <c r="H277" s="115">
        <v>0</v>
      </c>
      <c r="I277" s="115">
        <v>0</v>
      </c>
      <c r="J277" s="99">
        <v>96797.7</v>
      </c>
      <c r="K277" s="99">
        <v>70950</v>
      </c>
      <c r="L277" s="99">
        <v>-25847.7</v>
      </c>
      <c r="M277" s="99">
        <v>-36.43</v>
      </c>
      <c r="N277">
        <f t="shared" si="8"/>
        <v>25847.699999999997</v>
      </c>
      <c r="O277" t="str">
        <f t="shared" si="9"/>
        <v>felülértékelt</v>
      </c>
      <c r="Q277" t="s">
        <v>699</v>
      </c>
      <c r="W277" t="s">
        <v>217</v>
      </c>
      <c r="X277" s="116">
        <v>1152000</v>
      </c>
      <c r="Y277" s="116">
        <v>60</v>
      </c>
      <c r="Z277" s="116">
        <v>4</v>
      </c>
      <c r="AA277" s="116">
        <v>1</v>
      </c>
      <c r="AB277" s="116">
        <v>0</v>
      </c>
      <c r="AC277" s="116">
        <v>0</v>
      </c>
      <c r="AD277" s="116">
        <v>0</v>
      </c>
      <c r="AE277" s="116">
        <v>0</v>
      </c>
      <c r="AF277">
        <v>55500</v>
      </c>
      <c r="AG277">
        <v>86400</v>
      </c>
      <c r="AH277">
        <v>70950</v>
      </c>
    </row>
    <row r="278" spans="1:34" ht="15" thickBot="1" x14ac:dyDescent="0.35">
      <c r="A278" s="98" t="s">
        <v>218</v>
      </c>
      <c r="B278" s="99">
        <v>37035.9</v>
      </c>
      <c r="C278" s="115">
        <v>0</v>
      </c>
      <c r="D278" s="99">
        <v>27486</v>
      </c>
      <c r="E278" s="99">
        <v>32275.7</v>
      </c>
      <c r="F278" s="99">
        <v>0</v>
      </c>
      <c r="G278" s="99">
        <v>0</v>
      </c>
      <c r="H278" s="115">
        <v>0</v>
      </c>
      <c r="I278" s="115">
        <v>0</v>
      </c>
      <c r="J278" s="99">
        <v>96797.7</v>
      </c>
      <c r="K278" s="99">
        <v>59900</v>
      </c>
      <c r="L278" s="99">
        <v>-36897.699999999997</v>
      </c>
      <c r="M278" s="99">
        <v>-61.6</v>
      </c>
      <c r="N278">
        <f t="shared" si="8"/>
        <v>36897.699999999997</v>
      </c>
      <c r="O278" t="str">
        <f t="shared" si="9"/>
        <v>felülértékelt</v>
      </c>
      <c r="Q278" t="s">
        <v>700</v>
      </c>
      <c r="W278" t="s">
        <v>218</v>
      </c>
      <c r="X278" s="116">
        <v>1152000</v>
      </c>
      <c r="Y278" s="116">
        <v>60</v>
      </c>
      <c r="Z278" s="116">
        <v>4</v>
      </c>
      <c r="AA278" s="116">
        <v>1</v>
      </c>
      <c r="AB278" s="116">
        <v>0</v>
      </c>
      <c r="AC278" s="116">
        <v>0</v>
      </c>
      <c r="AD278" s="116">
        <v>0</v>
      </c>
      <c r="AE278" s="116">
        <v>0</v>
      </c>
      <c r="AF278">
        <v>59900</v>
      </c>
      <c r="AG278">
        <v>59900</v>
      </c>
      <c r="AH278">
        <v>59900</v>
      </c>
    </row>
    <row r="279" spans="1:34" ht="15" thickBot="1" x14ac:dyDescent="0.35">
      <c r="A279" s="98" t="s">
        <v>220</v>
      </c>
      <c r="B279" s="99">
        <v>58071.7</v>
      </c>
      <c r="C279" s="115">
        <v>0</v>
      </c>
      <c r="D279" s="99">
        <v>0</v>
      </c>
      <c r="E279" s="99">
        <v>32275.7</v>
      </c>
      <c r="F279" s="99">
        <v>0</v>
      </c>
      <c r="G279" s="99">
        <v>0</v>
      </c>
      <c r="H279" s="115">
        <v>0</v>
      </c>
      <c r="I279" s="115">
        <v>0</v>
      </c>
      <c r="J279" s="99">
        <v>90347.4</v>
      </c>
      <c r="K279" s="99">
        <v>86800</v>
      </c>
      <c r="L279" s="99">
        <v>-3547.4</v>
      </c>
      <c r="M279" s="99">
        <v>-4.09</v>
      </c>
      <c r="N279">
        <f t="shared" si="8"/>
        <v>3547.3999999999942</v>
      </c>
      <c r="O279" t="str">
        <f t="shared" si="9"/>
        <v>felülértékelt</v>
      </c>
      <c r="Q279" t="s">
        <v>700</v>
      </c>
      <c r="W279" t="s">
        <v>220</v>
      </c>
      <c r="X279" s="116">
        <v>2527200</v>
      </c>
      <c r="Y279" s="116">
        <v>60</v>
      </c>
      <c r="Z279" s="116">
        <v>3</v>
      </c>
      <c r="AA279" s="116">
        <v>1</v>
      </c>
      <c r="AB279" s="116">
        <v>0</v>
      </c>
      <c r="AC279" s="116">
        <v>0</v>
      </c>
      <c r="AD279" s="116">
        <v>0</v>
      </c>
      <c r="AE279" s="116">
        <v>0</v>
      </c>
      <c r="AF279">
        <v>70000</v>
      </c>
      <c r="AG279">
        <v>103600</v>
      </c>
      <c r="AH279">
        <v>86800</v>
      </c>
    </row>
    <row r="280" spans="1:34" ht="15" thickBot="1" x14ac:dyDescent="0.35">
      <c r="A280" s="98" t="s">
        <v>221</v>
      </c>
      <c r="B280" s="99">
        <v>37035.9</v>
      </c>
      <c r="C280" s="115">
        <v>0</v>
      </c>
      <c r="D280" s="99">
        <v>27486</v>
      </c>
      <c r="E280" s="99">
        <v>32275.7</v>
      </c>
      <c r="F280" s="99">
        <v>0</v>
      </c>
      <c r="G280" s="99">
        <v>0</v>
      </c>
      <c r="H280" s="115">
        <v>0</v>
      </c>
      <c r="I280" s="115">
        <v>0</v>
      </c>
      <c r="J280" s="99">
        <v>96797.7</v>
      </c>
      <c r="K280" s="99">
        <v>94554</v>
      </c>
      <c r="L280" s="99">
        <v>-2243.6999999999998</v>
      </c>
      <c r="M280" s="99">
        <v>-2.37</v>
      </c>
      <c r="N280">
        <f t="shared" si="8"/>
        <v>2243.6999999999971</v>
      </c>
      <c r="O280" t="str">
        <f t="shared" si="9"/>
        <v>felülértékelt</v>
      </c>
      <c r="Q280" t="s">
        <v>700</v>
      </c>
      <c r="W280" t="s">
        <v>221</v>
      </c>
      <c r="X280" s="116">
        <v>1152000</v>
      </c>
      <c r="Y280" s="116">
        <v>60</v>
      </c>
      <c r="Z280" s="116">
        <v>4</v>
      </c>
      <c r="AA280" s="116">
        <v>1</v>
      </c>
      <c r="AB280" s="116">
        <v>0</v>
      </c>
      <c r="AC280" s="116">
        <v>0</v>
      </c>
      <c r="AD280" s="116">
        <v>0</v>
      </c>
      <c r="AE280" s="116">
        <v>0</v>
      </c>
      <c r="AF280">
        <v>69880</v>
      </c>
      <c r="AG280">
        <v>119229</v>
      </c>
      <c r="AH280">
        <v>94554.5</v>
      </c>
    </row>
    <row r="281" spans="1:34" ht="15" thickBot="1" x14ac:dyDescent="0.35">
      <c r="A281" s="98" t="s">
        <v>222</v>
      </c>
      <c r="B281" s="99">
        <v>37035.9</v>
      </c>
      <c r="C281" s="115">
        <v>0</v>
      </c>
      <c r="D281" s="99">
        <v>27486</v>
      </c>
      <c r="E281" s="99">
        <v>32275.7</v>
      </c>
      <c r="F281" s="99">
        <v>0</v>
      </c>
      <c r="G281" s="99">
        <v>0</v>
      </c>
      <c r="H281" s="115">
        <v>0</v>
      </c>
      <c r="I281" s="115">
        <v>0</v>
      </c>
      <c r="J281" s="99">
        <v>96797.7</v>
      </c>
      <c r="K281" s="99">
        <v>79494</v>
      </c>
      <c r="L281" s="99">
        <v>-17303.7</v>
      </c>
      <c r="M281" s="99">
        <v>-21.77</v>
      </c>
      <c r="N281">
        <f t="shared" si="8"/>
        <v>17303.699999999997</v>
      </c>
      <c r="O281" t="str">
        <f t="shared" si="9"/>
        <v>felülértékelt</v>
      </c>
      <c r="Q281" t="s">
        <v>700</v>
      </c>
      <c r="W281" t="s">
        <v>222</v>
      </c>
      <c r="X281" s="116">
        <v>1152000</v>
      </c>
      <c r="Y281" s="116">
        <v>60</v>
      </c>
      <c r="Z281" s="116">
        <v>4</v>
      </c>
      <c r="AA281" s="116">
        <v>1</v>
      </c>
      <c r="AB281" s="116">
        <v>0</v>
      </c>
      <c r="AC281" s="116">
        <v>0</v>
      </c>
      <c r="AD281" s="116">
        <v>0</v>
      </c>
      <c r="AE281" s="116">
        <v>0</v>
      </c>
      <c r="AF281">
        <v>69990</v>
      </c>
      <c r="AG281">
        <v>88999</v>
      </c>
      <c r="AH281">
        <v>79494.5</v>
      </c>
    </row>
    <row r="282" spans="1:34" ht="15" thickBot="1" x14ac:dyDescent="0.35">
      <c r="A282" s="98" t="s">
        <v>223</v>
      </c>
      <c r="B282" s="99">
        <v>126825.4</v>
      </c>
      <c r="C282" s="115">
        <v>0</v>
      </c>
      <c r="D282" s="99">
        <v>27486</v>
      </c>
      <c r="E282" s="99">
        <v>32275.7</v>
      </c>
      <c r="F282" s="99">
        <v>0</v>
      </c>
      <c r="G282" s="99">
        <v>0</v>
      </c>
      <c r="H282" s="115">
        <v>0</v>
      </c>
      <c r="I282" s="115">
        <v>0</v>
      </c>
      <c r="J282" s="99">
        <v>186587.1</v>
      </c>
      <c r="K282" s="99">
        <v>86800</v>
      </c>
      <c r="L282" s="99">
        <v>-99787.1</v>
      </c>
      <c r="M282" s="99">
        <v>-114.96</v>
      </c>
      <c r="N282">
        <f t="shared" si="8"/>
        <v>99787.1</v>
      </c>
      <c r="O282" t="str">
        <f t="shared" si="9"/>
        <v>felülértékelt</v>
      </c>
      <c r="Q282" t="s">
        <v>700</v>
      </c>
      <c r="W282" t="s">
        <v>223</v>
      </c>
      <c r="X282" s="116">
        <v>2592000</v>
      </c>
      <c r="Y282" s="116">
        <v>60</v>
      </c>
      <c r="Z282" s="116">
        <v>4</v>
      </c>
      <c r="AA282" s="116">
        <v>1</v>
      </c>
      <c r="AB282" s="116">
        <v>0</v>
      </c>
      <c r="AC282" s="116">
        <v>0</v>
      </c>
      <c r="AD282" s="116">
        <v>0</v>
      </c>
      <c r="AE282" s="116">
        <v>0</v>
      </c>
      <c r="AF282">
        <v>66800</v>
      </c>
      <c r="AG282">
        <v>106800</v>
      </c>
      <c r="AH282">
        <v>86800</v>
      </c>
    </row>
    <row r="283" spans="1:34" ht="15" thickBot="1" x14ac:dyDescent="0.35">
      <c r="A283" s="98" t="s">
        <v>224</v>
      </c>
      <c r="B283" s="99">
        <v>126825.4</v>
      </c>
      <c r="C283" s="115">
        <v>0</v>
      </c>
      <c r="D283" s="99">
        <v>0</v>
      </c>
      <c r="E283" s="99">
        <v>32275.7</v>
      </c>
      <c r="F283" s="99">
        <v>0</v>
      </c>
      <c r="G283" s="99">
        <v>0</v>
      </c>
      <c r="H283" s="115">
        <v>0</v>
      </c>
      <c r="I283" s="115">
        <v>0</v>
      </c>
      <c r="J283" s="99">
        <v>159101</v>
      </c>
      <c r="K283" s="99">
        <v>86499</v>
      </c>
      <c r="L283" s="99">
        <v>-72602</v>
      </c>
      <c r="M283" s="99">
        <v>-83.93</v>
      </c>
      <c r="N283">
        <f t="shared" si="8"/>
        <v>72602</v>
      </c>
      <c r="O283" t="str">
        <f t="shared" si="9"/>
        <v>felülértékelt</v>
      </c>
      <c r="Q283" t="s">
        <v>700</v>
      </c>
      <c r="W283" t="s">
        <v>224</v>
      </c>
      <c r="X283" s="116">
        <v>2592000</v>
      </c>
      <c r="Y283" s="116">
        <v>60</v>
      </c>
      <c r="Z283" s="116">
        <v>3</v>
      </c>
      <c r="AA283" s="116">
        <v>1</v>
      </c>
      <c r="AB283" s="116">
        <v>0</v>
      </c>
      <c r="AC283" s="116">
        <v>0</v>
      </c>
      <c r="AD283" s="116">
        <v>0</v>
      </c>
      <c r="AE283" s="116">
        <v>0</v>
      </c>
      <c r="AF283">
        <v>68000</v>
      </c>
      <c r="AG283">
        <v>104999</v>
      </c>
      <c r="AH283">
        <v>86499.5</v>
      </c>
    </row>
    <row r="284" spans="1:34" ht="15" thickBot="1" x14ac:dyDescent="0.35">
      <c r="A284" s="98" t="s">
        <v>226</v>
      </c>
      <c r="B284" s="99">
        <v>126825.4</v>
      </c>
      <c r="C284" s="115">
        <v>0</v>
      </c>
      <c r="D284" s="99">
        <v>27486</v>
      </c>
      <c r="E284" s="99">
        <v>32275.7</v>
      </c>
      <c r="F284" s="99">
        <v>0</v>
      </c>
      <c r="G284" s="99">
        <v>0</v>
      </c>
      <c r="H284" s="115">
        <v>0</v>
      </c>
      <c r="I284" s="115">
        <v>0</v>
      </c>
      <c r="J284" s="99">
        <v>186587.1</v>
      </c>
      <c r="K284" s="99">
        <v>88050</v>
      </c>
      <c r="L284" s="99">
        <v>-98537.1</v>
      </c>
      <c r="M284" s="99">
        <v>-111.91</v>
      </c>
      <c r="N284">
        <f t="shared" si="8"/>
        <v>98537.1</v>
      </c>
      <c r="O284" t="str">
        <f t="shared" si="9"/>
        <v>felülértékelt</v>
      </c>
      <c r="Q284" t="s">
        <v>700</v>
      </c>
      <c r="W284" t="s">
        <v>226</v>
      </c>
      <c r="X284" s="116">
        <v>2592000</v>
      </c>
      <c r="Y284" s="116">
        <v>60</v>
      </c>
      <c r="Z284" s="116">
        <v>4</v>
      </c>
      <c r="AA284" s="116">
        <v>1</v>
      </c>
      <c r="AB284" s="116">
        <v>0</v>
      </c>
      <c r="AC284" s="116">
        <v>0</v>
      </c>
      <c r="AD284" s="116">
        <v>0</v>
      </c>
      <c r="AE284" s="116">
        <v>0</v>
      </c>
      <c r="AF284">
        <v>67800</v>
      </c>
      <c r="AG284">
        <v>108300</v>
      </c>
      <c r="AH284">
        <v>88050</v>
      </c>
    </row>
    <row r="285" spans="1:34" ht="15" thickBot="1" x14ac:dyDescent="0.35">
      <c r="A285" s="98" t="s">
        <v>228</v>
      </c>
      <c r="B285" s="99">
        <v>126825.4</v>
      </c>
      <c r="C285" s="115">
        <v>0</v>
      </c>
      <c r="D285" s="99">
        <v>27486</v>
      </c>
      <c r="E285" s="99">
        <v>32275.7</v>
      </c>
      <c r="F285" s="99">
        <v>0</v>
      </c>
      <c r="G285" s="99">
        <v>0</v>
      </c>
      <c r="H285" s="115">
        <v>0</v>
      </c>
      <c r="I285" s="115">
        <v>0</v>
      </c>
      <c r="J285" s="99">
        <v>186587.1</v>
      </c>
      <c r="K285" s="99">
        <v>116295</v>
      </c>
      <c r="L285" s="99">
        <v>-70292.100000000006</v>
      </c>
      <c r="M285" s="99">
        <v>-60.44</v>
      </c>
      <c r="N285">
        <f t="shared" si="8"/>
        <v>70292.100000000006</v>
      </c>
      <c r="O285" t="str">
        <f t="shared" si="9"/>
        <v>felülértékelt</v>
      </c>
      <c r="Q285" t="s">
        <v>700</v>
      </c>
      <c r="W285" t="s">
        <v>228</v>
      </c>
      <c r="X285" s="116">
        <v>2592000</v>
      </c>
      <c r="Y285" s="116">
        <v>60</v>
      </c>
      <c r="Z285" s="116">
        <v>4</v>
      </c>
      <c r="AA285" s="116">
        <v>1</v>
      </c>
      <c r="AB285" s="116">
        <v>0</v>
      </c>
      <c r="AC285" s="116">
        <v>0</v>
      </c>
      <c r="AD285" s="116">
        <v>0</v>
      </c>
      <c r="AE285" s="116">
        <v>0</v>
      </c>
      <c r="AF285">
        <v>82000</v>
      </c>
      <c r="AG285">
        <v>150590</v>
      </c>
      <c r="AH285">
        <v>116295</v>
      </c>
    </row>
    <row r="286" spans="1:34" ht="15" thickBot="1" x14ac:dyDescent="0.35">
      <c r="A286" s="98" t="s">
        <v>229</v>
      </c>
      <c r="B286" s="99">
        <v>58071.7</v>
      </c>
      <c r="C286" s="115">
        <v>0</v>
      </c>
      <c r="D286" s="99">
        <v>0</v>
      </c>
      <c r="E286" s="99">
        <v>32275.7</v>
      </c>
      <c r="F286" s="99">
        <v>0</v>
      </c>
      <c r="G286" s="99">
        <v>0</v>
      </c>
      <c r="H286" s="115">
        <v>0</v>
      </c>
      <c r="I286" s="115">
        <v>0</v>
      </c>
      <c r="J286" s="99">
        <v>90347.4</v>
      </c>
      <c r="K286" s="99">
        <v>113265</v>
      </c>
      <c r="L286" s="99">
        <v>22917.599999999999</v>
      </c>
      <c r="M286" s="99">
        <v>20.23</v>
      </c>
      <c r="N286">
        <f t="shared" si="8"/>
        <v>-22917.600000000006</v>
      </c>
      <c r="O286" t="str">
        <f t="shared" si="9"/>
        <v>alulértékelt</v>
      </c>
      <c r="Q286" t="s">
        <v>700</v>
      </c>
      <c r="W286" t="s">
        <v>229</v>
      </c>
      <c r="X286" s="116">
        <v>2527200</v>
      </c>
      <c r="Y286" s="116">
        <v>60</v>
      </c>
      <c r="Z286" s="116">
        <v>3</v>
      </c>
      <c r="AA286" s="116">
        <v>1</v>
      </c>
      <c r="AB286" s="116">
        <v>0</v>
      </c>
      <c r="AC286" s="116">
        <v>0</v>
      </c>
      <c r="AD286" s="116">
        <v>0</v>
      </c>
      <c r="AE286" s="116">
        <v>0</v>
      </c>
      <c r="AF286">
        <v>88900</v>
      </c>
      <c r="AG286">
        <v>137630</v>
      </c>
      <c r="AH286">
        <v>113265</v>
      </c>
    </row>
    <row r="287" spans="1:34" ht="15" thickBot="1" x14ac:dyDescent="0.35">
      <c r="A287" s="98" t="s">
        <v>230</v>
      </c>
      <c r="B287" s="99">
        <v>37035.9</v>
      </c>
      <c r="C287" s="115">
        <v>0</v>
      </c>
      <c r="D287" s="99">
        <v>27486</v>
      </c>
      <c r="E287" s="99">
        <v>32275.7</v>
      </c>
      <c r="F287" s="99">
        <v>0</v>
      </c>
      <c r="G287" s="99">
        <v>0</v>
      </c>
      <c r="H287" s="115">
        <v>0</v>
      </c>
      <c r="I287" s="115">
        <v>0</v>
      </c>
      <c r="J287" s="99">
        <v>96797.7</v>
      </c>
      <c r="K287" s="99">
        <v>111395</v>
      </c>
      <c r="L287" s="99">
        <v>14597.3</v>
      </c>
      <c r="M287" s="124" t="s">
        <v>692</v>
      </c>
      <c r="N287">
        <f t="shared" si="8"/>
        <v>-14597.300000000003</v>
      </c>
      <c r="O287" t="str">
        <f t="shared" si="9"/>
        <v>alulértékelt</v>
      </c>
      <c r="Q287" t="s">
        <v>700</v>
      </c>
      <c r="W287" t="s">
        <v>230</v>
      </c>
      <c r="X287" s="116">
        <v>1152000</v>
      </c>
      <c r="Y287" s="116">
        <v>60</v>
      </c>
      <c r="Z287" s="116">
        <v>4</v>
      </c>
      <c r="AA287" s="116">
        <v>1</v>
      </c>
      <c r="AB287" s="116">
        <v>0</v>
      </c>
      <c r="AC287" s="116">
        <v>0</v>
      </c>
      <c r="AD287" s="116">
        <v>0</v>
      </c>
      <c r="AE287" s="116">
        <v>0</v>
      </c>
      <c r="AF287">
        <v>94000</v>
      </c>
      <c r="AG287">
        <v>128790</v>
      </c>
      <c r="AH287">
        <v>111395</v>
      </c>
    </row>
    <row r="288" spans="1:34" ht="15" thickBot="1" x14ac:dyDescent="0.35">
      <c r="A288" s="98" t="s">
        <v>231</v>
      </c>
      <c r="B288" s="99">
        <v>126825.4</v>
      </c>
      <c r="C288" s="115">
        <v>0</v>
      </c>
      <c r="D288" s="99">
        <v>27486</v>
      </c>
      <c r="E288" s="99">
        <v>32275.7</v>
      </c>
      <c r="F288" s="99">
        <v>0</v>
      </c>
      <c r="G288" s="99">
        <v>0</v>
      </c>
      <c r="H288" s="115">
        <v>0</v>
      </c>
      <c r="I288" s="115">
        <v>0</v>
      </c>
      <c r="J288" s="99">
        <v>186587.1</v>
      </c>
      <c r="K288" s="99">
        <v>116800</v>
      </c>
      <c r="L288" s="99">
        <v>-69787.100000000006</v>
      </c>
      <c r="M288" s="99">
        <v>-59.75</v>
      </c>
      <c r="N288">
        <f t="shared" si="8"/>
        <v>69787.100000000006</v>
      </c>
      <c r="O288" t="str">
        <f t="shared" si="9"/>
        <v>felülértékelt</v>
      </c>
      <c r="Q288" t="s">
        <v>700</v>
      </c>
      <c r="W288" t="s">
        <v>231</v>
      </c>
      <c r="X288" s="116">
        <v>2592000</v>
      </c>
      <c r="Y288" s="116">
        <v>60</v>
      </c>
      <c r="Z288" s="116">
        <v>4</v>
      </c>
      <c r="AA288" s="116">
        <v>1</v>
      </c>
      <c r="AB288" s="116">
        <v>0</v>
      </c>
      <c r="AC288" s="116">
        <v>0</v>
      </c>
      <c r="AD288" s="116">
        <v>0</v>
      </c>
      <c r="AE288" s="116">
        <v>0</v>
      </c>
      <c r="AF288">
        <v>97000</v>
      </c>
      <c r="AG288">
        <v>136600</v>
      </c>
      <c r="AH288">
        <v>116800</v>
      </c>
    </row>
    <row r="289" spans="1:34" ht="15" thickBot="1" x14ac:dyDescent="0.35">
      <c r="A289" s="98" t="s">
        <v>232</v>
      </c>
      <c r="B289" s="99">
        <v>58071.7</v>
      </c>
      <c r="C289" s="115">
        <v>0</v>
      </c>
      <c r="D289" s="99">
        <v>27486</v>
      </c>
      <c r="E289" s="99">
        <v>32275.7</v>
      </c>
      <c r="F289" s="99">
        <v>0</v>
      </c>
      <c r="G289" s="99">
        <v>0</v>
      </c>
      <c r="H289" s="115">
        <v>0</v>
      </c>
      <c r="I289" s="115">
        <v>0</v>
      </c>
      <c r="J289" s="99">
        <v>117833.4</v>
      </c>
      <c r="K289" s="99">
        <v>115750</v>
      </c>
      <c r="L289" s="99">
        <v>-2083.4</v>
      </c>
      <c r="M289" s="99">
        <v>-1.8</v>
      </c>
      <c r="N289">
        <f t="shared" si="8"/>
        <v>2083.3999999999942</v>
      </c>
      <c r="O289" t="str">
        <f t="shared" si="9"/>
        <v>felülértékelt</v>
      </c>
      <c r="Q289" t="s">
        <v>699</v>
      </c>
      <c r="W289" t="s">
        <v>232</v>
      </c>
      <c r="X289" s="116">
        <v>2527200</v>
      </c>
      <c r="Y289" s="116">
        <v>60</v>
      </c>
      <c r="Z289" s="116">
        <v>4</v>
      </c>
      <c r="AA289" s="116">
        <v>1</v>
      </c>
      <c r="AB289" s="116">
        <v>0</v>
      </c>
      <c r="AC289" s="116">
        <v>0</v>
      </c>
      <c r="AD289" s="116">
        <v>0</v>
      </c>
      <c r="AE289" s="116">
        <v>0</v>
      </c>
      <c r="AF289">
        <v>93300</v>
      </c>
      <c r="AG289">
        <v>138200</v>
      </c>
      <c r="AH289">
        <v>115750</v>
      </c>
    </row>
    <row r="290" spans="1:34" ht="15" thickBot="1" x14ac:dyDescent="0.35">
      <c r="A290" s="98" t="s">
        <v>233</v>
      </c>
      <c r="B290" s="99">
        <v>37035.9</v>
      </c>
      <c r="C290" s="115">
        <v>0</v>
      </c>
      <c r="D290" s="99">
        <v>27486</v>
      </c>
      <c r="E290" s="99">
        <v>32275.7</v>
      </c>
      <c r="F290" s="99">
        <v>0</v>
      </c>
      <c r="G290" s="99">
        <v>0</v>
      </c>
      <c r="H290" s="115">
        <v>0</v>
      </c>
      <c r="I290" s="115">
        <v>0</v>
      </c>
      <c r="J290" s="99">
        <v>96797.7</v>
      </c>
      <c r="K290" s="99">
        <v>110610</v>
      </c>
      <c r="L290" s="99">
        <v>13812.3</v>
      </c>
      <c r="M290" s="99">
        <v>12.49</v>
      </c>
      <c r="N290">
        <f t="shared" si="8"/>
        <v>-13812.300000000003</v>
      </c>
      <c r="O290" t="str">
        <f t="shared" si="9"/>
        <v>alulértékelt</v>
      </c>
      <c r="Q290" t="s">
        <v>700</v>
      </c>
      <c r="W290" t="s">
        <v>233</v>
      </c>
      <c r="X290" s="116">
        <v>1152000</v>
      </c>
      <c r="Y290" s="116">
        <v>60</v>
      </c>
      <c r="Z290" s="116">
        <v>4</v>
      </c>
      <c r="AA290" s="116">
        <v>1</v>
      </c>
      <c r="AB290" s="116">
        <v>0</v>
      </c>
      <c r="AC290" s="116">
        <v>0</v>
      </c>
      <c r="AD290" s="116">
        <v>0</v>
      </c>
      <c r="AE290" s="116">
        <v>0</v>
      </c>
      <c r="AF290">
        <v>101240</v>
      </c>
      <c r="AG290">
        <v>119980</v>
      </c>
      <c r="AH290">
        <v>110610</v>
      </c>
    </row>
    <row r="291" spans="1:34" ht="15" thickBot="1" x14ac:dyDescent="0.35">
      <c r="A291" s="98" t="s">
        <v>234</v>
      </c>
      <c r="B291" s="99">
        <v>126825.4</v>
      </c>
      <c r="C291" s="115">
        <v>0</v>
      </c>
      <c r="D291" s="99">
        <v>27486</v>
      </c>
      <c r="E291" s="99">
        <v>32275.7</v>
      </c>
      <c r="F291" s="99">
        <v>0</v>
      </c>
      <c r="G291" s="99">
        <v>0</v>
      </c>
      <c r="H291" s="115">
        <v>0</v>
      </c>
      <c r="I291" s="115">
        <v>0</v>
      </c>
      <c r="J291" s="99">
        <v>186587.1</v>
      </c>
      <c r="K291" s="99">
        <v>147361</v>
      </c>
      <c r="L291" s="99">
        <v>-39226.1</v>
      </c>
      <c r="M291" s="99">
        <v>-26.62</v>
      </c>
      <c r="N291">
        <f t="shared" si="8"/>
        <v>39226.100000000006</v>
      </c>
      <c r="O291" t="str">
        <f t="shared" si="9"/>
        <v>felülértékelt</v>
      </c>
      <c r="Q291" t="s">
        <v>700</v>
      </c>
      <c r="W291" t="s">
        <v>234</v>
      </c>
      <c r="X291" s="116">
        <v>2592000</v>
      </c>
      <c r="Y291" s="116">
        <v>60</v>
      </c>
      <c r="Z291" s="116">
        <v>4</v>
      </c>
      <c r="AA291" s="116">
        <v>1</v>
      </c>
      <c r="AB291" s="116">
        <v>0</v>
      </c>
      <c r="AC291" s="116">
        <v>0</v>
      </c>
      <c r="AD291" s="116">
        <v>0</v>
      </c>
      <c r="AE291" s="116">
        <v>0</v>
      </c>
      <c r="AF291">
        <v>106990</v>
      </c>
      <c r="AG291">
        <v>187733</v>
      </c>
      <c r="AH291">
        <v>147361.5</v>
      </c>
    </row>
    <row r="292" spans="1:34" ht="15" thickBot="1" x14ac:dyDescent="0.35">
      <c r="A292" s="98" t="s">
        <v>235</v>
      </c>
      <c r="B292" s="99">
        <v>37035.9</v>
      </c>
      <c r="C292" s="115">
        <v>0</v>
      </c>
      <c r="D292" s="99">
        <v>27486</v>
      </c>
      <c r="E292" s="99">
        <v>32275.7</v>
      </c>
      <c r="F292" s="99">
        <v>0</v>
      </c>
      <c r="G292" s="99">
        <v>0</v>
      </c>
      <c r="H292" s="115">
        <v>0</v>
      </c>
      <c r="I292" s="115">
        <v>0</v>
      </c>
      <c r="J292" s="99">
        <v>96797.7</v>
      </c>
      <c r="K292" s="99">
        <v>151050</v>
      </c>
      <c r="L292" s="99">
        <v>54252.3</v>
      </c>
      <c r="M292" s="99">
        <v>35.92</v>
      </c>
      <c r="N292">
        <f t="shared" si="8"/>
        <v>-54252.3</v>
      </c>
      <c r="O292" t="str">
        <f t="shared" si="9"/>
        <v>alulértékelt</v>
      </c>
      <c r="Q292" t="s">
        <v>699</v>
      </c>
      <c r="W292" t="s">
        <v>235</v>
      </c>
      <c r="X292" s="116">
        <v>1152000</v>
      </c>
      <c r="Y292" s="116">
        <v>60</v>
      </c>
      <c r="Z292" s="116">
        <v>4</v>
      </c>
      <c r="AA292" s="116">
        <v>1</v>
      </c>
      <c r="AB292" s="116">
        <v>0</v>
      </c>
      <c r="AC292" s="116">
        <v>0</v>
      </c>
      <c r="AD292" s="116">
        <v>0</v>
      </c>
      <c r="AE292" s="116">
        <v>0</v>
      </c>
      <c r="AF292">
        <v>92200</v>
      </c>
      <c r="AG292">
        <v>209900</v>
      </c>
      <c r="AH292">
        <v>151050</v>
      </c>
    </row>
    <row r="293" spans="1:34" ht="15" thickBot="1" x14ac:dyDescent="0.35">
      <c r="A293" s="98" t="s">
        <v>236</v>
      </c>
      <c r="B293" s="99">
        <v>126825.4</v>
      </c>
      <c r="C293" s="115">
        <v>0</v>
      </c>
      <c r="D293" s="99">
        <v>27486</v>
      </c>
      <c r="E293" s="99">
        <v>32275.7</v>
      </c>
      <c r="F293" s="99">
        <v>0</v>
      </c>
      <c r="G293" s="99">
        <v>0</v>
      </c>
      <c r="H293" s="115">
        <v>0</v>
      </c>
      <c r="I293" s="115">
        <v>0</v>
      </c>
      <c r="J293" s="99">
        <v>186587.1</v>
      </c>
      <c r="K293" s="99">
        <v>117969</v>
      </c>
      <c r="L293" s="99">
        <v>-68618.100000000006</v>
      </c>
      <c r="M293" s="99">
        <v>-58.17</v>
      </c>
      <c r="N293">
        <f t="shared" si="8"/>
        <v>68618.100000000006</v>
      </c>
      <c r="O293" t="str">
        <f t="shared" si="9"/>
        <v>felülértékelt</v>
      </c>
      <c r="Q293" t="s">
        <v>700</v>
      </c>
      <c r="W293" t="s">
        <v>236</v>
      </c>
      <c r="X293" s="116">
        <v>2592000</v>
      </c>
      <c r="Y293" s="116">
        <v>60</v>
      </c>
      <c r="Z293" s="116">
        <v>4</v>
      </c>
      <c r="AA293" s="116">
        <v>1</v>
      </c>
      <c r="AB293" s="116">
        <v>0</v>
      </c>
      <c r="AC293" s="116">
        <v>0</v>
      </c>
      <c r="AD293" s="116">
        <v>0</v>
      </c>
      <c r="AE293" s="116">
        <v>0</v>
      </c>
      <c r="AF293">
        <v>108900</v>
      </c>
      <c r="AG293">
        <v>127039</v>
      </c>
      <c r="AH293">
        <v>117969.5</v>
      </c>
    </row>
    <row r="294" spans="1:34" ht="15" thickBot="1" x14ac:dyDescent="0.35">
      <c r="A294" s="98" t="s">
        <v>237</v>
      </c>
      <c r="B294" s="99">
        <v>58071.7</v>
      </c>
      <c r="C294" s="115">
        <v>0</v>
      </c>
      <c r="D294" s="99">
        <v>27486</v>
      </c>
      <c r="E294" s="99">
        <v>32275.7</v>
      </c>
      <c r="F294" s="99">
        <v>0</v>
      </c>
      <c r="G294" s="99">
        <v>0</v>
      </c>
      <c r="H294" s="115">
        <v>0</v>
      </c>
      <c r="I294" s="115">
        <v>0</v>
      </c>
      <c r="J294" s="99">
        <v>117833.4</v>
      </c>
      <c r="K294" s="99">
        <v>153400</v>
      </c>
      <c r="L294" s="99">
        <v>35566.6</v>
      </c>
      <c r="M294" s="99">
        <v>23.19</v>
      </c>
      <c r="N294">
        <f t="shared" si="8"/>
        <v>-35566.600000000006</v>
      </c>
      <c r="O294" t="str">
        <f t="shared" si="9"/>
        <v>alulértékelt</v>
      </c>
      <c r="Q294" t="s">
        <v>700</v>
      </c>
      <c r="W294" t="s">
        <v>237</v>
      </c>
      <c r="X294" s="116">
        <v>2527200</v>
      </c>
      <c r="Y294" s="116">
        <v>60</v>
      </c>
      <c r="Z294" s="116">
        <v>4</v>
      </c>
      <c r="AA294" s="116">
        <v>1</v>
      </c>
      <c r="AB294" s="116">
        <v>0</v>
      </c>
      <c r="AC294" s="116">
        <v>0</v>
      </c>
      <c r="AD294" s="116">
        <v>0</v>
      </c>
      <c r="AE294" s="116">
        <v>0</v>
      </c>
      <c r="AF294">
        <v>109000</v>
      </c>
      <c r="AG294">
        <v>197800</v>
      </c>
      <c r="AH294">
        <v>153400</v>
      </c>
    </row>
    <row r="295" spans="1:34" ht="15" thickBot="1" x14ac:dyDescent="0.35">
      <c r="A295" s="98" t="s">
        <v>239</v>
      </c>
      <c r="B295" s="99">
        <v>58071.7</v>
      </c>
      <c r="C295" s="115">
        <v>0</v>
      </c>
      <c r="D295" s="99">
        <v>0</v>
      </c>
      <c r="E295" s="99">
        <v>32275.7</v>
      </c>
      <c r="F295" s="99">
        <v>0</v>
      </c>
      <c r="G295" s="99">
        <v>65660.399999999994</v>
      </c>
      <c r="H295" s="115">
        <v>0</v>
      </c>
      <c r="I295" s="115">
        <v>0</v>
      </c>
      <c r="J295" s="99">
        <v>156007.79999999999</v>
      </c>
      <c r="K295" s="99">
        <v>169993</v>
      </c>
      <c r="L295" s="99">
        <v>13985.2</v>
      </c>
      <c r="M295" s="124" t="s">
        <v>693</v>
      </c>
      <c r="N295">
        <f t="shared" si="8"/>
        <v>-13985.200000000012</v>
      </c>
      <c r="O295" t="str">
        <f t="shared" si="9"/>
        <v>alulértékelt</v>
      </c>
      <c r="Q295" t="s">
        <v>700</v>
      </c>
      <c r="W295" t="s">
        <v>239</v>
      </c>
      <c r="X295" s="116">
        <v>2527200</v>
      </c>
      <c r="Y295" s="116">
        <v>60</v>
      </c>
      <c r="Z295" s="116">
        <v>2</v>
      </c>
      <c r="AA295" s="116">
        <v>1</v>
      </c>
      <c r="AB295" s="116">
        <v>0</v>
      </c>
      <c r="AC295" s="116">
        <v>1</v>
      </c>
      <c r="AD295" s="116">
        <v>1</v>
      </c>
      <c r="AE295" s="116">
        <v>1</v>
      </c>
      <c r="AF295">
        <v>138000</v>
      </c>
      <c r="AG295">
        <v>201987</v>
      </c>
      <c r="AH295">
        <v>169993.5</v>
      </c>
    </row>
    <row r="296" spans="1:34" s="128" customFormat="1" ht="15" thickBot="1" x14ac:dyDescent="0.35">
      <c r="A296" s="126" t="s">
        <v>240</v>
      </c>
      <c r="B296" s="127">
        <v>58071.7</v>
      </c>
      <c r="C296" s="115">
        <v>0</v>
      </c>
      <c r="D296" s="127">
        <v>0</v>
      </c>
      <c r="E296" s="127">
        <v>32275.7</v>
      </c>
      <c r="F296" s="127">
        <v>0</v>
      </c>
      <c r="G296" s="127">
        <v>0</v>
      </c>
      <c r="H296" s="115">
        <v>0</v>
      </c>
      <c r="I296" s="115">
        <v>0</v>
      </c>
      <c r="J296" s="127">
        <v>90347.4</v>
      </c>
      <c r="K296" s="127">
        <v>146790</v>
      </c>
      <c r="L296" s="127">
        <v>56442.6</v>
      </c>
      <c r="M296" s="127">
        <v>38.450000000000003</v>
      </c>
      <c r="N296" s="128">
        <f t="shared" si="8"/>
        <v>-56442.600000000006</v>
      </c>
      <c r="O296" s="128" t="str">
        <f t="shared" si="9"/>
        <v>alulértékelt</v>
      </c>
      <c r="Q296" s="128" t="s">
        <v>699</v>
      </c>
      <c r="W296" s="128" t="s">
        <v>240</v>
      </c>
      <c r="X296" s="128">
        <v>2527200</v>
      </c>
      <c r="Y296" s="128">
        <v>60</v>
      </c>
      <c r="Z296" s="128">
        <v>3</v>
      </c>
      <c r="AA296" s="128">
        <v>1</v>
      </c>
      <c r="AB296" s="128">
        <v>0</v>
      </c>
      <c r="AC296" s="128">
        <v>0</v>
      </c>
      <c r="AD296" s="128">
        <v>0</v>
      </c>
      <c r="AE296" s="128">
        <v>0</v>
      </c>
      <c r="AF296" s="128">
        <v>146790</v>
      </c>
      <c r="AG296" s="128">
        <v>146790</v>
      </c>
      <c r="AH296" s="128">
        <v>146790</v>
      </c>
    </row>
    <row r="297" spans="1:34" ht="15" thickBot="1" x14ac:dyDescent="0.35">
      <c r="A297" s="98" t="s">
        <v>241</v>
      </c>
      <c r="B297" s="99">
        <v>126825.4</v>
      </c>
      <c r="C297" s="115">
        <v>0</v>
      </c>
      <c r="D297" s="99">
        <v>0</v>
      </c>
      <c r="E297" s="99">
        <v>32275.7</v>
      </c>
      <c r="F297" s="99">
        <v>0</v>
      </c>
      <c r="G297" s="99">
        <v>0</v>
      </c>
      <c r="H297" s="115">
        <v>0</v>
      </c>
      <c r="I297" s="115">
        <v>0</v>
      </c>
      <c r="J297" s="99">
        <v>159101</v>
      </c>
      <c r="K297" s="99">
        <v>189440</v>
      </c>
      <c r="L297" s="99">
        <v>30339</v>
      </c>
      <c r="M297" s="124" t="s">
        <v>694</v>
      </c>
      <c r="N297">
        <f t="shared" si="8"/>
        <v>-30339</v>
      </c>
      <c r="O297" t="str">
        <f t="shared" si="9"/>
        <v>alulértékelt</v>
      </c>
      <c r="Q297" t="s">
        <v>700</v>
      </c>
      <c r="W297" t="s">
        <v>241</v>
      </c>
      <c r="X297" s="116">
        <v>2592000</v>
      </c>
      <c r="Y297" s="116">
        <v>60</v>
      </c>
      <c r="Z297" s="116">
        <v>3</v>
      </c>
      <c r="AA297" s="116">
        <v>1</v>
      </c>
      <c r="AB297" s="116">
        <v>0</v>
      </c>
      <c r="AC297" s="116">
        <v>0</v>
      </c>
      <c r="AD297" s="116">
        <v>0</v>
      </c>
      <c r="AE297" s="116">
        <v>0</v>
      </c>
      <c r="AF297">
        <v>148890</v>
      </c>
      <c r="AG297">
        <v>229990</v>
      </c>
      <c r="AH297">
        <v>189440</v>
      </c>
    </row>
    <row r="298" spans="1:34" ht="15" thickBot="1" x14ac:dyDescent="0.35">
      <c r="A298" s="98" t="s">
        <v>242</v>
      </c>
      <c r="B298" s="99">
        <v>126825.4</v>
      </c>
      <c r="C298" s="115">
        <v>0</v>
      </c>
      <c r="D298" s="99">
        <v>0</v>
      </c>
      <c r="E298" s="99">
        <v>0</v>
      </c>
      <c r="F298" s="99">
        <v>46292.2</v>
      </c>
      <c r="G298" s="99">
        <v>65660.399999999994</v>
      </c>
      <c r="H298" s="115">
        <v>0</v>
      </c>
      <c r="I298" s="115">
        <v>0</v>
      </c>
      <c r="J298" s="99">
        <v>238778</v>
      </c>
      <c r="K298" s="99">
        <v>218925</v>
      </c>
      <c r="L298" s="99">
        <v>-19853</v>
      </c>
      <c r="M298" s="99">
        <v>-9.07</v>
      </c>
      <c r="N298">
        <f t="shared" si="8"/>
        <v>19853</v>
      </c>
      <c r="O298" t="str">
        <f t="shared" si="9"/>
        <v>felülértékelt</v>
      </c>
      <c r="Q298" t="s">
        <v>700</v>
      </c>
      <c r="W298" t="s">
        <v>242</v>
      </c>
      <c r="X298" s="116">
        <v>2592000</v>
      </c>
      <c r="Y298" s="116">
        <v>120</v>
      </c>
      <c r="Z298" s="116">
        <v>3</v>
      </c>
      <c r="AA298" s="116">
        <v>0</v>
      </c>
      <c r="AB298" s="116">
        <v>1</v>
      </c>
      <c r="AC298" s="116">
        <v>1</v>
      </c>
      <c r="AD298" s="116">
        <v>1</v>
      </c>
      <c r="AE298" s="116">
        <v>1</v>
      </c>
      <c r="AF298">
        <v>157500</v>
      </c>
      <c r="AG298">
        <v>280350</v>
      </c>
      <c r="AH298">
        <v>218925</v>
      </c>
    </row>
    <row r="299" spans="1:34" ht="15" thickBot="1" x14ac:dyDescent="0.35">
      <c r="A299" s="98" t="s">
        <v>243</v>
      </c>
      <c r="B299" s="99">
        <v>126825.4</v>
      </c>
      <c r="C299" s="115">
        <v>0</v>
      </c>
      <c r="D299" s="99">
        <v>0</v>
      </c>
      <c r="E299" s="99">
        <v>0</v>
      </c>
      <c r="F299" s="99">
        <v>0</v>
      </c>
      <c r="G299" s="99">
        <v>0</v>
      </c>
      <c r="H299" s="115">
        <v>0</v>
      </c>
      <c r="I299" s="115">
        <v>0</v>
      </c>
      <c r="J299" s="99">
        <v>126825.4</v>
      </c>
      <c r="K299" s="99">
        <v>208350</v>
      </c>
      <c r="L299" s="99">
        <v>81524.600000000006</v>
      </c>
      <c r="M299" s="99">
        <v>39.130000000000003</v>
      </c>
      <c r="N299">
        <f t="shared" si="8"/>
        <v>-81524.600000000006</v>
      </c>
      <c r="O299" t="str">
        <f t="shared" si="9"/>
        <v>alulértékelt</v>
      </c>
      <c r="Q299" t="s">
        <v>700</v>
      </c>
      <c r="W299" t="s">
        <v>243</v>
      </c>
      <c r="X299" s="116">
        <v>2592000</v>
      </c>
      <c r="Y299" s="116">
        <v>60</v>
      </c>
      <c r="Z299" s="116">
        <v>3</v>
      </c>
      <c r="AA299" s="116">
        <v>0</v>
      </c>
      <c r="AB299" s="116">
        <v>0</v>
      </c>
      <c r="AC299" s="116">
        <v>0</v>
      </c>
      <c r="AD299" s="116">
        <v>0</v>
      </c>
      <c r="AE299" s="116">
        <v>0</v>
      </c>
      <c r="AF299">
        <v>163900</v>
      </c>
      <c r="AG299">
        <v>252800</v>
      </c>
      <c r="AH299">
        <v>208350</v>
      </c>
    </row>
    <row r="300" spans="1:34" s="128" customFormat="1" ht="15" thickBot="1" x14ac:dyDescent="0.35">
      <c r="A300" s="126" t="s">
        <v>244</v>
      </c>
      <c r="B300" s="127">
        <v>58071.7</v>
      </c>
      <c r="C300" s="115">
        <v>0</v>
      </c>
      <c r="D300" s="127">
        <v>0</v>
      </c>
      <c r="E300" s="127">
        <v>32275.7</v>
      </c>
      <c r="F300" s="127">
        <v>46292.2</v>
      </c>
      <c r="G300" s="127">
        <v>65660.399999999994</v>
      </c>
      <c r="H300" s="115">
        <v>0</v>
      </c>
      <c r="I300" s="115">
        <v>0</v>
      </c>
      <c r="J300" s="127">
        <v>202300</v>
      </c>
      <c r="K300" s="127">
        <v>221945</v>
      </c>
      <c r="L300" s="127">
        <v>19645</v>
      </c>
      <c r="M300" s="127">
        <v>8.85</v>
      </c>
      <c r="N300" s="128">
        <f t="shared" si="8"/>
        <v>-19645</v>
      </c>
      <c r="O300" s="128" t="str">
        <f t="shared" si="9"/>
        <v>alulértékelt</v>
      </c>
      <c r="Q300" s="128" t="s">
        <v>699</v>
      </c>
      <c r="W300" s="128" t="s">
        <v>244</v>
      </c>
      <c r="X300" s="128">
        <v>2462400</v>
      </c>
      <c r="Y300" s="128">
        <v>60</v>
      </c>
      <c r="Z300" s="128">
        <v>2</v>
      </c>
      <c r="AA300" s="128">
        <v>1</v>
      </c>
      <c r="AB300" s="128">
        <v>1</v>
      </c>
      <c r="AC300" s="128">
        <v>1</v>
      </c>
      <c r="AD300" s="128">
        <v>1</v>
      </c>
      <c r="AE300" s="128">
        <v>1</v>
      </c>
      <c r="AF300" s="128">
        <v>169090</v>
      </c>
      <c r="AG300" s="128">
        <v>274800</v>
      </c>
      <c r="AH300" s="128">
        <v>221945</v>
      </c>
    </row>
    <row r="301" spans="1:34" s="128" customFormat="1" ht="15" thickBot="1" x14ac:dyDescent="0.35">
      <c r="A301" s="126" t="s">
        <v>245</v>
      </c>
      <c r="B301" s="127">
        <v>126825.4</v>
      </c>
      <c r="C301" s="115">
        <v>0</v>
      </c>
      <c r="D301" s="127">
        <v>0</v>
      </c>
      <c r="E301" s="127">
        <v>0</v>
      </c>
      <c r="F301" s="127">
        <v>0</v>
      </c>
      <c r="G301" s="127">
        <v>0</v>
      </c>
      <c r="H301" s="115">
        <v>0</v>
      </c>
      <c r="I301" s="115">
        <v>0</v>
      </c>
      <c r="J301" s="127">
        <v>126825.4</v>
      </c>
      <c r="K301" s="127">
        <v>249489</v>
      </c>
      <c r="L301" s="127">
        <v>122663.6</v>
      </c>
      <c r="M301" s="127">
        <v>49.17</v>
      </c>
      <c r="N301" s="128">
        <f t="shared" si="8"/>
        <v>-122663.6</v>
      </c>
      <c r="O301" s="128" t="str">
        <f t="shared" si="9"/>
        <v>alulértékelt</v>
      </c>
      <c r="Q301" s="128" t="s">
        <v>699</v>
      </c>
      <c r="W301" s="128" t="s">
        <v>245</v>
      </c>
      <c r="X301" s="128">
        <v>2592000</v>
      </c>
      <c r="Y301" s="128">
        <v>60</v>
      </c>
      <c r="Z301" s="128">
        <v>3</v>
      </c>
      <c r="AA301" s="128">
        <v>0</v>
      </c>
      <c r="AB301" s="128">
        <v>0</v>
      </c>
      <c r="AC301" s="128">
        <v>0</v>
      </c>
      <c r="AD301" s="128">
        <v>0</v>
      </c>
      <c r="AE301" s="128">
        <v>0</v>
      </c>
      <c r="AF301" s="128">
        <v>179990</v>
      </c>
      <c r="AG301" s="128">
        <v>318989</v>
      </c>
      <c r="AH301" s="128">
        <v>249489.5</v>
      </c>
    </row>
    <row r="302" spans="1:34" ht="15" thickBot="1" x14ac:dyDescent="0.35">
      <c r="A302" s="98" t="s">
        <v>247</v>
      </c>
      <c r="B302" s="99">
        <v>126825.4</v>
      </c>
      <c r="C302" s="115">
        <v>0</v>
      </c>
      <c r="D302" s="99">
        <v>0</v>
      </c>
      <c r="E302" s="99">
        <v>0</v>
      </c>
      <c r="F302" s="99">
        <v>46292.2</v>
      </c>
      <c r="G302" s="99">
        <v>65660.399999999994</v>
      </c>
      <c r="H302" s="115">
        <v>0</v>
      </c>
      <c r="I302" s="115">
        <v>0</v>
      </c>
      <c r="J302" s="99">
        <v>238778</v>
      </c>
      <c r="K302" s="99">
        <v>246145</v>
      </c>
      <c r="L302" s="99">
        <v>7367</v>
      </c>
      <c r="M302" s="99">
        <v>2.99</v>
      </c>
      <c r="N302">
        <f t="shared" si="8"/>
        <v>-7367</v>
      </c>
      <c r="O302" t="str">
        <f t="shared" si="9"/>
        <v>alulértékelt</v>
      </c>
      <c r="Q302" t="s">
        <v>700</v>
      </c>
      <c r="W302" t="s">
        <v>247</v>
      </c>
      <c r="X302" s="116">
        <v>2592000</v>
      </c>
      <c r="Y302" s="116">
        <v>120</v>
      </c>
      <c r="Z302" s="116">
        <v>3</v>
      </c>
      <c r="AA302" s="116">
        <v>0</v>
      </c>
      <c r="AB302" s="116">
        <v>1</v>
      </c>
      <c r="AC302" s="116">
        <v>1</v>
      </c>
      <c r="AD302" s="116">
        <v>1</v>
      </c>
      <c r="AE302" s="116">
        <v>1</v>
      </c>
      <c r="AF302">
        <v>181700</v>
      </c>
      <c r="AG302">
        <v>310590</v>
      </c>
      <c r="AH302">
        <v>246145</v>
      </c>
    </row>
    <row r="303" spans="1:34" ht="15" thickBot="1" x14ac:dyDescent="0.35">
      <c r="A303" s="98" t="s">
        <v>248</v>
      </c>
      <c r="B303" s="99">
        <v>220808.4</v>
      </c>
      <c r="C303" s="115">
        <v>0</v>
      </c>
      <c r="D303" s="99">
        <v>0</v>
      </c>
      <c r="E303" s="99">
        <v>32275.7</v>
      </c>
      <c r="F303" s="99">
        <v>46292.2</v>
      </c>
      <c r="G303" s="99">
        <v>65660.399999999994</v>
      </c>
      <c r="H303" s="115">
        <v>0</v>
      </c>
      <c r="I303" s="115">
        <v>0</v>
      </c>
      <c r="J303" s="99">
        <v>365036.6</v>
      </c>
      <c r="K303" s="99">
        <v>258307</v>
      </c>
      <c r="L303" s="99">
        <v>-106729.60000000001</v>
      </c>
      <c r="M303" s="99">
        <v>-41.32</v>
      </c>
      <c r="N303">
        <f t="shared" si="8"/>
        <v>106729.59999999998</v>
      </c>
      <c r="O303" t="str">
        <f t="shared" si="9"/>
        <v>felülértékelt</v>
      </c>
      <c r="Q303" t="s">
        <v>700</v>
      </c>
      <c r="W303" t="s">
        <v>248</v>
      </c>
      <c r="X303" s="116">
        <v>4377600</v>
      </c>
      <c r="Y303" s="116">
        <v>60</v>
      </c>
      <c r="Z303" s="116">
        <v>3</v>
      </c>
      <c r="AA303" s="116">
        <v>1</v>
      </c>
      <c r="AB303" s="116">
        <v>1</v>
      </c>
      <c r="AC303" s="116">
        <v>1</v>
      </c>
      <c r="AD303" s="116">
        <v>1</v>
      </c>
      <c r="AE303" s="116">
        <v>1</v>
      </c>
      <c r="AF303">
        <v>192000</v>
      </c>
      <c r="AG303">
        <v>324614</v>
      </c>
      <c r="AH303">
        <v>258307</v>
      </c>
    </row>
    <row r="304" spans="1:34" ht="15" thickBot="1" x14ac:dyDescent="0.35">
      <c r="A304" s="98" t="s">
        <v>249</v>
      </c>
      <c r="B304" s="99">
        <v>126825.4</v>
      </c>
      <c r="C304" s="115">
        <v>0</v>
      </c>
      <c r="D304" s="99">
        <v>0</v>
      </c>
      <c r="E304" s="99">
        <v>0</v>
      </c>
      <c r="F304" s="99">
        <v>46292.2</v>
      </c>
      <c r="G304" s="99">
        <v>65660.399999999994</v>
      </c>
      <c r="H304" s="115">
        <v>0</v>
      </c>
      <c r="I304" s="115">
        <v>0</v>
      </c>
      <c r="J304" s="99">
        <v>238778</v>
      </c>
      <c r="K304" s="99">
        <v>234990</v>
      </c>
      <c r="L304" s="99">
        <v>-3788</v>
      </c>
      <c r="M304" s="99">
        <v>-1.61</v>
      </c>
      <c r="N304">
        <f t="shared" si="8"/>
        <v>3788</v>
      </c>
      <c r="O304" t="str">
        <f t="shared" si="9"/>
        <v>felülértékelt</v>
      </c>
      <c r="Q304" t="s">
        <v>699</v>
      </c>
      <c r="W304" t="s">
        <v>249</v>
      </c>
      <c r="X304" s="116">
        <v>2592000</v>
      </c>
      <c r="Y304" s="116">
        <v>120</v>
      </c>
      <c r="Z304" s="116">
        <v>3</v>
      </c>
      <c r="AA304" s="116">
        <v>0</v>
      </c>
      <c r="AB304" s="116">
        <v>1</v>
      </c>
      <c r="AC304" s="116">
        <v>1</v>
      </c>
      <c r="AD304" s="116">
        <v>1</v>
      </c>
      <c r="AE304" s="116">
        <v>1</v>
      </c>
      <c r="AF304">
        <v>234990</v>
      </c>
      <c r="AG304">
        <v>234990</v>
      </c>
      <c r="AH304">
        <v>234990</v>
      </c>
    </row>
    <row r="305" spans="1:34" ht="15" thickBot="1" x14ac:dyDescent="0.35">
      <c r="A305" s="98" t="s">
        <v>250</v>
      </c>
      <c r="B305" s="99">
        <v>220808.4</v>
      </c>
      <c r="C305" s="115">
        <v>0</v>
      </c>
      <c r="D305" s="99">
        <v>0</v>
      </c>
      <c r="E305" s="99">
        <v>32275.7</v>
      </c>
      <c r="F305" s="99">
        <v>46292.2</v>
      </c>
      <c r="G305" s="99">
        <v>65660.399999999994</v>
      </c>
      <c r="H305" s="115">
        <v>0</v>
      </c>
      <c r="I305" s="115">
        <v>0</v>
      </c>
      <c r="J305" s="99">
        <v>365036.6</v>
      </c>
      <c r="K305" s="99">
        <v>264670</v>
      </c>
      <c r="L305" s="99">
        <v>-100366.6</v>
      </c>
      <c r="M305" s="99">
        <v>-37.92</v>
      </c>
      <c r="N305">
        <f t="shared" si="8"/>
        <v>100366.59999999998</v>
      </c>
      <c r="O305" t="str">
        <f t="shared" si="9"/>
        <v>felülértékelt</v>
      </c>
      <c r="Q305" t="s">
        <v>699</v>
      </c>
      <c r="W305" t="s">
        <v>250</v>
      </c>
      <c r="X305" s="116">
        <v>4377600</v>
      </c>
      <c r="Y305" s="116">
        <v>60</v>
      </c>
      <c r="Z305" s="116">
        <v>3</v>
      </c>
      <c r="AA305" s="116">
        <v>1</v>
      </c>
      <c r="AB305" s="116">
        <v>1</v>
      </c>
      <c r="AC305" s="116">
        <v>1</v>
      </c>
      <c r="AD305" s="116">
        <v>1</v>
      </c>
      <c r="AE305" s="116">
        <v>1</v>
      </c>
      <c r="AF305">
        <v>237340</v>
      </c>
      <c r="AG305">
        <v>292000</v>
      </c>
      <c r="AH305">
        <v>264670</v>
      </c>
    </row>
    <row r="306" spans="1:34" ht="15" thickBot="1" x14ac:dyDescent="0.35">
      <c r="A306" s="98" t="s">
        <v>251</v>
      </c>
      <c r="B306" s="99">
        <v>126825.4</v>
      </c>
      <c r="C306" s="115">
        <v>0</v>
      </c>
      <c r="D306" s="99">
        <v>0</v>
      </c>
      <c r="E306" s="99">
        <v>0</v>
      </c>
      <c r="F306" s="99">
        <v>46292.2</v>
      </c>
      <c r="G306" s="99">
        <v>65660.399999999994</v>
      </c>
      <c r="H306" s="115">
        <v>0</v>
      </c>
      <c r="I306" s="115">
        <v>0</v>
      </c>
      <c r="J306" s="99">
        <v>238778</v>
      </c>
      <c r="K306" s="99">
        <v>246087</v>
      </c>
      <c r="L306" s="99">
        <v>7309</v>
      </c>
      <c r="M306" s="99">
        <v>2.97</v>
      </c>
      <c r="N306">
        <f t="shared" si="8"/>
        <v>-7309</v>
      </c>
      <c r="O306" t="str">
        <f t="shared" si="9"/>
        <v>alulértékelt</v>
      </c>
      <c r="Q306" t="s">
        <v>700</v>
      </c>
      <c r="W306" t="s">
        <v>251</v>
      </c>
      <c r="X306" s="116">
        <v>2592000</v>
      </c>
      <c r="Y306" s="116">
        <v>120</v>
      </c>
      <c r="Z306" s="116">
        <v>3</v>
      </c>
      <c r="AA306" s="116">
        <v>0</v>
      </c>
      <c r="AB306" s="116">
        <v>1</v>
      </c>
      <c r="AC306" s="116">
        <v>1</v>
      </c>
      <c r="AD306" s="116">
        <v>1</v>
      </c>
      <c r="AE306" s="116">
        <v>1</v>
      </c>
      <c r="AF306">
        <v>192200</v>
      </c>
      <c r="AG306">
        <v>299974</v>
      </c>
      <c r="AH306">
        <v>246087</v>
      </c>
    </row>
    <row r="307" spans="1:34" ht="15" thickBot="1" x14ac:dyDescent="0.35">
      <c r="A307" s="98" t="s">
        <v>253</v>
      </c>
      <c r="B307" s="99">
        <v>220808.4</v>
      </c>
      <c r="C307" s="115">
        <v>0</v>
      </c>
      <c r="D307" s="99">
        <v>0</v>
      </c>
      <c r="E307" s="99">
        <v>0</v>
      </c>
      <c r="F307" s="99">
        <v>46292.2</v>
      </c>
      <c r="G307" s="99">
        <v>65660.399999999994</v>
      </c>
      <c r="H307" s="115">
        <v>0</v>
      </c>
      <c r="I307" s="115">
        <v>0</v>
      </c>
      <c r="J307" s="99">
        <v>332761</v>
      </c>
      <c r="K307" s="99">
        <v>295100</v>
      </c>
      <c r="L307" s="99">
        <v>-37661</v>
      </c>
      <c r="M307" s="99">
        <v>-12.76</v>
      </c>
      <c r="N307">
        <f t="shared" si="8"/>
        <v>37661</v>
      </c>
      <c r="O307" t="str">
        <f t="shared" si="9"/>
        <v>felülértékelt</v>
      </c>
      <c r="Q307" t="s">
        <v>699</v>
      </c>
      <c r="W307" t="s">
        <v>253</v>
      </c>
      <c r="X307" s="116">
        <v>4608000</v>
      </c>
      <c r="Y307" s="116">
        <v>120</v>
      </c>
      <c r="Z307" s="116">
        <v>3</v>
      </c>
      <c r="AA307" s="116">
        <v>0</v>
      </c>
      <c r="AB307" s="116">
        <v>1</v>
      </c>
      <c r="AC307" s="116">
        <v>1</v>
      </c>
      <c r="AD307" s="116">
        <v>1</v>
      </c>
      <c r="AE307" s="116">
        <v>1</v>
      </c>
      <c r="AF307">
        <v>227500</v>
      </c>
      <c r="AG307">
        <v>362700</v>
      </c>
      <c r="AH307">
        <v>295100</v>
      </c>
    </row>
    <row r="308" spans="1:34" ht="15" thickBot="1" x14ac:dyDescent="0.35">
      <c r="A308" s="98" t="s">
        <v>254</v>
      </c>
      <c r="B308" s="99">
        <v>220808.4</v>
      </c>
      <c r="C308" s="115">
        <v>0</v>
      </c>
      <c r="D308" s="99">
        <v>27486</v>
      </c>
      <c r="E308" s="99">
        <v>0</v>
      </c>
      <c r="F308" s="99">
        <v>46292.2</v>
      </c>
      <c r="G308" s="99">
        <v>65660.399999999994</v>
      </c>
      <c r="H308" s="115">
        <v>0</v>
      </c>
      <c r="I308" s="115">
        <v>0</v>
      </c>
      <c r="J308" s="99">
        <v>360247</v>
      </c>
      <c r="K308" s="99">
        <v>319204</v>
      </c>
      <c r="L308" s="99">
        <v>-41043</v>
      </c>
      <c r="M308" s="99">
        <v>-12.86</v>
      </c>
      <c r="N308">
        <f t="shared" si="8"/>
        <v>41043</v>
      </c>
      <c r="O308" t="str">
        <f t="shared" si="9"/>
        <v>felülértékelt</v>
      </c>
      <c r="Q308" t="s">
        <v>699</v>
      </c>
      <c r="W308" t="s">
        <v>254</v>
      </c>
      <c r="X308" s="116">
        <v>4608000</v>
      </c>
      <c r="Y308" s="116">
        <v>120</v>
      </c>
      <c r="Z308" s="116">
        <v>4</v>
      </c>
      <c r="AA308" s="116">
        <v>0</v>
      </c>
      <c r="AB308" s="116">
        <v>1</v>
      </c>
      <c r="AC308" s="116">
        <v>1</v>
      </c>
      <c r="AD308" s="116">
        <v>1</v>
      </c>
      <c r="AE308" s="116">
        <v>1</v>
      </c>
      <c r="AF308">
        <v>238000</v>
      </c>
      <c r="AG308">
        <v>400408</v>
      </c>
      <c r="AH308">
        <v>319204</v>
      </c>
    </row>
    <row r="309" spans="1:34" ht="15" thickBot="1" x14ac:dyDescent="0.35">
      <c r="A309" s="98" t="s">
        <v>255</v>
      </c>
      <c r="B309" s="99">
        <v>220808.4</v>
      </c>
      <c r="C309" s="115">
        <v>0</v>
      </c>
      <c r="D309" s="99">
        <v>0</v>
      </c>
      <c r="E309" s="99">
        <v>0</v>
      </c>
      <c r="F309" s="99">
        <v>46292.2</v>
      </c>
      <c r="G309" s="99">
        <v>65660.399999999994</v>
      </c>
      <c r="H309" s="115">
        <v>0</v>
      </c>
      <c r="I309" s="115">
        <v>0</v>
      </c>
      <c r="J309" s="99">
        <v>332761</v>
      </c>
      <c r="K309" s="99">
        <v>302500</v>
      </c>
      <c r="L309" s="99">
        <v>-30261</v>
      </c>
      <c r="M309" s="99">
        <v>-10</v>
      </c>
      <c r="N309">
        <f t="shared" si="8"/>
        <v>30261</v>
      </c>
      <c r="O309" t="str">
        <f t="shared" si="9"/>
        <v>felülértékelt</v>
      </c>
      <c r="Q309" t="s">
        <v>699</v>
      </c>
      <c r="W309" t="s">
        <v>255</v>
      </c>
      <c r="X309" s="116">
        <v>4608000</v>
      </c>
      <c r="Y309" s="116">
        <v>120</v>
      </c>
      <c r="Z309" s="116">
        <v>3</v>
      </c>
      <c r="AA309" s="116">
        <v>0</v>
      </c>
      <c r="AB309" s="116">
        <v>1</v>
      </c>
      <c r="AC309" s="116">
        <v>1</v>
      </c>
      <c r="AD309" s="116">
        <v>1</v>
      </c>
      <c r="AE309" s="116">
        <v>1</v>
      </c>
      <c r="AF309">
        <v>236000</v>
      </c>
      <c r="AG309">
        <v>369000</v>
      </c>
      <c r="AH309">
        <v>302500</v>
      </c>
    </row>
    <row r="310" spans="1:34" ht="15" thickBot="1" x14ac:dyDescent="0.35">
      <c r="A310" s="98" t="s">
        <v>256</v>
      </c>
      <c r="B310" s="99">
        <v>220808.4</v>
      </c>
      <c r="C310" s="115">
        <v>0</v>
      </c>
      <c r="D310" s="99">
        <v>0</v>
      </c>
      <c r="E310" s="99">
        <v>0</v>
      </c>
      <c r="F310" s="99">
        <v>46292.2</v>
      </c>
      <c r="G310" s="99">
        <v>65660.399999999994</v>
      </c>
      <c r="H310" s="115">
        <v>0</v>
      </c>
      <c r="I310" s="115">
        <v>0</v>
      </c>
      <c r="J310" s="99">
        <v>332761</v>
      </c>
      <c r="K310" s="99">
        <v>248990</v>
      </c>
      <c r="L310" s="99">
        <v>-83771</v>
      </c>
      <c r="M310" s="99">
        <v>-33.64</v>
      </c>
      <c r="N310">
        <f t="shared" si="8"/>
        <v>83771</v>
      </c>
      <c r="O310" t="str">
        <f t="shared" si="9"/>
        <v>felülértékelt</v>
      </c>
      <c r="Q310" t="s">
        <v>700</v>
      </c>
      <c r="W310" t="s">
        <v>256</v>
      </c>
      <c r="X310" s="116">
        <v>4608000</v>
      </c>
      <c r="Y310" s="116">
        <v>120</v>
      </c>
      <c r="Z310" s="116">
        <v>3</v>
      </c>
      <c r="AA310" s="116">
        <v>0</v>
      </c>
      <c r="AB310" s="116">
        <v>1</v>
      </c>
      <c r="AC310" s="116">
        <v>1</v>
      </c>
      <c r="AD310" s="116">
        <v>1</v>
      </c>
      <c r="AE310" s="116">
        <v>1</v>
      </c>
      <c r="AF310">
        <v>237990</v>
      </c>
      <c r="AG310">
        <v>259990</v>
      </c>
      <c r="AH310">
        <v>248990</v>
      </c>
    </row>
    <row r="311" spans="1:34" ht="15" thickBot="1" x14ac:dyDescent="0.35">
      <c r="A311" s="98" t="s">
        <v>258</v>
      </c>
      <c r="B311" s="99">
        <v>220808.4</v>
      </c>
      <c r="C311" s="115">
        <v>0</v>
      </c>
      <c r="D311" s="99">
        <v>27486</v>
      </c>
      <c r="E311" s="99">
        <v>0</v>
      </c>
      <c r="F311" s="99">
        <v>46292.2</v>
      </c>
      <c r="G311" s="99">
        <v>65660.399999999994</v>
      </c>
      <c r="H311" s="115">
        <v>0</v>
      </c>
      <c r="I311" s="115">
        <v>0</v>
      </c>
      <c r="J311" s="99">
        <v>360247</v>
      </c>
      <c r="K311" s="99">
        <v>329040</v>
      </c>
      <c r="L311" s="99">
        <v>-31207</v>
      </c>
      <c r="M311" s="99">
        <v>-9.48</v>
      </c>
      <c r="N311">
        <f t="shared" si="8"/>
        <v>31207</v>
      </c>
      <c r="O311" t="str">
        <f t="shared" si="9"/>
        <v>felülértékelt</v>
      </c>
      <c r="Q311" t="s">
        <v>700</v>
      </c>
      <c r="W311" t="s">
        <v>258</v>
      </c>
      <c r="X311" s="116">
        <v>4377600</v>
      </c>
      <c r="Y311" s="116">
        <v>60</v>
      </c>
      <c r="Z311" s="116">
        <v>4</v>
      </c>
      <c r="AA311" s="116">
        <v>0</v>
      </c>
      <c r="AB311" s="116">
        <v>1</v>
      </c>
      <c r="AC311" s="116">
        <v>1</v>
      </c>
      <c r="AD311" s="116">
        <v>1</v>
      </c>
      <c r="AE311" s="116">
        <v>1</v>
      </c>
      <c r="AF311">
        <v>249890</v>
      </c>
      <c r="AG311">
        <v>408190</v>
      </c>
      <c r="AH311">
        <v>329040</v>
      </c>
    </row>
    <row r="312" spans="1:34" ht="15" thickBot="1" x14ac:dyDescent="0.35">
      <c r="A312" s="98" t="s">
        <v>259</v>
      </c>
      <c r="B312" s="99">
        <v>220808.4</v>
      </c>
      <c r="C312" s="115">
        <v>0</v>
      </c>
      <c r="D312" s="99">
        <v>0</v>
      </c>
      <c r="E312" s="99">
        <v>32275.7</v>
      </c>
      <c r="F312" s="99">
        <v>46292.2</v>
      </c>
      <c r="G312" s="99">
        <v>65660.399999999994</v>
      </c>
      <c r="H312" s="115">
        <v>0</v>
      </c>
      <c r="I312" s="115">
        <v>0</v>
      </c>
      <c r="J312" s="99">
        <v>365036.6</v>
      </c>
      <c r="K312" s="99">
        <v>336820</v>
      </c>
      <c r="L312" s="99">
        <v>-28216.6</v>
      </c>
      <c r="M312" s="99">
        <v>-8.3800000000000008</v>
      </c>
      <c r="N312">
        <f t="shared" si="8"/>
        <v>28216.599999999977</v>
      </c>
      <c r="O312" t="str">
        <f t="shared" si="9"/>
        <v>felülértékelt</v>
      </c>
      <c r="Q312" t="s">
        <v>700</v>
      </c>
      <c r="W312" t="s">
        <v>259</v>
      </c>
      <c r="X312" s="116">
        <v>4377600</v>
      </c>
      <c r="Y312" s="116">
        <v>60</v>
      </c>
      <c r="Z312" s="116">
        <v>3</v>
      </c>
      <c r="AA312" s="116">
        <v>1</v>
      </c>
      <c r="AB312" s="116">
        <v>1</v>
      </c>
      <c r="AC312" s="116">
        <v>1</v>
      </c>
      <c r="AD312" s="116">
        <v>1</v>
      </c>
      <c r="AE312" s="116">
        <v>1</v>
      </c>
      <c r="AF312">
        <v>247800</v>
      </c>
      <c r="AG312">
        <v>425840</v>
      </c>
      <c r="AH312">
        <v>336820</v>
      </c>
    </row>
    <row r="313" spans="1:34" ht="15" thickBot="1" x14ac:dyDescent="0.35">
      <c r="A313" s="98" t="s">
        <v>260</v>
      </c>
      <c r="B313" s="99">
        <v>220808.4</v>
      </c>
      <c r="C313" s="115">
        <v>0</v>
      </c>
      <c r="D313" s="99">
        <v>0</v>
      </c>
      <c r="E313" s="99">
        <v>32275.7</v>
      </c>
      <c r="F313" s="99">
        <v>46292.2</v>
      </c>
      <c r="G313" s="99">
        <v>65660.399999999994</v>
      </c>
      <c r="H313" s="115">
        <v>0</v>
      </c>
      <c r="I313" s="115">
        <v>0</v>
      </c>
      <c r="J313" s="99">
        <v>365036.6</v>
      </c>
      <c r="K313" s="99">
        <v>356945</v>
      </c>
      <c r="L313" s="99">
        <v>-8091.6</v>
      </c>
      <c r="M313" s="99">
        <v>-2.27</v>
      </c>
      <c r="N313">
        <f t="shared" si="8"/>
        <v>8091.5999999999767</v>
      </c>
      <c r="O313" t="str">
        <f t="shared" si="9"/>
        <v>felülértékelt</v>
      </c>
      <c r="Q313" t="s">
        <v>699</v>
      </c>
      <c r="W313" t="s">
        <v>260</v>
      </c>
      <c r="X313" s="116">
        <v>4377600</v>
      </c>
      <c r="Y313" s="116">
        <v>60</v>
      </c>
      <c r="Z313" s="116">
        <v>3</v>
      </c>
      <c r="AA313" s="116">
        <v>1</v>
      </c>
      <c r="AB313" s="116">
        <v>1</v>
      </c>
      <c r="AC313" s="116">
        <v>1</v>
      </c>
      <c r="AD313" s="116">
        <v>1</v>
      </c>
      <c r="AE313" s="116">
        <v>1</v>
      </c>
      <c r="AF313">
        <v>249990</v>
      </c>
      <c r="AG313">
        <v>463900</v>
      </c>
      <c r="AH313">
        <v>356945</v>
      </c>
    </row>
    <row r="314" spans="1:34" ht="15" thickBot="1" x14ac:dyDescent="0.35">
      <c r="A314" s="98" t="s">
        <v>261</v>
      </c>
      <c r="B314" s="99">
        <v>220808.4</v>
      </c>
      <c r="C314" s="115">
        <v>0</v>
      </c>
      <c r="D314" s="99">
        <v>27486</v>
      </c>
      <c r="E314" s="99">
        <v>0</v>
      </c>
      <c r="F314" s="99">
        <v>46292.2</v>
      </c>
      <c r="G314" s="99">
        <v>65660.399999999994</v>
      </c>
      <c r="H314" s="115">
        <v>0</v>
      </c>
      <c r="I314" s="115">
        <v>0</v>
      </c>
      <c r="J314" s="99">
        <v>360247</v>
      </c>
      <c r="K314" s="99">
        <v>342195</v>
      </c>
      <c r="L314" s="99">
        <v>-18052</v>
      </c>
      <c r="M314" s="99">
        <v>-5.28</v>
      </c>
      <c r="N314">
        <f t="shared" si="8"/>
        <v>18052</v>
      </c>
      <c r="O314" t="str">
        <f t="shared" si="9"/>
        <v>felülértékelt</v>
      </c>
      <c r="Q314" t="s">
        <v>699</v>
      </c>
      <c r="W314" t="s">
        <v>261</v>
      </c>
      <c r="X314" s="116">
        <v>4608000</v>
      </c>
      <c r="Y314" s="116">
        <v>120</v>
      </c>
      <c r="Z314" s="116">
        <v>4</v>
      </c>
      <c r="AA314" s="116">
        <v>0</v>
      </c>
      <c r="AB314" s="116">
        <v>1</v>
      </c>
      <c r="AC314" s="116">
        <v>1</v>
      </c>
      <c r="AD314" s="116">
        <v>1</v>
      </c>
      <c r="AE314" s="116">
        <v>1</v>
      </c>
      <c r="AF314">
        <v>244400</v>
      </c>
      <c r="AG314">
        <v>439990</v>
      </c>
      <c r="AH314">
        <v>342195</v>
      </c>
    </row>
    <row r="315" spans="1:34" ht="15" thickBot="1" x14ac:dyDescent="0.35">
      <c r="A315" s="98" t="s">
        <v>264</v>
      </c>
      <c r="B315" s="99">
        <v>220808.4</v>
      </c>
      <c r="C315" s="115">
        <v>0</v>
      </c>
      <c r="D315" s="99">
        <v>27486</v>
      </c>
      <c r="E315" s="99">
        <v>0</v>
      </c>
      <c r="F315" s="99">
        <v>46292.2</v>
      </c>
      <c r="G315" s="99">
        <v>65660.399999999994</v>
      </c>
      <c r="H315" s="115">
        <v>0</v>
      </c>
      <c r="I315" s="115">
        <v>0</v>
      </c>
      <c r="J315" s="99">
        <v>360247</v>
      </c>
      <c r="K315" s="99">
        <v>424880</v>
      </c>
      <c r="L315" s="99">
        <v>64633</v>
      </c>
      <c r="M315" s="99">
        <v>15.21</v>
      </c>
      <c r="N315">
        <f t="shared" si="8"/>
        <v>-64633</v>
      </c>
      <c r="O315" t="str">
        <f t="shared" si="9"/>
        <v>alulértékelt</v>
      </c>
      <c r="Q315" t="s">
        <v>700</v>
      </c>
      <c r="W315" t="s">
        <v>264</v>
      </c>
      <c r="X315" s="116">
        <v>4608000</v>
      </c>
      <c r="Y315" s="116">
        <v>120</v>
      </c>
      <c r="Z315" s="116">
        <v>4</v>
      </c>
      <c r="AA315" s="116">
        <v>0</v>
      </c>
      <c r="AB315" s="116">
        <v>1</v>
      </c>
      <c r="AC315" s="116">
        <v>1</v>
      </c>
      <c r="AD315" s="116">
        <v>1</v>
      </c>
      <c r="AE315" s="116">
        <v>1</v>
      </c>
      <c r="AF315">
        <v>274490</v>
      </c>
      <c r="AG315">
        <v>575270</v>
      </c>
      <c r="AH315">
        <v>424880</v>
      </c>
    </row>
    <row r="316" spans="1:34" ht="15" thickBot="1" x14ac:dyDescent="0.35">
      <c r="A316" s="98" t="s">
        <v>267</v>
      </c>
      <c r="B316" s="99">
        <v>140621.20000000001</v>
      </c>
      <c r="C316" s="115">
        <v>0</v>
      </c>
      <c r="D316" s="99">
        <v>0</v>
      </c>
      <c r="E316" s="99">
        <v>32275.7</v>
      </c>
      <c r="F316" s="99">
        <v>46292.2</v>
      </c>
      <c r="G316" s="99">
        <v>65660.399999999994</v>
      </c>
      <c r="H316" s="115">
        <v>0</v>
      </c>
      <c r="I316" s="115">
        <v>0</v>
      </c>
      <c r="J316" s="99">
        <v>284849.5</v>
      </c>
      <c r="K316" s="99">
        <v>262000</v>
      </c>
      <c r="L316" s="99">
        <v>-22849.5</v>
      </c>
      <c r="M316" s="99">
        <v>-8.7200000000000006</v>
      </c>
      <c r="N316">
        <f t="shared" si="8"/>
        <v>22849.5</v>
      </c>
      <c r="O316" t="str">
        <f t="shared" si="9"/>
        <v>felülértékelt</v>
      </c>
      <c r="Q316" t="s">
        <v>700</v>
      </c>
      <c r="W316" t="s">
        <v>267</v>
      </c>
      <c r="X316" s="116">
        <v>4262400</v>
      </c>
      <c r="Y316" s="116">
        <v>60</v>
      </c>
      <c r="Z316" s="116">
        <v>2</v>
      </c>
      <c r="AA316" s="116">
        <v>1</v>
      </c>
      <c r="AB316" s="116">
        <v>1</v>
      </c>
      <c r="AC316" s="116">
        <v>1</v>
      </c>
      <c r="AD316" s="116">
        <v>1</v>
      </c>
      <c r="AE316" s="116">
        <v>1</v>
      </c>
      <c r="AF316">
        <v>210000</v>
      </c>
      <c r="AG316">
        <v>314000</v>
      </c>
      <c r="AH316">
        <v>262000</v>
      </c>
    </row>
    <row r="317" spans="1:34" ht="15" thickBot="1" x14ac:dyDescent="0.35">
      <c r="A317" s="98" t="s">
        <v>268</v>
      </c>
      <c r="B317" s="99">
        <v>140621.20000000001</v>
      </c>
      <c r="C317" s="115">
        <v>0</v>
      </c>
      <c r="D317" s="99">
        <v>0</v>
      </c>
      <c r="E317" s="99">
        <v>32275.7</v>
      </c>
      <c r="F317" s="99">
        <v>46292.2</v>
      </c>
      <c r="G317" s="99">
        <v>65660.399999999994</v>
      </c>
      <c r="H317" s="115">
        <v>0</v>
      </c>
      <c r="I317" s="115">
        <v>0</v>
      </c>
      <c r="J317" s="99">
        <v>284849.5</v>
      </c>
      <c r="K317" s="99">
        <v>304900</v>
      </c>
      <c r="L317" s="99">
        <v>20050.5</v>
      </c>
      <c r="M317" s="99">
        <v>6.58</v>
      </c>
      <c r="N317">
        <f t="shared" si="8"/>
        <v>-20050.5</v>
      </c>
      <c r="O317" t="str">
        <f t="shared" si="9"/>
        <v>alulértékelt</v>
      </c>
      <c r="Q317" t="s">
        <v>700</v>
      </c>
      <c r="W317" t="s">
        <v>268</v>
      </c>
      <c r="X317" s="116">
        <v>4262400</v>
      </c>
      <c r="Y317" s="116">
        <v>60</v>
      </c>
      <c r="Z317" s="116">
        <v>1</v>
      </c>
      <c r="AA317" s="116">
        <v>1</v>
      </c>
      <c r="AB317" s="116">
        <v>1</v>
      </c>
      <c r="AC317" s="116">
        <v>1</v>
      </c>
      <c r="AD317" s="116">
        <v>1</v>
      </c>
      <c r="AE317" s="116">
        <v>1</v>
      </c>
      <c r="AF317">
        <v>304900</v>
      </c>
      <c r="AG317">
        <v>304900</v>
      </c>
      <c r="AH317">
        <v>304900</v>
      </c>
    </row>
    <row r="318" spans="1:34" s="128" customFormat="1" ht="15" thickBot="1" x14ac:dyDescent="0.35">
      <c r="A318" s="126" t="s">
        <v>269</v>
      </c>
      <c r="B318" s="127">
        <v>220808.4</v>
      </c>
      <c r="C318" s="115">
        <v>0</v>
      </c>
      <c r="D318" s="127">
        <v>27486</v>
      </c>
      <c r="E318" s="127">
        <v>0</v>
      </c>
      <c r="F318" s="127">
        <v>46292.2</v>
      </c>
      <c r="G318" s="127">
        <v>65660.399999999994</v>
      </c>
      <c r="H318" s="115">
        <v>0</v>
      </c>
      <c r="I318" s="115">
        <v>0</v>
      </c>
      <c r="J318" s="127">
        <v>360247</v>
      </c>
      <c r="K318" s="127">
        <v>426420</v>
      </c>
      <c r="L318" s="127">
        <v>66173</v>
      </c>
      <c r="M318" s="127">
        <v>15.52</v>
      </c>
      <c r="N318" s="128">
        <f t="shared" si="8"/>
        <v>-66173</v>
      </c>
      <c r="O318" s="128" t="str">
        <f t="shared" si="9"/>
        <v>alulértékelt</v>
      </c>
      <c r="Q318" s="128" t="s">
        <v>699</v>
      </c>
      <c r="W318" s="128" t="s">
        <v>269</v>
      </c>
      <c r="X318" s="128">
        <v>4608000</v>
      </c>
      <c r="Y318" s="128">
        <v>120</v>
      </c>
      <c r="Z318" s="128">
        <v>4</v>
      </c>
      <c r="AA318" s="128">
        <v>0</v>
      </c>
      <c r="AB318" s="128">
        <v>1</v>
      </c>
      <c r="AC318" s="128">
        <v>1</v>
      </c>
      <c r="AD318" s="128">
        <v>1</v>
      </c>
      <c r="AE318" s="128">
        <v>1</v>
      </c>
      <c r="AF318" s="128">
        <v>330990</v>
      </c>
      <c r="AG318" s="128">
        <v>521850</v>
      </c>
      <c r="AH318" s="128">
        <v>426420</v>
      </c>
    </row>
    <row r="319" spans="1:34" ht="15" thickBot="1" x14ac:dyDescent="0.35">
      <c r="A319" s="98" t="s">
        <v>270</v>
      </c>
      <c r="B319" s="99">
        <v>220808.4</v>
      </c>
      <c r="C319" s="115">
        <v>0</v>
      </c>
      <c r="D319" s="99">
        <v>27486</v>
      </c>
      <c r="E319" s="99">
        <v>0</v>
      </c>
      <c r="F319" s="99">
        <v>46292.2</v>
      </c>
      <c r="G319" s="99">
        <v>65660.399999999994</v>
      </c>
      <c r="H319" s="115">
        <v>0</v>
      </c>
      <c r="I319" s="115">
        <v>0</v>
      </c>
      <c r="J319" s="99">
        <v>360247</v>
      </c>
      <c r="K319" s="99">
        <v>389394</v>
      </c>
      <c r="L319" s="99">
        <v>29147</v>
      </c>
      <c r="M319" s="99">
        <v>7.49</v>
      </c>
      <c r="N319">
        <f t="shared" si="8"/>
        <v>-29147</v>
      </c>
      <c r="O319" t="str">
        <f t="shared" si="9"/>
        <v>alulértékelt</v>
      </c>
      <c r="Q319" t="s">
        <v>700</v>
      </c>
      <c r="W319" t="s">
        <v>270</v>
      </c>
      <c r="X319" s="116">
        <v>4377600</v>
      </c>
      <c r="Y319" s="116">
        <v>60</v>
      </c>
      <c r="Z319" s="116">
        <v>4</v>
      </c>
      <c r="AA319" s="116">
        <v>0</v>
      </c>
      <c r="AB319" s="116">
        <v>1</v>
      </c>
      <c r="AC319" s="116">
        <v>1</v>
      </c>
      <c r="AD319" s="116">
        <v>1</v>
      </c>
      <c r="AE319" s="116">
        <v>1</v>
      </c>
      <c r="AF319">
        <v>328799</v>
      </c>
      <c r="AG319">
        <v>449990</v>
      </c>
      <c r="AH319">
        <v>389394.5</v>
      </c>
    </row>
    <row r="320" spans="1:34" s="128" customFormat="1" ht="15" thickBot="1" x14ac:dyDescent="0.35">
      <c r="A320" s="126" t="s">
        <v>271</v>
      </c>
      <c r="B320" s="127">
        <v>220808.4</v>
      </c>
      <c r="C320" s="115">
        <v>0</v>
      </c>
      <c r="D320" s="127">
        <v>0</v>
      </c>
      <c r="E320" s="127">
        <v>0</v>
      </c>
      <c r="F320" s="127">
        <v>46292.2</v>
      </c>
      <c r="G320" s="127">
        <v>65660.399999999994</v>
      </c>
      <c r="H320" s="115">
        <v>0</v>
      </c>
      <c r="I320" s="115">
        <v>0</v>
      </c>
      <c r="J320" s="127">
        <v>332761</v>
      </c>
      <c r="K320" s="127">
        <v>439200</v>
      </c>
      <c r="L320" s="127">
        <v>106439</v>
      </c>
      <c r="M320" s="127">
        <v>24.23</v>
      </c>
      <c r="N320" s="128">
        <f t="shared" si="8"/>
        <v>-106439</v>
      </c>
      <c r="O320" s="128" t="str">
        <f t="shared" si="9"/>
        <v>alulértékelt</v>
      </c>
      <c r="Q320" s="128" t="s">
        <v>699</v>
      </c>
      <c r="W320" s="128" t="s">
        <v>271</v>
      </c>
      <c r="X320" s="128">
        <v>4446720</v>
      </c>
      <c r="Y320" s="128">
        <v>120</v>
      </c>
      <c r="Z320" s="128">
        <v>3</v>
      </c>
      <c r="AA320" s="128">
        <v>0</v>
      </c>
      <c r="AB320" s="128">
        <v>1</v>
      </c>
      <c r="AC320" s="128">
        <v>1</v>
      </c>
      <c r="AD320" s="128">
        <v>1</v>
      </c>
      <c r="AE320" s="128">
        <v>1</v>
      </c>
      <c r="AF320" s="128">
        <v>327500</v>
      </c>
      <c r="AG320" s="128">
        <v>550900</v>
      </c>
      <c r="AH320" s="128">
        <v>439200</v>
      </c>
    </row>
    <row r="321" spans="1:34" ht="15" thickBot="1" x14ac:dyDescent="0.35">
      <c r="A321" s="98" t="s">
        <v>273</v>
      </c>
      <c r="B321" s="99">
        <v>220808.4</v>
      </c>
      <c r="C321" s="115">
        <v>0</v>
      </c>
      <c r="D321" s="99">
        <v>0</v>
      </c>
      <c r="E321" s="99">
        <v>0</v>
      </c>
      <c r="F321" s="99">
        <v>46292.2</v>
      </c>
      <c r="G321" s="99">
        <v>65660.399999999994</v>
      </c>
      <c r="H321" s="115">
        <v>0</v>
      </c>
      <c r="I321" s="115">
        <v>0</v>
      </c>
      <c r="J321" s="99">
        <v>332761</v>
      </c>
      <c r="K321" s="99">
        <v>396444</v>
      </c>
      <c r="L321" s="99">
        <v>63683</v>
      </c>
      <c r="M321" s="124" t="s">
        <v>695</v>
      </c>
      <c r="N321">
        <f t="shared" si="8"/>
        <v>-63683</v>
      </c>
      <c r="O321" t="str">
        <f t="shared" si="9"/>
        <v>alulértékelt</v>
      </c>
      <c r="Q321" t="s">
        <v>700</v>
      </c>
      <c r="W321" t="s">
        <v>273</v>
      </c>
      <c r="X321" s="116">
        <v>4446720</v>
      </c>
      <c r="Y321" s="116">
        <v>120</v>
      </c>
      <c r="Z321" s="116">
        <v>3</v>
      </c>
      <c r="AA321" s="116">
        <v>0</v>
      </c>
      <c r="AB321" s="116">
        <v>1</v>
      </c>
      <c r="AC321" s="116">
        <v>1</v>
      </c>
      <c r="AD321" s="116">
        <v>1</v>
      </c>
      <c r="AE321" s="116">
        <v>1</v>
      </c>
      <c r="AF321">
        <v>379989</v>
      </c>
      <c r="AG321">
        <v>412900</v>
      </c>
      <c r="AH321">
        <v>396444.5</v>
      </c>
    </row>
    <row r="322" spans="1:34" ht="15" thickBot="1" x14ac:dyDescent="0.35">
      <c r="A322" s="98" t="s">
        <v>277</v>
      </c>
      <c r="B322" s="99">
        <v>220808.4</v>
      </c>
      <c r="C322" s="115">
        <v>0</v>
      </c>
      <c r="D322" s="99">
        <v>0</v>
      </c>
      <c r="E322" s="99">
        <v>32275.7</v>
      </c>
      <c r="F322" s="99">
        <v>46292.2</v>
      </c>
      <c r="G322" s="99">
        <v>65660.399999999994</v>
      </c>
      <c r="H322" s="115">
        <v>0</v>
      </c>
      <c r="I322" s="115">
        <v>0</v>
      </c>
      <c r="J322" s="99">
        <v>365036.6</v>
      </c>
      <c r="K322" s="99">
        <v>546530</v>
      </c>
      <c r="L322" s="99">
        <v>181493.4</v>
      </c>
      <c r="M322" s="99">
        <v>33.21</v>
      </c>
      <c r="N322">
        <f t="shared" si="8"/>
        <v>-181493.40000000002</v>
      </c>
      <c r="O322" t="str">
        <f t="shared" si="9"/>
        <v>alulértékelt</v>
      </c>
      <c r="Q322" t="s">
        <v>700</v>
      </c>
      <c r="W322" t="s">
        <v>277</v>
      </c>
      <c r="X322" s="116">
        <v>4377600</v>
      </c>
      <c r="Y322" s="116">
        <v>60</v>
      </c>
      <c r="Z322" s="116">
        <v>3</v>
      </c>
      <c r="AA322" s="116">
        <v>1</v>
      </c>
      <c r="AB322" s="116">
        <v>1</v>
      </c>
      <c r="AC322" s="116">
        <v>1</v>
      </c>
      <c r="AD322" s="116">
        <v>1</v>
      </c>
      <c r="AE322" s="116">
        <v>1</v>
      </c>
      <c r="AF322">
        <v>499990</v>
      </c>
      <c r="AG322">
        <v>593070</v>
      </c>
      <c r="AH322">
        <v>546530</v>
      </c>
    </row>
    <row r="323" spans="1:34" ht="15" thickBot="1" x14ac:dyDescent="0.35"/>
    <row r="324" spans="1:34" ht="15" thickBot="1" x14ac:dyDescent="0.35">
      <c r="A324" s="98" t="s">
        <v>613</v>
      </c>
      <c r="B324" s="100">
        <v>392522.7</v>
      </c>
    </row>
    <row r="325" spans="1:34" ht="15" thickBot="1" x14ac:dyDescent="0.35">
      <c r="A325" s="98" t="s">
        <v>614</v>
      </c>
      <c r="B325" s="100">
        <v>0</v>
      </c>
    </row>
    <row r="326" spans="1:34" ht="15" thickBot="1" x14ac:dyDescent="0.35">
      <c r="A326" s="98" t="s">
        <v>615</v>
      </c>
      <c r="B326" s="100">
        <v>10565845.9</v>
      </c>
    </row>
    <row r="327" spans="1:34" ht="15" thickBot="1" x14ac:dyDescent="0.35">
      <c r="A327" s="98" t="s">
        <v>616</v>
      </c>
      <c r="B327" s="100">
        <v>10480938</v>
      </c>
    </row>
    <row r="328" spans="1:34" ht="15" thickBot="1" x14ac:dyDescent="0.35">
      <c r="A328" s="98" t="s">
        <v>617</v>
      </c>
      <c r="B328" s="100">
        <v>84907.9</v>
      </c>
    </row>
    <row r="329" spans="1:34" ht="15" thickBot="1" x14ac:dyDescent="0.35">
      <c r="A329" s="98" t="s">
        <v>618</v>
      </c>
      <c r="B329" s="100"/>
    </row>
    <row r="330" spans="1:34" ht="15" thickBot="1" x14ac:dyDescent="0.35">
      <c r="A330" s="98" t="s">
        <v>619</v>
      </c>
      <c r="B330" s="100"/>
    </row>
    <row r="331" spans="1:34" ht="15" thickBot="1" x14ac:dyDescent="0.35">
      <c r="A331" s="98" t="s">
        <v>620</v>
      </c>
      <c r="B331" s="100">
        <v>0</v>
      </c>
    </row>
    <row r="333" spans="1:34" x14ac:dyDescent="0.3">
      <c r="A333" s="101" t="s">
        <v>621</v>
      </c>
    </row>
    <row r="335" spans="1:34" x14ac:dyDescent="0.3">
      <c r="A335" s="102" t="s">
        <v>696</v>
      </c>
    </row>
    <row r="336" spans="1:34" x14ac:dyDescent="0.3">
      <c r="A336" s="102" t="s">
        <v>697</v>
      </c>
    </row>
  </sheetData>
  <conditionalFormatting sqref="Q273:Q322">
    <cfRule type="containsText" dxfId="5" priority="1" operator="containsText" text="felülértékelt">
      <formula>NOT(ISERROR(SEARCH("felülértékelt",Q273)))</formula>
    </cfRule>
    <cfRule type="containsText" dxfId="4" priority="2" operator="containsText" text="alulértékelt">
      <formula>NOT(ISERROR(SEARCH("alulértékelt",Q273)))</formula>
    </cfRule>
  </conditionalFormatting>
  <hyperlinks>
    <hyperlink ref="A333" r:id="rId1" display="https://miau.my-x.hu/myx-free/coco/test/698504920210617181800.html" xr:uid="{00000000-0004-0000-1000-000000000000}"/>
  </hyperlink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36"/>
  <sheetViews>
    <sheetView zoomScale="23" workbookViewId="0"/>
  </sheetViews>
  <sheetFormatPr defaultRowHeight="14.4" x14ac:dyDescent="0.3"/>
  <cols>
    <col min="1" max="1" width="57" bestFit="1" customWidth="1"/>
    <col min="4" max="4" width="9.109375" style="108"/>
    <col min="7" max="7" width="11.5546875" style="132" customWidth="1"/>
    <col min="8" max="8" width="12.88671875" customWidth="1"/>
  </cols>
  <sheetData>
    <row r="1" spans="1:7" x14ac:dyDescent="0.3">
      <c r="B1" s="112">
        <v>0</v>
      </c>
      <c r="C1" s="112">
        <v>0</v>
      </c>
      <c r="D1" s="108">
        <v>0</v>
      </c>
    </row>
    <row r="2" spans="1:7" x14ac:dyDescent="0.3">
      <c r="A2" t="s">
        <v>0</v>
      </c>
      <c r="B2" s="112" t="s">
        <v>508</v>
      </c>
      <c r="C2" s="112" t="s">
        <v>193</v>
      </c>
      <c r="D2" s="108" t="s">
        <v>194</v>
      </c>
      <c r="E2" t="s">
        <v>500</v>
      </c>
      <c r="F2" t="s">
        <v>501</v>
      </c>
      <c r="G2" s="132" t="s">
        <v>502</v>
      </c>
    </row>
    <row r="3" spans="1:7" x14ac:dyDescent="0.3">
      <c r="A3" t="s">
        <v>206</v>
      </c>
      <c r="B3" s="112">
        <v>60</v>
      </c>
      <c r="C3" s="112">
        <v>0</v>
      </c>
      <c r="D3" s="108">
        <v>0</v>
      </c>
      <c r="E3">
        <v>45000</v>
      </c>
      <c r="F3">
        <v>73731</v>
      </c>
      <c r="G3" s="132">
        <v>59365.5</v>
      </c>
    </row>
    <row r="4" spans="1:7" x14ac:dyDescent="0.3">
      <c r="A4" t="s">
        <v>212</v>
      </c>
      <c r="B4" s="112">
        <v>60</v>
      </c>
      <c r="C4" s="112">
        <v>0</v>
      </c>
      <c r="D4" s="108">
        <v>0</v>
      </c>
    </row>
    <row r="5" spans="1:7" x14ac:dyDescent="0.3">
      <c r="A5" t="s">
        <v>213</v>
      </c>
      <c r="B5" s="112">
        <v>60</v>
      </c>
      <c r="C5" s="112">
        <v>0</v>
      </c>
      <c r="D5" s="108">
        <v>0</v>
      </c>
      <c r="E5">
        <v>51880</v>
      </c>
      <c r="F5">
        <v>88796</v>
      </c>
      <c r="G5" s="132">
        <v>70338</v>
      </c>
    </row>
    <row r="6" spans="1:7" x14ac:dyDescent="0.3">
      <c r="A6" t="s">
        <v>215</v>
      </c>
      <c r="B6" s="112">
        <v>60</v>
      </c>
      <c r="C6" s="112">
        <v>0</v>
      </c>
      <c r="D6" s="108">
        <v>0</v>
      </c>
      <c r="E6">
        <v>54000</v>
      </c>
      <c r="F6">
        <v>83200</v>
      </c>
      <c r="G6" s="132">
        <v>68600</v>
      </c>
    </row>
    <row r="7" spans="1:7" x14ac:dyDescent="0.3">
      <c r="A7" t="s">
        <v>217</v>
      </c>
      <c r="B7" s="112">
        <v>60</v>
      </c>
      <c r="C7" s="112">
        <v>0</v>
      </c>
      <c r="D7" s="108">
        <v>0</v>
      </c>
      <c r="E7">
        <v>55500</v>
      </c>
      <c r="F7">
        <v>86400</v>
      </c>
      <c r="G7" s="132">
        <v>70950</v>
      </c>
    </row>
    <row r="8" spans="1:7" x14ac:dyDescent="0.3">
      <c r="A8" t="s">
        <v>218</v>
      </c>
      <c r="B8" s="112">
        <v>60</v>
      </c>
      <c r="C8" s="112">
        <v>0</v>
      </c>
      <c r="D8" s="108">
        <v>0</v>
      </c>
      <c r="E8">
        <v>59900</v>
      </c>
      <c r="F8">
        <v>59900</v>
      </c>
      <c r="G8" s="132">
        <v>59900</v>
      </c>
    </row>
    <row r="9" spans="1:7" x14ac:dyDescent="0.3">
      <c r="A9" t="s">
        <v>220</v>
      </c>
      <c r="B9" s="112">
        <v>60</v>
      </c>
      <c r="C9" s="112">
        <v>0</v>
      </c>
      <c r="D9" s="108">
        <v>0</v>
      </c>
      <c r="E9">
        <v>70000</v>
      </c>
      <c r="F9">
        <v>103600</v>
      </c>
      <c r="G9" s="132">
        <v>86800</v>
      </c>
    </row>
    <row r="10" spans="1:7" x14ac:dyDescent="0.3">
      <c r="A10" t="s">
        <v>221</v>
      </c>
      <c r="B10" s="112">
        <v>60</v>
      </c>
      <c r="C10" s="112">
        <v>0</v>
      </c>
      <c r="D10" s="108">
        <v>0</v>
      </c>
      <c r="E10">
        <v>69880</v>
      </c>
      <c r="F10">
        <v>119229</v>
      </c>
      <c r="G10" s="132">
        <v>94554.5</v>
      </c>
    </row>
    <row r="11" spans="1:7" x14ac:dyDescent="0.3">
      <c r="A11" t="s">
        <v>222</v>
      </c>
      <c r="B11" s="112">
        <v>60</v>
      </c>
      <c r="C11" s="112">
        <v>0</v>
      </c>
      <c r="D11" s="108">
        <v>0</v>
      </c>
      <c r="E11">
        <v>69990</v>
      </c>
      <c r="F11">
        <v>88999</v>
      </c>
      <c r="G11" s="132">
        <v>79494.5</v>
      </c>
    </row>
    <row r="12" spans="1:7" x14ac:dyDescent="0.3">
      <c r="A12" t="s">
        <v>223</v>
      </c>
      <c r="B12" s="112">
        <v>60</v>
      </c>
      <c r="C12" s="112">
        <v>0</v>
      </c>
      <c r="D12" s="108">
        <v>0</v>
      </c>
      <c r="E12">
        <v>66800</v>
      </c>
      <c r="F12">
        <v>106800</v>
      </c>
      <c r="G12" s="132">
        <v>86800</v>
      </c>
    </row>
    <row r="13" spans="1:7" x14ac:dyDescent="0.3">
      <c r="A13" t="s">
        <v>224</v>
      </c>
      <c r="B13" s="112">
        <v>60</v>
      </c>
      <c r="C13" s="112">
        <v>0</v>
      </c>
      <c r="D13" s="108">
        <v>0</v>
      </c>
      <c r="E13">
        <v>68000</v>
      </c>
      <c r="F13">
        <v>104999</v>
      </c>
      <c r="G13" s="132">
        <v>86499.5</v>
      </c>
    </row>
    <row r="14" spans="1:7" x14ac:dyDescent="0.3">
      <c r="A14" t="s">
        <v>226</v>
      </c>
      <c r="B14" s="112">
        <v>60</v>
      </c>
      <c r="C14" s="112">
        <v>0</v>
      </c>
      <c r="D14" s="108">
        <v>0</v>
      </c>
      <c r="E14">
        <v>67800</v>
      </c>
      <c r="F14">
        <v>108300</v>
      </c>
      <c r="G14" s="132">
        <v>88050</v>
      </c>
    </row>
    <row r="15" spans="1:7" x14ac:dyDescent="0.3">
      <c r="A15" t="s">
        <v>228</v>
      </c>
      <c r="B15" s="112">
        <v>60</v>
      </c>
      <c r="C15" s="112">
        <v>0</v>
      </c>
      <c r="D15" s="108">
        <v>0</v>
      </c>
      <c r="E15">
        <v>82000</v>
      </c>
      <c r="F15">
        <v>150590</v>
      </c>
      <c r="G15" s="132">
        <v>116295</v>
      </c>
    </row>
    <row r="16" spans="1:7" x14ac:dyDescent="0.3">
      <c r="A16" t="s">
        <v>229</v>
      </c>
      <c r="B16" s="112">
        <v>60</v>
      </c>
      <c r="C16" s="112">
        <v>0</v>
      </c>
      <c r="D16" s="108">
        <v>0</v>
      </c>
      <c r="E16">
        <v>88900</v>
      </c>
      <c r="F16">
        <v>137630</v>
      </c>
      <c r="G16" s="132">
        <v>113265</v>
      </c>
    </row>
    <row r="17" spans="1:7" x14ac:dyDescent="0.3">
      <c r="A17" t="s">
        <v>230</v>
      </c>
      <c r="B17" s="112">
        <v>60</v>
      </c>
      <c r="C17" s="112">
        <v>0</v>
      </c>
      <c r="D17" s="108">
        <v>0</v>
      </c>
      <c r="E17">
        <v>94000</v>
      </c>
      <c r="F17">
        <v>128790</v>
      </c>
      <c r="G17" s="132">
        <v>111395</v>
      </c>
    </row>
    <row r="18" spans="1:7" x14ac:dyDescent="0.3">
      <c r="A18" t="s">
        <v>231</v>
      </c>
      <c r="B18" s="112">
        <v>60</v>
      </c>
      <c r="C18" s="112">
        <v>0</v>
      </c>
      <c r="D18" s="108">
        <v>0</v>
      </c>
      <c r="E18">
        <v>97000</v>
      </c>
      <c r="F18">
        <v>136600</v>
      </c>
      <c r="G18" s="132">
        <v>116800</v>
      </c>
    </row>
    <row r="19" spans="1:7" x14ac:dyDescent="0.3">
      <c r="A19" t="s">
        <v>232</v>
      </c>
      <c r="B19" s="112">
        <v>60</v>
      </c>
      <c r="C19" s="112">
        <v>0</v>
      </c>
      <c r="D19" s="108">
        <v>0</v>
      </c>
      <c r="E19">
        <v>93300</v>
      </c>
      <c r="F19">
        <v>138200</v>
      </c>
      <c r="G19" s="132">
        <v>115750</v>
      </c>
    </row>
    <row r="20" spans="1:7" x14ac:dyDescent="0.3">
      <c r="A20" t="s">
        <v>233</v>
      </c>
      <c r="B20" s="112">
        <v>60</v>
      </c>
      <c r="C20" s="112">
        <v>0</v>
      </c>
      <c r="D20" s="108">
        <v>0</v>
      </c>
      <c r="E20">
        <v>101240</v>
      </c>
      <c r="F20">
        <v>119980</v>
      </c>
      <c r="G20" s="132">
        <v>110610</v>
      </c>
    </row>
    <row r="21" spans="1:7" x14ac:dyDescent="0.3">
      <c r="A21" t="s">
        <v>234</v>
      </c>
      <c r="B21" s="112">
        <v>60</v>
      </c>
      <c r="C21" s="112">
        <v>0</v>
      </c>
      <c r="D21" s="108">
        <v>0</v>
      </c>
      <c r="E21">
        <v>106990</v>
      </c>
      <c r="F21">
        <v>187733</v>
      </c>
      <c r="G21" s="132">
        <v>147361.5</v>
      </c>
    </row>
    <row r="22" spans="1:7" x14ac:dyDescent="0.3">
      <c r="A22" t="s">
        <v>235</v>
      </c>
      <c r="B22" s="112">
        <v>60</v>
      </c>
      <c r="C22" s="112">
        <v>0</v>
      </c>
      <c r="D22" s="108">
        <v>0</v>
      </c>
      <c r="E22">
        <v>92200</v>
      </c>
      <c r="F22">
        <v>209900</v>
      </c>
      <c r="G22" s="132">
        <v>151050</v>
      </c>
    </row>
    <row r="23" spans="1:7" x14ac:dyDescent="0.3">
      <c r="A23" t="s">
        <v>236</v>
      </c>
      <c r="B23" s="112">
        <v>60</v>
      </c>
      <c r="C23" s="112">
        <v>0</v>
      </c>
      <c r="D23" s="108">
        <v>0</v>
      </c>
      <c r="E23">
        <v>108900</v>
      </c>
      <c r="F23">
        <v>127039</v>
      </c>
      <c r="G23" s="132">
        <v>117969.5</v>
      </c>
    </row>
    <row r="24" spans="1:7" x14ac:dyDescent="0.3">
      <c r="A24" t="s">
        <v>237</v>
      </c>
      <c r="B24" s="112">
        <v>60</v>
      </c>
      <c r="C24" s="112">
        <v>0</v>
      </c>
      <c r="D24" s="108">
        <v>0</v>
      </c>
      <c r="E24">
        <v>109000</v>
      </c>
      <c r="F24">
        <v>197800</v>
      </c>
      <c r="G24" s="132">
        <v>153400</v>
      </c>
    </row>
    <row r="25" spans="1:7" x14ac:dyDescent="0.3">
      <c r="A25" t="s">
        <v>239</v>
      </c>
      <c r="B25" s="112">
        <v>60</v>
      </c>
      <c r="C25" s="112">
        <v>1</v>
      </c>
      <c r="D25" s="108">
        <v>1</v>
      </c>
      <c r="E25">
        <v>138000</v>
      </c>
      <c r="F25">
        <v>201987</v>
      </c>
      <c r="G25" s="132">
        <v>169993.5</v>
      </c>
    </row>
    <row r="26" spans="1:7" x14ac:dyDescent="0.3">
      <c r="A26" t="s">
        <v>240</v>
      </c>
      <c r="B26" s="112">
        <v>60</v>
      </c>
      <c r="C26" s="112">
        <v>0</v>
      </c>
      <c r="D26" s="108">
        <v>0</v>
      </c>
      <c r="E26">
        <v>146790</v>
      </c>
      <c r="F26">
        <v>146790</v>
      </c>
      <c r="G26" s="132">
        <v>146790</v>
      </c>
    </row>
    <row r="27" spans="1:7" x14ac:dyDescent="0.3">
      <c r="A27" t="s">
        <v>241</v>
      </c>
      <c r="B27" s="112">
        <v>60</v>
      </c>
      <c r="C27" s="112">
        <v>0</v>
      </c>
      <c r="D27" s="108">
        <v>0</v>
      </c>
      <c r="E27">
        <v>148890</v>
      </c>
      <c r="F27">
        <v>229990</v>
      </c>
      <c r="G27" s="132">
        <v>189440</v>
      </c>
    </row>
    <row r="28" spans="1:7" x14ac:dyDescent="0.3">
      <c r="A28" t="s">
        <v>242</v>
      </c>
      <c r="B28" s="112">
        <v>120</v>
      </c>
      <c r="C28" s="112">
        <v>1</v>
      </c>
      <c r="D28" s="108">
        <v>1</v>
      </c>
      <c r="E28">
        <v>157500</v>
      </c>
      <c r="F28">
        <v>280350</v>
      </c>
      <c r="G28" s="132">
        <v>218925</v>
      </c>
    </row>
    <row r="29" spans="1:7" x14ac:dyDescent="0.3">
      <c r="A29" t="s">
        <v>243</v>
      </c>
      <c r="B29" s="112">
        <v>60</v>
      </c>
      <c r="C29" s="112">
        <v>0</v>
      </c>
      <c r="D29" s="108">
        <v>0</v>
      </c>
      <c r="E29">
        <v>163900</v>
      </c>
      <c r="F29">
        <v>252800</v>
      </c>
      <c r="G29" s="132">
        <v>208350</v>
      </c>
    </row>
    <row r="30" spans="1:7" x14ac:dyDescent="0.3">
      <c r="A30" t="s">
        <v>244</v>
      </c>
      <c r="B30" s="112">
        <v>60</v>
      </c>
      <c r="C30" s="112">
        <v>1</v>
      </c>
      <c r="D30" s="108">
        <v>1</v>
      </c>
      <c r="E30">
        <v>169090</v>
      </c>
      <c r="F30">
        <v>274800</v>
      </c>
      <c r="G30" s="132">
        <v>221945</v>
      </c>
    </row>
    <row r="31" spans="1:7" x14ac:dyDescent="0.3">
      <c r="A31" t="s">
        <v>245</v>
      </c>
      <c r="B31" s="112">
        <v>60</v>
      </c>
      <c r="C31" s="112">
        <v>0</v>
      </c>
      <c r="D31" s="108">
        <v>0</v>
      </c>
      <c r="E31">
        <v>179990</v>
      </c>
      <c r="F31">
        <v>318989</v>
      </c>
      <c r="G31" s="132">
        <v>249489.5</v>
      </c>
    </row>
    <row r="32" spans="1:7" x14ac:dyDescent="0.3">
      <c r="A32" t="s">
        <v>247</v>
      </c>
      <c r="B32" s="112">
        <v>120</v>
      </c>
      <c r="C32" s="112">
        <v>1</v>
      </c>
      <c r="D32" s="108">
        <v>1</v>
      </c>
      <c r="E32">
        <v>181700</v>
      </c>
      <c r="F32">
        <v>310590</v>
      </c>
      <c r="G32" s="132">
        <v>246145</v>
      </c>
    </row>
    <row r="33" spans="1:7" x14ac:dyDescent="0.3">
      <c r="A33" t="s">
        <v>248</v>
      </c>
      <c r="B33" s="112">
        <v>60</v>
      </c>
      <c r="C33" s="112">
        <v>1</v>
      </c>
      <c r="D33" s="108">
        <v>1</v>
      </c>
      <c r="E33">
        <v>192000</v>
      </c>
      <c r="F33">
        <v>324614</v>
      </c>
      <c r="G33" s="132">
        <v>258307</v>
      </c>
    </row>
    <row r="34" spans="1:7" x14ac:dyDescent="0.3">
      <c r="A34" t="s">
        <v>249</v>
      </c>
      <c r="B34" s="112">
        <v>120</v>
      </c>
      <c r="C34" s="112">
        <v>1</v>
      </c>
      <c r="D34" s="108">
        <v>1</v>
      </c>
      <c r="E34">
        <v>234990</v>
      </c>
      <c r="F34">
        <v>234990</v>
      </c>
      <c r="G34" s="132">
        <v>234990</v>
      </c>
    </row>
    <row r="35" spans="1:7" x14ac:dyDescent="0.3">
      <c r="A35" t="s">
        <v>250</v>
      </c>
      <c r="B35" s="112">
        <v>60</v>
      </c>
      <c r="C35" s="112">
        <v>1</v>
      </c>
      <c r="D35" s="108">
        <v>1</v>
      </c>
      <c r="E35">
        <v>237340</v>
      </c>
      <c r="F35">
        <v>292000</v>
      </c>
      <c r="G35" s="132">
        <v>264670</v>
      </c>
    </row>
    <row r="36" spans="1:7" x14ac:dyDescent="0.3">
      <c r="A36" t="s">
        <v>251</v>
      </c>
      <c r="B36" s="112">
        <v>120</v>
      </c>
      <c r="C36" s="112">
        <v>1</v>
      </c>
      <c r="D36" s="108">
        <v>1</v>
      </c>
      <c r="E36">
        <v>192200</v>
      </c>
      <c r="F36">
        <v>299974</v>
      </c>
      <c r="G36" s="132">
        <v>246087</v>
      </c>
    </row>
    <row r="37" spans="1:7" x14ac:dyDescent="0.3">
      <c r="A37" t="s">
        <v>253</v>
      </c>
      <c r="B37" s="112">
        <v>120</v>
      </c>
      <c r="C37" s="112">
        <v>1</v>
      </c>
      <c r="D37" s="108">
        <v>1</v>
      </c>
      <c r="E37">
        <v>227500</v>
      </c>
      <c r="F37">
        <v>362700</v>
      </c>
      <c r="G37" s="132">
        <v>295100</v>
      </c>
    </row>
    <row r="38" spans="1:7" x14ac:dyDescent="0.3">
      <c r="A38" t="s">
        <v>254</v>
      </c>
      <c r="B38" s="112">
        <v>120</v>
      </c>
      <c r="C38" s="112">
        <v>1</v>
      </c>
      <c r="D38" s="108">
        <v>1</v>
      </c>
      <c r="E38">
        <v>238000</v>
      </c>
      <c r="F38">
        <v>400408</v>
      </c>
      <c r="G38" s="132">
        <v>319204</v>
      </c>
    </row>
    <row r="39" spans="1:7" x14ac:dyDescent="0.3">
      <c r="A39" t="s">
        <v>255</v>
      </c>
      <c r="B39" s="112">
        <v>120</v>
      </c>
      <c r="C39" s="112">
        <v>1</v>
      </c>
      <c r="D39" s="108">
        <v>1</v>
      </c>
      <c r="E39">
        <v>236000</v>
      </c>
      <c r="F39">
        <v>369000</v>
      </c>
      <c r="G39" s="132">
        <v>302500</v>
      </c>
    </row>
    <row r="40" spans="1:7" x14ac:dyDescent="0.3">
      <c r="A40" t="s">
        <v>256</v>
      </c>
      <c r="B40" s="112">
        <v>120</v>
      </c>
      <c r="C40" s="112">
        <v>1</v>
      </c>
      <c r="D40" s="108">
        <v>1</v>
      </c>
      <c r="E40">
        <v>237990</v>
      </c>
      <c r="F40">
        <v>259990</v>
      </c>
      <c r="G40" s="132">
        <v>248990</v>
      </c>
    </row>
    <row r="41" spans="1:7" x14ac:dyDescent="0.3">
      <c r="A41" t="s">
        <v>258</v>
      </c>
      <c r="B41" s="112">
        <v>60</v>
      </c>
      <c r="C41" s="112">
        <v>1</v>
      </c>
      <c r="D41" s="108">
        <v>1</v>
      </c>
      <c r="E41">
        <v>249890</v>
      </c>
      <c r="F41">
        <v>408190</v>
      </c>
      <c r="G41" s="132">
        <v>329040</v>
      </c>
    </row>
    <row r="42" spans="1:7" x14ac:dyDescent="0.3">
      <c r="A42" t="s">
        <v>259</v>
      </c>
      <c r="B42" s="112">
        <v>60</v>
      </c>
      <c r="C42" s="112">
        <v>1</v>
      </c>
      <c r="D42" s="108">
        <v>1</v>
      </c>
      <c r="E42">
        <v>247800</v>
      </c>
      <c r="F42">
        <v>425840</v>
      </c>
      <c r="G42" s="132">
        <v>336820</v>
      </c>
    </row>
    <row r="43" spans="1:7" x14ac:dyDescent="0.3">
      <c r="A43" t="s">
        <v>260</v>
      </c>
      <c r="B43" s="112">
        <v>60</v>
      </c>
      <c r="C43" s="112">
        <v>1</v>
      </c>
      <c r="D43" s="108">
        <v>1</v>
      </c>
      <c r="E43">
        <v>249990</v>
      </c>
      <c r="F43">
        <v>463900</v>
      </c>
      <c r="G43" s="132">
        <v>356945</v>
      </c>
    </row>
    <row r="44" spans="1:7" x14ac:dyDescent="0.3">
      <c r="A44" t="s">
        <v>261</v>
      </c>
      <c r="B44" s="112">
        <v>120</v>
      </c>
      <c r="C44" s="112">
        <v>1</v>
      </c>
      <c r="D44" s="108">
        <v>1</v>
      </c>
      <c r="E44">
        <v>244400</v>
      </c>
      <c r="F44">
        <v>439990</v>
      </c>
      <c r="G44" s="132">
        <v>342195</v>
      </c>
    </row>
    <row r="45" spans="1:7" x14ac:dyDescent="0.3">
      <c r="A45" t="s">
        <v>264</v>
      </c>
      <c r="B45" s="112">
        <v>120</v>
      </c>
      <c r="C45" s="112">
        <v>1</v>
      </c>
      <c r="D45" s="108">
        <v>1</v>
      </c>
      <c r="E45">
        <v>274490</v>
      </c>
      <c r="F45">
        <v>575270</v>
      </c>
      <c r="G45" s="132">
        <v>424880</v>
      </c>
    </row>
    <row r="46" spans="1:7" x14ac:dyDescent="0.3">
      <c r="A46" t="s">
        <v>267</v>
      </c>
      <c r="B46" s="112">
        <v>60</v>
      </c>
      <c r="C46" s="112">
        <v>1</v>
      </c>
      <c r="D46" s="108">
        <v>1</v>
      </c>
      <c r="E46">
        <v>210000</v>
      </c>
      <c r="F46">
        <v>314000</v>
      </c>
      <c r="G46" s="132">
        <v>262000</v>
      </c>
    </row>
    <row r="47" spans="1:7" x14ac:dyDescent="0.3">
      <c r="A47" t="s">
        <v>268</v>
      </c>
      <c r="B47" s="112">
        <v>60</v>
      </c>
      <c r="C47" s="112">
        <v>1</v>
      </c>
      <c r="D47" s="108">
        <v>1</v>
      </c>
      <c r="E47">
        <v>304900</v>
      </c>
      <c r="F47">
        <v>304900</v>
      </c>
      <c r="G47" s="132">
        <v>304900</v>
      </c>
    </row>
    <row r="48" spans="1:7" x14ac:dyDescent="0.3">
      <c r="A48" t="s">
        <v>269</v>
      </c>
      <c r="B48" s="112">
        <v>120</v>
      </c>
      <c r="C48" s="112">
        <v>1</v>
      </c>
      <c r="D48" s="108">
        <v>1</v>
      </c>
      <c r="E48">
        <v>330990</v>
      </c>
      <c r="F48">
        <v>521850</v>
      </c>
      <c r="G48" s="132">
        <v>426420</v>
      </c>
    </row>
    <row r="49" spans="1:7" x14ac:dyDescent="0.3">
      <c r="A49" t="s">
        <v>270</v>
      </c>
      <c r="B49" s="112">
        <v>60</v>
      </c>
      <c r="C49" s="112">
        <v>1</v>
      </c>
      <c r="D49" s="108">
        <v>1</v>
      </c>
      <c r="E49">
        <v>328799</v>
      </c>
      <c r="F49">
        <v>449990</v>
      </c>
      <c r="G49" s="132">
        <v>389394.5</v>
      </c>
    </row>
    <row r="50" spans="1:7" x14ac:dyDescent="0.3">
      <c r="A50" t="s">
        <v>271</v>
      </c>
      <c r="B50" s="112">
        <v>120</v>
      </c>
      <c r="C50" s="112">
        <v>1</v>
      </c>
      <c r="D50" s="108">
        <v>1</v>
      </c>
      <c r="E50">
        <v>327500</v>
      </c>
      <c r="F50">
        <v>550900</v>
      </c>
      <c r="G50" s="132">
        <v>439200</v>
      </c>
    </row>
    <row r="51" spans="1:7" x14ac:dyDescent="0.3">
      <c r="A51" t="s">
        <v>273</v>
      </c>
      <c r="B51" s="112">
        <v>120</v>
      </c>
      <c r="C51" s="112">
        <v>1</v>
      </c>
      <c r="D51" s="108">
        <v>1</v>
      </c>
      <c r="E51">
        <v>379989</v>
      </c>
      <c r="F51">
        <v>412900</v>
      </c>
      <c r="G51" s="132">
        <v>396444.5</v>
      </c>
    </row>
    <row r="52" spans="1:7" x14ac:dyDescent="0.3">
      <c r="A52" t="s">
        <v>277</v>
      </c>
      <c r="B52" s="112">
        <v>60</v>
      </c>
      <c r="C52" s="112">
        <v>1</v>
      </c>
      <c r="D52" s="108">
        <v>1</v>
      </c>
      <c r="E52">
        <v>499990</v>
      </c>
      <c r="F52">
        <v>593070</v>
      </c>
      <c r="G52" s="132">
        <v>546530</v>
      </c>
    </row>
    <row r="53" spans="1:7" x14ac:dyDescent="0.3">
      <c r="B53" s="112"/>
      <c r="C53" s="112"/>
    </row>
    <row r="54" spans="1:7" x14ac:dyDescent="0.3">
      <c r="B54" s="112"/>
      <c r="C54" s="112"/>
      <c r="E54" t="s">
        <v>546</v>
      </c>
    </row>
    <row r="55" spans="1:7" x14ac:dyDescent="0.3">
      <c r="B55" s="112" t="s">
        <v>508</v>
      </c>
      <c r="C55" s="112" t="s">
        <v>193</v>
      </c>
      <c r="D55" s="108" t="s">
        <v>194</v>
      </c>
      <c r="E55" t="s">
        <v>502</v>
      </c>
    </row>
    <row r="56" spans="1:7" x14ac:dyDescent="0.3">
      <c r="A56" t="s">
        <v>206</v>
      </c>
      <c r="B56" s="112">
        <f t="shared" ref="B56:D71" si="0">RANK(B3,B$3:B$52,B$1)</f>
        <v>14</v>
      </c>
      <c r="C56" s="112">
        <f t="shared" si="0"/>
        <v>25</v>
      </c>
      <c r="D56" s="108">
        <f t="shared" si="0"/>
        <v>25</v>
      </c>
      <c r="E56">
        <v>59365.5</v>
      </c>
    </row>
    <row r="57" spans="1:7" x14ac:dyDescent="0.3">
      <c r="A57" t="s">
        <v>212</v>
      </c>
      <c r="B57" s="112">
        <f t="shared" si="0"/>
        <v>14</v>
      </c>
      <c r="C57" s="112">
        <f t="shared" si="0"/>
        <v>25</v>
      </c>
      <c r="D57" s="108">
        <f t="shared" si="0"/>
        <v>25</v>
      </c>
    </row>
    <row r="58" spans="1:7" x14ac:dyDescent="0.3">
      <c r="A58" t="s">
        <v>213</v>
      </c>
      <c r="B58" s="112">
        <f t="shared" si="0"/>
        <v>14</v>
      </c>
      <c r="C58" s="112">
        <f t="shared" si="0"/>
        <v>25</v>
      </c>
      <c r="D58" s="108">
        <f t="shared" si="0"/>
        <v>25</v>
      </c>
      <c r="E58">
        <v>70338</v>
      </c>
    </row>
    <row r="59" spans="1:7" x14ac:dyDescent="0.3">
      <c r="A59" t="s">
        <v>215</v>
      </c>
      <c r="B59" s="112">
        <f t="shared" si="0"/>
        <v>14</v>
      </c>
      <c r="C59" s="112">
        <f t="shared" si="0"/>
        <v>25</v>
      </c>
      <c r="D59" s="108">
        <f t="shared" si="0"/>
        <v>25</v>
      </c>
      <c r="E59">
        <v>68600</v>
      </c>
    </row>
    <row r="60" spans="1:7" x14ac:dyDescent="0.3">
      <c r="A60" t="s">
        <v>217</v>
      </c>
      <c r="B60" s="112">
        <f t="shared" si="0"/>
        <v>14</v>
      </c>
      <c r="C60" s="112">
        <f t="shared" si="0"/>
        <v>25</v>
      </c>
      <c r="D60" s="108">
        <f t="shared" si="0"/>
        <v>25</v>
      </c>
      <c r="E60">
        <v>70950</v>
      </c>
    </row>
    <row r="61" spans="1:7" x14ac:dyDescent="0.3">
      <c r="A61" t="s">
        <v>218</v>
      </c>
      <c r="B61" s="112">
        <f t="shared" si="0"/>
        <v>14</v>
      </c>
      <c r="C61" s="112">
        <f t="shared" si="0"/>
        <v>25</v>
      </c>
      <c r="D61" s="108">
        <f t="shared" si="0"/>
        <v>25</v>
      </c>
      <c r="E61">
        <v>59900</v>
      </c>
    </row>
    <row r="62" spans="1:7" x14ac:dyDescent="0.3">
      <c r="A62" t="s">
        <v>220</v>
      </c>
      <c r="B62" s="112">
        <f t="shared" si="0"/>
        <v>14</v>
      </c>
      <c r="C62" s="112">
        <f t="shared" si="0"/>
        <v>25</v>
      </c>
      <c r="D62" s="108">
        <f t="shared" si="0"/>
        <v>25</v>
      </c>
      <c r="E62">
        <v>86800</v>
      </c>
    </row>
    <row r="63" spans="1:7" x14ac:dyDescent="0.3">
      <c r="A63" t="s">
        <v>221</v>
      </c>
      <c r="B63" s="112">
        <f t="shared" si="0"/>
        <v>14</v>
      </c>
      <c r="C63" s="112">
        <f t="shared" si="0"/>
        <v>25</v>
      </c>
      <c r="D63" s="108">
        <f t="shared" si="0"/>
        <v>25</v>
      </c>
      <c r="E63">
        <v>94554.5</v>
      </c>
    </row>
    <row r="64" spans="1:7" x14ac:dyDescent="0.3">
      <c r="A64" t="s">
        <v>222</v>
      </c>
      <c r="B64" s="112">
        <f t="shared" si="0"/>
        <v>14</v>
      </c>
      <c r="C64" s="112">
        <f t="shared" si="0"/>
        <v>25</v>
      </c>
      <c r="D64" s="108">
        <f t="shared" si="0"/>
        <v>25</v>
      </c>
      <c r="E64">
        <v>79494.5</v>
      </c>
    </row>
    <row r="65" spans="1:5" x14ac:dyDescent="0.3">
      <c r="A65" t="s">
        <v>223</v>
      </c>
      <c r="B65" s="112">
        <f t="shared" si="0"/>
        <v>14</v>
      </c>
      <c r="C65" s="112">
        <f t="shared" si="0"/>
        <v>25</v>
      </c>
      <c r="D65" s="108">
        <f t="shared" si="0"/>
        <v>25</v>
      </c>
      <c r="E65">
        <v>86800</v>
      </c>
    </row>
    <row r="66" spans="1:5" x14ac:dyDescent="0.3">
      <c r="A66" t="s">
        <v>224</v>
      </c>
      <c r="B66" s="112">
        <f t="shared" si="0"/>
        <v>14</v>
      </c>
      <c r="C66" s="112">
        <f t="shared" si="0"/>
        <v>25</v>
      </c>
      <c r="D66" s="108">
        <f t="shared" si="0"/>
        <v>25</v>
      </c>
      <c r="E66">
        <v>86499.5</v>
      </c>
    </row>
    <row r="67" spans="1:5" x14ac:dyDescent="0.3">
      <c r="A67" t="s">
        <v>226</v>
      </c>
      <c r="B67" s="112">
        <f t="shared" si="0"/>
        <v>14</v>
      </c>
      <c r="C67" s="112">
        <f t="shared" si="0"/>
        <v>25</v>
      </c>
      <c r="D67" s="108">
        <f t="shared" si="0"/>
        <v>25</v>
      </c>
      <c r="E67">
        <v>88050</v>
      </c>
    </row>
    <row r="68" spans="1:5" x14ac:dyDescent="0.3">
      <c r="A68" t="s">
        <v>228</v>
      </c>
      <c r="B68" s="112">
        <f t="shared" si="0"/>
        <v>14</v>
      </c>
      <c r="C68" s="112">
        <f t="shared" si="0"/>
        <v>25</v>
      </c>
      <c r="D68" s="108">
        <f t="shared" si="0"/>
        <v>25</v>
      </c>
      <c r="E68">
        <v>116295</v>
      </c>
    </row>
    <row r="69" spans="1:5" x14ac:dyDescent="0.3">
      <c r="A69" t="s">
        <v>229</v>
      </c>
      <c r="B69" s="112">
        <f t="shared" si="0"/>
        <v>14</v>
      </c>
      <c r="C69" s="112">
        <f t="shared" si="0"/>
        <v>25</v>
      </c>
      <c r="D69" s="108">
        <f t="shared" si="0"/>
        <v>25</v>
      </c>
      <c r="E69">
        <v>113265</v>
      </c>
    </row>
    <row r="70" spans="1:5" x14ac:dyDescent="0.3">
      <c r="A70" t="s">
        <v>230</v>
      </c>
      <c r="B70" s="112">
        <f t="shared" si="0"/>
        <v>14</v>
      </c>
      <c r="C70" s="112">
        <f t="shared" si="0"/>
        <v>25</v>
      </c>
      <c r="D70" s="108">
        <f t="shared" si="0"/>
        <v>25</v>
      </c>
      <c r="E70">
        <v>111395</v>
      </c>
    </row>
    <row r="71" spans="1:5" x14ac:dyDescent="0.3">
      <c r="A71" t="s">
        <v>231</v>
      </c>
      <c r="B71" s="112">
        <f t="shared" si="0"/>
        <v>14</v>
      </c>
      <c r="C71" s="112">
        <f t="shared" si="0"/>
        <v>25</v>
      </c>
      <c r="D71" s="108">
        <f t="shared" si="0"/>
        <v>25</v>
      </c>
      <c r="E71">
        <v>116800</v>
      </c>
    </row>
    <row r="72" spans="1:5" x14ac:dyDescent="0.3">
      <c r="A72" t="s">
        <v>232</v>
      </c>
      <c r="B72" s="112">
        <f t="shared" ref="B72:D87" si="1">RANK(B19,B$3:B$52,B$1)</f>
        <v>14</v>
      </c>
      <c r="C72" s="112">
        <f t="shared" si="1"/>
        <v>25</v>
      </c>
      <c r="D72" s="108">
        <f t="shared" si="1"/>
        <v>25</v>
      </c>
      <c r="E72">
        <v>115750</v>
      </c>
    </row>
    <row r="73" spans="1:5" x14ac:dyDescent="0.3">
      <c r="A73" t="s">
        <v>233</v>
      </c>
      <c r="B73" s="112">
        <f t="shared" si="1"/>
        <v>14</v>
      </c>
      <c r="C73" s="112">
        <f t="shared" si="1"/>
        <v>25</v>
      </c>
      <c r="D73" s="108">
        <f t="shared" si="1"/>
        <v>25</v>
      </c>
      <c r="E73">
        <v>110610</v>
      </c>
    </row>
    <row r="74" spans="1:5" x14ac:dyDescent="0.3">
      <c r="A74" t="s">
        <v>234</v>
      </c>
      <c r="B74" s="112">
        <f t="shared" si="1"/>
        <v>14</v>
      </c>
      <c r="C74" s="112">
        <f t="shared" si="1"/>
        <v>25</v>
      </c>
      <c r="D74" s="108">
        <f t="shared" si="1"/>
        <v>25</v>
      </c>
      <c r="E74">
        <v>147361.5</v>
      </c>
    </row>
    <row r="75" spans="1:5" x14ac:dyDescent="0.3">
      <c r="A75" t="s">
        <v>235</v>
      </c>
      <c r="B75" s="112">
        <f t="shared" si="1"/>
        <v>14</v>
      </c>
      <c r="C75" s="112">
        <f t="shared" si="1"/>
        <v>25</v>
      </c>
      <c r="D75" s="108">
        <f t="shared" si="1"/>
        <v>25</v>
      </c>
      <c r="E75">
        <v>151050</v>
      </c>
    </row>
    <row r="76" spans="1:5" x14ac:dyDescent="0.3">
      <c r="A76" t="s">
        <v>236</v>
      </c>
      <c r="B76" s="112">
        <f t="shared" si="1"/>
        <v>14</v>
      </c>
      <c r="C76" s="112">
        <f t="shared" si="1"/>
        <v>25</v>
      </c>
      <c r="D76" s="108">
        <f t="shared" si="1"/>
        <v>25</v>
      </c>
      <c r="E76">
        <v>117969.5</v>
      </c>
    </row>
    <row r="77" spans="1:5" x14ac:dyDescent="0.3">
      <c r="A77" t="s">
        <v>237</v>
      </c>
      <c r="B77" s="112">
        <f t="shared" si="1"/>
        <v>14</v>
      </c>
      <c r="C77" s="112">
        <f t="shared" si="1"/>
        <v>25</v>
      </c>
      <c r="D77" s="108">
        <f t="shared" si="1"/>
        <v>25</v>
      </c>
      <c r="E77">
        <v>153400</v>
      </c>
    </row>
    <row r="78" spans="1:5" x14ac:dyDescent="0.3">
      <c r="A78" t="s">
        <v>239</v>
      </c>
      <c r="B78" s="112">
        <f t="shared" si="1"/>
        <v>14</v>
      </c>
      <c r="C78" s="112">
        <f t="shared" si="1"/>
        <v>1</v>
      </c>
      <c r="D78" s="108">
        <f t="shared" si="1"/>
        <v>1</v>
      </c>
      <c r="E78">
        <v>169993.5</v>
      </c>
    </row>
    <row r="79" spans="1:5" x14ac:dyDescent="0.3">
      <c r="A79" t="s">
        <v>240</v>
      </c>
      <c r="B79" s="112">
        <f t="shared" si="1"/>
        <v>14</v>
      </c>
      <c r="C79" s="112">
        <f t="shared" si="1"/>
        <v>25</v>
      </c>
      <c r="D79" s="108">
        <f t="shared" si="1"/>
        <v>25</v>
      </c>
      <c r="E79">
        <v>146790</v>
      </c>
    </row>
    <row r="80" spans="1:5" x14ac:dyDescent="0.3">
      <c r="A80" t="s">
        <v>241</v>
      </c>
      <c r="B80" s="112">
        <f t="shared" si="1"/>
        <v>14</v>
      </c>
      <c r="C80" s="112">
        <f t="shared" si="1"/>
        <v>25</v>
      </c>
      <c r="D80" s="108">
        <f t="shared" si="1"/>
        <v>25</v>
      </c>
      <c r="E80">
        <v>189440</v>
      </c>
    </row>
    <row r="81" spans="1:5" x14ac:dyDescent="0.3">
      <c r="A81" t="s">
        <v>242</v>
      </c>
      <c r="B81" s="112">
        <f t="shared" si="1"/>
        <v>1</v>
      </c>
      <c r="C81" s="112">
        <f t="shared" si="1"/>
        <v>1</v>
      </c>
      <c r="D81" s="108">
        <f t="shared" si="1"/>
        <v>1</v>
      </c>
      <c r="E81">
        <v>218925</v>
      </c>
    </row>
    <row r="82" spans="1:5" x14ac:dyDescent="0.3">
      <c r="A82" t="s">
        <v>243</v>
      </c>
      <c r="B82" s="112">
        <f t="shared" si="1"/>
        <v>14</v>
      </c>
      <c r="C82" s="112">
        <f t="shared" si="1"/>
        <v>25</v>
      </c>
      <c r="D82" s="108">
        <f t="shared" si="1"/>
        <v>25</v>
      </c>
      <c r="E82">
        <v>208350</v>
      </c>
    </row>
    <row r="83" spans="1:5" x14ac:dyDescent="0.3">
      <c r="A83" t="s">
        <v>244</v>
      </c>
      <c r="B83" s="112">
        <f t="shared" si="1"/>
        <v>14</v>
      </c>
      <c r="C83" s="112">
        <f t="shared" si="1"/>
        <v>1</v>
      </c>
      <c r="D83" s="108">
        <f t="shared" si="1"/>
        <v>1</v>
      </c>
      <c r="E83">
        <v>221945</v>
      </c>
    </row>
    <row r="84" spans="1:5" x14ac:dyDescent="0.3">
      <c r="A84" t="s">
        <v>245</v>
      </c>
      <c r="B84" s="112">
        <f t="shared" si="1"/>
        <v>14</v>
      </c>
      <c r="C84" s="112">
        <f t="shared" si="1"/>
        <v>25</v>
      </c>
      <c r="D84" s="108">
        <f t="shared" si="1"/>
        <v>25</v>
      </c>
      <c r="E84">
        <v>249489.5</v>
      </c>
    </row>
    <row r="85" spans="1:5" x14ac:dyDescent="0.3">
      <c r="A85" t="s">
        <v>247</v>
      </c>
      <c r="B85" s="112">
        <f t="shared" si="1"/>
        <v>1</v>
      </c>
      <c r="C85" s="112">
        <f t="shared" si="1"/>
        <v>1</v>
      </c>
      <c r="D85" s="108">
        <f t="shared" si="1"/>
        <v>1</v>
      </c>
      <c r="E85">
        <v>246145</v>
      </c>
    </row>
    <row r="86" spans="1:5" x14ac:dyDescent="0.3">
      <c r="A86" t="s">
        <v>248</v>
      </c>
      <c r="B86" s="112">
        <f t="shared" si="1"/>
        <v>14</v>
      </c>
      <c r="C86" s="112">
        <f t="shared" si="1"/>
        <v>1</v>
      </c>
      <c r="D86" s="108">
        <f t="shared" si="1"/>
        <v>1</v>
      </c>
      <c r="E86">
        <v>258307</v>
      </c>
    </row>
    <row r="87" spans="1:5" x14ac:dyDescent="0.3">
      <c r="A87" t="s">
        <v>249</v>
      </c>
      <c r="B87" s="112">
        <f t="shared" si="1"/>
        <v>1</v>
      </c>
      <c r="C87" s="112">
        <f t="shared" si="1"/>
        <v>1</v>
      </c>
      <c r="D87" s="108">
        <f t="shared" si="1"/>
        <v>1</v>
      </c>
      <c r="E87">
        <v>234990</v>
      </c>
    </row>
    <row r="88" spans="1:5" x14ac:dyDescent="0.3">
      <c r="A88" t="s">
        <v>250</v>
      </c>
      <c r="B88" s="112">
        <f t="shared" ref="B88:D103" si="2">RANK(B35,B$3:B$52,B$1)</f>
        <v>14</v>
      </c>
      <c r="C88" s="112">
        <f t="shared" si="2"/>
        <v>1</v>
      </c>
      <c r="D88" s="108">
        <f t="shared" si="2"/>
        <v>1</v>
      </c>
      <c r="E88">
        <v>264670</v>
      </c>
    </row>
    <row r="89" spans="1:5" x14ac:dyDescent="0.3">
      <c r="A89" t="s">
        <v>251</v>
      </c>
      <c r="B89" s="112">
        <f t="shared" si="2"/>
        <v>1</v>
      </c>
      <c r="C89" s="112">
        <f t="shared" si="2"/>
        <v>1</v>
      </c>
      <c r="D89" s="108">
        <f t="shared" si="2"/>
        <v>1</v>
      </c>
      <c r="E89">
        <v>246087</v>
      </c>
    </row>
    <row r="90" spans="1:5" x14ac:dyDescent="0.3">
      <c r="A90" t="s">
        <v>253</v>
      </c>
      <c r="B90" s="112">
        <f t="shared" si="2"/>
        <v>1</v>
      </c>
      <c r="C90" s="112">
        <f t="shared" si="2"/>
        <v>1</v>
      </c>
      <c r="D90" s="108">
        <f t="shared" si="2"/>
        <v>1</v>
      </c>
      <c r="E90">
        <v>295100</v>
      </c>
    </row>
    <row r="91" spans="1:5" x14ac:dyDescent="0.3">
      <c r="A91" t="s">
        <v>254</v>
      </c>
      <c r="B91" s="112">
        <f t="shared" si="2"/>
        <v>1</v>
      </c>
      <c r="C91" s="112">
        <f t="shared" si="2"/>
        <v>1</v>
      </c>
      <c r="D91" s="108">
        <f t="shared" si="2"/>
        <v>1</v>
      </c>
      <c r="E91">
        <v>319204</v>
      </c>
    </row>
    <row r="92" spans="1:5" x14ac:dyDescent="0.3">
      <c r="A92" t="s">
        <v>255</v>
      </c>
      <c r="B92" s="112">
        <f t="shared" si="2"/>
        <v>1</v>
      </c>
      <c r="C92" s="112">
        <f t="shared" si="2"/>
        <v>1</v>
      </c>
      <c r="D92" s="108">
        <f t="shared" si="2"/>
        <v>1</v>
      </c>
      <c r="E92">
        <v>302500</v>
      </c>
    </row>
    <row r="93" spans="1:5" x14ac:dyDescent="0.3">
      <c r="A93" t="s">
        <v>256</v>
      </c>
      <c r="B93" s="112">
        <f t="shared" si="2"/>
        <v>1</v>
      </c>
      <c r="C93" s="112">
        <f t="shared" si="2"/>
        <v>1</v>
      </c>
      <c r="D93" s="108">
        <f t="shared" si="2"/>
        <v>1</v>
      </c>
      <c r="E93">
        <v>248990</v>
      </c>
    </row>
    <row r="94" spans="1:5" x14ac:dyDescent="0.3">
      <c r="A94" t="s">
        <v>258</v>
      </c>
      <c r="B94" s="112">
        <f t="shared" si="2"/>
        <v>14</v>
      </c>
      <c r="C94" s="112">
        <f t="shared" si="2"/>
        <v>1</v>
      </c>
      <c r="D94" s="108">
        <f t="shared" si="2"/>
        <v>1</v>
      </c>
      <c r="E94">
        <v>329040</v>
      </c>
    </row>
    <row r="95" spans="1:5" x14ac:dyDescent="0.3">
      <c r="A95" t="s">
        <v>259</v>
      </c>
      <c r="B95" s="112">
        <f t="shared" si="2"/>
        <v>14</v>
      </c>
      <c r="C95" s="112">
        <f t="shared" si="2"/>
        <v>1</v>
      </c>
      <c r="D95" s="108">
        <f t="shared" si="2"/>
        <v>1</v>
      </c>
      <c r="E95">
        <v>336820</v>
      </c>
    </row>
    <row r="96" spans="1:5" x14ac:dyDescent="0.3">
      <c r="A96" t="s">
        <v>260</v>
      </c>
      <c r="B96" s="112">
        <f t="shared" si="2"/>
        <v>14</v>
      </c>
      <c r="C96" s="112">
        <f t="shared" si="2"/>
        <v>1</v>
      </c>
      <c r="D96" s="108">
        <f t="shared" si="2"/>
        <v>1</v>
      </c>
      <c r="E96">
        <v>356945</v>
      </c>
    </row>
    <row r="97" spans="1:5" x14ac:dyDescent="0.3">
      <c r="A97" t="s">
        <v>261</v>
      </c>
      <c r="B97" s="112">
        <f t="shared" si="2"/>
        <v>1</v>
      </c>
      <c r="C97" s="112">
        <f t="shared" si="2"/>
        <v>1</v>
      </c>
      <c r="D97" s="108">
        <f t="shared" si="2"/>
        <v>1</v>
      </c>
      <c r="E97">
        <v>342195</v>
      </c>
    </row>
    <row r="98" spans="1:5" x14ac:dyDescent="0.3">
      <c r="A98" t="s">
        <v>264</v>
      </c>
      <c r="B98" s="112">
        <f t="shared" si="2"/>
        <v>1</v>
      </c>
      <c r="C98" s="112">
        <f t="shared" si="2"/>
        <v>1</v>
      </c>
      <c r="D98" s="108">
        <f t="shared" si="2"/>
        <v>1</v>
      </c>
      <c r="E98">
        <v>424880</v>
      </c>
    </row>
    <row r="99" spans="1:5" x14ac:dyDescent="0.3">
      <c r="A99" t="s">
        <v>267</v>
      </c>
      <c r="B99" s="112">
        <f t="shared" si="2"/>
        <v>14</v>
      </c>
      <c r="C99" s="112">
        <f t="shared" si="2"/>
        <v>1</v>
      </c>
      <c r="D99" s="108">
        <f t="shared" si="2"/>
        <v>1</v>
      </c>
      <c r="E99">
        <v>262000</v>
      </c>
    </row>
    <row r="100" spans="1:5" x14ac:dyDescent="0.3">
      <c r="A100" t="s">
        <v>268</v>
      </c>
      <c r="B100" s="112">
        <f t="shared" si="2"/>
        <v>14</v>
      </c>
      <c r="C100" s="112">
        <f t="shared" si="2"/>
        <v>1</v>
      </c>
      <c r="D100" s="108">
        <f t="shared" si="2"/>
        <v>1</v>
      </c>
      <c r="E100">
        <v>304900</v>
      </c>
    </row>
    <row r="101" spans="1:5" x14ac:dyDescent="0.3">
      <c r="A101" t="s">
        <v>269</v>
      </c>
      <c r="B101" s="112">
        <f t="shared" si="2"/>
        <v>1</v>
      </c>
      <c r="C101" s="112">
        <f t="shared" si="2"/>
        <v>1</v>
      </c>
      <c r="D101" s="108">
        <f t="shared" si="2"/>
        <v>1</v>
      </c>
      <c r="E101">
        <v>426420</v>
      </c>
    </row>
    <row r="102" spans="1:5" x14ac:dyDescent="0.3">
      <c r="A102" t="s">
        <v>270</v>
      </c>
      <c r="B102" s="112">
        <f t="shared" si="2"/>
        <v>14</v>
      </c>
      <c r="C102" s="112">
        <f t="shared" si="2"/>
        <v>1</v>
      </c>
      <c r="D102" s="108">
        <f t="shared" si="2"/>
        <v>1</v>
      </c>
      <c r="E102">
        <v>389394.5</v>
      </c>
    </row>
    <row r="103" spans="1:5" x14ac:dyDescent="0.3">
      <c r="A103" t="s">
        <v>271</v>
      </c>
      <c r="B103" s="112">
        <f t="shared" si="2"/>
        <v>1</v>
      </c>
      <c r="C103" s="112">
        <f t="shared" si="2"/>
        <v>1</v>
      </c>
      <c r="D103" s="108">
        <f t="shared" si="2"/>
        <v>1</v>
      </c>
      <c r="E103">
        <v>439200</v>
      </c>
    </row>
    <row r="104" spans="1:5" x14ac:dyDescent="0.3">
      <c r="A104" t="s">
        <v>273</v>
      </c>
      <c r="B104" s="112">
        <f t="shared" ref="B104:D105" si="3">RANK(B51,B$3:B$52,B$1)</f>
        <v>1</v>
      </c>
      <c r="C104" s="112">
        <f t="shared" si="3"/>
        <v>1</v>
      </c>
      <c r="D104" s="108">
        <f t="shared" si="3"/>
        <v>1</v>
      </c>
      <c r="E104">
        <v>396444.5</v>
      </c>
    </row>
    <row r="105" spans="1:5" x14ac:dyDescent="0.3">
      <c r="A105" t="s">
        <v>277</v>
      </c>
      <c r="B105" s="112">
        <f t="shared" si="3"/>
        <v>14</v>
      </c>
      <c r="C105" s="112">
        <f t="shared" si="3"/>
        <v>1</v>
      </c>
      <c r="D105" s="108">
        <f t="shared" si="3"/>
        <v>1</v>
      </c>
      <c r="E105">
        <v>546530</v>
      </c>
    </row>
    <row r="110" spans="1:5" ht="18" x14ac:dyDescent="0.3">
      <c r="A110" s="93"/>
    </row>
    <row r="111" spans="1:5" x14ac:dyDescent="0.3">
      <c r="A111" s="94"/>
    </row>
    <row r="114" spans="1:12" ht="30.6" x14ac:dyDescent="0.3">
      <c r="A114" s="95" t="s">
        <v>704</v>
      </c>
      <c r="B114" s="96">
        <v>8179562</v>
      </c>
      <c r="C114" s="95" t="s">
        <v>548</v>
      </c>
      <c r="D114" s="109">
        <v>50</v>
      </c>
      <c r="E114" s="95" t="s">
        <v>705</v>
      </c>
      <c r="F114" s="96">
        <v>3</v>
      </c>
      <c r="G114" s="133" t="s">
        <v>706</v>
      </c>
      <c r="H114" s="96">
        <v>50</v>
      </c>
      <c r="I114" s="95" t="s">
        <v>707</v>
      </c>
      <c r="J114" s="96">
        <v>0</v>
      </c>
      <c r="K114" s="95" t="s">
        <v>708</v>
      </c>
      <c r="L114" s="96" t="s">
        <v>709</v>
      </c>
    </row>
    <row r="115" spans="1:12" ht="18.600000000000001" thickBot="1" x14ac:dyDescent="0.35">
      <c r="A115" s="93"/>
    </row>
    <row r="116" spans="1:12" ht="36.6" thickBot="1" x14ac:dyDescent="0.35">
      <c r="A116" s="97" t="s">
        <v>554</v>
      </c>
      <c r="B116" s="97" t="s">
        <v>508</v>
      </c>
      <c r="C116" s="97" t="s">
        <v>193</v>
      </c>
      <c r="D116" s="110" t="s">
        <v>194</v>
      </c>
      <c r="E116" s="97" t="s">
        <v>502</v>
      </c>
    </row>
    <row r="117" spans="1:12" ht="15" thickBot="1" x14ac:dyDescent="0.35">
      <c r="A117" s="98" t="s">
        <v>206</v>
      </c>
      <c r="B117" s="99">
        <v>14</v>
      </c>
      <c r="C117" s="99">
        <v>25</v>
      </c>
      <c r="D117" s="111">
        <v>25</v>
      </c>
      <c r="E117" s="99">
        <v>59365.5</v>
      </c>
    </row>
    <row r="118" spans="1:12" ht="15" thickBot="1" x14ac:dyDescent="0.35">
      <c r="A118" s="98" t="s">
        <v>212</v>
      </c>
      <c r="B118" s="99">
        <v>14</v>
      </c>
      <c r="C118" s="99">
        <v>25</v>
      </c>
      <c r="D118" s="111">
        <v>25</v>
      </c>
      <c r="E118" s="99"/>
    </row>
    <row r="119" spans="1:12" ht="15" thickBot="1" x14ac:dyDescent="0.35">
      <c r="A119" s="98" t="s">
        <v>213</v>
      </c>
      <c r="B119" s="99">
        <v>14</v>
      </c>
      <c r="C119" s="99">
        <v>25</v>
      </c>
      <c r="D119" s="111">
        <v>25</v>
      </c>
      <c r="E119" s="99">
        <v>70338</v>
      </c>
    </row>
    <row r="120" spans="1:12" ht="15" thickBot="1" x14ac:dyDescent="0.35">
      <c r="A120" s="98" t="s">
        <v>215</v>
      </c>
      <c r="B120" s="99">
        <v>14</v>
      </c>
      <c r="C120" s="99">
        <v>25</v>
      </c>
      <c r="D120" s="111">
        <v>25</v>
      </c>
      <c r="E120" s="99">
        <v>68600</v>
      </c>
    </row>
    <row r="121" spans="1:12" ht="15" thickBot="1" x14ac:dyDescent="0.35">
      <c r="A121" s="98" t="s">
        <v>217</v>
      </c>
      <c r="B121" s="99">
        <v>14</v>
      </c>
      <c r="C121" s="99">
        <v>25</v>
      </c>
      <c r="D121" s="111">
        <v>25</v>
      </c>
      <c r="E121" s="99">
        <v>70950</v>
      </c>
    </row>
    <row r="122" spans="1:12" ht="15" thickBot="1" x14ac:dyDescent="0.35">
      <c r="A122" s="98" t="s">
        <v>218</v>
      </c>
      <c r="B122" s="99">
        <v>14</v>
      </c>
      <c r="C122" s="99">
        <v>25</v>
      </c>
      <c r="D122" s="111">
        <v>25</v>
      </c>
      <c r="E122" s="99">
        <v>59900</v>
      </c>
    </row>
    <row r="123" spans="1:12" ht="15" thickBot="1" x14ac:dyDescent="0.35">
      <c r="A123" s="98" t="s">
        <v>220</v>
      </c>
      <c r="B123" s="99">
        <v>14</v>
      </c>
      <c r="C123" s="99">
        <v>25</v>
      </c>
      <c r="D123" s="111">
        <v>25</v>
      </c>
      <c r="E123" s="99">
        <v>86800</v>
      </c>
    </row>
    <row r="124" spans="1:12" ht="15" thickBot="1" x14ac:dyDescent="0.35">
      <c r="A124" s="98" t="s">
        <v>221</v>
      </c>
      <c r="B124" s="99">
        <v>14</v>
      </c>
      <c r="C124" s="99">
        <v>25</v>
      </c>
      <c r="D124" s="111">
        <v>25</v>
      </c>
      <c r="E124" s="99">
        <v>94554.5</v>
      </c>
    </row>
    <row r="125" spans="1:12" ht="15" thickBot="1" x14ac:dyDescent="0.35">
      <c r="A125" s="98" t="s">
        <v>222</v>
      </c>
      <c r="B125" s="99">
        <v>14</v>
      </c>
      <c r="C125" s="99">
        <v>25</v>
      </c>
      <c r="D125" s="111">
        <v>25</v>
      </c>
      <c r="E125" s="99">
        <v>79494.5</v>
      </c>
    </row>
    <row r="126" spans="1:12" ht="15" thickBot="1" x14ac:dyDescent="0.35">
      <c r="A126" s="98" t="s">
        <v>223</v>
      </c>
      <c r="B126" s="99">
        <v>14</v>
      </c>
      <c r="C126" s="99">
        <v>25</v>
      </c>
      <c r="D126" s="111">
        <v>25</v>
      </c>
      <c r="E126" s="99">
        <v>86800</v>
      </c>
    </row>
    <row r="127" spans="1:12" ht="15" thickBot="1" x14ac:dyDescent="0.35">
      <c r="A127" s="98" t="s">
        <v>224</v>
      </c>
      <c r="B127" s="99">
        <v>14</v>
      </c>
      <c r="C127" s="99">
        <v>25</v>
      </c>
      <c r="D127" s="111">
        <v>25</v>
      </c>
      <c r="E127" s="99">
        <v>86499.5</v>
      </c>
    </row>
    <row r="128" spans="1:12" ht="15" thickBot="1" x14ac:dyDescent="0.35">
      <c r="A128" s="98" t="s">
        <v>226</v>
      </c>
      <c r="B128" s="99">
        <v>14</v>
      </c>
      <c r="C128" s="99">
        <v>25</v>
      </c>
      <c r="D128" s="111">
        <v>25</v>
      </c>
      <c r="E128" s="99">
        <v>88050</v>
      </c>
    </row>
    <row r="129" spans="1:5" ht="15" thickBot="1" x14ac:dyDescent="0.35">
      <c r="A129" s="98" t="s">
        <v>228</v>
      </c>
      <c r="B129" s="99">
        <v>14</v>
      </c>
      <c r="C129" s="99">
        <v>25</v>
      </c>
      <c r="D129" s="111">
        <v>25</v>
      </c>
      <c r="E129" s="99">
        <v>116295</v>
      </c>
    </row>
    <row r="130" spans="1:5" ht="15" thickBot="1" x14ac:dyDescent="0.35">
      <c r="A130" s="98" t="s">
        <v>229</v>
      </c>
      <c r="B130" s="99">
        <v>14</v>
      </c>
      <c r="C130" s="99">
        <v>25</v>
      </c>
      <c r="D130" s="111">
        <v>25</v>
      </c>
      <c r="E130" s="99">
        <v>113265</v>
      </c>
    </row>
    <row r="131" spans="1:5" ht="15" thickBot="1" x14ac:dyDescent="0.35">
      <c r="A131" s="98" t="s">
        <v>230</v>
      </c>
      <c r="B131" s="99">
        <v>14</v>
      </c>
      <c r="C131" s="99">
        <v>25</v>
      </c>
      <c r="D131" s="111">
        <v>25</v>
      </c>
      <c r="E131" s="99">
        <v>111395</v>
      </c>
    </row>
    <row r="132" spans="1:5" ht="15" thickBot="1" x14ac:dyDescent="0.35">
      <c r="A132" s="98" t="s">
        <v>231</v>
      </c>
      <c r="B132" s="99">
        <v>14</v>
      </c>
      <c r="C132" s="99">
        <v>25</v>
      </c>
      <c r="D132" s="111">
        <v>25</v>
      </c>
      <c r="E132" s="99">
        <v>116800</v>
      </c>
    </row>
    <row r="133" spans="1:5" ht="15" thickBot="1" x14ac:dyDescent="0.35">
      <c r="A133" s="98" t="s">
        <v>232</v>
      </c>
      <c r="B133" s="99">
        <v>14</v>
      </c>
      <c r="C133" s="99">
        <v>25</v>
      </c>
      <c r="D133" s="111">
        <v>25</v>
      </c>
      <c r="E133" s="99">
        <v>115750</v>
      </c>
    </row>
    <row r="134" spans="1:5" ht="15" thickBot="1" x14ac:dyDescent="0.35">
      <c r="A134" s="98" t="s">
        <v>233</v>
      </c>
      <c r="B134" s="99">
        <v>14</v>
      </c>
      <c r="C134" s="99">
        <v>25</v>
      </c>
      <c r="D134" s="111">
        <v>25</v>
      </c>
      <c r="E134" s="99">
        <v>110610</v>
      </c>
    </row>
    <row r="135" spans="1:5" ht="15" thickBot="1" x14ac:dyDescent="0.35">
      <c r="A135" s="98" t="s">
        <v>234</v>
      </c>
      <c r="B135" s="99">
        <v>14</v>
      </c>
      <c r="C135" s="99">
        <v>25</v>
      </c>
      <c r="D135" s="111">
        <v>25</v>
      </c>
      <c r="E135" s="99">
        <v>147361.5</v>
      </c>
    </row>
    <row r="136" spans="1:5" ht="15" thickBot="1" x14ac:dyDescent="0.35">
      <c r="A136" s="98" t="s">
        <v>235</v>
      </c>
      <c r="B136" s="99">
        <v>14</v>
      </c>
      <c r="C136" s="99">
        <v>25</v>
      </c>
      <c r="D136" s="111">
        <v>25</v>
      </c>
      <c r="E136" s="99">
        <v>151050</v>
      </c>
    </row>
    <row r="137" spans="1:5" ht="15" thickBot="1" x14ac:dyDescent="0.35">
      <c r="A137" s="98" t="s">
        <v>236</v>
      </c>
      <c r="B137" s="99">
        <v>14</v>
      </c>
      <c r="C137" s="99">
        <v>25</v>
      </c>
      <c r="D137" s="111">
        <v>25</v>
      </c>
      <c r="E137" s="99">
        <v>117969.5</v>
      </c>
    </row>
    <row r="138" spans="1:5" ht="15" thickBot="1" x14ac:dyDescent="0.35">
      <c r="A138" s="98" t="s">
        <v>237</v>
      </c>
      <c r="B138" s="99">
        <v>14</v>
      </c>
      <c r="C138" s="99">
        <v>25</v>
      </c>
      <c r="D138" s="111">
        <v>25</v>
      </c>
      <c r="E138" s="99">
        <v>153400</v>
      </c>
    </row>
    <row r="139" spans="1:5" ht="15" thickBot="1" x14ac:dyDescent="0.35">
      <c r="A139" s="98" t="s">
        <v>239</v>
      </c>
      <c r="B139" s="99">
        <v>14</v>
      </c>
      <c r="C139" s="99">
        <v>1</v>
      </c>
      <c r="D139" s="111">
        <v>1</v>
      </c>
      <c r="E139" s="99">
        <v>169993.5</v>
      </c>
    </row>
    <row r="140" spans="1:5" ht="15" thickBot="1" x14ac:dyDescent="0.35">
      <c r="A140" s="98" t="s">
        <v>240</v>
      </c>
      <c r="B140" s="99">
        <v>14</v>
      </c>
      <c r="C140" s="99">
        <v>25</v>
      </c>
      <c r="D140" s="111">
        <v>25</v>
      </c>
      <c r="E140" s="99">
        <v>146790</v>
      </c>
    </row>
    <row r="141" spans="1:5" ht="15" thickBot="1" x14ac:dyDescent="0.35">
      <c r="A141" s="98" t="s">
        <v>241</v>
      </c>
      <c r="B141" s="99">
        <v>14</v>
      </c>
      <c r="C141" s="99">
        <v>25</v>
      </c>
      <c r="D141" s="111">
        <v>25</v>
      </c>
      <c r="E141" s="99">
        <v>189440</v>
      </c>
    </row>
    <row r="142" spans="1:5" ht="15" thickBot="1" x14ac:dyDescent="0.35">
      <c r="A142" s="98" t="s">
        <v>242</v>
      </c>
      <c r="B142" s="99">
        <v>1</v>
      </c>
      <c r="C142" s="99">
        <v>1</v>
      </c>
      <c r="D142" s="111">
        <v>1</v>
      </c>
      <c r="E142" s="99">
        <v>218925</v>
      </c>
    </row>
    <row r="143" spans="1:5" ht="15" thickBot="1" x14ac:dyDescent="0.35">
      <c r="A143" s="98" t="s">
        <v>243</v>
      </c>
      <c r="B143" s="99">
        <v>14</v>
      </c>
      <c r="C143" s="99">
        <v>25</v>
      </c>
      <c r="D143" s="111">
        <v>25</v>
      </c>
      <c r="E143" s="99">
        <v>208350</v>
      </c>
    </row>
    <row r="144" spans="1:5" ht="15" thickBot="1" x14ac:dyDescent="0.35">
      <c r="A144" s="98" t="s">
        <v>244</v>
      </c>
      <c r="B144" s="99">
        <v>14</v>
      </c>
      <c r="C144" s="99">
        <v>1</v>
      </c>
      <c r="D144" s="111">
        <v>1</v>
      </c>
      <c r="E144" s="99">
        <v>221945</v>
      </c>
    </row>
    <row r="145" spans="1:5" ht="15" thickBot="1" x14ac:dyDescent="0.35">
      <c r="A145" s="98" t="s">
        <v>245</v>
      </c>
      <c r="B145" s="99">
        <v>14</v>
      </c>
      <c r="C145" s="99">
        <v>25</v>
      </c>
      <c r="D145" s="111">
        <v>25</v>
      </c>
      <c r="E145" s="99">
        <v>249489.5</v>
      </c>
    </row>
    <row r="146" spans="1:5" ht="15" thickBot="1" x14ac:dyDescent="0.35">
      <c r="A146" s="98" t="s">
        <v>247</v>
      </c>
      <c r="B146" s="99">
        <v>1</v>
      </c>
      <c r="C146" s="99">
        <v>1</v>
      </c>
      <c r="D146" s="111">
        <v>1</v>
      </c>
      <c r="E146" s="99">
        <v>246145</v>
      </c>
    </row>
    <row r="147" spans="1:5" ht="15" thickBot="1" x14ac:dyDescent="0.35">
      <c r="A147" s="98" t="s">
        <v>248</v>
      </c>
      <c r="B147" s="99">
        <v>14</v>
      </c>
      <c r="C147" s="99">
        <v>1</v>
      </c>
      <c r="D147" s="111">
        <v>1</v>
      </c>
      <c r="E147" s="99">
        <v>258307</v>
      </c>
    </row>
    <row r="148" spans="1:5" ht="15" thickBot="1" x14ac:dyDescent="0.35">
      <c r="A148" s="98" t="s">
        <v>249</v>
      </c>
      <c r="B148" s="99">
        <v>1</v>
      </c>
      <c r="C148" s="99">
        <v>1</v>
      </c>
      <c r="D148" s="111">
        <v>1</v>
      </c>
      <c r="E148" s="99">
        <v>234990</v>
      </c>
    </row>
    <row r="149" spans="1:5" ht="15" thickBot="1" x14ac:dyDescent="0.35">
      <c r="A149" s="98" t="s">
        <v>250</v>
      </c>
      <c r="B149" s="99">
        <v>14</v>
      </c>
      <c r="C149" s="99">
        <v>1</v>
      </c>
      <c r="D149" s="111">
        <v>1</v>
      </c>
      <c r="E149" s="99">
        <v>264670</v>
      </c>
    </row>
    <row r="150" spans="1:5" ht="15" thickBot="1" x14ac:dyDescent="0.35">
      <c r="A150" s="98" t="s">
        <v>251</v>
      </c>
      <c r="B150" s="99">
        <v>1</v>
      </c>
      <c r="C150" s="99">
        <v>1</v>
      </c>
      <c r="D150" s="111">
        <v>1</v>
      </c>
      <c r="E150" s="99">
        <v>246087</v>
      </c>
    </row>
    <row r="151" spans="1:5" ht="15" thickBot="1" x14ac:dyDescent="0.35">
      <c r="A151" s="98" t="s">
        <v>253</v>
      </c>
      <c r="B151" s="99">
        <v>1</v>
      </c>
      <c r="C151" s="99">
        <v>1</v>
      </c>
      <c r="D151" s="111">
        <v>1</v>
      </c>
      <c r="E151" s="99">
        <v>295100</v>
      </c>
    </row>
    <row r="152" spans="1:5" ht="15" thickBot="1" x14ac:dyDescent="0.35">
      <c r="A152" s="98" t="s">
        <v>254</v>
      </c>
      <c r="B152" s="99">
        <v>1</v>
      </c>
      <c r="C152" s="99">
        <v>1</v>
      </c>
      <c r="D152" s="111">
        <v>1</v>
      </c>
      <c r="E152" s="99">
        <v>319204</v>
      </c>
    </row>
    <row r="153" spans="1:5" ht="15" thickBot="1" x14ac:dyDescent="0.35">
      <c r="A153" s="98" t="s">
        <v>255</v>
      </c>
      <c r="B153" s="99">
        <v>1</v>
      </c>
      <c r="C153" s="99">
        <v>1</v>
      </c>
      <c r="D153" s="111">
        <v>1</v>
      </c>
      <c r="E153" s="99">
        <v>302500</v>
      </c>
    </row>
    <row r="154" spans="1:5" ht="15" thickBot="1" x14ac:dyDescent="0.35">
      <c r="A154" s="98" t="s">
        <v>256</v>
      </c>
      <c r="B154" s="99">
        <v>1</v>
      </c>
      <c r="C154" s="99">
        <v>1</v>
      </c>
      <c r="D154" s="111">
        <v>1</v>
      </c>
      <c r="E154" s="99">
        <v>248990</v>
      </c>
    </row>
    <row r="155" spans="1:5" ht="15" thickBot="1" x14ac:dyDescent="0.35">
      <c r="A155" s="98" t="s">
        <v>258</v>
      </c>
      <c r="B155" s="99">
        <v>14</v>
      </c>
      <c r="C155" s="99">
        <v>1</v>
      </c>
      <c r="D155" s="111">
        <v>1</v>
      </c>
      <c r="E155" s="99">
        <v>329040</v>
      </c>
    </row>
    <row r="156" spans="1:5" ht="15" thickBot="1" x14ac:dyDescent="0.35">
      <c r="A156" s="98" t="s">
        <v>259</v>
      </c>
      <c r="B156" s="99">
        <v>14</v>
      </c>
      <c r="C156" s="99">
        <v>1</v>
      </c>
      <c r="D156" s="111">
        <v>1</v>
      </c>
      <c r="E156" s="99">
        <v>336820</v>
      </c>
    </row>
    <row r="157" spans="1:5" ht="15" thickBot="1" x14ac:dyDescent="0.35">
      <c r="A157" s="98" t="s">
        <v>260</v>
      </c>
      <c r="B157" s="99">
        <v>14</v>
      </c>
      <c r="C157" s="99">
        <v>1</v>
      </c>
      <c r="D157" s="111">
        <v>1</v>
      </c>
      <c r="E157" s="99">
        <v>356945</v>
      </c>
    </row>
    <row r="158" spans="1:5" ht="15" thickBot="1" x14ac:dyDescent="0.35">
      <c r="A158" s="98" t="s">
        <v>261</v>
      </c>
      <c r="B158" s="99">
        <v>1</v>
      </c>
      <c r="C158" s="99">
        <v>1</v>
      </c>
      <c r="D158" s="111">
        <v>1</v>
      </c>
      <c r="E158" s="99">
        <v>342195</v>
      </c>
    </row>
    <row r="159" spans="1:5" ht="15" thickBot="1" x14ac:dyDescent="0.35">
      <c r="A159" s="98" t="s">
        <v>264</v>
      </c>
      <c r="B159" s="99">
        <v>1</v>
      </c>
      <c r="C159" s="99">
        <v>1</v>
      </c>
      <c r="D159" s="111">
        <v>1</v>
      </c>
      <c r="E159" s="99">
        <v>424880</v>
      </c>
    </row>
    <row r="160" spans="1:5" ht="15" thickBot="1" x14ac:dyDescent="0.35">
      <c r="A160" s="98" t="s">
        <v>267</v>
      </c>
      <c r="B160" s="99">
        <v>14</v>
      </c>
      <c r="C160" s="99">
        <v>1</v>
      </c>
      <c r="D160" s="111">
        <v>1</v>
      </c>
      <c r="E160" s="99">
        <v>262000</v>
      </c>
    </row>
    <row r="161" spans="1:5" ht="15" thickBot="1" x14ac:dyDescent="0.35">
      <c r="A161" s="98" t="s">
        <v>268</v>
      </c>
      <c r="B161" s="99">
        <v>14</v>
      </c>
      <c r="C161" s="99">
        <v>1</v>
      </c>
      <c r="D161" s="111">
        <v>1</v>
      </c>
      <c r="E161" s="99">
        <v>304900</v>
      </c>
    </row>
    <row r="162" spans="1:5" ht="15" thickBot="1" x14ac:dyDescent="0.35">
      <c r="A162" s="98" t="s">
        <v>269</v>
      </c>
      <c r="B162" s="99">
        <v>1</v>
      </c>
      <c r="C162" s="99">
        <v>1</v>
      </c>
      <c r="D162" s="111">
        <v>1</v>
      </c>
      <c r="E162" s="99">
        <v>426420</v>
      </c>
    </row>
    <row r="163" spans="1:5" ht="15" thickBot="1" x14ac:dyDescent="0.35">
      <c r="A163" s="98" t="s">
        <v>270</v>
      </c>
      <c r="B163" s="99">
        <v>14</v>
      </c>
      <c r="C163" s="99">
        <v>1</v>
      </c>
      <c r="D163" s="111">
        <v>1</v>
      </c>
      <c r="E163" s="99">
        <v>389394.5</v>
      </c>
    </row>
    <row r="164" spans="1:5" ht="15" thickBot="1" x14ac:dyDescent="0.35">
      <c r="A164" s="98" t="s">
        <v>271</v>
      </c>
      <c r="B164" s="99">
        <v>1</v>
      </c>
      <c r="C164" s="99">
        <v>1</v>
      </c>
      <c r="D164" s="111">
        <v>1</v>
      </c>
      <c r="E164" s="99">
        <v>439200</v>
      </c>
    </row>
    <row r="165" spans="1:5" ht="15" thickBot="1" x14ac:dyDescent="0.35">
      <c r="A165" s="98" t="s">
        <v>273</v>
      </c>
      <c r="B165" s="99">
        <v>1</v>
      </c>
      <c r="C165" s="99">
        <v>1</v>
      </c>
      <c r="D165" s="111">
        <v>1</v>
      </c>
      <c r="E165" s="99">
        <v>396444.5</v>
      </c>
    </row>
    <row r="166" spans="1:5" ht="15" thickBot="1" x14ac:dyDescent="0.35">
      <c r="A166" s="98" t="s">
        <v>277</v>
      </c>
      <c r="B166" s="99">
        <v>14</v>
      </c>
      <c r="C166" s="99">
        <v>1</v>
      </c>
      <c r="D166" s="111">
        <v>1</v>
      </c>
      <c r="E166" s="99">
        <v>546530</v>
      </c>
    </row>
    <row r="167" spans="1:5" ht="18.600000000000001" thickBot="1" x14ac:dyDescent="0.35">
      <c r="A167" s="93"/>
    </row>
    <row r="168" spans="1:5" ht="36.6" thickBot="1" x14ac:dyDescent="0.35">
      <c r="A168" s="97" t="s">
        <v>710</v>
      </c>
      <c r="B168" s="97" t="s">
        <v>508</v>
      </c>
      <c r="C168" s="97" t="s">
        <v>193</v>
      </c>
      <c r="D168" s="110" t="s">
        <v>194</v>
      </c>
    </row>
    <row r="169" spans="1:5" ht="36.6" thickBot="1" x14ac:dyDescent="0.35">
      <c r="A169" s="97" t="s">
        <v>556</v>
      </c>
      <c r="B169" s="99" t="s">
        <v>723</v>
      </c>
      <c r="C169" s="99" t="s">
        <v>724</v>
      </c>
      <c r="D169" s="111" t="s">
        <v>557</v>
      </c>
    </row>
    <row r="170" spans="1:5" ht="27.6" thickBot="1" x14ac:dyDescent="0.35">
      <c r="A170" s="97" t="s">
        <v>558</v>
      </c>
      <c r="B170" s="99" t="s">
        <v>725</v>
      </c>
      <c r="C170" s="99" t="s">
        <v>557</v>
      </c>
      <c r="D170" s="111" t="s">
        <v>557</v>
      </c>
    </row>
    <row r="171" spans="1:5" ht="27.6" thickBot="1" x14ac:dyDescent="0.35">
      <c r="A171" s="97" t="s">
        <v>559</v>
      </c>
      <c r="B171" s="99" t="s">
        <v>725</v>
      </c>
      <c r="C171" s="99" t="s">
        <v>557</v>
      </c>
      <c r="D171" s="111" t="s">
        <v>557</v>
      </c>
    </row>
    <row r="172" spans="1:5" ht="27.6" thickBot="1" x14ac:dyDescent="0.35">
      <c r="A172" s="97" t="s">
        <v>560</v>
      </c>
      <c r="B172" s="99" t="s">
        <v>725</v>
      </c>
      <c r="C172" s="99" t="s">
        <v>557</v>
      </c>
      <c r="D172" s="111" t="s">
        <v>557</v>
      </c>
    </row>
    <row r="173" spans="1:5" ht="27.6" thickBot="1" x14ac:dyDescent="0.35">
      <c r="A173" s="97" t="s">
        <v>561</v>
      </c>
      <c r="B173" s="99" t="s">
        <v>725</v>
      </c>
      <c r="C173" s="99" t="s">
        <v>557</v>
      </c>
      <c r="D173" s="111" t="s">
        <v>557</v>
      </c>
    </row>
    <row r="174" spans="1:5" ht="27.6" thickBot="1" x14ac:dyDescent="0.35">
      <c r="A174" s="97" t="s">
        <v>562</v>
      </c>
      <c r="B174" s="99" t="s">
        <v>725</v>
      </c>
      <c r="C174" s="99" t="s">
        <v>557</v>
      </c>
      <c r="D174" s="111" t="s">
        <v>557</v>
      </c>
    </row>
    <row r="175" spans="1:5" ht="27.6" thickBot="1" x14ac:dyDescent="0.35">
      <c r="A175" s="97" t="s">
        <v>563</v>
      </c>
      <c r="B175" s="99" t="s">
        <v>725</v>
      </c>
      <c r="C175" s="99" t="s">
        <v>557</v>
      </c>
      <c r="D175" s="111" t="s">
        <v>557</v>
      </c>
    </row>
    <row r="176" spans="1:5" ht="27.6" thickBot="1" x14ac:dyDescent="0.35">
      <c r="A176" s="97" t="s">
        <v>564</v>
      </c>
      <c r="B176" s="99" t="s">
        <v>725</v>
      </c>
      <c r="C176" s="99" t="s">
        <v>557</v>
      </c>
      <c r="D176" s="111" t="s">
        <v>557</v>
      </c>
    </row>
    <row r="177" spans="1:4" ht="27.6" thickBot="1" x14ac:dyDescent="0.35">
      <c r="A177" s="97" t="s">
        <v>565</v>
      </c>
      <c r="B177" s="99" t="s">
        <v>725</v>
      </c>
      <c r="C177" s="99" t="s">
        <v>557</v>
      </c>
      <c r="D177" s="111" t="s">
        <v>557</v>
      </c>
    </row>
    <row r="178" spans="1:4" ht="27.6" thickBot="1" x14ac:dyDescent="0.35">
      <c r="A178" s="97" t="s">
        <v>566</v>
      </c>
      <c r="B178" s="99" t="s">
        <v>725</v>
      </c>
      <c r="C178" s="99" t="s">
        <v>557</v>
      </c>
      <c r="D178" s="111" t="s">
        <v>557</v>
      </c>
    </row>
    <row r="179" spans="1:4" ht="27.6" thickBot="1" x14ac:dyDescent="0.35">
      <c r="A179" s="97" t="s">
        <v>567</v>
      </c>
      <c r="B179" s="99" t="s">
        <v>725</v>
      </c>
      <c r="C179" s="99" t="s">
        <v>557</v>
      </c>
      <c r="D179" s="111" t="s">
        <v>557</v>
      </c>
    </row>
    <row r="180" spans="1:4" ht="27.6" thickBot="1" x14ac:dyDescent="0.35">
      <c r="A180" s="97" t="s">
        <v>568</v>
      </c>
      <c r="B180" s="99" t="s">
        <v>725</v>
      </c>
      <c r="C180" s="99" t="s">
        <v>557</v>
      </c>
      <c r="D180" s="111" t="s">
        <v>557</v>
      </c>
    </row>
    <row r="181" spans="1:4" ht="27.6" thickBot="1" x14ac:dyDescent="0.35">
      <c r="A181" s="97" t="s">
        <v>569</v>
      </c>
      <c r="B181" s="99" t="s">
        <v>725</v>
      </c>
      <c r="C181" s="99" t="s">
        <v>557</v>
      </c>
      <c r="D181" s="111" t="s">
        <v>557</v>
      </c>
    </row>
    <row r="182" spans="1:4" ht="27.6" thickBot="1" x14ac:dyDescent="0.35">
      <c r="A182" s="97" t="s">
        <v>570</v>
      </c>
      <c r="B182" s="99" t="s">
        <v>725</v>
      </c>
      <c r="C182" s="99" t="s">
        <v>557</v>
      </c>
      <c r="D182" s="111" t="s">
        <v>557</v>
      </c>
    </row>
    <row r="183" spans="1:4" ht="18.600000000000001" thickBot="1" x14ac:dyDescent="0.35">
      <c r="A183" s="97" t="s">
        <v>571</v>
      </c>
      <c r="B183" s="99" t="s">
        <v>557</v>
      </c>
      <c r="C183" s="99" t="s">
        <v>557</v>
      </c>
      <c r="D183" s="111" t="s">
        <v>557</v>
      </c>
    </row>
    <row r="184" spans="1:4" ht="18.600000000000001" thickBot="1" x14ac:dyDescent="0.35">
      <c r="A184" s="97" t="s">
        <v>572</v>
      </c>
      <c r="B184" s="99" t="s">
        <v>557</v>
      </c>
      <c r="C184" s="99" t="s">
        <v>557</v>
      </c>
      <c r="D184" s="111" t="s">
        <v>557</v>
      </c>
    </row>
    <row r="185" spans="1:4" ht="18.600000000000001" thickBot="1" x14ac:dyDescent="0.35">
      <c r="A185" s="97" t="s">
        <v>573</v>
      </c>
      <c r="B185" s="99" t="s">
        <v>557</v>
      </c>
      <c r="C185" s="99" t="s">
        <v>557</v>
      </c>
      <c r="D185" s="111" t="s">
        <v>557</v>
      </c>
    </row>
    <row r="186" spans="1:4" ht="18.600000000000001" thickBot="1" x14ac:dyDescent="0.35">
      <c r="A186" s="97" t="s">
        <v>574</v>
      </c>
      <c r="B186" s="99" t="s">
        <v>557</v>
      </c>
      <c r="C186" s="99" t="s">
        <v>557</v>
      </c>
      <c r="D186" s="111" t="s">
        <v>557</v>
      </c>
    </row>
    <row r="187" spans="1:4" ht="18.600000000000001" thickBot="1" x14ac:dyDescent="0.35">
      <c r="A187" s="97" t="s">
        <v>575</v>
      </c>
      <c r="B187" s="99" t="s">
        <v>557</v>
      </c>
      <c r="C187" s="99" t="s">
        <v>557</v>
      </c>
      <c r="D187" s="111" t="s">
        <v>557</v>
      </c>
    </row>
    <row r="188" spans="1:4" ht="18.600000000000001" thickBot="1" x14ac:dyDescent="0.35">
      <c r="A188" s="97" t="s">
        <v>576</v>
      </c>
      <c r="B188" s="99" t="s">
        <v>557</v>
      </c>
      <c r="C188" s="99" t="s">
        <v>557</v>
      </c>
      <c r="D188" s="111" t="s">
        <v>557</v>
      </c>
    </row>
    <row r="189" spans="1:4" ht="18.600000000000001" thickBot="1" x14ac:dyDescent="0.35">
      <c r="A189" s="97" t="s">
        <v>577</v>
      </c>
      <c r="B189" s="99" t="s">
        <v>557</v>
      </c>
      <c r="C189" s="99" t="s">
        <v>557</v>
      </c>
      <c r="D189" s="111" t="s">
        <v>557</v>
      </c>
    </row>
    <row r="190" spans="1:4" ht="18.600000000000001" thickBot="1" x14ac:dyDescent="0.35">
      <c r="A190" s="97" t="s">
        <v>578</v>
      </c>
      <c r="B190" s="99" t="s">
        <v>557</v>
      </c>
      <c r="C190" s="99" t="s">
        <v>557</v>
      </c>
      <c r="D190" s="111" t="s">
        <v>557</v>
      </c>
    </row>
    <row r="191" spans="1:4" ht="18.600000000000001" thickBot="1" x14ac:dyDescent="0.35">
      <c r="A191" s="97" t="s">
        <v>579</v>
      </c>
      <c r="B191" s="99" t="s">
        <v>557</v>
      </c>
      <c r="C191" s="99" t="s">
        <v>557</v>
      </c>
      <c r="D191" s="111" t="s">
        <v>557</v>
      </c>
    </row>
    <row r="192" spans="1:4" ht="18.600000000000001" thickBot="1" x14ac:dyDescent="0.35">
      <c r="A192" s="97" t="s">
        <v>580</v>
      </c>
      <c r="B192" s="99" t="s">
        <v>557</v>
      </c>
      <c r="C192" s="99" t="s">
        <v>557</v>
      </c>
      <c r="D192" s="111" t="s">
        <v>557</v>
      </c>
    </row>
    <row r="193" spans="1:4" ht="18.600000000000001" thickBot="1" x14ac:dyDescent="0.35">
      <c r="A193" s="97" t="s">
        <v>581</v>
      </c>
      <c r="B193" s="99" t="s">
        <v>557</v>
      </c>
      <c r="C193" s="99" t="s">
        <v>557</v>
      </c>
      <c r="D193" s="111" t="s">
        <v>557</v>
      </c>
    </row>
    <row r="194" spans="1:4" ht="18.600000000000001" thickBot="1" x14ac:dyDescent="0.35">
      <c r="A194" s="97" t="s">
        <v>582</v>
      </c>
      <c r="B194" s="99" t="s">
        <v>557</v>
      </c>
      <c r="C194" s="99" t="s">
        <v>557</v>
      </c>
      <c r="D194" s="111" t="s">
        <v>557</v>
      </c>
    </row>
    <row r="195" spans="1:4" ht="18.600000000000001" thickBot="1" x14ac:dyDescent="0.35">
      <c r="A195" s="97" t="s">
        <v>583</v>
      </c>
      <c r="B195" s="99" t="s">
        <v>557</v>
      </c>
      <c r="C195" s="99" t="s">
        <v>557</v>
      </c>
      <c r="D195" s="111" t="s">
        <v>557</v>
      </c>
    </row>
    <row r="196" spans="1:4" ht="18.600000000000001" thickBot="1" x14ac:dyDescent="0.35">
      <c r="A196" s="97" t="s">
        <v>584</v>
      </c>
      <c r="B196" s="99" t="s">
        <v>557</v>
      </c>
      <c r="C196" s="99" t="s">
        <v>557</v>
      </c>
      <c r="D196" s="111" t="s">
        <v>557</v>
      </c>
    </row>
    <row r="197" spans="1:4" ht="18.600000000000001" thickBot="1" x14ac:dyDescent="0.35">
      <c r="A197" s="97" t="s">
        <v>585</v>
      </c>
      <c r="B197" s="99" t="s">
        <v>557</v>
      </c>
      <c r="C197" s="99" t="s">
        <v>557</v>
      </c>
      <c r="D197" s="111" t="s">
        <v>557</v>
      </c>
    </row>
    <row r="198" spans="1:4" ht="18.600000000000001" thickBot="1" x14ac:dyDescent="0.35">
      <c r="A198" s="97" t="s">
        <v>586</v>
      </c>
      <c r="B198" s="99" t="s">
        <v>557</v>
      </c>
      <c r="C198" s="99" t="s">
        <v>557</v>
      </c>
      <c r="D198" s="111" t="s">
        <v>557</v>
      </c>
    </row>
    <row r="199" spans="1:4" ht="18.600000000000001" thickBot="1" x14ac:dyDescent="0.35">
      <c r="A199" s="97" t="s">
        <v>587</v>
      </c>
      <c r="B199" s="99" t="s">
        <v>557</v>
      </c>
      <c r="C199" s="99" t="s">
        <v>557</v>
      </c>
      <c r="D199" s="111" t="s">
        <v>557</v>
      </c>
    </row>
    <row r="200" spans="1:4" ht="18.600000000000001" thickBot="1" x14ac:dyDescent="0.35">
      <c r="A200" s="97" t="s">
        <v>588</v>
      </c>
      <c r="B200" s="99" t="s">
        <v>557</v>
      </c>
      <c r="C200" s="99" t="s">
        <v>557</v>
      </c>
      <c r="D200" s="111" t="s">
        <v>557</v>
      </c>
    </row>
    <row r="201" spans="1:4" ht="18.600000000000001" thickBot="1" x14ac:dyDescent="0.35">
      <c r="A201" s="97" t="s">
        <v>589</v>
      </c>
      <c r="B201" s="99" t="s">
        <v>557</v>
      </c>
      <c r="C201" s="99" t="s">
        <v>557</v>
      </c>
      <c r="D201" s="111" t="s">
        <v>557</v>
      </c>
    </row>
    <row r="202" spans="1:4" ht="18.600000000000001" thickBot="1" x14ac:dyDescent="0.35">
      <c r="A202" s="97" t="s">
        <v>590</v>
      </c>
      <c r="B202" s="99" t="s">
        <v>557</v>
      </c>
      <c r="C202" s="99" t="s">
        <v>557</v>
      </c>
      <c r="D202" s="111" t="s">
        <v>557</v>
      </c>
    </row>
    <row r="203" spans="1:4" ht="18.600000000000001" thickBot="1" x14ac:dyDescent="0.35">
      <c r="A203" s="97" t="s">
        <v>591</v>
      </c>
      <c r="B203" s="99" t="s">
        <v>557</v>
      </c>
      <c r="C203" s="99" t="s">
        <v>557</v>
      </c>
      <c r="D203" s="111" t="s">
        <v>557</v>
      </c>
    </row>
    <row r="204" spans="1:4" ht="18.600000000000001" thickBot="1" x14ac:dyDescent="0.35">
      <c r="A204" s="97" t="s">
        <v>592</v>
      </c>
      <c r="B204" s="99" t="s">
        <v>557</v>
      </c>
      <c r="C204" s="99" t="s">
        <v>557</v>
      </c>
      <c r="D204" s="111" t="s">
        <v>557</v>
      </c>
    </row>
    <row r="205" spans="1:4" ht="18.600000000000001" thickBot="1" x14ac:dyDescent="0.35">
      <c r="A205" s="97" t="s">
        <v>593</v>
      </c>
      <c r="B205" s="99" t="s">
        <v>557</v>
      </c>
      <c r="C205" s="99" t="s">
        <v>557</v>
      </c>
      <c r="D205" s="111" t="s">
        <v>557</v>
      </c>
    </row>
    <row r="206" spans="1:4" ht="18.600000000000001" thickBot="1" x14ac:dyDescent="0.35">
      <c r="A206" s="97" t="s">
        <v>594</v>
      </c>
      <c r="B206" s="99" t="s">
        <v>557</v>
      </c>
      <c r="C206" s="99" t="s">
        <v>557</v>
      </c>
      <c r="D206" s="111" t="s">
        <v>557</v>
      </c>
    </row>
    <row r="207" spans="1:4" ht="18.600000000000001" thickBot="1" x14ac:dyDescent="0.35">
      <c r="A207" s="97" t="s">
        <v>595</v>
      </c>
      <c r="B207" s="99" t="s">
        <v>557</v>
      </c>
      <c r="C207" s="99" t="s">
        <v>557</v>
      </c>
      <c r="D207" s="111" t="s">
        <v>557</v>
      </c>
    </row>
    <row r="208" spans="1:4" ht="18.600000000000001" thickBot="1" x14ac:dyDescent="0.35">
      <c r="A208" s="97" t="s">
        <v>596</v>
      </c>
      <c r="B208" s="99" t="s">
        <v>557</v>
      </c>
      <c r="C208" s="99" t="s">
        <v>557</v>
      </c>
      <c r="D208" s="111" t="s">
        <v>557</v>
      </c>
    </row>
    <row r="209" spans="1:4" ht="18.600000000000001" thickBot="1" x14ac:dyDescent="0.35">
      <c r="A209" s="97" t="s">
        <v>597</v>
      </c>
      <c r="B209" s="99" t="s">
        <v>557</v>
      </c>
      <c r="C209" s="99" t="s">
        <v>557</v>
      </c>
      <c r="D209" s="111" t="s">
        <v>557</v>
      </c>
    </row>
    <row r="210" spans="1:4" ht="18.600000000000001" thickBot="1" x14ac:dyDescent="0.35">
      <c r="A210" s="97" t="s">
        <v>598</v>
      </c>
      <c r="B210" s="99" t="s">
        <v>557</v>
      </c>
      <c r="C210" s="99" t="s">
        <v>557</v>
      </c>
      <c r="D210" s="111" t="s">
        <v>557</v>
      </c>
    </row>
    <row r="211" spans="1:4" ht="18.600000000000001" thickBot="1" x14ac:dyDescent="0.35">
      <c r="A211" s="97" t="s">
        <v>599</v>
      </c>
      <c r="B211" s="99" t="s">
        <v>557</v>
      </c>
      <c r="C211" s="99" t="s">
        <v>557</v>
      </c>
      <c r="D211" s="111" t="s">
        <v>557</v>
      </c>
    </row>
    <row r="212" spans="1:4" ht="18.600000000000001" thickBot="1" x14ac:dyDescent="0.35">
      <c r="A212" s="97" t="s">
        <v>600</v>
      </c>
      <c r="B212" s="99" t="s">
        <v>557</v>
      </c>
      <c r="C212" s="99" t="s">
        <v>557</v>
      </c>
      <c r="D212" s="111" t="s">
        <v>557</v>
      </c>
    </row>
    <row r="213" spans="1:4" ht="18.600000000000001" thickBot="1" x14ac:dyDescent="0.35">
      <c r="A213" s="97" t="s">
        <v>601</v>
      </c>
      <c r="B213" s="99" t="s">
        <v>557</v>
      </c>
      <c r="C213" s="99" t="s">
        <v>557</v>
      </c>
      <c r="D213" s="111" t="s">
        <v>557</v>
      </c>
    </row>
    <row r="214" spans="1:4" ht="18.600000000000001" thickBot="1" x14ac:dyDescent="0.35">
      <c r="A214" s="97" t="s">
        <v>602</v>
      </c>
      <c r="B214" s="99" t="s">
        <v>557</v>
      </c>
      <c r="C214" s="99" t="s">
        <v>557</v>
      </c>
      <c r="D214" s="111" t="s">
        <v>557</v>
      </c>
    </row>
    <row r="215" spans="1:4" ht="18.600000000000001" thickBot="1" x14ac:dyDescent="0.35">
      <c r="A215" s="97" t="s">
        <v>603</v>
      </c>
      <c r="B215" s="99" t="s">
        <v>557</v>
      </c>
      <c r="C215" s="99" t="s">
        <v>557</v>
      </c>
      <c r="D215" s="111" t="s">
        <v>557</v>
      </c>
    </row>
    <row r="216" spans="1:4" ht="18.600000000000001" thickBot="1" x14ac:dyDescent="0.35">
      <c r="A216" s="97" t="s">
        <v>604</v>
      </c>
      <c r="B216" s="99" t="s">
        <v>557</v>
      </c>
      <c r="C216" s="99" t="s">
        <v>557</v>
      </c>
      <c r="D216" s="111" t="s">
        <v>557</v>
      </c>
    </row>
    <row r="217" spans="1:4" ht="18.600000000000001" thickBot="1" x14ac:dyDescent="0.35">
      <c r="A217" s="97" t="s">
        <v>605</v>
      </c>
      <c r="B217" s="99" t="s">
        <v>557</v>
      </c>
      <c r="C217" s="99" t="s">
        <v>557</v>
      </c>
      <c r="D217" s="111" t="s">
        <v>557</v>
      </c>
    </row>
    <row r="218" spans="1:4" ht="18.600000000000001" thickBot="1" x14ac:dyDescent="0.35">
      <c r="A218" s="97" t="s">
        <v>606</v>
      </c>
      <c r="B218" s="99" t="s">
        <v>557</v>
      </c>
      <c r="C218" s="99" t="s">
        <v>557</v>
      </c>
      <c r="D218" s="111" t="s">
        <v>557</v>
      </c>
    </row>
    <row r="219" spans="1:4" ht="18.600000000000001" thickBot="1" x14ac:dyDescent="0.35">
      <c r="A219" s="93"/>
    </row>
    <row r="220" spans="1:4" ht="36.6" thickBot="1" x14ac:dyDescent="0.35">
      <c r="A220" s="97" t="s">
        <v>711</v>
      </c>
      <c r="B220" s="97" t="s">
        <v>508</v>
      </c>
      <c r="C220" s="97" t="s">
        <v>193</v>
      </c>
      <c r="D220" s="110" t="s">
        <v>194</v>
      </c>
    </row>
    <row r="221" spans="1:4" ht="15" thickBot="1" x14ac:dyDescent="0.35">
      <c r="A221" s="97" t="s">
        <v>556</v>
      </c>
      <c r="B221" s="99">
        <v>131109.70000000001</v>
      </c>
      <c r="C221" s="99">
        <v>205188.9</v>
      </c>
      <c r="D221" s="111">
        <v>0</v>
      </c>
    </row>
    <row r="222" spans="1:4" ht="15" thickBot="1" x14ac:dyDescent="0.35">
      <c r="A222" s="97" t="s">
        <v>558</v>
      </c>
      <c r="B222" s="99">
        <v>109611.6</v>
      </c>
      <c r="C222" s="99">
        <v>0</v>
      </c>
      <c r="D222" s="111">
        <v>0</v>
      </c>
    </row>
    <row r="223" spans="1:4" ht="15" thickBot="1" x14ac:dyDescent="0.35">
      <c r="A223" s="97" t="s">
        <v>559</v>
      </c>
      <c r="B223" s="99">
        <v>109611.6</v>
      </c>
      <c r="C223" s="99">
        <v>0</v>
      </c>
      <c r="D223" s="111">
        <v>0</v>
      </c>
    </row>
    <row r="224" spans="1:4" ht="15" thickBot="1" x14ac:dyDescent="0.35">
      <c r="A224" s="97" t="s">
        <v>560</v>
      </c>
      <c r="B224" s="99">
        <v>109611.6</v>
      </c>
      <c r="C224" s="99">
        <v>0</v>
      </c>
      <c r="D224" s="111">
        <v>0</v>
      </c>
    </row>
    <row r="225" spans="1:4" ht="15" thickBot="1" x14ac:dyDescent="0.35">
      <c r="A225" s="97" t="s">
        <v>561</v>
      </c>
      <c r="B225" s="99">
        <v>109611.6</v>
      </c>
      <c r="C225" s="99">
        <v>0</v>
      </c>
      <c r="D225" s="111">
        <v>0</v>
      </c>
    </row>
    <row r="226" spans="1:4" ht="15" thickBot="1" x14ac:dyDescent="0.35">
      <c r="A226" s="97" t="s">
        <v>562</v>
      </c>
      <c r="B226" s="99">
        <v>109611.6</v>
      </c>
      <c r="C226" s="99">
        <v>0</v>
      </c>
      <c r="D226" s="111">
        <v>0</v>
      </c>
    </row>
    <row r="227" spans="1:4" ht="15" thickBot="1" x14ac:dyDescent="0.35">
      <c r="A227" s="97" t="s">
        <v>563</v>
      </c>
      <c r="B227" s="99">
        <v>109611.6</v>
      </c>
      <c r="C227" s="99">
        <v>0</v>
      </c>
      <c r="D227" s="111">
        <v>0</v>
      </c>
    </row>
    <row r="228" spans="1:4" ht="15" thickBot="1" x14ac:dyDescent="0.35">
      <c r="A228" s="97" t="s">
        <v>564</v>
      </c>
      <c r="B228" s="99">
        <v>109611.6</v>
      </c>
      <c r="C228" s="99">
        <v>0</v>
      </c>
      <c r="D228" s="111">
        <v>0</v>
      </c>
    </row>
    <row r="229" spans="1:4" ht="15" thickBot="1" x14ac:dyDescent="0.35">
      <c r="A229" s="97" t="s">
        <v>565</v>
      </c>
      <c r="B229" s="99">
        <v>109611.6</v>
      </c>
      <c r="C229" s="99">
        <v>0</v>
      </c>
      <c r="D229" s="111">
        <v>0</v>
      </c>
    </row>
    <row r="230" spans="1:4" ht="15" thickBot="1" x14ac:dyDescent="0.35">
      <c r="A230" s="97" t="s">
        <v>566</v>
      </c>
      <c r="B230" s="99">
        <v>109611.6</v>
      </c>
      <c r="C230" s="99">
        <v>0</v>
      </c>
      <c r="D230" s="111">
        <v>0</v>
      </c>
    </row>
    <row r="231" spans="1:4" ht="15" thickBot="1" x14ac:dyDescent="0.35">
      <c r="A231" s="97" t="s">
        <v>567</v>
      </c>
      <c r="B231" s="99">
        <v>109611.6</v>
      </c>
      <c r="C231" s="99">
        <v>0</v>
      </c>
      <c r="D231" s="111">
        <v>0</v>
      </c>
    </row>
    <row r="232" spans="1:4" ht="15" thickBot="1" x14ac:dyDescent="0.35">
      <c r="A232" s="97" t="s">
        <v>568</v>
      </c>
      <c r="B232" s="99">
        <v>109611.6</v>
      </c>
      <c r="C232" s="99">
        <v>0</v>
      </c>
      <c r="D232" s="111">
        <v>0</v>
      </c>
    </row>
    <row r="233" spans="1:4" ht="15" thickBot="1" x14ac:dyDescent="0.35">
      <c r="A233" s="97" t="s">
        <v>569</v>
      </c>
      <c r="B233" s="99">
        <v>109611.6</v>
      </c>
      <c r="C233" s="99">
        <v>0</v>
      </c>
      <c r="D233" s="111">
        <v>0</v>
      </c>
    </row>
    <row r="234" spans="1:4" ht="15" thickBot="1" x14ac:dyDescent="0.35">
      <c r="A234" s="97" t="s">
        <v>570</v>
      </c>
      <c r="B234" s="99">
        <v>109611.6</v>
      </c>
      <c r="C234" s="99">
        <v>0</v>
      </c>
      <c r="D234" s="111">
        <v>0</v>
      </c>
    </row>
    <row r="235" spans="1:4" ht="15" thickBot="1" x14ac:dyDescent="0.35">
      <c r="A235" s="97" t="s">
        <v>571</v>
      </c>
      <c r="B235" s="99">
        <v>0</v>
      </c>
      <c r="C235" s="99">
        <v>0</v>
      </c>
      <c r="D235" s="111">
        <v>0</v>
      </c>
    </row>
    <row r="236" spans="1:4" ht="15" thickBot="1" x14ac:dyDescent="0.35">
      <c r="A236" s="97" t="s">
        <v>572</v>
      </c>
      <c r="B236" s="99">
        <v>0</v>
      </c>
      <c r="C236" s="99">
        <v>0</v>
      </c>
      <c r="D236" s="111">
        <v>0</v>
      </c>
    </row>
    <row r="237" spans="1:4" ht="15" thickBot="1" x14ac:dyDescent="0.35">
      <c r="A237" s="97" t="s">
        <v>573</v>
      </c>
      <c r="B237" s="99">
        <v>0</v>
      </c>
      <c r="C237" s="99">
        <v>0</v>
      </c>
      <c r="D237" s="111">
        <v>0</v>
      </c>
    </row>
    <row r="238" spans="1:4" ht="15" thickBot="1" x14ac:dyDescent="0.35">
      <c r="A238" s="97" t="s">
        <v>574</v>
      </c>
      <c r="B238" s="99">
        <v>0</v>
      </c>
      <c r="C238" s="99">
        <v>0</v>
      </c>
      <c r="D238" s="111">
        <v>0</v>
      </c>
    </row>
    <row r="239" spans="1:4" ht="15" thickBot="1" x14ac:dyDescent="0.35">
      <c r="A239" s="97" t="s">
        <v>575</v>
      </c>
      <c r="B239" s="99">
        <v>0</v>
      </c>
      <c r="C239" s="99">
        <v>0</v>
      </c>
      <c r="D239" s="111">
        <v>0</v>
      </c>
    </row>
    <row r="240" spans="1:4" ht="15" thickBot="1" x14ac:dyDescent="0.35">
      <c r="A240" s="97" t="s">
        <v>576</v>
      </c>
      <c r="B240" s="99">
        <v>0</v>
      </c>
      <c r="C240" s="99">
        <v>0</v>
      </c>
      <c r="D240" s="111">
        <v>0</v>
      </c>
    </row>
    <row r="241" spans="1:4" ht="15" thickBot="1" x14ac:dyDescent="0.35">
      <c r="A241" s="97" t="s">
        <v>577</v>
      </c>
      <c r="B241" s="99">
        <v>0</v>
      </c>
      <c r="C241" s="99">
        <v>0</v>
      </c>
      <c r="D241" s="111">
        <v>0</v>
      </c>
    </row>
    <row r="242" spans="1:4" ht="15" thickBot="1" x14ac:dyDescent="0.35">
      <c r="A242" s="97" t="s">
        <v>578</v>
      </c>
      <c r="B242" s="99">
        <v>0</v>
      </c>
      <c r="C242" s="99">
        <v>0</v>
      </c>
      <c r="D242" s="111">
        <v>0</v>
      </c>
    </row>
    <row r="243" spans="1:4" ht="15" thickBot="1" x14ac:dyDescent="0.35">
      <c r="A243" s="97" t="s">
        <v>579</v>
      </c>
      <c r="B243" s="99">
        <v>0</v>
      </c>
      <c r="C243" s="99">
        <v>0</v>
      </c>
      <c r="D243" s="111">
        <v>0</v>
      </c>
    </row>
    <row r="244" spans="1:4" ht="15" thickBot="1" x14ac:dyDescent="0.35">
      <c r="A244" s="97" t="s">
        <v>580</v>
      </c>
      <c r="B244" s="99">
        <v>0</v>
      </c>
      <c r="C244" s="99">
        <v>0</v>
      </c>
      <c r="D244" s="111">
        <v>0</v>
      </c>
    </row>
    <row r="245" spans="1:4" ht="15" thickBot="1" x14ac:dyDescent="0.35">
      <c r="A245" s="97" t="s">
        <v>581</v>
      </c>
      <c r="B245" s="99">
        <v>0</v>
      </c>
      <c r="C245" s="99">
        <v>0</v>
      </c>
      <c r="D245" s="111">
        <v>0</v>
      </c>
    </row>
    <row r="246" spans="1:4" ht="15" thickBot="1" x14ac:dyDescent="0.35">
      <c r="A246" s="97" t="s">
        <v>582</v>
      </c>
      <c r="B246" s="99">
        <v>0</v>
      </c>
      <c r="C246" s="99">
        <v>0</v>
      </c>
      <c r="D246" s="111">
        <v>0</v>
      </c>
    </row>
    <row r="247" spans="1:4" ht="15" thickBot="1" x14ac:dyDescent="0.35">
      <c r="A247" s="97" t="s">
        <v>583</v>
      </c>
      <c r="B247" s="99">
        <v>0</v>
      </c>
      <c r="C247" s="99">
        <v>0</v>
      </c>
      <c r="D247" s="111">
        <v>0</v>
      </c>
    </row>
    <row r="248" spans="1:4" ht="15" thickBot="1" x14ac:dyDescent="0.35">
      <c r="A248" s="97" t="s">
        <v>584</v>
      </c>
      <c r="B248" s="99">
        <v>0</v>
      </c>
      <c r="C248" s="99">
        <v>0</v>
      </c>
      <c r="D248" s="111">
        <v>0</v>
      </c>
    </row>
    <row r="249" spans="1:4" ht="15" thickBot="1" x14ac:dyDescent="0.35">
      <c r="A249" s="97" t="s">
        <v>585</v>
      </c>
      <c r="B249" s="99">
        <v>0</v>
      </c>
      <c r="C249" s="99">
        <v>0</v>
      </c>
      <c r="D249" s="111">
        <v>0</v>
      </c>
    </row>
    <row r="250" spans="1:4" ht="15" thickBot="1" x14ac:dyDescent="0.35">
      <c r="A250" s="97" t="s">
        <v>586</v>
      </c>
      <c r="B250" s="99">
        <v>0</v>
      </c>
      <c r="C250" s="99">
        <v>0</v>
      </c>
      <c r="D250" s="111">
        <v>0</v>
      </c>
    </row>
    <row r="251" spans="1:4" ht="15" thickBot="1" x14ac:dyDescent="0.35">
      <c r="A251" s="97" t="s">
        <v>587</v>
      </c>
      <c r="B251" s="99">
        <v>0</v>
      </c>
      <c r="C251" s="99">
        <v>0</v>
      </c>
      <c r="D251" s="111">
        <v>0</v>
      </c>
    </row>
    <row r="252" spans="1:4" ht="15" thickBot="1" x14ac:dyDescent="0.35">
      <c r="A252" s="97" t="s">
        <v>588</v>
      </c>
      <c r="B252" s="99">
        <v>0</v>
      </c>
      <c r="C252" s="99">
        <v>0</v>
      </c>
      <c r="D252" s="111">
        <v>0</v>
      </c>
    </row>
    <row r="253" spans="1:4" ht="15" thickBot="1" x14ac:dyDescent="0.35">
      <c r="A253" s="97" t="s">
        <v>589</v>
      </c>
      <c r="B253" s="99">
        <v>0</v>
      </c>
      <c r="C253" s="99">
        <v>0</v>
      </c>
      <c r="D253" s="111">
        <v>0</v>
      </c>
    </row>
    <row r="254" spans="1:4" ht="15" thickBot="1" x14ac:dyDescent="0.35">
      <c r="A254" s="97" t="s">
        <v>590</v>
      </c>
      <c r="B254" s="99">
        <v>0</v>
      </c>
      <c r="C254" s="99">
        <v>0</v>
      </c>
      <c r="D254" s="111">
        <v>0</v>
      </c>
    </row>
    <row r="255" spans="1:4" ht="15" thickBot="1" x14ac:dyDescent="0.35">
      <c r="A255" s="97" t="s">
        <v>591</v>
      </c>
      <c r="B255" s="99">
        <v>0</v>
      </c>
      <c r="C255" s="99">
        <v>0</v>
      </c>
      <c r="D255" s="111">
        <v>0</v>
      </c>
    </row>
    <row r="256" spans="1:4" ht="15" thickBot="1" x14ac:dyDescent="0.35">
      <c r="A256" s="97" t="s">
        <v>592</v>
      </c>
      <c r="B256" s="99">
        <v>0</v>
      </c>
      <c r="C256" s="99">
        <v>0</v>
      </c>
      <c r="D256" s="111">
        <v>0</v>
      </c>
    </row>
    <row r="257" spans="1:8" ht="15" thickBot="1" x14ac:dyDescent="0.35">
      <c r="A257" s="97" t="s">
        <v>593</v>
      </c>
      <c r="B257" s="99">
        <v>0</v>
      </c>
      <c r="C257" s="99">
        <v>0</v>
      </c>
      <c r="D257" s="111">
        <v>0</v>
      </c>
    </row>
    <row r="258" spans="1:8" ht="15" thickBot="1" x14ac:dyDescent="0.35">
      <c r="A258" s="97" t="s">
        <v>594</v>
      </c>
      <c r="B258" s="99">
        <v>0</v>
      </c>
      <c r="C258" s="99">
        <v>0</v>
      </c>
      <c r="D258" s="111">
        <v>0</v>
      </c>
    </row>
    <row r="259" spans="1:8" ht="15" thickBot="1" x14ac:dyDescent="0.35">
      <c r="A259" s="97" t="s">
        <v>595</v>
      </c>
      <c r="B259" s="99">
        <v>0</v>
      </c>
      <c r="C259" s="99">
        <v>0</v>
      </c>
      <c r="D259" s="111">
        <v>0</v>
      </c>
    </row>
    <row r="260" spans="1:8" ht="15" thickBot="1" x14ac:dyDescent="0.35">
      <c r="A260" s="97" t="s">
        <v>596</v>
      </c>
      <c r="B260" s="99">
        <v>0</v>
      </c>
      <c r="C260" s="99">
        <v>0</v>
      </c>
      <c r="D260" s="111">
        <v>0</v>
      </c>
    </row>
    <row r="261" spans="1:8" ht="15" thickBot="1" x14ac:dyDescent="0.35">
      <c r="A261" s="97" t="s">
        <v>597</v>
      </c>
      <c r="B261" s="99">
        <v>0</v>
      </c>
      <c r="C261" s="99">
        <v>0</v>
      </c>
      <c r="D261" s="111">
        <v>0</v>
      </c>
    </row>
    <row r="262" spans="1:8" ht="15" thickBot="1" x14ac:dyDescent="0.35">
      <c r="A262" s="97" t="s">
        <v>598</v>
      </c>
      <c r="B262" s="99">
        <v>0</v>
      </c>
      <c r="C262" s="99">
        <v>0</v>
      </c>
      <c r="D262" s="111">
        <v>0</v>
      </c>
    </row>
    <row r="263" spans="1:8" ht="15" thickBot="1" x14ac:dyDescent="0.35">
      <c r="A263" s="97" t="s">
        <v>599</v>
      </c>
      <c r="B263" s="99">
        <v>0</v>
      </c>
      <c r="C263" s="99">
        <v>0</v>
      </c>
      <c r="D263" s="111">
        <v>0</v>
      </c>
    </row>
    <row r="264" spans="1:8" ht="15" thickBot="1" x14ac:dyDescent="0.35">
      <c r="A264" s="97" t="s">
        <v>600</v>
      </c>
      <c r="B264" s="99">
        <v>0</v>
      </c>
      <c r="C264" s="99">
        <v>0</v>
      </c>
      <c r="D264" s="111">
        <v>0</v>
      </c>
    </row>
    <row r="265" spans="1:8" ht="15" thickBot="1" x14ac:dyDescent="0.35">
      <c r="A265" s="97" t="s">
        <v>601</v>
      </c>
      <c r="B265" s="99">
        <v>0</v>
      </c>
      <c r="C265" s="99">
        <v>0</v>
      </c>
      <c r="D265" s="111">
        <v>0</v>
      </c>
    </row>
    <row r="266" spans="1:8" ht="15" thickBot="1" x14ac:dyDescent="0.35">
      <c r="A266" s="97" t="s">
        <v>602</v>
      </c>
      <c r="B266" s="99">
        <v>0</v>
      </c>
      <c r="C266" s="99">
        <v>0</v>
      </c>
      <c r="D266" s="111">
        <v>0</v>
      </c>
    </row>
    <row r="267" spans="1:8" ht="15" thickBot="1" x14ac:dyDescent="0.35">
      <c r="A267" s="97" t="s">
        <v>603</v>
      </c>
      <c r="B267" s="99">
        <v>0</v>
      </c>
      <c r="C267" s="99">
        <v>0</v>
      </c>
      <c r="D267" s="111">
        <v>0</v>
      </c>
    </row>
    <row r="268" spans="1:8" ht="15" thickBot="1" x14ac:dyDescent="0.35">
      <c r="A268" s="97" t="s">
        <v>604</v>
      </c>
      <c r="B268" s="99">
        <v>0</v>
      </c>
      <c r="C268" s="99">
        <v>0</v>
      </c>
      <c r="D268" s="111">
        <v>0</v>
      </c>
    </row>
    <row r="269" spans="1:8" ht="15" thickBot="1" x14ac:dyDescent="0.35">
      <c r="A269" s="97" t="s">
        <v>605</v>
      </c>
      <c r="B269" s="99">
        <v>0</v>
      </c>
      <c r="C269" s="99">
        <v>0</v>
      </c>
      <c r="D269" s="111">
        <v>0</v>
      </c>
    </row>
    <row r="270" spans="1:8" ht="15" thickBot="1" x14ac:dyDescent="0.35">
      <c r="A270" s="97" t="s">
        <v>606</v>
      </c>
      <c r="B270" s="99">
        <v>0</v>
      </c>
      <c r="C270" s="99">
        <v>0</v>
      </c>
      <c r="D270" s="111">
        <v>0</v>
      </c>
    </row>
    <row r="271" spans="1:8" ht="18.600000000000001" thickBot="1" x14ac:dyDescent="0.35">
      <c r="A271" s="93"/>
    </row>
    <row r="272" spans="1:8" ht="36.6" thickBot="1" x14ac:dyDescent="0.35">
      <c r="A272" s="97" t="s">
        <v>608</v>
      </c>
      <c r="B272" s="97" t="s">
        <v>508</v>
      </c>
      <c r="C272" s="97" t="s">
        <v>193</v>
      </c>
      <c r="D272" s="110" t="s">
        <v>194</v>
      </c>
      <c r="E272" s="97" t="s">
        <v>712</v>
      </c>
      <c r="F272" s="97" t="s">
        <v>713</v>
      </c>
      <c r="G272" s="134" t="s">
        <v>611</v>
      </c>
      <c r="H272" s="97" t="s">
        <v>714</v>
      </c>
    </row>
    <row r="273" spans="1:11" ht="15" thickBot="1" x14ac:dyDescent="0.35">
      <c r="A273" s="98" t="s">
        <v>206</v>
      </c>
      <c r="B273" s="99">
        <v>109611.6</v>
      </c>
      <c r="C273" s="99">
        <v>0</v>
      </c>
      <c r="D273" s="111">
        <v>0</v>
      </c>
      <c r="E273" s="99">
        <v>109611.6</v>
      </c>
      <c r="F273" s="99">
        <v>59365</v>
      </c>
      <c r="G273" s="135">
        <v>-50246.6</v>
      </c>
      <c r="H273" s="99">
        <v>-84.64</v>
      </c>
      <c r="I273">
        <f>E273-F273</f>
        <v>50246.600000000006</v>
      </c>
      <c r="K273" t="str">
        <f>IF(I273&lt;0,"alulértékelt",IF(I273&gt;0,"fölülértékelt", "egyensúly"))</f>
        <v>fölülértékelt</v>
      </c>
    </row>
    <row r="274" spans="1:11" ht="15" thickBot="1" x14ac:dyDescent="0.35">
      <c r="A274" s="98" t="s">
        <v>212</v>
      </c>
      <c r="B274" s="99">
        <v>109611.6</v>
      </c>
      <c r="C274" s="99">
        <v>0</v>
      </c>
      <c r="D274" s="111">
        <v>0</v>
      </c>
      <c r="E274" s="99">
        <v>109611.6</v>
      </c>
      <c r="F274" s="99">
        <v>0</v>
      </c>
      <c r="G274" s="135">
        <v>-109611.6</v>
      </c>
      <c r="H274" s="99">
        <v>0</v>
      </c>
      <c r="I274">
        <f>E274-F274</f>
        <v>109611.6</v>
      </c>
      <c r="K274" t="str">
        <f t="shared" ref="K274:K322" si="4">IF(I274&lt;0,"alulértékelt",IF(I274&gt;0,"fölülértékelt", "egyensúly"))</f>
        <v>fölülértékelt</v>
      </c>
    </row>
    <row r="275" spans="1:11" ht="15" thickBot="1" x14ac:dyDescent="0.35">
      <c r="A275" s="98" t="s">
        <v>213</v>
      </c>
      <c r="B275" s="99">
        <v>109611.6</v>
      </c>
      <c r="C275" s="99">
        <v>0</v>
      </c>
      <c r="D275" s="111">
        <v>0</v>
      </c>
      <c r="E275" s="99">
        <v>109611.6</v>
      </c>
      <c r="F275" s="99">
        <v>70338</v>
      </c>
      <c r="G275" s="135">
        <v>-39273.599999999999</v>
      </c>
      <c r="H275" s="99">
        <v>-55.84</v>
      </c>
      <c r="I275">
        <f t="shared" ref="I275:I322" si="5">E275-F275</f>
        <v>39273.600000000006</v>
      </c>
      <c r="K275" t="str">
        <f t="shared" si="4"/>
        <v>fölülértékelt</v>
      </c>
    </row>
    <row r="276" spans="1:11" ht="15" thickBot="1" x14ac:dyDescent="0.35">
      <c r="A276" s="98" t="s">
        <v>215</v>
      </c>
      <c r="B276" s="99">
        <v>109611.6</v>
      </c>
      <c r="C276" s="99">
        <v>0</v>
      </c>
      <c r="D276" s="111">
        <v>0</v>
      </c>
      <c r="E276" s="99">
        <v>109611.6</v>
      </c>
      <c r="F276" s="99">
        <v>68600</v>
      </c>
      <c r="G276" s="135">
        <v>-41011.599999999999</v>
      </c>
      <c r="H276" s="99">
        <v>-59.78</v>
      </c>
      <c r="I276">
        <f t="shared" si="5"/>
        <v>41011.600000000006</v>
      </c>
      <c r="K276" t="str">
        <f t="shared" si="4"/>
        <v>fölülértékelt</v>
      </c>
    </row>
    <row r="277" spans="1:11" ht="15" thickBot="1" x14ac:dyDescent="0.35">
      <c r="A277" s="98" t="s">
        <v>217</v>
      </c>
      <c r="B277" s="99">
        <v>109611.6</v>
      </c>
      <c r="C277" s="99">
        <v>0</v>
      </c>
      <c r="D277" s="111">
        <v>0</v>
      </c>
      <c r="E277" s="99">
        <v>109611.6</v>
      </c>
      <c r="F277" s="99">
        <v>70950</v>
      </c>
      <c r="G277" s="135">
        <v>-38661.599999999999</v>
      </c>
      <c r="H277" s="99">
        <v>-54.49</v>
      </c>
      <c r="I277">
        <f t="shared" si="5"/>
        <v>38661.600000000006</v>
      </c>
      <c r="K277" t="str">
        <f t="shared" si="4"/>
        <v>fölülértékelt</v>
      </c>
    </row>
    <row r="278" spans="1:11" ht="15" thickBot="1" x14ac:dyDescent="0.35">
      <c r="A278" s="98" t="s">
        <v>218</v>
      </c>
      <c r="B278" s="99">
        <v>109611.6</v>
      </c>
      <c r="C278" s="99">
        <v>0</v>
      </c>
      <c r="D278" s="111">
        <v>0</v>
      </c>
      <c r="E278" s="99">
        <v>109611.6</v>
      </c>
      <c r="F278" s="99">
        <v>59900</v>
      </c>
      <c r="G278" s="135">
        <v>-49711.6</v>
      </c>
      <c r="H278" s="99">
        <v>-82.99</v>
      </c>
      <c r="I278">
        <f t="shared" si="5"/>
        <v>49711.600000000006</v>
      </c>
      <c r="K278" t="str">
        <f t="shared" si="4"/>
        <v>fölülértékelt</v>
      </c>
    </row>
    <row r="279" spans="1:11" ht="15" thickBot="1" x14ac:dyDescent="0.35">
      <c r="A279" s="98" t="s">
        <v>220</v>
      </c>
      <c r="B279" s="99">
        <v>109611.6</v>
      </c>
      <c r="C279" s="99">
        <v>0</v>
      </c>
      <c r="D279" s="111">
        <v>0</v>
      </c>
      <c r="E279" s="99">
        <v>109611.6</v>
      </c>
      <c r="F279" s="99">
        <v>86800</v>
      </c>
      <c r="G279" s="135">
        <v>-22811.599999999999</v>
      </c>
      <c r="H279" s="99">
        <v>-26.28</v>
      </c>
      <c r="I279">
        <f t="shared" si="5"/>
        <v>22811.600000000006</v>
      </c>
      <c r="K279" t="str">
        <f t="shared" si="4"/>
        <v>fölülértékelt</v>
      </c>
    </row>
    <row r="280" spans="1:11" ht="15" thickBot="1" x14ac:dyDescent="0.35">
      <c r="A280" s="98" t="s">
        <v>221</v>
      </c>
      <c r="B280" s="99">
        <v>109611.6</v>
      </c>
      <c r="C280" s="99">
        <v>0</v>
      </c>
      <c r="D280" s="111">
        <v>0</v>
      </c>
      <c r="E280" s="99">
        <v>109611.6</v>
      </c>
      <c r="F280" s="99">
        <v>94554</v>
      </c>
      <c r="G280" s="135">
        <v>-15057.6</v>
      </c>
      <c r="H280" s="99">
        <v>-15.92</v>
      </c>
      <c r="I280">
        <f t="shared" si="5"/>
        <v>15057.600000000006</v>
      </c>
      <c r="K280" t="str">
        <f t="shared" si="4"/>
        <v>fölülértékelt</v>
      </c>
    </row>
    <row r="281" spans="1:11" ht="15" thickBot="1" x14ac:dyDescent="0.35">
      <c r="A281" s="98" t="s">
        <v>222</v>
      </c>
      <c r="B281" s="99">
        <v>109611.6</v>
      </c>
      <c r="C281" s="99">
        <v>0</v>
      </c>
      <c r="D281" s="111">
        <v>0</v>
      </c>
      <c r="E281" s="99">
        <v>109611.6</v>
      </c>
      <c r="F281" s="99">
        <v>79494</v>
      </c>
      <c r="G281" s="135">
        <v>-30117.599999999999</v>
      </c>
      <c r="H281" s="99">
        <v>-37.89</v>
      </c>
      <c r="I281">
        <f t="shared" si="5"/>
        <v>30117.600000000006</v>
      </c>
      <c r="K281" t="str">
        <f t="shared" si="4"/>
        <v>fölülértékelt</v>
      </c>
    </row>
    <row r="282" spans="1:11" ht="15" thickBot="1" x14ac:dyDescent="0.35">
      <c r="A282" s="98" t="s">
        <v>223</v>
      </c>
      <c r="B282" s="99">
        <v>109611.6</v>
      </c>
      <c r="C282" s="99">
        <v>0</v>
      </c>
      <c r="D282" s="111">
        <v>0</v>
      </c>
      <c r="E282" s="99">
        <v>109611.6</v>
      </c>
      <c r="F282" s="99">
        <v>86800</v>
      </c>
      <c r="G282" s="135">
        <v>-22811.599999999999</v>
      </c>
      <c r="H282" s="99">
        <v>-26.28</v>
      </c>
      <c r="I282">
        <f t="shared" si="5"/>
        <v>22811.600000000006</v>
      </c>
      <c r="K282" t="str">
        <f t="shared" si="4"/>
        <v>fölülértékelt</v>
      </c>
    </row>
    <row r="283" spans="1:11" ht="15" thickBot="1" x14ac:dyDescent="0.35">
      <c r="A283" s="98" t="s">
        <v>224</v>
      </c>
      <c r="B283" s="99">
        <v>109611.6</v>
      </c>
      <c r="C283" s="99">
        <v>0</v>
      </c>
      <c r="D283" s="111">
        <v>0</v>
      </c>
      <c r="E283" s="99">
        <v>109611.6</v>
      </c>
      <c r="F283" s="99">
        <v>86499</v>
      </c>
      <c r="G283" s="135">
        <v>-23112.6</v>
      </c>
      <c r="H283" s="99">
        <v>-26.72</v>
      </c>
      <c r="I283">
        <f t="shared" si="5"/>
        <v>23112.600000000006</v>
      </c>
      <c r="K283" t="str">
        <f t="shared" si="4"/>
        <v>fölülértékelt</v>
      </c>
    </row>
    <row r="284" spans="1:11" ht="15" thickBot="1" x14ac:dyDescent="0.35">
      <c r="A284" s="98" t="s">
        <v>226</v>
      </c>
      <c r="B284" s="99">
        <v>109611.6</v>
      </c>
      <c r="C284" s="99">
        <v>0</v>
      </c>
      <c r="D284" s="111">
        <v>0</v>
      </c>
      <c r="E284" s="99">
        <v>109611.6</v>
      </c>
      <c r="F284" s="99">
        <v>88050</v>
      </c>
      <c r="G284" s="135">
        <v>-21561.599999999999</v>
      </c>
      <c r="H284" s="99">
        <v>-24.49</v>
      </c>
      <c r="I284">
        <f t="shared" si="5"/>
        <v>21561.600000000006</v>
      </c>
      <c r="K284" t="str">
        <f t="shared" si="4"/>
        <v>fölülértékelt</v>
      </c>
    </row>
    <row r="285" spans="1:11" ht="15" thickBot="1" x14ac:dyDescent="0.35">
      <c r="A285" s="98" t="s">
        <v>228</v>
      </c>
      <c r="B285" s="99">
        <v>109611.6</v>
      </c>
      <c r="C285" s="99">
        <v>0</v>
      </c>
      <c r="D285" s="111">
        <v>0</v>
      </c>
      <c r="E285" s="99">
        <v>109611.6</v>
      </c>
      <c r="F285" s="99">
        <v>116295</v>
      </c>
      <c r="G285" s="135" t="s">
        <v>726</v>
      </c>
      <c r="H285" s="99">
        <v>5.75</v>
      </c>
      <c r="I285">
        <f t="shared" si="5"/>
        <v>-6683.3999999999942</v>
      </c>
      <c r="K285" t="str">
        <f t="shared" si="4"/>
        <v>alulértékelt</v>
      </c>
    </row>
    <row r="286" spans="1:11" ht="15" thickBot="1" x14ac:dyDescent="0.35">
      <c r="A286" s="98" t="s">
        <v>229</v>
      </c>
      <c r="B286" s="99">
        <v>109611.6</v>
      </c>
      <c r="C286" s="99">
        <v>0</v>
      </c>
      <c r="D286" s="111">
        <v>0</v>
      </c>
      <c r="E286" s="99">
        <v>109611.6</v>
      </c>
      <c r="F286" s="99">
        <v>113265</v>
      </c>
      <c r="G286" s="135" t="s">
        <v>727</v>
      </c>
      <c r="H286" s="124" t="s">
        <v>728</v>
      </c>
      <c r="I286">
        <f t="shared" si="5"/>
        <v>-3653.3999999999942</v>
      </c>
      <c r="K286" t="str">
        <f t="shared" si="4"/>
        <v>alulértékelt</v>
      </c>
    </row>
    <row r="287" spans="1:11" ht="15" thickBot="1" x14ac:dyDescent="0.35">
      <c r="A287" s="98" t="s">
        <v>230</v>
      </c>
      <c r="B287" s="99">
        <v>109611.6</v>
      </c>
      <c r="C287" s="99">
        <v>0</v>
      </c>
      <c r="D287" s="111">
        <v>0</v>
      </c>
      <c r="E287" s="99">
        <v>109611.6</v>
      </c>
      <c r="F287" s="99">
        <v>111395</v>
      </c>
      <c r="G287" s="135">
        <v>1783.4</v>
      </c>
      <c r="H287" s="124" t="s">
        <v>729</v>
      </c>
      <c r="I287">
        <f t="shared" si="5"/>
        <v>-1783.3999999999942</v>
      </c>
      <c r="K287" t="str">
        <f t="shared" si="4"/>
        <v>alulértékelt</v>
      </c>
    </row>
    <row r="288" spans="1:11" ht="15" thickBot="1" x14ac:dyDescent="0.35">
      <c r="A288" s="98" t="s">
        <v>231</v>
      </c>
      <c r="B288" s="99">
        <v>109611.6</v>
      </c>
      <c r="C288" s="99">
        <v>0</v>
      </c>
      <c r="D288" s="111">
        <v>0</v>
      </c>
      <c r="E288" s="99">
        <v>109611.6</v>
      </c>
      <c r="F288" s="99">
        <v>116800</v>
      </c>
      <c r="G288" s="135" t="s">
        <v>730</v>
      </c>
      <c r="H288" s="124" t="s">
        <v>731</v>
      </c>
      <c r="I288">
        <f t="shared" si="5"/>
        <v>-7188.3999999999942</v>
      </c>
      <c r="K288" t="str">
        <f t="shared" si="4"/>
        <v>alulértékelt</v>
      </c>
    </row>
    <row r="289" spans="1:11" ht="15" thickBot="1" x14ac:dyDescent="0.35">
      <c r="A289" s="98" t="s">
        <v>232</v>
      </c>
      <c r="B289" s="99">
        <v>109611.6</v>
      </c>
      <c r="C289" s="99">
        <v>0</v>
      </c>
      <c r="D289" s="111">
        <v>0</v>
      </c>
      <c r="E289" s="99">
        <v>109611.6</v>
      </c>
      <c r="F289" s="99">
        <v>115750</v>
      </c>
      <c r="G289" s="135" t="s">
        <v>732</v>
      </c>
      <c r="H289" s="124" t="s">
        <v>733</v>
      </c>
      <c r="I289">
        <f t="shared" si="5"/>
        <v>-6138.3999999999942</v>
      </c>
      <c r="K289" t="str">
        <f t="shared" si="4"/>
        <v>alulértékelt</v>
      </c>
    </row>
    <row r="290" spans="1:11" ht="15" thickBot="1" x14ac:dyDescent="0.35">
      <c r="A290" s="98" t="s">
        <v>233</v>
      </c>
      <c r="B290" s="99">
        <v>109611.6</v>
      </c>
      <c r="C290" s="99">
        <v>0</v>
      </c>
      <c r="D290" s="111">
        <v>0</v>
      </c>
      <c r="E290" s="99">
        <v>109611.6</v>
      </c>
      <c r="F290" s="99">
        <v>110610</v>
      </c>
      <c r="G290" s="135">
        <v>998.4</v>
      </c>
      <c r="H290" s="99">
        <v>0.9</v>
      </c>
      <c r="I290">
        <f t="shared" si="5"/>
        <v>-998.39999999999418</v>
      </c>
      <c r="K290" t="str">
        <f t="shared" si="4"/>
        <v>alulértékelt</v>
      </c>
    </row>
    <row r="291" spans="1:11" ht="15" thickBot="1" x14ac:dyDescent="0.35">
      <c r="A291" s="98" t="s">
        <v>234</v>
      </c>
      <c r="B291" s="99">
        <v>109611.6</v>
      </c>
      <c r="C291" s="99">
        <v>0</v>
      </c>
      <c r="D291" s="111">
        <v>0</v>
      </c>
      <c r="E291" s="99">
        <v>109611.6</v>
      </c>
      <c r="F291" s="99">
        <v>147361</v>
      </c>
      <c r="G291" s="135">
        <v>37749.4</v>
      </c>
      <c r="H291" s="99">
        <v>25.62</v>
      </c>
      <c r="I291">
        <f t="shared" si="5"/>
        <v>-37749.399999999994</v>
      </c>
      <c r="K291" t="str">
        <f t="shared" si="4"/>
        <v>alulértékelt</v>
      </c>
    </row>
    <row r="292" spans="1:11" ht="15" thickBot="1" x14ac:dyDescent="0.35">
      <c r="A292" s="98" t="s">
        <v>235</v>
      </c>
      <c r="B292" s="99">
        <v>109611.6</v>
      </c>
      <c r="C292" s="99">
        <v>0</v>
      </c>
      <c r="D292" s="111">
        <v>0</v>
      </c>
      <c r="E292" s="99">
        <v>109611.6</v>
      </c>
      <c r="F292" s="99">
        <v>151050</v>
      </c>
      <c r="G292" s="135">
        <v>41438.400000000001</v>
      </c>
      <c r="H292" s="99">
        <v>27.43</v>
      </c>
      <c r="I292">
        <f t="shared" si="5"/>
        <v>-41438.399999999994</v>
      </c>
      <c r="K292" t="str">
        <f t="shared" si="4"/>
        <v>alulértékelt</v>
      </c>
    </row>
    <row r="293" spans="1:11" ht="15" thickBot="1" x14ac:dyDescent="0.35">
      <c r="A293" s="98" t="s">
        <v>236</v>
      </c>
      <c r="B293" s="99">
        <v>109611.6</v>
      </c>
      <c r="C293" s="99">
        <v>0</v>
      </c>
      <c r="D293" s="111">
        <v>0</v>
      </c>
      <c r="E293" s="99">
        <v>109611.6</v>
      </c>
      <c r="F293" s="99">
        <v>117969</v>
      </c>
      <c r="G293" s="135" t="s">
        <v>734</v>
      </c>
      <c r="H293" s="124" t="s">
        <v>735</v>
      </c>
      <c r="I293">
        <f t="shared" si="5"/>
        <v>-8357.3999999999942</v>
      </c>
      <c r="K293" t="str">
        <f t="shared" si="4"/>
        <v>alulértékelt</v>
      </c>
    </row>
    <row r="294" spans="1:11" ht="15" thickBot="1" x14ac:dyDescent="0.35">
      <c r="A294" s="98" t="s">
        <v>237</v>
      </c>
      <c r="B294" s="99">
        <v>109611.6</v>
      </c>
      <c r="C294" s="99">
        <v>0</v>
      </c>
      <c r="D294" s="111">
        <v>0</v>
      </c>
      <c r="E294" s="99">
        <v>109611.6</v>
      </c>
      <c r="F294" s="99">
        <v>153400</v>
      </c>
      <c r="G294" s="135">
        <v>43788.4</v>
      </c>
      <c r="H294" s="99">
        <v>28.55</v>
      </c>
      <c r="I294">
        <f t="shared" si="5"/>
        <v>-43788.399999999994</v>
      </c>
      <c r="K294" t="str">
        <f t="shared" si="4"/>
        <v>alulértékelt</v>
      </c>
    </row>
    <row r="295" spans="1:11" ht="15" thickBot="1" x14ac:dyDescent="0.35">
      <c r="A295" s="98" t="s">
        <v>239</v>
      </c>
      <c r="B295" s="99">
        <v>109611.6</v>
      </c>
      <c r="C295" s="99">
        <v>205188.9</v>
      </c>
      <c r="D295" s="111">
        <v>0</v>
      </c>
      <c r="E295" s="99">
        <v>314800.5</v>
      </c>
      <c r="F295" s="99">
        <v>169993</v>
      </c>
      <c r="G295" s="135">
        <v>-144807.5</v>
      </c>
      <c r="H295" s="99">
        <v>-85.18</v>
      </c>
      <c r="I295">
        <f t="shared" si="5"/>
        <v>144807.5</v>
      </c>
      <c r="K295" t="str">
        <f t="shared" si="4"/>
        <v>fölülértékelt</v>
      </c>
    </row>
    <row r="296" spans="1:11" ht="15" thickBot="1" x14ac:dyDescent="0.35">
      <c r="A296" s="98" t="s">
        <v>240</v>
      </c>
      <c r="B296" s="99">
        <v>109611.6</v>
      </c>
      <c r="C296" s="99">
        <v>0</v>
      </c>
      <c r="D296" s="111">
        <v>0</v>
      </c>
      <c r="E296" s="99">
        <v>109611.6</v>
      </c>
      <c r="F296" s="99">
        <v>146790</v>
      </c>
      <c r="G296" s="135">
        <v>37178.400000000001</v>
      </c>
      <c r="H296" s="99">
        <v>25.33</v>
      </c>
      <c r="I296">
        <f t="shared" si="5"/>
        <v>-37178.399999999994</v>
      </c>
      <c r="K296" t="str">
        <f t="shared" si="4"/>
        <v>alulértékelt</v>
      </c>
    </row>
    <row r="297" spans="1:11" ht="15" thickBot="1" x14ac:dyDescent="0.35">
      <c r="A297" s="98" t="s">
        <v>241</v>
      </c>
      <c r="B297" s="99">
        <v>109611.6</v>
      </c>
      <c r="C297" s="99">
        <v>0</v>
      </c>
      <c r="D297" s="111">
        <v>0</v>
      </c>
      <c r="E297" s="99">
        <v>109611.6</v>
      </c>
      <c r="F297" s="99">
        <v>189440</v>
      </c>
      <c r="G297" s="135">
        <v>79828.399999999994</v>
      </c>
      <c r="H297" s="99">
        <v>42.14</v>
      </c>
      <c r="I297">
        <f t="shared" si="5"/>
        <v>-79828.399999999994</v>
      </c>
      <c r="K297" t="str">
        <f t="shared" si="4"/>
        <v>alulértékelt</v>
      </c>
    </row>
    <row r="298" spans="1:11" ht="15" thickBot="1" x14ac:dyDescent="0.35">
      <c r="A298" s="98" t="s">
        <v>242</v>
      </c>
      <c r="B298" s="99">
        <v>131109.70000000001</v>
      </c>
      <c r="C298" s="99">
        <v>205188.9</v>
      </c>
      <c r="D298" s="111">
        <v>0</v>
      </c>
      <c r="E298" s="99">
        <v>336298.5</v>
      </c>
      <c r="F298" s="99">
        <v>218925</v>
      </c>
      <c r="G298" s="135">
        <v>-117373.5</v>
      </c>
      <c r="H298" s="99">
        <v>-53.61</v>
      </c>
      <c r="I298">
        <f t="shared" si="5"/>
        <v>117373.5</v>
      </c>
      <c r="K298" t="str">
        <f t="shared" si="4"/>
        <v>fölülértékelt</v>
      </c>
    </row>
    <row r="299" spans="1:11" ht="15" thickBot="1" x14ac:dyDescent="0.35">
      <c r="A299" s="98" t="s">
        <v>243</v>
      </c>
      <c r="B299" s="99">
        <v>109611.6</v>
      </c>
      <c r="C299" s="99">
        <v>0</v>
      </c>
      <c r="D299" s="111">
        <v>0</v>
      </c>
      <c r="E299" s="99">
        <v>109611.6</v>
      </c>
      <c r="F299" s="99">
        <v>208350</v>
      </c>
      <c r="G299" s="135">
        <v>98738.4</v>
      </c>
      <c r="H299" s="99">
        <v>47.39</v>
      </c>
      <c r="I299">
        <f t="shared" si="5"/>
        <v>-98738.4</v>
      </c>
      <c r="K299" t="str">
        <f t="shared" si="4"/>
        <v>alulértékelt</v>
      </c>
    </row>
    <row r="300" spans="1:11" ht="15" thickBot="1" x14ac:dyDescent="0.35">
      <c r="A300" s="98" t="s">
        <v>244</v>
      </c>
      <c r="B300" s="99">
        <v>109611.6</v>
      </c>
      <c r="C300" s="99">
        <v>205188.9</v>
      </c>
      <c r="D300" s="111">
        <v>0</v>
      </c>
      <c r="E300" s="99">
        <v>314800.5</v>
      </c>
      <c r="F300" s="99">
        <v>221945</v>
      </c>
      <c r="G300" s="135">
        <v>-92855.5</v>
      </c>
      <c r="H300" s="99">
        <v>-41.84</v>
      </c>
      <c r="I300">
        <f t="shared" si="5"/>
        <v>92855.5</v>
      </c>
      <c r="K300" t="str">
        <f t="shared" si="4"/>
        <v>fölülértékelt</v>
      </c>
    </row>
    <row r="301" spans="1:11" ht="15" thickBot="1" x14ac:dyDescent="0.35">
      <c r="A301" s="98" t="s">
        <v>245</v>
      </c>
      <c r="B301" s="99">
        <v>109611.6</v>
      </c>
      <c r="C301" s="99">
        <v>0</v>
      </c>
      <c r="D301" s="111">
        <v>0</v>
      </c>
      <c r="E301" s="99">
        <v>109611.6</v>
      </c>
      <c r="F301" s="99">
        <v>249489</v>
      </c>
      <c r="G301" s="135">
        <v>139877.4</v>
      </c>
      <c r="H301" s="123" t="s">
        <v>736</v>
      </c>
      <c r="I301">
        <f t="shared" si="5"/>
        <v>-139877.4</v>
      </c>
      <c r="K301" t="str">
        <f t="shared" si="4"/>
        <v>alulértékelt</v>
      </c>
    </row>
    <row r="302" spans="1:11" ht="15" thickBot="1" x14ac:dyDescent="0.35">
      <c r="A302" s="98" t="s">
        <v>247</v>
      </c>
      <c r="B302" s="99">
        <v>131109.70000000001</v>
      </c>
      <c r="C302" s="99">
        <v>205188.9</v>
      </c>
      <c r="D302" s="111">
        <v>0</v>
      </c>
      <c r="E302" s="99">
        <v>336298.5</v>
      </c>
      <c r="F302" s="99">
        <v>246145</v>
      </c>
      <c r="G302" s="135">
        <v>-90153.5</v>
      </c>
      <c r="H302" s="99">
        <v>-36.630000000000003</v>
      </c>
      <c r="I302">
        <f t="shared" si="5"/>
        <v>90153.5</v>
      </c>
      <c r="K302" t="str">
        <f t="shared" si="4"/>
        <v>fölülértékelt</v>
      </c>
    </row>
    <row r="303" spans="1:11" ht="15" thickBot="1" x14ac:dyDescent="0.35">
      <c r="A303" s="98" t="s">
        <v>248</v>
      </c>
      <c r="B303" s="99">
        <v>109611.6</v>
      </c>
      <c r="C303" s="99">
        <v>205188.9</v>
      </c>
      <c r="D303" s="111">
        <v>0</v>
      </c>
      <c r="E303" s="99">
        <v>314800.5</v>
      </c>
      <c r="F303" s="99">
        <v>258307</v>
      </c>
      <c r="G303" s="135">
        <v>-56493.5</v>
      </c>
      <c r="H303" s="99">
        <v>-21.87</v>
      </c>
      <c r="I303">
        <f t="shared" si="5"/>
        <v>56493.5</v>
      </c>
      <c r="K303" t="str">
        <f t="shared" si="4"/>
        <v>fölülértékelt</v>
      </c>
    </row>
    <row r="304" spans="1:11" ht="15" thickBot="1" x14ac:dyDescent="0.35">
      <c r="A304" s="98" t="s">
        <v>249</v>
      </c>
      <c r="B304" s="99">
        <v>131109.70000000001</v>
      </c>
      <c r="C304" s="99">
        <v>205188.9</v>
      </c>
      <c r="D304" s="111">
        <v>0</v>
      </c>
      <c r="E304" s="99">
        <v>336298.5</v>
      </c>
      <c r="F304" s="99">
        <v>234990</v>
      </c>
      <c r="G304" s="135">
        <v>-101308.5</v>
      </c>
      <c r="H304" s="99">
        <v>-43.11</v>
      </c>
      <c r="I304">
        <f t="shared" si="5"/>
        <v>101308.5</v>
      </c>
      <c r="K304" t="str">
        <f t="shared" si="4"/>
        <v>fölülértékelt</v>
      </c>
    </row>
    <row r="305" spans="1:11" ht="15" thickBot="1" x14ac:dyDescent="0.35">
      <c r="A305" s="98" t="s">
        <v>250</v>
      </c>
      <c r="B305" s="99">
        <v>109611.6</v>
      </c>
      <c r="C305" s="99">
        <v>205188.9</v>
      </c>
      <c r="D305" s="111">
        <v>0</v>
      </c>
      <c r="E305" s="99">
        <v>314800.5</v>
      </c>
      <c r="F305" s="99">
        <v>264670</v>
      </c>
      <c r="G305" s="135">
        <v>-50130.5</v>
      </c>
      <c r="H305" s="99">
        <v>-18.940000000000001</v>
      </c>
      <c r="I305">
        <f t="shared" si="5"/>
        <v>50130.5</v>
      </c>
      <c r="K305" t="str">
        <f t="shared" si="4"/>
        <v>fölülértékelt</v>
      </c>
    </row>
    <row r="306" spans="1:11" ht="15" thickBot="1" x14ac:dyDescent="0.35">
      <c r="A306" s="98" t="s">
        <v>251</v>
      </c>
      <c r="B306" s="99">
        <v>131109.70000000001</v>
      </c>
      <c r="C306" s="99">
        <v>205188.9</v>
      </c>
      <c r="D306" s="111">
        <v>0</v>
      </c>
      <c r="E306" s="99">
        <v>336298.5</v>
      </c>
      <c r="F306" s="99">
        <v>246087</v>
      </c>
      <c r="G306" s="135">
        <v>-90211.5</v>
      </c>
      <c r="H306" s="99">
        <v>-36.659999999999997</v>
      </c>
      <c r="I306">
        <f t="shared" si="5"/>
        <v>90211.5</v>
      </c>
      <c r="K306" t="str">
        <f t="shared" si="4"/>
        <v>fölülértékelt</v>
      </c>
    </row>
    <row r="307" spans="1:11" ht="15" thickBot="1" x14ac:dyDescent="0.35">
      <c r="A307" s="98" t="s">
        <v>253</v>
      </c>
      <c r="B307" s="99">
        <v>131109.70000000001</v>
      </c>
      <c r="C307" s="99">
        <v>205188.9</v>
      </c>
      <c r="D307" s="111">
        <v>0</v>
      </c>
      <c r="E307" s="99">
        <v>336298.5</v>
      </c>
      <c r="F307" s="99">
        <v>295100</v>
      </c>
      <c r="G307" s="135">
        <v>-41198.5</v>
      </c>
      <c r="H307" s="99">
        <v>-13.96</v>
      </c>
      <c r="I307">
        <f t="shared" si="5"/>
        <v>41198.5</v>
      </c>
      <c r="K307" t="str">
        <f t="shared" si="4"/>
        <v>fölülértékelt</v>
      </c>
    </row>
    <row r="308" spans="1:11" ht="15" thickBot="1" x14ac:dyDescent="0.35">
      <c r="A308" s="98" t="s">
        <v>254</v>
      </c>
      <c r="B308" s="99">
        <v>131109.70000000001</v>
      </c>
      <c r="C308" s="99">
        <v>205188.9</v>
      </c>
      <c r="D308" s="111">
        <v>0</v>
      </c>
      <c r="E308" s="99">
        <v>336298.5</v>
      </c>
      <c r="F308" s="99">
        <v>319204</v>
      </c>
      <c r="G308" s="135">
        <v>-17094.5</v>
      </c>
      <c r="H308" s="99">
        <v>-5.36</v>
      </c>
      <c r="I308">
        <f t="shared" si="5"/>
        <v>17094.5</v>
      </c>
      <c r="K308" t="str">
        <f t="shared" si="4"/>
        <v>fölülértékelt</v>
      </c>
    </row>
    <row r="309" spans="1:11" ht="15" thickBot="1" x14ac:dyDescent="0.35">
      <c r="A309" s="98" t="s">
        <v>255</v>
      </c>
      <c r="B309" s="99">
        <v>131109.70000000001</v>
      </c>
      <c r="C309" s="99">
        <v>205188.9</v>
      </c>
      <c r="D309" s="111">
        <v>0</v>
      </c>
      <c r="E309" s="99">
        <v>336298.5</v>
      </c>
      <c r="F309" s="99">
        <v>302500</v>
      </c>
      <c r="G309" s="135">
        <v>-33798.5</v>
      </c>
      <c r="H309" s="99">
        <v>-11.17</v>
      </c>
      <c r="I309">
        <f t="shared" si="5"/>
        <v>33798.5</v>
      </c>
      <c r="K309" t="str">
        <f t="shared" si="4"/>
        <v>fölülértékelt</v>
      </c>
    </row>
    <row r="310" spans="1:11" ht="15" thickBot="1" x14ac:dyDescent="0.35">
      <c r="A310" s="98" t="s">
        <v>256</v>
      </c>
      <c r="B310" s="99">
        <v>131109.70000000001</v>
      </c>
      <c r="C310" s="99">
        <v>205188.9</v>
      </c>
      <c r="D310" s="111">
        <v>0</v>
      </c>
      <c r="E310" s="99">
        <v>336298.5</v>
      </c>
      <c r="F310" s="99">
        <v>248990</v>
      </c>
      <c r="G310" s="135">
        <v>-87308.5</v>
      </c>
      <c r="H310" s="99">
        <v>-35.07</v>
      </c>
      <c r="I310">
        <f t="shared" si="5"/>
        <v>87308.5</v>
      </c>
      <c r="K310" t="str">
        <f t="shared" si="4"/>
        <v>fölülértékelt</v>
      </c>
    </row>
    <row r="311" spans="1:11" ht="15" thickBot="1" x14ac:dyDescent="0.35">
      <c r="A311" s="98" t="s">
        <v>258</v>
      </c>
      <c r="B311" s="99">
        <v>109611.6</v>
      </c>
      <c r="C311" s="99">
        <v>205188.9</v>
      </c>
      <c r="D311" s="111">
        <v>0</v>
      </c>
      <c r="E311" s="99">
        <v>314800.5</v>
      </c>
      <c r="F311" s="99">
        <v>329040</v>
      </c>
      <c r="G311" s="135">
        <v>14239.5</v>
      </c>
      <c r="H311" s="99">
        <v>4.33</v>
      </c>
      <c r="I311">
        <f t="shared" si="5"/>
        <v>-14239.5</v>
      </c>
      <c r="K311" t="str">
        <f t="shared" si="4"/>
        <v>alulértékelt</v>
      </c>
    </row>
    <row r="312" spans="1:11" ht="15" thickBot="1" x14ac:dyDescent="0.35">
      <c r="A312" s="98" t="s">
        <v>259</v>
      </c>
      <c r="B312" s="99">
        <v>109611.6</v>
      </c>
      <c r="C312" s="99">
        <v>205188.9</v>
      </c>
      <c r="D312" s="111">
        <v>0</v>
      </c>
      <c r="E312" s="99">
        <v>314800.5</v>
      </c>
      <c r="F312" s="99">
        <v>336820</v>
      </c>
      <c r="G312" s="135">
        <v>22019.5</v>
      </c>
      <c r="H312" s="99">
        <v>6.54</v>
      </c>
      <c r="I312">
        <f t="shared" si="5"/>
        <v>-22019.5</v>
      </c>
      <c r="K312" t="str">
        <f t="shared" si="4"/>
        <v>alulértékelt</v>
      </c>
    </row>
    <row r="313" spans="1:11" ht="15" thickBot="1" x14ac:dyDescent="0.35">
      <c r="A313" s="98" t="s">
        <v>260</v>
      </c>
      <c r="B313" s="99">
        <v>109611.6</v>
      </c>
      <c r="C313" s="99">
        <v>205188.9</v>
      </c>
      <c r="D313" s="111">
        <v>0</v>
      </c>
      <c r="E313" s="99">
        <v>314800.5</v>
      </c>
      <c r="F313" s="99">
        <v>356945</v>
      </c>
      <c r="G313" s="135">
        <v>42144.5</v>
      </c>
      <c r="H313" s="99">
        <v>11.81</v>
      </c>
      <c r="I313">
        <f t="shared" si="5"/>
        <v>-42144.5</v>
      </c>
      <c r="K313" t="str">
        <f t="shared" si="4"/>
        <v>alulértékelt</v>
      </c>
    </row>
    <row r="314" spans="1:11" ht="15" thickBot="1" x14ac:dyDescent="0.35">
      <c r="A314" s="98" t="s">
        <v>261</v>
      </c>
      <c r="B314" s="99">
        <v>131109.70000000001</v>
      </c>
      <c r="C314" s="99">
        <v>205188.9</v>
      </c>
      <c r="D314" s="111">
        <v>0</v>
      </c>
      <c r="E314" s="99">
        <v>336298.5</v>
      </c>
      <c r="F314" s="99">
        <v>342195</v>
      </c>
      <c r="G314" s="135">
        <v>5896.5</v>
      </c>
      <c r="H314" s="99">
        <v>1.72</v>
      </c>
      <c r="I314">
        <f t="shared" si="5"/>
        <v>-5896.5</v>
      </c>
      <c r="K314" t="str">
        <f t="shared" si="4"/>
        <v>alulértékelt</v>
      </c>
    </row>
    <row r="315" spans="1:11" ht="15" thickBot="1" x14ac:dyDescent="0.35">
      <c r="A315" s="98" t="s">
        <v>264</v>
      </c>
      <c r="B315" s="99">
        <v>131109.70000000001</v>
      </c>
      <c r="C315" s="99">
        <v>205188.9</v>
      </c>
      <c r="D315" s="111">
        <v>0</v>
      </c>
      <c r="E315" s="99">
        <v>336298.5</v>
      </c>
      <c r="F315" s="99">
        <v>424880</v>
      </c>
      <c r="G315" s="135">
        <v>88581.5</v>
      </c>
      <c r="H315" s="99">
        <v>20.85</v>
      </c>
      <c r="I315">
        <f t="shared" si="5"/>
        <v>-88581.5</v>
      </c>
      <c r="K315" t="str">
        <f t="shared" si="4"/>
        <v>alulértékelt</v>
      </c>
    </row>
    <row r="316" spans="1:11" ht="15" thickBot="1" x14ac:dyDescent="0.35">
      <c r="A316" s="98" t="s">
        <v>267</v>
      </c>
      <c r="B316" s="99">
        <v>109611.6</v>
      </c>
      <c r="C316" s="99">
        <v>205188.9</v>
      </c>
      <c r="D316" s="111">
        <v>0</v>
      </c>
      <c r="E316" s="99">
        <v>314800.5</v>
      </c>
      <c r="F316" s="99">
        <v>262000</v>
      </c>
      <c r="G316" s="135">
        <v>-52800.5</v>
      </c>
      <c r="H316" s="99">
        <v>-20.149999999999999</v>
      </c>
      <c r="I316">
        <f t="shared" si="5"/>
        <v>52800.5</v>
      </c>
      <c r="K316" t="str">
        <f t="shared" si="4"/>
        <v>fölülértékelt</v>
      </c>
    </row>
    <row r="317" spans="1:11" ht="15" thickBot="1" x14ac:dyDescent="0.35">
      <c r="A317" s="98" t="s">
        <v>268</v>
      </c>
      <c r="B317" s="99">
        <v>109611.6</v>
      </c>
      <c r="C317" s="99">
        <v>205188.9</v>
      </c>
      <c r="D317" s="111">
        <v>0</v>
      </c>
      <c r="E317" s="99">
        <v>314800.5</v>
      </c>
      <c r="F317" s="99">
        <v>304900</v>
      </c>
      <c r="G317" s="135">
        <v>-9900.5</v>
      </c>
      <c r="H317" s="99">
        <v>-3.25</v>
      </c>
      <c r="I317">
        <f t="shared" si="5"/>
        <v>9900.5</v>
      </c>
      <c r="K317" t="str">
        <f t="shared" si="4"/>
        <v>fölülértékelt</v>
      </c>
    </row>
    <row r="318" spans="1:11" ht="15" thickBot="1" x14ac:dyDescent="0.35">
      <c r="A318" s="98" t="s">
        <v>269</v>
      </c>
      <c r="B318" s="99">
        <v>131109.70000000001</v>
      </c>
      <c r="C318" s="99">
        <v>205188.9</v>
      </c>
      <c r="D318" s="111">
        <v>0</v>
      </c>
      <c r="E318" s="99">
        <v>336298.5</v>
      </c>
      <c r="F318" s="99">
        <v>426420</v>
      </c>
      <c r="G318" s="135">
        <v>90121.5</v>
      </c>
      <c r="H318" s="99">
        <v>21.13</v>
      </c>
      <c r="I318">
        <f t="shared" si="5"/>
        <v>-90121.5</v>
      </c>
      <c r="K318" t="str">
        <f t="shared" si="4"/>
        <v>alulértékelt</v>
      </c>
    </row>
    <row r="319" spans="1:11" ht="15" thickBot="1" x14ac:dyDescent="0.35">
      <c r="A319" s="98" t="s">
        <v>270</v>
      </c>
      <c r="B319" s="99">
        <v>109611.6</v>
      </c>
      <c r="C319" s="99">
        <v>205188.9</v>
      </c>
      <c r="D319" s="111">
        <v>0</v>
      </c>
      <c r="E319" s="99">
        <v>314800.5</v>
      </c>
      <c r="F319" s="99">
        <v>389394</v>
      </c>
      <c r="G319" s="135">
        <v>74593.5</v>
      </c>
      <c r="H319" s="99">
        <v>19.16</v>
      </c>
      <c r="I319">
        <f t="shared" si="5"/>
        <v>-74593.5</v>
      </c>
      <c r="K319" t="str">
        <f t="shared" si="4"/>
        <v>alulértékelt</v>
      </c>
    </row>
    <row r="320" spans="1:11" ht="15" thickBot="1" x14ac:dyDescent="0.35">
      <c r="A320" s="98" t="s">
        <v>271</v>
      </c>
      <c r="B320" s="99">
        <v>131109.70000000001</v>
      </c>
      <c r="C320" s="99">
        <v>205188.9</v>
      </c>
      <c r="D320" s="111">
        <v>0</v>
      </c>
      <c r="E320" s="99">
        <v>336298.5</v>
      </c>
      <c r="F320" s="99">
        <v>439200</v>
      </c>
      <c r="G320" s="135">
        <v>102901.5</v>
      </c>
      <c r="H320" s="99">
        <v>23.43</v>
      </c>
      <c r="I320">
        <f t="shared" si="5"/>
        <v>-102901.5</v>
      </c>
      <c r="K320" t="str">
        <f t="shared" si="4"/>
        <v>alulértékelt</v>
      </c>
    </row>
    <row r="321" spans="1:11" ht="15" thickBot="1" x14ac:dyDescent="0.35">
      <c r="A321" s="98" t="s">
        <v>273</v>
      </c>
      <c r="B321" s="99">
        <v>131109.70000000001</v>
      </c>
      <c r="C321" s="99">
        <v>205188.9</v>
      </c>
      <c r="D321" s="111">
        <v>0</v>
      </c>
      <c r="E321" s="99">
        <v>336298.5</v>
      </c>
      <c r="F321" s="99">
        <v>396444</v>
      </c>
      <c r="G321" s="135">
        <v>60145.5</v>
      </c>
      <c r="H321" s="99">
        <v>15.17</v>
      </c>
      <c r="I321">
        <f t="shared" si="5"/>
        <v>-60145.5</v>
      </c>
      <c r="K321" t="str">
        <f t="shared" si="4"/>
        <v>alulértékelt</v>
      </c>
    </row>
    <row r="322" spans="1:11" ht="15" thickBot="1" x14ac:dyDescent="0.35">
      <c r="A322" s="98" t="s">
        <v>277</v>
      </c>
      <c r="B322" s="99">
        <v>109611.6</v>
      </c>
      <c r="C322" s="99">
        <v>205188.9</v>
      </c>
      <c r="D322" s="111">
        <v>0</v>
      </c>
      <c r="E322" s="99">
        <v>314800.5</v>
      </c>
      <c r="F322" s="99">
        <v>546530</v>
      </c>
      <c r="G322" s="135">
        <v>231729.5</v>
      </c>
      <c r="H322" s="123" t="s">
        <v>737</v>
      </c>
      <c r="I322">
        <f t="shared" si="5"/>
        <v>-231729.5</v>
      </c>
      <c r="K322" t="str">
        <f t="shared" si="4"/>
        <v>alulértékelt</v>
      </c>
    </row>
    <row r="323" spans="1:11" ht="15" thickBot="1" x14ac:dyDescent="0.35"/>
    <row r="324" spans="1:11" ht="15" thickBot="1" x14ac:dyDescent="0.35">
      <c r="A324" s="98" t="s">
        <v>715</v>
      </c>
      <c r="B324" s="100">
        <v>336298.6</v>
      </c>
    </row>
    <row r="325" spans="1:11" ht="15" thickBot="1" x14ac:dyDescent="0.35">
      <c r="A325" s="98" t="s">
        <v>716</v>
      </c>
      <c r="B325" s="100">
        <v>0</v>
      </c>
    </row>
    <row r="326" spans="1:11" ht="15" thickBot="1" x14ac:dyDescent="0.35">
      <c r="A326" s="98" t="s">
        <v>717</v>
      </c>
      <c r="B326" s="100">
        <v>10684587.6</v>
      </c>
    </row>
    <row r="327" spans="1:11" ht="15" thickBot="1" x14ac:dyDescent="0.35">
      <c r="A327" s="98" t="s">
        <v>718</v>
      </c>
      <c r="B327" s="100">
        <v>10480938</v>
      </c>
    </row>
    <row r="328" spans="1:11" ht="15" thickBot="1" x14ac:dyDescent="0.35">
      <c r="A328" s="98" t="s">
        <v>719</v>
      </c>
      <c r="B328" s="100">
        <v>203649.6</v>
      </c>
    </row>
    <row r="329" spans="1:11" ht="15" thickBot="1" x14ac:dyDescent="0.35">
      <c r="A329" s="98" t="s">
        <v>720</v>
      </c>
      <c r="B329" s="100"/>
    </row>
    <row r="330" spans="1:11" ht="15" thickBot="1" x14ac:dyDescent="0.35">
      <c r="A330" s="98" t="s">
        <v>721</v>
      </c>
      <c r="B330" s="100"/>
    </row>
    <row r="331" spans="1:11" ht="15" thickBot="1" x14ac:dyDescent="0.35">
      <c r="A331" s="98" t="s">
        <v>722</v>
      </c>
      <c r="B331" s="100">
        <v>0</v>
      </c>
    </row>
    <row r="333" spans="1:11" x14ac:dyDescent="0.3">
      <c r="A333" s="101" t="s">
        <v>621</v>
      </c>
    </row>
    <row r="335" spans="1:11" x14ac:dyDescent="0.3">
      <c r="A335" s="102" t="s">
        <v>738</v>
      </c>
    </row>
    <row r="336" spans="1:11" x14ac:dyDescent="0.3">
      <c r="A336" s="102" t="s">
        <v>739</v>
      </c>
    </row>
  </sheetData>
  <conditionalFormatting sqref="G273:G3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33" r:id="rId1" display="https://miau.my-x.hu/myx-free/coco/test/817956220210617204247.html" xr:uid="{00000000-0004-0000-1100-000000000000}"/>
  </hyperlink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36"/>
  <sheetViews>
    <sheetView zoomScale="23" workbookViewId="0"/>
  </sheetViews>
  <sheetFormatPr defaultRowHeight="14.4" x14ac:dyDescent="0.3"/>
  <cols>
    <col min="1" max="1" width="57" bestFit="1" customWidth="1"/>
    <col min="5" max="5" width="11.88671875" customWidth="1"/>
    <col min="6" max="6" width="11.6640625" customWidth="1"/>
  </cols>
  <sheetData>
    <row r="1" spans="1:5" x14ac:dyDescent="0.3">
      <c r="B1" s="108">
        <v>0</v>
      </c>
      <c r="E1" s="132"/>
    </row>
    <row r="2" spans="1:5" x14ac:dyDescent="0.3">
      <c r="A2" t="s">
        <v>0</v>
      </c>
      <c r="B2" s="108" t="s">
        <v>194</v>
      </c>
      <c r="C2" t="s">
        <v>500</v>
      </c>
      <c r="D2" t="s">
        <v>501</v>
      </c>
      <c r="E2" s="132" t="s">
        <v>502</v>
      </c>
    </row>
    <row r="3" spans="1:5" x14ac:dyDescent="0.3">
      <c r="A3" t="s">
        <v>206</v>
      </c>
      <c r="B3" s="108">
        <v>0</v>
      </c>
      <c r="C3">
        <v>45000</v>
      </c>
      <c r="D3">
        <v>73731</v>
      </c>
      <c r="E3" s="132">
        <v>59365.5</v>
      </c>
    </row>
    <row r="4" spans="1:5" x14ac:dyDescent="0.3">
      <c r="A4" t="s">
        <v>212</v>
      </c>
      <c r="B4" s="108">
        <v>0</v>
      </c>
      <c r="E4" s="132"/>
    </row>
    <row r="5" spans="1:5" x14ac:dyDescent="0.3">
      <c r="A5" t="s">
        <v>213</v>
      </c>
      <c r="B5" s="108">
        <v>0</v>
      </c>
      <c r="C5">
        <v>51880</v>
      </c>
      <c r="D5">
        <v>88796</v>
      </c>
      <c r="E5" s="132">
        <v>70338</v>
      </c>
    </row>
    <row r="6" spans="1:5" x14ac:dyDescent="0.3">
      <c r="A6" t="s">
        <v>215</v>
      </c>
      <c r="B6" s="108">
        <v>0</v>
      </c>
      <c r="C6">
        <v>54000</v>
      </c>
      <c r="D6">
        <v>83200</v>
      </c>
      <c r="E6" s="132">
        <v>68600</v>
      </c>
    </row>
    <row r="7" spans="1:5" x14ac:dyDescent="0.3">
      <c r="A7" t="s">
        <v>217</v>
      </c>
      <c r="B7" s="108">
        <v>0</v>
      </c>
      <c r="C7">
        <v>55500</v>
      </c>
      <c r="D7">
        <v>86400</v>
      </c>
      <c r="E7" s="132">
        <v>70950</v>
      </c>
    </row>
    <row r="8" spans="1:5" x14ac:dyDescent="0.3">
      <c r="A8" t="s">
        <v>218</v>
      </c>
      <c r="B8" s="108">
        <v>0</v>
      </c>
      <c r="C8">
        <v>59900</v>
      </c>
      <c r="D8">
        <v>59900</v>
      </c>
      <c r="E8" s="132">
        <v>59900</v>
      </c>
    </row>
    <row r="9" spans="1:5" x14ac:dyDescent="0.3">
      <c r="A9" t="s">
        <v>220</v>
      </c>
      <c r="B9" s="108">
        <v>0</v>
      </c>
      <c r="C9">
        <v>70000</v>
      </c>
      <c r="D9">
        <v>103600</v>
      </c>
      <c r="E9" s="132">
        <v>86800</v>
      </c>
    </row>
    <row r="10" spans="1:5" x14ac:dyDescent="0.3">
      <c r="A10" t="s">
        <v>221</v>
      </c>
      <c r="B10" s="108">
        <v>0</v>
      </c>
      <c r="C10">
        <v>69880</v>
      </c>
      <c r="D10">
        <v>119229</v>
      </c>
      <c r="E10" s="132">
        <v>94554.5</v>
      </c>
    </row>
    <row r="11" spans="1:5" x14ac:dyDescent="0.3">
      <c r="A11" t="s">
        <v>222</v>
      </c>
      <c r="B11" s="108">
        <v>0</v>
      </c>
      <c r="C11">
        <v>69990</v>
      </c>
      <c r="D11">
        <v>88999</v>
      </c>
      <c r="E11" s="132">
        <v>79494.5</v>
      </c>
    </row>
    <row r="12" spans="1:5" x14ac:dyDescent="0.3">
      <c r="A12" t="s">
        <v>223</v>
      </c>
      <c r="B12" s="108">
        <v>0</v>
      </c>
      <c r="C12">
        <v>66800</v>
      </c>
      <c r="D12">
        <v>106800</v>
      </c>
      <c r="E12" s="132">
        <v>86800</v>
      </c>
    </row>
    <row r="13" spans="1:5" x14ac:dyDescent="0.3">
      <c r="A13" t="s">
        <v>224</v>
      </c>
      <c r="B13" s="108">
        <v>0</v>
      </c>
      <c r="C13">
        <v>68000</v>
      </c>
      <c r="D13">
        <v>104999</v>
      </c>
      <c r="E13" s="132">
        <v>86499.5</v>
      </c>
    </row>
    <row r="14" spans="1:5" x14ac:dyDescent="0.3">
      <c r="A14" t="s">
        <v>226</v>
      </c>
      <c r="B14" s="108">
        <v>0</v>
      </c>
      <c r="C14">
        <v>67800</v>
      </c>
      <c r="D14">
        <v>108300</v>
      </c>
      <c r="E14" s="132">
        <v>88050</v>
      </c>
    </row>
    <row r="15" spans="1:5" x14ac:dyDescent="0.3">
      <c r="A15" t="s">
        <v>228</v>
      </c>
      <c r="B15" s="108">
        <v>0</v>
      </c>
      <c r="C15">
        <v>82000</v>
      </c>
      <c r="D15">
        <v>150590</v>
      </c>
      <c r="E15" s="132">
        <v>116295</v>
      </c>
    </row>
    <row r="16" spans="1:5" x14ac:dyDescent="0.3">
      <c r="A16" t="s">
        <v>229</v>
      </c>
      <c r="B16" s="108">
        <v>0</v>
      </c>
      <c r="C16">
        <v>88900</v>
      </c>
      <c r="D16">
        <v>137630</v>
      </c>
      <c r="E16" s="132">
        <v>113265</v>
      </c>
    </row>
    <row r="17" spans="1:5" x14ac:dyDescent="0.3">
      <c r="A17" t="s">
        <v>230</v>
      </c>
      <c r="B17" s="108">
        <v>0</v>
      </c>
      <c r="C17">
        <v>94000</v>
      </c>
      <c r="D17">
        <v>128790</v>
      </c>
      <c r="E17" s="132">
        <v>111395</v>
      </c>
    </row>
    <row r="18" spans="1:5" x14ac:dyDescent="0.3">
      <c r="A18" t="s">
        <v>231</v>
      </c>
      <c r="B18" s="108">
        <v>0</v>
      </c>
      <c r="C18">
        <v>97000</v>
      </c>
      <c r="D18">
        <v>136600</v>
      </c>
      <c r="E18" s="132">
        <v>116800</v>
      </c>
    </row>
    <row r="19" spans="1:5" x14ac:dyDescent="0.3">
      <c r="A19" t="s">
        <v>232</v>
      </c>
      <c r="B19" s="108">
        <v>0</v>
      </c>
      <c r="C19">
        <v>93300</v>
      </c>
      <c r="D19">
        <v>138200</v>
      </c>
      <c r="E19" s="132">
        <v>115750</v>
      </c>
    </row>
    <row r="20" spans="1:5" x14ac:dyDescent="0.3">
      <c r="A20" t="s">
        <v>233</v>
      </c>
      <c r="B20" s="108">
        <v>0</v>
      </c>
      <c r="C20">
        <v>101240</v>
      </c>
      <c r="D20">
        <v>119980</v>
      </c>
      <c r="E20" s="132">
        <v>110610</v>
      </c>
    </row>
    <row r="21" spans="1:5" x14ac:dyDescent="0.3">
      <c r="A21" t="s">
        <v>234</v>
      </c>
      <c r="B21" s="108">
        <v>0</v>
      </c>
      <c r="C21">
        <v>106990</v>
      </c>
      <c r="D21">
        <v>187733</v>
      </c>
      <c r="E21" s="132">
        <v>147361.5</v>
      </c>
    </row>
    <row r="22" spans="1:5" x14ac:dyDescent="0.3">
      <c r="A22" t="s">
        <v>235</v>
      </c>
      <c r="B22" s="108">
        <v>0</v>
      </c>
      <c r="C22">
        <v>92200</v>
      </c>
      <c r="D22">
        <v>209900</v>
      </c>
      <c r="E22" s="132">
        <v>151050</v>
      </c>
    </row>
    <row r="23" spans="1:5" x14ac:dyDescent="0.3">
      <c r="A23" t="s">
        <v>236</v>
      </c>
      <c r="B23" s="108">
        <v>0</v>
      </c>
      <c r="C23">
        <v>108900</v>
      </c>
      <c r="D23">
        <v>127039</v>
      </c>
      <c r="E23" s="132">
        <v>117969.5</v>
      </c>
    </row>
    <row r="24" spans="1:5" x14ac:dyDescent="0.3">
      <c r="A24" t="s">
        <v>237</v>
      </c>
      <c r="B24" s="108">
        <v>0</v>
      </c>
      <c r="C24">
        <v>109000</v>
      </c>
      <c r="D24">
        <v>197800</v>
      </c>
      <c r="E24" s="132">
        <v>153400</v>
      </c>
    </row>
    <row r="25" spans="1:5" x14ac:dyDescent="0.3">
      <c r="A25" t="s">
        <v>239</v>
      </c>
      <c r="B25" s="108">
        <v>1</v>
      </c>
      <c r="C25">
        <v>138000</v>
      </c>
      <c r="D25">
        <v>201987</v>
      </c>
      <c r="E25" s="132">
        <v>169993.5</v>
      </c>
    </row>
    <row r="26" spans="1:5" x14ac:dyDescent="0.3">
      <c r="A26" t="s">
        <v>240</v>
      </c>
      <c r="B26" s="108">
        <v>0</v>
      </c>
      <c r="C26">
        <v>146790</v>
      </c>
      <c r="D26">
        <v>146790</v>
      </c>
      <c r="E26" s="132">
        <v>146790</v>
      </c>
    </row>
    <row r="27" spans="1:5" x14ac:dyDescent="0.3">
      <c r="A27" t="s">
        <v>241</v>
      </c>
      <c r="B27" s="108">
        <v>0</v>
      </c>
      <c r="C27">
        <v>148890</v>
      </c>
      <c r="D27">
        <v>229990</v>
      </c>
      <c r="E27" s="132">
        <v>189440</v>
      </c>
    </row>
    <row r="28" spans="1:5" x14ac:dyDescent="0.3">
      <c r="A28" t="s">
        <v>242</v>
      </c>
      <c r="B28" s="108">
        <v>1</v>
      </c>
      <c r="C28">
        <v>157500</v>
      </c>
      <c r="D28">
        <v>280350</v>
      </c>
      <c r="E28" s="132">
        <v>218925</v>
      </c>
    </row>
    <row r="29" spans="1:5" x14ac:dyDescent="0.3">
      <c r="A29" t="s">
        <v>243</v>
      </c>
      <c r="B29" s="108">
        <v>0</v>
      </c>
      <c r="C29">
        <v>163900</v>
      </c>
      <c r="D29">
        <v>252800</v>
      </c>
      <c r="E29" s="132">
        <v>208350</v>
      </c>
    </row>
    <row r="30" spans="1:5" x14ac:dyDescent="0.3">
      <c r="A30" t="s">
        <v>244</v>
      </c>
      <c r="B30" s="108">
        <v>1</v>
      </c>
      <c r="C30">
        <v>169090</v>
      </c>
      <c r="D30">
        <v>274800</v>
      </c>
      <c r="E30" s="132">
        <v>221945</v>
      </c>
    </row>
    <row r="31" spans="1:5" x14ac:dyDescent="0.3">
      <c r="A31" t="s">
        <v>245</v>
      </c>
      <c r="B31" s="108">
        <v>0</v>
      </c>
      <c r="C31">
        <v>179990</v>
      </c>
      <c r="D31">
        <v>318989</v>
      </c>
      <c r="E31" s="132">
        <v>249489.5</v>
      </c>
    </row>
    <row r="32" spans="1:5" x14ac:dyDescent="0.3">
      <c r="A32" t="s">
        <v>247</v>
      </c>
      <c r="B32" s="108">
        <v>1</v>
      </c>
      <c r="C32">
        <v>181700</v>
      </c>
      <c r="D32">
        <v>310590</v>
      </c>
      <c r="E32" s="132">
        <v>246145</v>
      </c>
    </row>
    <row r="33" spans="1:5" x14ac:dyDescent="0.3">
      <c r="A33" t="s">
        <v>248</v>
      </c>
      <c r="B33" s="108">
        <v>1</v>
      </c>
      <c r="C33">
        <v>192000</v>
      </c>
      <c r="D33">
        <v>324614</v>
      </c>
      <c r="E33" s="132">
        <v>258307</v>
      </c>
    </row>
    <row r="34" spans="1:5" x14ac:dyDescent="0.3">
      <c r="A34" t="s">
        <v>249</v>
      </c>
      <c r="B34" s="108">
        <v>1</v>
      </c>
      <c r="C34">
        <v>234990</v>
      </c>
      <c r="D34">
        <v>234990</v>
      </c>
      <c r="E34" s="132">
        <v>234990</v>
      </c>
    </row>
    <row r="35" spans="1:5" x14ac:dyDescent="0.3">
      <c r="A35" t="s">
        <v>250</v>
      </c>
      <c r="B35" s="108">
        <v>1</v>
      </c>
      <c r="C35">
        <v>237340</v>
      </c>
      <c r="D35">
        <v>292000</v>
      </c>
      <c r="E35" s="132">
        <v>264670</v>
      </c>
    </row>
    <row r="36" spans="1:5" x14ac:dyDescent="0.3">
      <c r="A36" t="s">
        <v>251</v>
      </c>
      <c r="B36" s="108">
        <v>1</v>
      </c>
      <c r="C36">
        <v>192200</v>
      </c>
      <c r="D36">
        <v>299974</v>
      </c>
      <c r="E36" s="132">
        <v>246087</v>
      </c>
    </row>
    <row r="37" spans="1:5" x14ac:dyDescent="0.3">
      <c r="A37" t="s">
        <v>253</v>
      </c>
      <c r="B37" s="108">
        <v>1</v>
      </c>
      <c r="C37">
        <v>227500</v>
      </c>
      <c r="D37">
        <v>362700</v>
      </c>
      <c r="E37" s="132">
        <v>295100</v>
      </c>
    </row>
    <row r="38" spans="1:5" x14ac:dyDescent="0.3">
      <c r="A38" t="s">
        <v>254</v>
      </c>
      <c r="B38" s="108">
        <v>1</v>
      </c>
      <c r="C38">
        <v>238000</v>
      </c>
      <c r="D38">
        <v>400408</v>
      </c>
      <c r="E38" s="132">
        <v>319204</v>
      </c>
    </row>
    <row r="39" spans="1:5" x14ac:dyDescent="0.3">
      <c r="A39" t="s">
        <v>255</v>
      </c>
      <c r="B39" s="108">
        <v>1</v>
      </c>
      <c r="C39">
        <v>236000</v>
      </c>
      <c r="D39">
        <v>369000</v>
      </c>
      <c r="E39" s="132">
        <v>302500</v>
      </c>
    </row>
    <row r="40" spans="1:5" x14ac:dyDescent="0.3">
      <c r="A40" t="s">
        <v>256</v>
      </c>
      <c r="B40" s="108">
        <v>1</v>
      </c>
      <c r="C40">
        <v>237990</v>
      </c>
      <c r="D40">
        <v>259990</v>
      </c>
      <c r="E40" s="132">
        <v>248990</v>
      </c>
    </row>
    <row r="41" spans="1:5" x14ac:dyDescent="0.3">
      <c r="A41" t="s">
        <v>258</v>
      </c>
      <c r="B41" s="108">
        <v>1</v>
      </c>
      <c r="C41">
        <v>249890</v>
      </c>
      <c r="D41">
        <v>408190</v>
      </c>
      <c r="E41" s="132">
        <v>329040</v>
      </c>
    </row>
    <row r="42" spans="1:5" x14ac:dyDescent="0.3">
      <c r="A42" t="s">
        <v>259</v>
      </c>
      <c r="B42" s="108">
        <v>1</v>
      </c>
      <c r="C42">
        <v>247800</v>
      </c>
      <c r="D42">
        <v>425840</v>
      </c>
      <c r="E42" s="132">
        <v>336820</v>
      </c>
    </row>
    <row r="43" spans="1:5" x14ac:dyDescent="0.3">
      <c r="A43" t="s">
        <v>260</v>
      </c>
      <c r="B43" s="108">
        <v>1</v>
      </c>
      <c r="C43">
        <v>249990</v>
      </c>
      <c r="D43">
        <v>463900</v>
      </c>
      <c r="E43" s="132">
        <v>356945</v>
      </c>
    </row>
    <row r="44" spans="1:5" x14ac:dyDescent="0.3">
      <c r="A44" t="s">
        <v>261</v>
      </c>
      <c r="B44" s="108">
        <v>1</v>
      </c>
      <c r="C44">
        <v>244400</v>
      </c>
      <c r="D44">
        <v>439990</v>
      </c>
      <c r="E44" s="132">
        <v>342195</v>
      </c>
    </row>
    <row r="45" spans="1:5" x14ac:dyDescent="0.3">
      <c r="A45" t="s">
        <v>264</v>
      </c>
      <c r="B45" s="108">
        <v>1</v>
      </c>
      <c r="C45">
        <v>274490</v>
      </c>
      <c r="D45">
        <v>575270</v>
      </c>
      <c r="E45" s="132">
        <v>424880</v>
      </c>
    </row>
    <row r="46" spans="1:5" x14ac:dyDescent="0.3">
      <c r="A46" t="s">
        <v>267</v>
      </c>
      <c r="B46" s="108">
        <v>1</v>
      </c>
      <c r="C46">
        <v>210000</v>
      </c>
      <c r="D46">
        <v>314000</v>
      </c>
      <c r="E46" s="132">
        <v>262000</v>
      </c>
    </row>
    <row r="47" spans="1:5" x14ac:dyDescent="0.3">
      <c r="A47" t="s">
        <v>268</v>
      </c>
      <c r="B47" s="108">
        <v>1</v>
      </c>
      <c r="C47">
        <v>304900</v>
      </c>
      <c r="D47">
        <v>304900</v>
      </c>
      <c r="E47" s="132">
        <v>304900</v>
      </c>
    </row>
    <row r="48" spans="1:5" x14ac:dyDescent="0.3">
      <c r="A48" t="s">
        <v>269</v>
      </c>
      <c r="B48" s="108">
        <v>1</v>
      </c>
      <c r="C48">
        <v>330990</v>
      </c>
      <c r="D48">
        <v>521850</v>
      </c>
      <c r="E48" s="132">
        <v>426420</v>
      </c>
    </row>
    <row r="49" spans="1:5" x14ac:dyDescent="0.3">
      <c r="A49" t="s">
        <v>270</v>
      </c>
      <c r="B49" s="108">
        <v>1</v>
      </c>
      <c r="C49">
        <v>328799</v>
      </c>
      <c r="D49">
        <v>449990</v>
      </c>
      <c r="E49" s="132">
        <v>389394.5</v>
      </c>
    </row>
    <row r="50" spans="1:5" x14ac:dyDescent="0.3">
      <c r="A50" t="s">
        <v>271</v>
      </c>
      <c r="B50" s="108">
        <v>1</v>
      </c>
      <c r="C50">
        <v>327500</v>
      </c>
      <c r="D50">
        <v>550900</v>
      </c>
      <c r="E50" s="132">
        <v>439200</v>
      </c>
    </row>
    <row r="51" spans="1:5" x14ac:dyDescent="0.3">
      <c r="A51" t="s">
        <v>273</v>
      </c>
      <c r="B51" s="108">
        <v>1</v>
      </c>
      <c r="C51">
        <v>379989</v>
      </c>
      <c r="D51">
        <v>412900</v>
      </c>
      <c r="E51" s="132">
        <v>396444.5</v>
      </c>
    </row>
    <row r="52" spans="1:5" x14ac:dyDescent="0.3">
      <c r="A52" t="s">
        <v>277</v>
      </c>
      <c r="B52" s="108">
        <v>1</v>
      </c>
      <c r="C52">
        <v>499990</v>
      </c>
      <c r="D52">
        <v>593070</v>
      </c>
      <c r="E52" s="132">
        <v>546530</v>
      </c>
    </row>
    <row r="53" spans="1:5" x14ac:dyDescent="0.3">
      <c r="B53" s="108"/>
      <c r="E53" s="132"/>
    </row>
    <row r="54" spans="1:5" x14ac:dyDescent="0.3">
      <c r="B54" s="108"/>
      <c r="C54" t="s">
        <v>546</v>
      </c>
      <c r="E54" s="132"/>
    </row>
    <row r="55" spans="1:5" x14ac:dyDescent="0.3">
      <c r="B55" s="108" t="s">
        <v>194</v>
      </c>
      <c r="C55" t="s">
        <v>502</v>
      </c>
      <c r="E55" s="132"/>
    </row>
    <row r="56" spans="1:5" x14ac:dyDescent="0.3">
      <c r="A56" t="s">
        <v>206</v>
      </c>
      <c r="B56" s="108">
        <f t="shared" ref="B56:B71" si="0">RANK(B3,B$3:B$52,B$1)</f>
        <v>25</v>
      </c>
      <c r="C56">
        <v>59365.5</v>
      </c>
      <c r="E56" s="132"/>
    </row>
    <row r="57" spans="1:5" x14ac:dyDescent="0.3">
      <c r="A57" t="s">
        <v>212</v>
      </c>
      <c r="B57" s="108">
        <f t="shared" si="0"/>
        <v>25</v>
      </c>
      <c r="E57" s="132"/>
    </row>
    <row r="58" spans="1:5" x14ac:dyDescent="0.3">
      <c r="A58" t="s">
        <v>213</v>
      </c>
      <c r="B58" s="108">
        <f t="shared" si="0"/>
        <v>25</v>
      </c>
      <c r="C58">
        <v>70338</v>
      </c>
      <c r="E58" s="132"/>
    </row>
    <row r="59" spans="1:5" x14ac:dyDescent="0.3">
      <c r="A59" t="s">
        <v>215</v>
      </c>
      <c r="B59" s="108">
        <f t="shared" si="0"/>
        <v>25</v>
      </c>
      <c r="C59">
        <v>68600</v>
      </c>
      <c r="E59" s="132"/>
    </row>
    <row r="60" spans="1:5" x14ac:dyDescent="0.3">
      <c r="A60" t="s">
        <v>217</v>
      </c>
      <c r="B60" s="108">
        <f t="shared" si="0"/>
        <v>25</v>
      </c>
      <c r="C60">
        <v>70950</v>
      </c>
      <c r="E60" s="132"/>
    </row>
    <row r="61" spans="1:5" x14ac:dyDescent="0.3">
      <c r="A61" t="s">
        <v>218</v>
      </c>
      <c r="B61" s="108">
        <f t="shared" si="0"/>
        <v>25</v>
      </c>
      <c r="C61">
        <v>59900</v>
      </c>
      <c r="E61" s="132"/>
    </row>
    <row r="62" spans="1:5" x14ac:dyDescent="0.3">
      <c r="A62" t="s">
        <v>220</v>
      </c>
      <c r="B62" s="108">
        <f t="shared" si="0"/>
        <v>25</v>
      </c>
      <c r="C62">
        <v>86800</v>
      </c>
      <c r="E62" s="132"/>
    </row>
    <row r="63" spans="1:5" x14ac:dyDescent="0.3">
      <c r="A63" t="s">
        <v>221</v>
      </c>
      <c r="B63" s="108">
        <f t="shared" si="0"/>
        <v>25</v>
      </c>
      <c r="C63">
        <v>94554.5</v>
      </c>
      <c r="E63" s="132"/>
    </row>
    <row r="64" spans="1:5" x14ac:dyDescent="0.3">
      <c r="A64" t="s">
        <v>222</v>
      </c>
      <c r="B64" s="108">
        <f t="shared" si="0"/>
        <v>25</v>
      </c>
      <c r="C64">
        <v>79494.5</v>
      </c>
      <c r="E64" s="132"/>
    </row>
    <row r="65" spans="1:5" x14ac:dyDescent="0.3">
      <c r="A65" t="s">
        <v>223</v>
      </c>
      <c r="B65" s="108">
        <f t="shared" si="0"/>
        <v>25</v>
      </c>
      <c r="C65">
        <v>86800</v>
      </c>
      <c r="E65" s="132"/>
    </row>
    <row r="66" spans="1:5" x14ac:dyDescent="0.3">
      <c r="A66" t="s">
        <v>224</v>
      </c>
      <c r="B66" s="108">
        <f t="shared" si="0"/>
        <v>25</v>
      </c>
      <c r="C66">
        <v>86499.5</v>
      </c>
      <c r="E66" s="132"/>
    </row>
    <row r="67" spans="1:5" x14ac:dyDescent="0.3">
      <c r="A67" t="s">
        <v>226</v>
      </c>
      <c r="B67" s="108">
        <f t="shared" si="0"/>
        <v>25</v>
      </c>
      <c r="C67">
        <v>88050</v>
      </c>
      <c r="E67" s="132"/>
    </row>
    <row r="68" spans="1:5" x14ac:dyDescent="0.3">
      <c r="A68" t="s">
        <v>228</v>
      </c>
      <c r="B68" s="108">
        <f t="shared" si="0"/>
        <v>25</v>
      </c>
      <c r="C68">
        <v>116295</v>
      </c>
      <c r="E68" s="132"/>
    </row>
    <row r="69" spans="1:5" x14ac:dyDescent="0.3">
      <c r="A69" t="s">
        <v>229</v>
      </c>
      <c r="B69" s="108">
        <f t="shared" si="0"/>
        <v>25</v>
      </c>
      <c r="C69">
        <v>113265</v>
      </c>
      <c r="E69" s="132"/>
    </row>
    <row r="70" spans="1:5" x14ac:dyDescent="0.3">
      <c r="A70" t="s">
        <v>230</v>
      </c>
      <c r="B70" s="108">
        <f t="shared" si="0"/>
        <v>25</v>
      </c>
      <c r="C70">
        <v>111395</v>
      </c>
      <c r="E70" s="132"/>
    </row>
    <row r="71" spans="1:5" x14ac:dyDescent="0.3">
      <c r="A71" t="s">
        <v>231</v>
      </c>
      <c r="B71" s="108">
        <f t="shared" si="0"/>
        <v>25</v>
      </c>
      <c r="C71">
        <v>116800</v>
      </c>
      <c r="E71" s="132"/>
    </row>
    <row r="72" spans="1:5" x14ac:dyDescent="0.3">
      <c r="A72" t="s">
        <v>232</v>
      </c>
      <c r="B72" s="108">
        <f t="shared" ref="B72:B87" si="1">RANK(B19,B$3:B$52,B$1)</f>
        <v>25</v>
      </c>
      <c r="C72">
        <v>115750</v>
      </c>
      <c r="E72" s="132"/>
    </row>
    <row r="73" spans="1:5" x14ac:dyDescent="0.3">
      <c r="A73" t="s">
        <v>233</v>
      </c>
      <c r="B73" s="108">
        <f t="shared" si="1"/>
        <v>25</v>
      </c>
      <c r="C73">
        <v>110610</v>
      </c>
      <c r="E73" s="132"/>
    </row>
    <row r="74" spans="1:5" x14ac:dyDescent="0.3">
      <c r="A74" t="s">
        <v>234</v>
      </c>
      <c r="B74" s="108">
        <f t="shared" si="1"/>
        <v>25</v>
      </c>
      <c r="C74">
        <v>147361.5</v>
      </c>
      <c r="E74" s="132"/>
    </row>
    <row r="75" spans="1:5" x14ac:dyDescent="0.3">
      <c r="A75" t="s">
        <v>235</v>
      </c>
      <c r="B75" s="108">
        <f t="shared" si="1"/>
        <v>25</v>
      </c>
      <c r="C75">
        <v>151050</v>
      </c>
      <c r="E75" s="132"/>
    </row>
    <row r="76" spans="1:5" x14ac:dyDescent="0.3">
      <c r="A76" t="s">
        <v>236</v>
      </c>
      <c r="B76" s="108">
        <f t="shared" si="1"/>
        <v>25</v>
      </c>
      <c r="C76">
        <v>117969.5</v>
      </c>
      <c r="E76" s="132"/>
    </row>
    <row r="77" spans="1:5" x14ac:dyDescent="0.3">
      <c r="A77" t="s">
        <v>237</v>
      </c>
      <c r="B77" s="108">
        <f t="shared" si="1"/>
        <v>25</v>
      </c>
      <c r="C77">
        <v>153400</v>
      </c>
      <c r="E77" s="132"/>
    </row>
    <row r="78" spans="1:5" x14ac:dyDescent="0.3">
      <c r="A78" t="s">
        <v>239</v>
      </c>
      <c r="B78" s="108">
        <f t="shared" si="1"/>
        <v>1</v>
      </c>
      <c r="C78">
        <v>169993.5</v>
      </c>
      <c r="E78" s="132"/>
    </row>
    <row r="79" spans="1:5" x14ac:dyDescent="0.3">
      <c r="A79" t="s">
        <v>240</v>
      </c>
      <c r="B79" s="108">
        <f t="shared" si="1"/>
        <v>25</v>
      </c>
      <c r="C79">
        <v>146790</v>
      </c>
      <c r="E79" s="132"/>
    </row>
    <row r="80" spans="1:5" x14ac:dyDescent="0.3">
      <c r="A80" t="s">
        <v>241</v>
      </c>
      <c r="B80" s="108">
        <f t="shared" si="1"/>
        <v>25</v>
      </c>
      <c r="C80">
        <v>189440</v>
      </c>
      <c r="E80" s="132"/>
    </row>
    <row r="81" spans="1:5" x14ac:dyDescent="0.3">
      <c r="A81" t="s">
        <v>242</v>
      </c>
      <c r="B81" s="108">
        <f t="shared" si="1"/>
        <v>1</v>
      </c>
      <c r="C81">
        <v>218925</v>
      </c>
      <c r="E81" s="132"/>
    </row>
    <row r="82" spans="1:5" x14ac:dyDescent="0.3">
      <c r="A82" t="s">
        <v>243</v>
      </c>
      <c r="B82" s="108">
        <f t="shared" si="1"/>
        <v>25</v>
      </c>
      <c r="C82">
        <v>208350</v>
      </c>
      <c r="E82" s="132"/>
    </row>
    <row r="83" spans="1:5" x14ac:dyDescent="0.3">
      <c r="A83" t="s">
        <v>244</v>
      </c>
      <c r="B83" s="108">
        <f t="shared" si="1"/>
        <v>1</v>
      </c>
      <c r="C83">
        <v>221945</v>
      </c>
      <c r="E83" s="132"/>
    </row>
    <row r="84" spans="1:5" x14ac:dyDescent="0.3">
      <c r="A84" t="s">
        <v>245</v>
      </c>
      <c r="B84" s="108">
        <f t="shared" si="1"/>
        <v>25</v>
      </c>
      <c r="C84">
        <v>249489.5</v>
      </c>
      <c r="E84" s="132"/>
    </row>
    <row r="85" spans="1:5" x14ac:dyDescent="0.3">
      <c r="A85" t="s">
        <v>247</v>
      </c>
      <c r="B85" s="108">
        <f t="shared" si="1"/>
        <v>1</v>
      </c>
      <c r="C85">
        <v>246145</v>
      </c>
      <c r="E85" s="132"/>
    </row>
    <row r="86" spans="1:5" x14ac:dyDescent="0.3">
      <c r="A86" t="s">
        <v>248</v>
      </c>
      <c r="B86" s="108">
        <f t="shared" si="1"/>
        <v>1</v>
      </c>
      <c r="C86">
        <v>258307</v>
      </c>
      <c r="E86" s="132"/>
    </row>
    <row r="87" spans="1:5" x14ac:dyDescent="0.3">
      <c r="A87" t="s">
        <v>249</v>
      </c>
      <c r="B87" s="108">
        <f t="shared" si="1"/>
        <v>1</v>
      </c>
      <c r="C87">
        <v>234990</v>
      </c>
      <c r="E87" s="132"/>
    </row>
    <row r="88" spans="1:5" x14ac:dyDescent="0.3">
      <c r="A88" t="s">
        <v>250</v>
      </c>
      <c r="B88" s="108">
        <f t="shared" ref="B88:B103" si="2">RANK(B35,B$3:B$52,B$1)</f>
        <v>1</v>
      </c>
      <c r="C88">
        <v>264670</v>
      </c>
      <c r="E88" s="132"/>
    </row>
    <row r="89" spans="1:5" x14ac:dyDescent="0.3">
      <c r="A89" t="s">
        <v>251</v>
      </c>
      <c r="B89" s="108">
        <f t="shared" si="2"/>
        <v>1</v>
      </c>
      <c r="C89">
        <v>246087</v>
      </c>
      <c r="E89" s="132"/>
    </row>
    <row r="90" spans="1:5" x14ac:dyDescent="0.3">
      <c r="A90" t="s">
        <v>253</v>
      </c>
      <c r="B90" s="108">
        <f t="shared" si="2"/>
        <v>1</v>
      </c>
      <c r="C90">
        <v>295100</v>
      </c>
      <c r="E90" s="132"/>
    </row>
    <row r="91" spans="1:5" x14ac:dyDescent="0.3">
      <c r="A91" t="s">
        <v>254</v>
      </c>
      <c r="B91" s="108">
        <f t="shared" si="2"/>
        <v>1</v>
      </c>
      <c r="C91">
        <v>319204</v>
      </c>
      <c r="E91" s="132"/>
    </row>
    <row r="92" spans="1:5" x14ac:dyDescent="0.3">
      <c r="A92" t="s">
        <v>255</v>
      </c>
      <c r="B92" s="108">
        <f t="shared" si="2"/>
        <v>1</v>
      </c>
      <c r="C92">
        <v>302500</v>
      </c>
      <c r="E92" s="132"/>
    </row>
    <row r="93" spans="1:5" x14ac:dyDescent="0.3">
      <c r="A93" t="s">
        <v>256</v>
      </c>
      <c r="B93" s="108">
        <f t="shared" si="2"/>
        <v>1</v>
      </c>
      <c r="C93">
        <v>248990</v>
      </c>
      <c r="E93" s="132"/>
    </row>
    <row r="94" spans="1:5" x14ac:dyDescent="0.3">
      <c r="A94" t="s">
        <v>258</v>
      </c>
      <c r="B94" s="108">
        <f t="shared" si="2"/>
        <v>1</v>
      </c>
      <c r="C94">
        <v>329040</v>
      </c>
      <c r="E94" s="132"/>
    </row>
    <row r="95" spans="1:5" x14ac:dyDescent="0.3">
      <c r="A95" t="s">
        <v>259</v>
      </c>
      <c r="B95" s="108">
        <f t="shared" si="2"/>
        <v>1</v>
      </c>
      <c r="C95">
        <v>336820</v>
      </c>
      <c r="E95" s="132"/>
    </row>
    <row r="96" spans="1:5" x14ac:dyDescent="0.3">
      <c r="A96" t="s">
        <v>260</v>
      </c>
      <c r="B96" s="108">
        <f t="shared" si="2"/>
        <v>1</v>
      </c>
      <c r="C96">
        <v>356945</v>
      </c>
      <c r="E96" s="132"/>
    </row>
    <row r="97" spans="1:5" x14ac:dyDescent="0.3">
      <c r="A97" t="s">
        <v>261</v>
      </c>
      <c r="B97" s="108">
        <f t="shared" si="2"/>
        <v>1</v>
      </c>
      <c r="C97">
        <v>342195</v>
      </c>
      <c r="E97" s="132"/>
    </row>
    <row r="98" spans="1:5" x14ac:dyDescent="0.3">
      <c r="A98" t="s">
        <v>264</v>
      </c>
      <c r="B98" s="108">
        <f t="shared" si="2"/>
        <v>1</v>
      </c>
      <c r="C98">
        <v>424880</v>
      </c>
      <c r="E98" s="132"/>
    </row>
    <row r="99" spans="1:5" x14ac:dyDescent="0.3">
      <c r="A99" t="s">
        <v>267</v>
      </c>
      <c r="B99" s="108">
        <f t="shared" si="2"/>
        <v>1</v>
      </c>
      <c r="C99">
        <v>262000</v>
      </c>
      <c r="E99" s="132"/>
    </row>
    <row r="100" spans="1:5" x14ac:dyDescent="0.3">
      <c r="A100" t="s">
        <v>268</v>
      </c>
      <c r="B100" s="108">
        <f t="shared" si="2"/>
        <v>1</v>
      </c>
      <c r="C100">
        <v>304900</v>
      </c>
      <c r="E100" s="132"/>
    </row>
    <row r="101" spans="1:5" x14ac:dyDescent="0.3">
      <c r="A101" t="s">
        <v>269</v>
      </c>
      <c r="B101" s="108">
        <f t="shared" si="2"/>
        <v>1</v>
      </c>
      <c r="C101">
        <v>426420</v>
      </c>
      <c r="E101" s="132"/>
    </row>
    <row r="102" spans="1:5" x14ac:dyDescent="0.3">
      <c r="A102" t="s">
        <v>270</v>
      </c>
      <c r="B102" s="108">
        <f t="shared" si="2"/>
        <v>1</v>
      </c>
      <c r="C102">
        <v>389394.5</v>
      </c>
      <c r="E102" s="132"/>
    </row>
    <row r="103" spans="1:5" x14ac:dyDescent="0.3">
      <c r="A103" t="s">
        <v>271</v>
      </c>
      <c r="B103" s="108">
        <f t="shared" si="2"/>
        <v>1</v>
      </c>
      <c r="C103">
        <v>439200</v>
      </c>
      <c r="E103" s="132"/>
    </row>
    <row r="104" spans="1:5" x14ac:dyDescent="0.3">
      <c r="A104" t="s">
        <v>273</v>
      </c>
      <c r="B104" s="108">
        <f t="shared" ref="B104:B105" si="3">RANK(B51,B$3:B$52,B$1)</f>
        <v>1</v>
      </c>
      <c r="C104">
        <v>396444.5</v>
      </c>
      <c r="E104" s="132"/>
    </row>
    <row r="105" spans="1:5" x14ac:dyDescent="0.3">
      <c r="A105" t="s">
        <v>277</v>
      </c>
      <c r="B105" s="108">
        <f t="shared" si="3"/>
        <v>1</v>
      </c>
      <c r="C105">
        <v>546530</v>
      </c>
      <c r="E105" s="132"/>
    </row>
    <row r="110" spans="1:5" ht="18" x14ac:dyDescent="0.3">
      <c r="A110" s="93"/>
    </row>
    <row r="111" spans="1:5" x14ac:dyDescent="0.3">
      <c r="A111" s="94"/>
    </row>
    <row r="114" spans="1:12" ht="30.6" x14ac:dyDescent="0.3">
      <c r="A114" s="95" t="s">
        <v>704</v>
      </c>
      <c r="B114" s="96">
        <v>8462524</v>
      </c>
      <c r="C114" s="95" t="s">
        <v>548</v>
      </c>
      <c r="D114" s="96">
        <v>50</v>
      </c>
      <c r="E114" s="95" t="s">
        <v>705</v>
      </c>
      <c r="F114" s="96">
        <v>1</v>
      </c>
      <c r="G114" s="95" t="s">
        <v>706</v>
      </c>
      <c r="H114" s="96">
        <v>50</v>
      </c>
      <c r="I114" s="95" t="s">
        <v>707</v>
      </c>
      <c r="J114" s="96">
        <v>0</v>
      </c>
      <c r="K114" s="95" t="s">
        <v>708</v>
      </c>
      <c r="L114" s="96" t="s">
        <v>740</v>
      </c>
    </row>
    <row r="115" spans="1:12" ht="18.600000000000001" thickBot="1" x14ac:dyDescent="0.35">
      <c r="A115" s="93"/>
    </row>
    <row r="116" spans="1:12" ht="15" thickBot="1" x14ac:dyDescent="0.35">
      <c r="A116" s="97" t="s">
        <v>554</v>
      </c>
      <c r="B116" s="97" t="s">
        <v>194</v>
      </c>
      <c r="C116" s="97" t="s">
        <v>502</v>
      </c>
    </row>
    <row r="117" spans="1:12" ht="15" thickBot="1" x14ac:dyDescent="0.35">
      <c r="A117" s="98" t="s">
        <v>206</v>
      </c>
      <c r="B117" s="99">
        <v>25</v>
      </c>
      <c r="C117" s="99">
        <v>59365.5</v>
      </c>
    </row>
    <row r="118" spans="1:12" ht="15" thickBot="1" x14ac:dyDescent="0.35">
      <c r="A118" s="98" t="s">
        <v>212</v>
      </c>
      <c r="B118" s="99">
        <v>25</v>
      </c>
      <c r="C118" s="99"/>
    </row>
    <row r="119" spans="1:12" ht="15" thickBot="1" x14ac:dyDescent="0.35">
      <c r="A119" s="98" t="s">
        <v>213</v>
      </c>
      <c r="B119" s="99">
        <v>25</v>
      </c>
      <c r="C119" s="99">
        <v>70338</v>
      </c>
    </row>
    <row r="120" spans="1:12" ht="15" thickBot="1" x14ac:dyDescent="0.35">
      <c r="A120" s="98" t="s">
        <v>215</v>
      </c>
      <c r="B120" s="99">
        <v>25</v>
      </c>
      <c r="C120" s="99">
        <v>68600</v>
      </c>
    </row>
    <row r="121" spans="1:12" ht="15" thickBot="1" x14ac:dyDescent="0.35">
      <c r="A121" s="98" t="s">
        <v>217</v>
      </c>
      <c r="B121" s="99">
        <v>25</v>
      </c>
      <c r="C121" s="99">
        <v>70950</v>
      </c>
    </row>
    <row r="122" spans="1:12" ht="15" thickBot="1" x14ac:dyDescent="0.35">
      <c r="A122" s="98" t="s">
        <v>218</v>
      </c>
      <c r="B122" s="99">
        <v>25</v>
      </c>
      <c r="C122" s="99">
        <v>59900</v>
      </c>
    </row>
    <row r="123" spans="1:12" ht="15" thickBot="1" x14ac:dyDescent="0.35">
      <c r="A123" s="98" t="s">
        <v>220</v>
      </c>
      <c r="B123" s="99">
        <v>25</v>
      </c>
      <c r="C123" s="99">
        <v>86800</v>
      </c>
    </row>
    <row r="124" spans="1:12" ht="15" thickBot="1" x14ac:dyDescent="0.35">
      <c r="A124" s="98" t="s">
        <v>221</v>
      </c>
      <c r="B124" s="99">
        <v>25</v>
      </c>
      <c r="C124" s="99">
        <v>94554.5</v>
      </c>
    </row>
    <row r="125" spans="1:12" ht="15" thickBot="1" x14ac:dyDescent="0.35">
      <c r="A125" s="98" t="s">
        <v>222</v>
      </c>
      <c r="B125" s="99">
        <v>25</v>
      </c>
      <c r="C125" s="99">
        <v>79494.5</v>
      </c>
    </row>
    <row r="126" spans="1:12" ht="15" thickBot="1" x14ac:dyDescent="0.35">
      <c r="A126" s="98" t="s">
        <v>223</v>
      </c>
      <c r="B126" s="99">
        <v>25</v>
      </c>
      <c r="C126" s="99">
        <v>86800</v>
      </c>
    </row>
    <row r="127" spans="1:12" ht="15" thickBot="1" x14ac:dyDescent="0.35">
      <c r="A127" s="98" t="s">
        <v>224</v>
      </c>
      <c r="B127" s="99">
        <v>25</v>
      </c>
      <c r="C127" s="99">
        <v>86499.5</v>
      </c>
    </row>
    <row r="128" spans="1:12" ht="15" thickBot="1" x14ac:dyDescent="0.35">
      <c r="A128" s="98" t="s">
        <v>226</v>
      </c>
      <c r="B128" s="99">
        <v>25</v>
      </c>
      <c r="C128" s="99">
        <v>88050</v>
      </c>
    </row>
    <row r="129" spans="1:3" ht="15" thickBot="1" x14ac:dyDescent="0.35">
      <c r="A129" s="98" t="s">
        <v>228</v>
      </c>
      <c r="B129" s="99">
        <v>25</v>
      </c>
      <c r="C129" s="99">
        <v>116295</v>
      </c>
    </row>
    <row r="130" spans="1:3" ht="15" thickBot="1" x14ac:dyDescent="0.35">
      <c r="A130" s="98" t="s">
        <v>229</v>
      </c>
      <c r="B130" s="99">
        <v>25</v>
      </c>
      <c r="C130" s="99">
        <v>113265</v>
      </c>
    </row>
    <row r="131" spans="1:3" ht="15" thickBot="1" x14ac:dyDescent="0.35">
      <c r="A131" s="98" t="s">
        <v>230</v>
      </c>
      <c r="B131" s="99">
        <v>25</v>
      </c>
      <c r="C131" s="99">
        <v>111395</v>
      </c>
    </row>
    <row r="132" spans="1:3" ht="15" thickBot="1" x14ac:dyDescent="0.35">
      <c r="A132" s="98" t="s">
        <v>231</v>
      </c>
      <c r="B132" s="99">
        <v>25</v>
      </c>
      <c r="C132" s="99">
        <v>116800</v>
      </c>
    </row>
    <row r="133" spans="1:3" ht="15" thickBot="1" x14ac:dyDescent="0.35">
      <c r="A133" s="98" t="s">
        <v>232</v>
      </c>
      <c r="B133" s="99">
        <v>25</v>
      </c>
      <c r="C133" s="99">
        <v>115750</v>
      </c>
    </row>
    <row r="134" spans="1:3" ht="15" thickBot="1" x14ac:dyDescent="0.35">
      <c r="A134" s="98" t="s">
        <v>233</v>
      </c>
      <c r="B134" s="99">
        <v>25</v>
      </c>
      <c r="C134" s="99">
        <v>110610</v>
      </c>
    </row>
    <row r="135" spans="1:3" ht="15" thickBot="1" x14ac:dyDescent="0.35">
      <c r="A135" s="98" t="s">
        <v>234</v>
      </c>
      <c r="B135" s="99">
        <v>25</v>
      </c>
      <c r="C135" s="99">
        <v>147361.5</v>
      </c>
    </row>
    <row r="136" spans="1:3" ht="15" thickBot="1" x14ac:dyDescent="0.35">
      <c r="A136" s="98" t="s">
        <v>235</v>
      </c>
      <c r="B136" s="99">
        <v>25</v>
      </c>
      <c r="C136" s="99">
        <v>151050</v>
      </c>
    </row>
    <row r="137" spans="1:3" ht="15" thickBot="1" x14ac:dyDescent="0.35">
      <c r="A137" s="98" t="s">
        <v>236</v>
      </c>
      <c r="B137" s="99">
        <v>25</v>
      </c>
      <c r="C137" s="99">
        <v>117969.5</v>
      </c>
    </row>
    <row r="138" spans="1:3" ht="15" thickBot="1" x14ac:dyDescent="0.35">
      <c r="A138" s="98" t="s">
        <v>237</v>
      </c>
      <c r="B138" s="99">
        <v>25</v>
      </c>
      <c r="C138" s="99">
        <v>153400</v>
      </c>
    </row>
    <row r="139" spans="1:3" ht="15" thickBot="1" x14ac:dyDescent="0.35">
      <c r="A139" s="98" t="s">
        <v>239</v>
      </c>
      <c r="B139" s="99">
        <v>1</v>
      </c>
      <c r="C139" s="99">
        <v>169993.5</v>
      </c>
    </row>
    <row r="140" spans="1:3" ht="15" thickBot="1" x14ac:dyDescent="0.35">
      <c r="A140" s="98" t="s">
        <v>240</v>
      </c>
      <c r="B140" s="99">
        <v>25</v>
      </c>
      <c r="C140" s="99">
        <v>146790</v>
      </c>
    </row>
    <row r="141" spans="1:3" ht="15" thickBot="1" x14ac:dyDescent="0.35">
      <c r="A141" s="98" t="s">
        <v>241</v>
      </c>
      <c r="B141" s="99">
        <v>25</v>
      </c>
      <c r="C141" s="99">
        <v>189440</v>
      </c>
    </row>
    <row r="142" spans="1:3" ht="15" thickBot="1" x14ac:dyDescent="0.35">
      <c r="A142" s="98" t="s">
        <v>242</v>
      </c>
      <c r="B142" s="99">
        <v>1</v>
      </c>
      <c r="C142" s="99">
        <v>218925</v>
      </c>
    </row>
    <row r="143" spans="1:3" ht="15" thickBot="1" x14ac:dyDescent="0.35">
      <c r="A143" s="98" t="s">
        <v>243</v>
      </c>
      <c r="B143" s="99">
        <v>25</v>
      </c>
      <c r="C143" s="99">
        <v>208350</v>
      </c>
    </row>
    <row r="144" spans="1:3" ht="15" thickBot="1" x14ac:dyDescent="0.35">
      <c r="A144" s="98" t="s">
        <v>244</v>
      </c>
      <c r="B144" s="99">
        <v>1</v>
      </c>
      <c r="C144" s="99">
        <v>221945</v>
      </c>
    </row>
    <row r="145" spans="1:3" ht="15" thickBot="1" x14ac:dyDescent="0.35">
      <c r="A145" s="98" t="s">
        <v>245</v>
      </c>
      <c r="B145" s="99">
        <v>25</v>
      </c>
      <c r="C145" s="99">
        <v>249489.5</v>
      </c>
    </row>
    <row r="146" spans="1:3" ht="15" thickBot="1" x14ac:dyDescent="0.35">
      <c r="A146" s="98" t="s">
        <v>247</v>
      </c>
      <c r="B146" s="99">
        <v>1</v>
      </c>
      <c r="C146" s="99">
        <v>246145</v>
      </c>
    </row>
    <row r="147" spans="1:3" ht="15" thickBot="1" x14ac:dyDescent="0.35">
      <c r="A147" s="98" t="s">
        <v>248</v>
      </c>
      <c r="B147" s="99">
        <v>1</v>
      </c>
      <c r="C147" s="99">
        <v>258307</v>
      </c>
    </row>
    <row r="148" spans="1:3" ht="15" thickBot="1" x14ac:dyDescent="0.35">
      <c r="A148" s="98" t="s">
        <v>249</v>
      </c>
      <c r="B148" s="99">
        <v>1</v>
      </c>
      <c r="C148" s="99">
        <v>234990</v>
      </c>
    </row>
    <row r="149" spans="1:3" ht="15" thickBot="1" x14ac:dyDescent="0.35">
      <c r="A149" s="98" t="s">
        <v>250</v>
      </c>
      <c r="B149" s="99">
        <v>1</v>
      </c>
      <c r="C149" s="99">
        <v>264670</v>
      </c>
    </row>
    <row r="150" spans="1:3" ht="15" thickBot="1" x14ac:dyDescent="0.35">
      <c r="A150" s="98" t="s">
        <v>251</v>
      </c>
      <c r="B150" s="99">
        <v>1</v>
      </c>
      <c r="C150" s="99">
        <v>246087</v>
      </c>
    </row>
    <row r="151" spans="1:3" ht="15" thickBot="1" x14ac:dyDescent="0.35">
      <c r="A151" s="98" t="s">
        <v>253</v>
      </c>
      <c r="B151" s="99">
        <v>1</v>
      </c>
      <c r="C151" s="99">
        <v>295100</v>
      </c>
    </row>
    <row r="152" spans="1:3" ht="15" thickBot="1" x14ac:dyDescent="0.35">
      <c r="A152" s="98" t="s">
        <v>254</v>
      </c>
      <c r="B152" s="99">
        <v>1</v>
      </c>
      <c r="C152" s="99">
        <v>319204</v>
      </c>
    </row>
    <row r="153" spans="1:3" ht="15" thickBot="1" x14ac:dyDescent="0.35">
      <c r="A153" s="98" t="s">
        <v>255</v>
      </c>
      <c r="B153" s="99">
        <v>1</v>
      </c>
      <c r="C153" s="99">
        <v>302500</v>
      </c>
    </row>
    <row r="154" spans="1:3" ht="15" thickBot="1" x14ac:dyDescent="0.35">
      <c r="A154" s="98" t="s">
        <v>256</v>
      </c>
      <c r="B154" s="99">
        <v>1</v>
      </c>
      <c r="C154" s="99">
        <v>248990</v>
      </c>
    </row>
    <row r="155" spans="1:3" ht="15" thickBot="1" x14ac:dyDescent="0.35">
      <c r="A155" s="98" t="s">
        <v>258</v>
      </c>
      <c r="B155" s="99">
        <v>1</v>
      </c>
      <c r="C155" s="99">
        <v>329040</v>
      </c>
    </row>
    <row r="156" spans="1:3" ht="15" thickBot="1" x14ac:dyDescent="0.35">
      <c r="A156" s="98" t="s">
        <v>259</v>
      </c>
      <c r="B156" s="99">
        <v>1</v>
      </c>
      <c r="C156" s="99">
        <v>336820</v>
      </c>
    </row>
    <row r="157" spans="1:3" ht="15" thickBot="1" x14ac:dyDescent="0.35">
      <c r="A157" s="98" t="s">
        <v>260</v>
      </c>
      <c r="B157" s="99">
        <v>1</v>
      </c>
      <c r="C157" s="99">
        <v>356945</v>
      </c>
    </row>
    <row r="158" spans="1:3" ht="15" thickBot="1" x14ac:dyDescent="0.35">
      <c r="A158" s="98" t="s">
        <v>261</v>
      </c>
      <c r="B158" s="99">
        <v>1</v>
      </c>
      <c r="C158" s="99">
        <v>342195</v>
      </c>
    </row>
    <row r="159" spans="1:3" ht="15" thickBot="1" x14ac:dyDescent="0.35">
      <c r="A159" s="98" t="s">
        <v>264</v>
      </c>
      <c r="B159" s="99">
        <v>1</v>
      </c>
      <c r="C159" s="99">
        <v>424880</v>
      </c>
    </row>
    <row r="160" spans="1:3" ht="15" thickBot="1" x14ac:dyDescent="0.35">
      <c r="A160" s="98" t="s">
        <v>267</v>
      </c>
      <c r="B160" s="99">
        <v>1</v>
      </c>
      <c r="C160" s="99">
        <v>262000</v>
      </c>
    </row>
    <row r="161" spans="1:3" ht="15" thickBot="1" x14ac:dyDescent="0.35">
      <c r="A161" s="98" t="s">
        <v>268</v>
      </c>
      <c r="B161" s="99">
        <v>1</v>
      </c>
      <c r="C161" s="99">
        <v>304900</v>
      </c>
    </row>
    <row r="162" spans="1:3" ht="15" thickBot="1" x14ac:dyDescent="0.35">
      <c r="A162" s="98" t="s">
        <v>269</v>
      </c>
      <c r="B162" s="99">
        <v>1</v>
      </c>
      <c r="C162" s="99">
        <v>426420</v>
      </c>
    </row>
    <row r="163" spans="1:3" ht="15" thickBot="1" x14ac:dyDescent="0.35">
      <c r="A163" s="98" t="s">
        <v>270</v>
      </c>
      <c r="B163" s="99">
        <v>1</v>
      </c>
      <c r="C163" s="99">
        <v>389394.5</v>
      </c>
    </row>
    <row r="164" spans="1:3" ht="15" thickBot="1" x14ac:dyDescent="0.35">
      <c r="A164" s="98" t="s">
        <v>271</v>
      </c>
      <c r="B164" s="99">
        <v>1</v>
      </c>
      <c r="C164" s="99">
        <v>439200</v>
      </c>
    </row>
    <row r="165" spans="1:3" ht="15" thickBot="1" x14ac:dyDescent="0.35">
      <c r="A165" s="98" t="s">
        <v>273</v>
      </c>
      <c r="B165" s="99">
        <v>1</v>
      </c>
      <c r="C165" s="99">
        <v>396444.5</v>
      </c>
    </row>
    <row r="166" spans="1:3" ht="15" thickBot="1" x14ac:dyDescent="0.35">
      <c r="A166" s="98" t="s">
        <v>277</v>
      </c>
      <c r="B166" s="99">
        <v>1</v>
      </c>
      <c r="C166" s="99">
        <v>546530</v>
      </c>
    </row>
    <row r="167" spans="1:3" ht="18.600000000000001" thickBot="1" x14ac:dyDescent="0.35">
      <c r="A167" s="93"/>
    </row>
    <row r="168" spans="1:3" ht="15" thickBot="1" x14ac:dyDescent="0.35">
      <c r="A168" s="97" t="s">
        <v>710</v>
      </c>
      <c r="B168" s="97" t="s">
        <v>194</v>
      </c>
    </row>
    <row r="169" spans="1:3" ht="36.6" thickBot="1" x14ac:dyDescent="0.35">
      <c r="A169" s="97" t="s">
        <v>556</v>
      </c>
      <c r="B169" s="99" t="s">
        <v>741</v>
      </c>
    </row>
    <row r="170" spans="1:3" ht="27.6" thickBot="1" x14ac:dyDescent="0.35">
      <c r="A170" s="97" t="s">
        <v>558</v>
      </c>
      <c r="B170" s="99" t="s">
        <v>742</v>
      </c>
    </row>
    <row r="171" spans="1:3" ht="27.6" thickBot="1" x14ac:dyDescent="0.35">
      <c r="A171" s="97" t="s">
        <v>559</v>
      </c>
      <c r="B171" s="99" t="s">
        <v>742</v>
      </c>
    </row>
    <row r="172" spans="1:3" ht="27.6" thickBot="1" x14ac:dyDescent="0.35">
      <c r="A172" s="97" t="s">
        <v>560</v>
      </c>
      <c r="B172" s="99" t="s">
        <v>742</v>
      </c>
    </row>
    <row r="173" spans="1:3" ht="27.6" thickBot="1" x14ac:dyDescent="0.35">
      <c r="A173" s="97" t="s">
        <v>561</v>
      </c>
      <c r="B173" s="99" t="s">
        <v>742</v>
      </c>
    </row>
    <row r="174" spans="1:3" ht="27.6" thickBot="1" x14ac:dyDescent="0.35">
      <c r="A174" s="97" t="s">
        <v>562</v>
      </c>
      <c r="B174" s="99" t="s">
        <v>742</v>
      </c>
    </row>
    <row r="175" spans="1:3" ht="27.6" thickBot="1" x14ac:dyDescent="0.35">
      <c r="A175" s="97" t="s">
        <v>563</v>
      </c>
      <c r="B175" s="99" t="s">
        <v>742</v>
      </c>
    </row>
    <row r="176" spans="1:3" ht="27.6" thickBot="1" x14ac:dyDescent="0.35">
      <c r="A176" s="97" t="s">
        <v>564</v>
      </c>
      <c r="B176" s="99" t="s">
        <v>742</v>
      </c>
    </row>
    <row r="177" spans="1:2" ht="27.6" thickBot="1" x14ac:dyDescent="0.35">
      <c r="A177" s="97" t="s">
        <v>565</v>
      </c>
      <c r="B177" s="99" t="s">
        <v>742</v>
      </c>
    </row>
    <row r="178" spans="1:2" ht="27.6" thickBot="1" x14ac:dyDescent="0.35">
      <c r="A178" s="97" t="s">
        <v>566</v>
      </c>
      <c r="B178" s="99" t="s">
        <v>742</v>
      </c>
    </row>
    <row r="179" spans="1:2" ht="27.6" thickBot="1" x14ac:dyDescent="0.35">
      <c r="A179" s="97" t="s">
        <v>567</v>
      </c>
      <c r="B179" s="99" t="s">
        <v>742</v>
      </c>
    </row>
    <row r="180" spans="1:2" ht="27.6" thickBot="1" x14ac:dyDescent="0.35">
      <c r="A180" s="97" t="s">
        <v>568</v>
      </c>
      <c r="B180" s="99" t="s">
        <v>742</v>
      </c>
    </row>
    <row r="181" spans="1:2" ht="27.6" thickBot="1" x14ac:dyDescent="0.35">
      <c r="A181" s="97" t="s">
        <v>569</v>
      </c>
      <c r="B181" s="99" t="s">
        <v>742</v>
      </c>
    </row>
    <row r="182" spans="1:2" ht="27.6" thickBot="1" x14ac:dyDescent="0.35">
      <c r="A182" s="97" t="s">
        <v>570</v>
      </c>
      <c r="B182" s="99" t="s">
        <v>742</v>
      </c>
    </row>
    <row r="183" spans="1:2" ht="27.6" thickBot="1" x14ac:dyDescent="0.35">
      <c r="A183" s="97" t="s">
        <v>571</v>
      </c>
      <c r="B183" s="99" t="s">
        <v>742</v>
      </c>
    </row>
    <row r="184" spans="1:2" ht="27.6" thickBot="1" x14ac:dyDescent="0.35">
      <c r="A184" s="97" t="s">
        <v>572</v>
      </c>
      <c r="B184" s="99" t="s">
        <v>742</v>
      </c>
    </row>
    <row r="185" spans="1:2" ht="27.6" thickBot="1" x14ac:dyDescent="0.35">
      <c r="A185" s="97" t="s">
        <v>573</v>
      </c>
      <c r="B185" s="99" t="s">
        <v>742</v>
      </c>
    </row>
    <row r="186" spans="1:2" ht="27.6" thickBot="1" x14ac:dyDescent="0.35">
      <c r="A186" s="97" t="s">
        <v>574</v>
      </c>
      <c r="B186" s="99" t="s">
        <v>742</v>
      </c>
    </row>
    <row r="187" spans="1:2" ht="27.6" thickBot="1" x14ac:dyDescent="0.35">
      <c r="A187" s="97" t="s">
        <v>575</v>
      </c>
      <c r="B187" s="99" t="s">
        <v>742</v>
      </c>
    </row>
    <row r="188" spans="1:2" ht="27.6" thickBot="1" x14ac:dyDescent="0.35">
      <c r="A188" s="97" t="s">
        <v>576</v>
      </c>
      <c r="B188" s="99" t="s">
        <v>742</v>
      </c>
    </row>
    <row r="189" spans="1:2" ht="27.6" thickBot="1" x14ac:dyDescent="0.35">
      <c r="A189" s="97" t="s">
        <v>577</v>
      </c>
      <c r="B189" s="99" t="s">
        <v>742</v>
      </c>
    </row>
    <row r="190" spans="1:2" ht="27.6" thickBot="1" x14ac:dyDescent="0.35">
      <c r="A190" s="97" t="s">
        <v>578</v>
      </c>
      <c r="B190" s="99" t="s">
        <v>742</v>
      </c>
    </row>
    <row r="191" spans="1:2" ht="27.6" thickBot="1" x14ac:dyDescent="0.35">
      <c r="A191" s="97" t="s">
        <v>579</v>
      </c>
      <c r="B191" s="99" t="s">
        <v>742</v>
      </c>
    </row>
    <row r="192" spans="1:2" ht="27.6" thickBot="1" x14ac:dyDescent="0.35">
      <c r="A192" s="97" t="s">
        <v>580</v>
      </c>
      <c r="B192" s="99" t="s">
        <v>742</v>
      </c>
    </row>
    <row r="193" spans="1:2" ht="27.6" thickBot="1" x14ac:dyDescent="0.35">
      <c r="A193" s="97" t="s">
        <v>581</v>
      </c>
      <c r="B193" s="99" t="s">
        <v>742</v>
      </c>
    </row>
    <row r="194" spans="1:2" ht="18.600000000000001" thickBot="1" x14ac:dyDescent="0.35">
      <c r="A194" s="97" t="s">
        <v>582</v>
      </c>
      <c r="B194" s="99" t="s">
        <v>557</v>
      </c>
    </row>
    <row r="195" spans="1:2" ht="18.600000000000001" thickBot="1" x14ac:dyDescent="0.35">
      <c r="A195" s="97" t="s">
        <v>583</v>
      </c>
      <c r="B195" s="99" t="s">
        <v>557</v>
      </c>
    </row>
    <row r="196" spans="1:2" ht="18.600000000000001" thickBot="1" x14ac:dyDescent="0.35">
      <c r="A196" s="97" t="s">
        <v>584</v>
      </c>
      <c r="B196" s="99" t="s">
        <v>557</v>
      </c>
    </row>
    <row r="197" spans="1:2" ht="18.600000000000001" thickBot="1" x14ac:dyDescent="0.35">
      <c r="A197" s="97" t="s">
        <v>585</v>
      </c>
      <c r="B197" s="99" t="s">
        <v>557</v>
      </c>
    </row>
    <row r="198" spans="1:2" ht="18.600000000000001" thickBot="1" x14ac:dyDescent="0.35">
      <c r="A198" s="97" t="s">
        <v>586</v>
      </c>
      <c r="B198" s="99" t="s">
        <v>557</v>
      </c>
    </row>
    <row r="199" spans="1:2" ht="18.600000000000001" thickBot="1" x14ac:dyDescent="0.35">
      <c r="A199" s="97" t="s">
        <v>587</v>
      </c>
      <c r="B199" s="99" t="s">
        <v>557</v>
      </c>
    </row>
    <row r="200" spans="1:2" ht="18.600000000000001" thickBot="1" x14ac:dyDescent="0.35">
      <c r="A200" s="97" t="s">
        <v>588</v>
      </c>
      <c r="B200" s="99" t="s">
        <v>557</v>
      </c>
    </row>
    <row r="201" spans="1:2" ht="18.600000000000001" thickBot="1" x14ac:dyDescent="0.35">
      <c r="A201" s="97" t="s">
        <v>589</v>
      </c>
      <c r="B201" s="99" t="s">
        <v>557</v>
      </c>
    </row>
    <row r="202" spans="1:2" ht="18.600000000000001" thickBot="1" x14ac:dyDescent="0.35">
      <c r="A202" s="97" t="s">
        <v>590</v>
      </c>
      <c r="B202" s="99" t="s">
        <v>557</v>
      </c>
    </row>
    <row r="203" spans="1:2" ht="18.600000000000001" thickBot="1" x14ac:dyDescent="0.35">
      <c r="A203" s="97" t="s">
        <v>591</v>
      </c>
      <c r="B203" s="99" t="s">
        <v>557</v>
      </c>
    </row>
    <row r="204" spans="1:2" ht="18.600000000000001" thickBot="1" x14ac:dyDescent="0.35">
      <c r="A204" s="97" t="s">
        <v>592</v>
      </c>
      <c r="B204" s="99" t="s">
        <v>557</v>
      </c>
    </row>
    <row r="205" spans="1:2" ht="18.600000000000001" thickBot="1" x14ac:dyDescent="0.35">
      <c r="A205" s="97" t="s">
        <v>593</v>
      </c>
      <c r="B205" s="99" t="s">
        <v>557</v>
      </c>
    </row>
    <row r="206" spans="1:2" ht="18.600000000000001" thickBot="1" x14ac:dyDescent="0.35">
      <c r="A206" s="97" t="s">
        <v>594</v>
      </c>
      <c r="B206" s="99" t="s">
        <v>557</v>
      </c>
    </row>
    <row r="207" spans="1:2" ht="18.600000000000001" thickBot="1" x14ac:dyDescent="0.35">
      <c r="A207" s="97" t="s">
        <v>595</v>
      </c>
      <c r="B207" s="99" t="s">
        <v>557</v>
      </c>
    </row>
    <row r="208" spans="1:2" ht="18.600000000000001" thickBot="1" x14ac:dyDescent="0.35">
      <c r="A208" s="97" t="s">
        <v>596</v>
      </c>
      <c r="B208" s="99" t="s">
        <v>557</v>
      </c>
    </row>
    <row r="209" spans="1:2" ht="18.600000000000001" thickBot="1" x14ac:dyDescent="0.35">
      <c r="A209" s="97" t="s">
        <v>597</v>
      </c>
      <c r="B209" s="99" t="s">
        <v>557</v>
      </c>
    </row>
    <row r="210" spans="1:2" ht="18.600000000000001" thickBot="1" x14ac:dyDescent="0.35">
      <c r="A210" s="97" t="s">
        <v>598</v>
      </c>
      <c r="B210" s="99" t="s">
        <v>557</v>
      </c>
    </row>
    <row r="211" spans="1:2" ht="18.600000000000001" thickBot="1" x14ac:dyDescent="0.35">
      <c r="A211" s="97" t="s">
        <v>599</v>
      </c>
      <c r="B211" s="99" t="s">
        <v>557</v>
      </c>
    </row>
    <row r="212" spans="1:2" ht="18.600000000000001" thickBot="1" x14ac:dyDescent="0.35">
      <c r="A212" s="97" t="s">
        <v>600</v>
      </c>
      <c r="B212" s="99" t="s">
        <v>557</v>
      </c>
    </row>
    <row r="213" spans="1:2" ht="18.600000000000001" thickBot="1" x14ac:dyDescent="0.35">
      <c r="A213" s="97" t="s">
        <v>601</v>
      </c>
      <c r="B213" s="99" t="s">
        <v>557</v>
      </c>
    </row>
    <row r="214" spans="1:2" ht="18.600000000000001" thickBot="1" x14ac:dyDescent="0.35">
      <c r="A214" s="97" t="s">
        <v>602</v>
      </c>
      <c r="B214" s="99" t="s">
        <v>557</v>
      </c>
    </row>
    <row r="215" spans="1:2" ht="18.600000000000001" thickBot="1" x14ac:dyDescent="0.35">
      <c r="A215" s="97" t="s">
        <v>603</v>
      </c>
      <c r="B215" s="99" t="s">
        <v>557</v>
      </c>
    </row>
    <row r="216" spans="1:2" ht="18.600000000000001" thickBot="1" x14ac:dyDescent="0.35">
      <c r="A216" s="97" t="s">
        <v>604</v>
      </c>
      <c r="B216" s="99" t="s">
        <v>557</v>
      </c>
    </row>
    <row r="217" spans="1:2" ht="18.600000000000001" thickBot="1" x14ac:dyDescent="0.35">
      <c r="A217" s="97" t="s">
        <v>605</v>
      </c>
      <c r="B217" s="99" t="s">
        <v>557</v>
      </c>
    </row>
    <row r="218" spans="1:2" ht="18.600000000000001" thickBot="1" x14ac:dyDescent="0.35">
      <c r="A218" s="97" t="s">
        <v>606</v>
      </c>
      <c r="B218" s="99" t="s">
        <v>557</v>
      </c>
    </row>
    <row r="219" spans="1:2" ht="18.600000000000001" thickBot="1" x14ac:dyDescent="0.35">
      <c r="A219" s="93"/>
    </row>
    <row r="220" spans="1:2" ht="15" thickBot="1" x14ac:dyDescent="0.35">
      <c r="A220" s="97" t="s">
        <v>711</v>
      </c>
      <c r="B220" s="97" t="s">
        <v>194</v>
      </c>
    </row>
    <row r="221" spans="1:2" ht="15" thickBot="1" x14ac:dyDescent="0.35">
      <c r="A221" s="97" t="s">
        <v>556</v>
      </c>
      <c r="B221" s="99">
        <v>321337.40000000002</v>
      </c>
    </row>
    <row r="222" spans="1:2" ht="15" thickBot="1" x14ac:dyDescent="0.35">
      <c r="A222" s="97" t="s">
        <v>558</v>
      </c>
      <c r="B222" s="99">
        <v>111887.7</v>
      </c>
    </row>
    <row r="223" spans="1:2" ht="15" thickBot="1" x14ac:dyDescent="0.35">
      <c r="A223" s="97" t="s">
        <v>559</v>
      </c>
      <c r="B223" s="99">
        <v>111887.7</v>
      </c>
    </row>
    <row r="224" spans="1:2" ht="15" thickBot="1" x14ac:dyDescent="0.35">
      <c r="A224" s="97" t="s">
        <v>560</v>
      </c>
      <c r="B224" s="99">
        <v>111887.7</v>
      </c>
    </row>
    <row r="225" spans="1:2" ht="15" thickBot="1" x14ac:dyDescent="0.35">
      <c r="A225" s="97" t="s">
        <v>561</v>
      </c>
      <c r="B225" s="99">
        <v>111887.7</v>
      </c>
    </row>
    <row r="226" spans="1:2" ht="15" thickBot="1" x14ac:dyDescent="0.35">
      <c r="A226" s="97" t="s">
        <v>562</v>
      </c>
      <c r="B226" s="99">
        <v>111887.7</v>
      </c>
    </row>
    <row r="227" spans="1:2" ht="15" thickBot="1" x14ac:dyDescent="0.35">
      <c r="A227" s="97" t="s">
        <v>563</v>
      </c>
      <c r="B227" s="99">
        <v>111887.7</v>
      </c>
    </row>
    <row r="228" spans="1:2" ht="15" thickBot="1" x14ac:dyDescent="0.35">
      <c r="A228" s="97" t="s">
        <v>564</v>
      </c>
      <c r="B228" s="99">
        <v>111887.7</v>
      </c>
    </row>
    <row r="229" spans="1:2" ht="15" thickBot="1" x14ac:dyDescent="0.35">
      <c r="A229" s="97" t="s">
        <v>565</v>
      </c>
      <c r="B229" s="99">
        <v>111887.7</v>
      </c>
    </row>
    <row r="230" spans="1:2" ht="15" thickBot="1" x14ac:dyDescent="0.35">
      <c r="A230" s="97" t="s">
        <v>566</v>
      </c>
      <c r="B230" s="99">
        <v>111887.7</v>
      </c>
    </row>
    <row r="231" spans="1:2" ht="15" thickBot="1" x14ac:dyDescent="0.35">
      <c r="A231" s="97" t="s">
        <v>567</v>
      </c>
      <c r="B231" s="99">
        <v>111887.7</v>
      </c>
    </row>
    <row r="232" spans="1:2" ht="15" thickBot="1" x14ac:dyDescent="0.35">
      <c r="A232" s="97" t="s">
        <v>568</v>
      </c>
      <c r="B232" s="99">
        <v>111887.7</v>
      </c>
    </row>
    <row r="233" spans="1:2" ht="15" thickBot="1" x14ac:dyDescent="0.35">
      <c r="A233" s="97" t="s">
        <v>569</v>
      </c>
      <c r="B233" s="99">
        <v>111887.7</v>
      </c>
    </row>
    <row r="234" spans="1:2" ht="15" thickBot="1" x14ac:dyDescent="0.35">
      <c r="A234" s="97" t="s">
        <v>570</v>
      </c>
      <c r="B234" s="99">
        <v>111887.7</v>
      </c>
    </row>
    <row r="235" spans="1:2" ht="15" thickBot="1" x14ac:dyDescent="0.35">
      <c r="A235" s="97" t="s">
        <v>571</v>
      </c>
      <c r="B235" s="99">
        <v>111887.7</v>
      </c>
    </row>
    <row r="236" spans="1:2" ht="15" thickBot="1" x14ac:dyDescent="0.35">
      <c r="A236" s="97" t="s">
        <v>572</v>
      </c>
      <c r="B236" s="99">
        <v>111887.7</v>
      </c>
    </row>
    <row r="237" spans="1:2" ht="15" thickBot="1" x14ac:dyDescent="0.35">
      <c r="A237" s="97" t="s">
        <v>573</v>
      </c>
      <c r="B237" s="99">
        <v>111887.7</v>
      </c>
    </row>
    <row r="238" spans="1:2" ht="15" thickBot="1" x14ac:dyDescent="0.35">
      <c r="A238" s="97" t="s">
        <v>574</v>
      </c>
      <c r="B238" s="99">
        <v>111887.7</v>
      </c>
    </row>
    <row r="239" spans="1:2" ht="15" thickBot="1" x14ac:dyDescent="0.35">
      <c r="A239" s="97" t="s">
        <v>575</v>
      </c>
      <c r="B239" s="99">
        <v>111887.7</v>
      </c>
    </row>
    <row r="240" spans="1:2" ht="15" thickBot="1" x14ac:dyDescent="0.35">
      <c r="A240" s="97" t="s">
        <v>576</v>
      </c>
      <c r="B240" s="99">
        <v>111887.7</v>
      </c>
    </row>
    <row r="241" spans="1:2" ht="15" thickBot="1" x14ac:dyDescent="0.35">
      <c r="A241" s="97" t="s">
        <v>577</v>
      </c>
      <c r="B241" s="99">
        <v>111887.7</v>
      </c>
    </row>
    <row r="242" spans="1:2" ht="15" thickBot="1" x14ac:dyDescent="0.35">
      <c r="A242" s="97" t="s">
        <v>578</v>
      </c>
      <c r="B242" s="99">
        <v>111887.7</v>
      </c>
    </row>
    <row r="243" spans="1:2" ht="15" thickBot="1" x14ac:dyDescent="0.35">
      <c r="A243" s="97" t="s">
        <v>579</v>
      </c>
      <c r="B243" s="99">
        <v>111887.7</v>
      </c>
    </row>
    <row r="244" spans="1:2" ht="15" thickBot="1" x14ac:dyDescent="0.35">
      <c r="A244" s="97" t="s">
        <v>580</v>
      </c>
      <c r="B244" s="99">
        <v>111887.7</v>
      </c>
    </row>
    <row r="245" spans="1:2" ht="15" thickBot="1" x14ac:dyDescent="0.35">
      <c r="A245" s="97" t="s">
        <v>581</v>
      </c>
      <c r="B245" s="99">
        <v>111887.7</v>
      </c>
    </row>
    <row r="246" spans="1:2" ht="15" thickBot="1" x14ac:dyDescent="0.35">
      <c r="A246" s="97" t="s">
        <v>582</v>
      </c>
      <c r="B246" s="99">
        <v>0</v>
      </c>
    </row>
    <row r="247" spans="1:2" ht="15" thickBot="1" x14ac:dyDescent="0.35">
      <c r="A247" s="97" t="s">
        <v>583</v>
      </c>
      <c r="B247" s="99">
        <v>0</v>
      </c>
    </row>
    <row r="248" spans="1:2" ht="15" thickBot="1" x14ac:dyDescent="0.35">
      <c r="A248" s="97" t="s">
        <v>584</v>
      </c>
      <c r="B248" s="99">
        <v>0</v>
      </c>
    </row>
    <row r="249" spans="1:2" ht="15" thickBot="1" x14ac:dyDescent="0.35">
      <c r="A249" s="97" t="s">
        <v>585</v>
      </c>
      <c r="B249" s="99">
        <v>0</v>
      </c>
    </row>
    <row r="250" spans="1:2" ht="15" thickBot="1" x14ac:dyDescent="0.35">
      <c r="A250" s="97" t="s">
        <v>586</v>
      </c>
      <c r="B250" s="99">
        <v>0</v>
      </c>
    </row>
    <row r="251" spans="1:2" ht="15" thickBot="1" x14ac:dyDescent="0.35">
      <c r="A251" s="97" t="s">
        <v>587</v>
      </c>
      <c r="B251" s="99">
        <v>0</v>
      </c>
    </row>
    <row r="252" spans="1:2" ht="15" thickBot="1" x14ac:dyDescent="0.35">
      <c r="A252" s="97" t="s">
        <v>588</v>
      </c>
      <c r="B252" s="99">
        <v>0</v>
      </c>
    </row>
    <row r="253" spans="1:2" ht="15" thickBot="1" x14ac:dyDescent="0.35">
      <c r="A253" s="97" t="s">
        <v>589</v>
      </c>
      <c r="B253" s="99">
        <v>0</v>
      </c>
    </row>
    <row r="254" spans="1:2" ht="15" thickBot="1" x14ac:dyDescent="0.35">
      <c r="A254" s="97" t="s">
        <v>590</v>
      </c>
      <c r="B254" s="99">
        <v>0</v>
      </c>
    </row>
    <row r="255" spans="1:2" ht="15" thickBot="1" x14ac:dyDescent="0.35">
      <c r="A255" s="97" t="s">
        <v>591</v>
      </c>
      <c r="B255" s="99">
        <v>0</v>
      </c>
    </row>
    <row r="256" spans="1:2" ht="15" thickBot="1" x14ac:dyDescent="0.35">
      <c r="A256" s="97" t="s">
        <v>592</v>
      </c>
      <c r="B256" s="99">
        <v>0</v>
      </c>
    </row>
    <row r="257" spans="1:6" ht="15" thickBot="1" x14ac:dyDescent="0.35">
      <c r="A257" s="97" t="s">
        <v>593</v>
      </c>
      <c r="B257" s="99">
        <v>0</v>
      </c>
    </row>
    <row r="258" spans="1:6" ht="15" thickBot="1" x14ac:dyDescent="0.35">
      <c r="A258" s="97" t="s">
        <v>594</v>
      </c>
      <c r="B258" s="99">
        <v>0</v>
      </c>
    </row>
    <row r="259" spans="1:6" ht="15" thickBot="1" x14ac:dyDescent="0.35">
      <c r="A259" s="97" t="s">
        <v>595</v>
      </c>
      <c r="B259" s="99">
        <v>0</v>
      </c>
    </row>
    <row r="260" spans="1:6" ht="15" thickBot="1" x14ac:dyDescent="0.35">
      <c r="A260" s="97" t="s">
        <v>596</v>
      </c>
      <c r="B260" s="99">
        <v>0</v>
      </c>
    </row>
    <row r="261" spans="1:6" ht="15" thickBot="1" x14ac:dyDescent="0.35">
      <c r="A261" s="97" t="s">
        <v>597</v>
      </c>
      <c r="B261" s="99">
        <v>0</v>
      </c>
    </row>
    <row r="262" spans="1:6" ht="15" thickBot="1" x14ac:dyDescent="0.35">
      <c r="A262" s="97" t="s">
        <v>598</v>
      </c>
      <c r="B262" s="99">
        <v>0</v>
      </c>
    </row>
    <row r="263" spans="1:6" ht="15" thickBot="1" x14ac:dyDescent="0.35">
      <c r="A263" s="97" t="s">
        <v>599</v>
      </c>
      <c r="B263" s="99">
        <v>0</v>
      </c>
    </row>
    <row r="264" spans="1:6" ht="15" thickBot="1" x14ac:dyDescent="0.35">
      <c r="A264" s="97" t="s">
        <v>600</v>
      </c>
      <c r="B264" s="99">
        <v>0</v>
      </c>
    </row>
    <row r="265" spans="1:6" ht="15" thickBot="1" x14ac:dyDescent="0.35">
      <c r="A265" s="97" t="s">
        <v>601</v>
      </c>
      <c r="B265" s="99">
        <v>0</v>
      </c>
    </row>
    <row r="266" spans="1:6" ht="15" thickBot="1" x14ac:dyDescent="0.35">
      <c r="A266" s="97" t="s">
        <v>602</v>
      </c>
      <c r="B266" s="99">
        <v>0</v>
      </c>
    </row>
    <row r="267" spans="1:6" ht="15" thickBot="1" x14ac:dyDescent="0.35">
      <c r="A267" s="97" t="s">
        <v>603</v>
      </c>
      <c r="B267" s="99">
        <v>0</v>
      </c>
    </row>
    <row r="268" spans="1:6" ht="15" thickBot="1" x14ac:dyDescent="0.35">
      <c r="A268" s="97" t="s">
        <v>604</v>
      </c>
      <c r="B268" s="99">
        <v>0</v>
      </c>
    </row>
    <row r="269" spans="1:6" ht="15" thickBot="1" x14ac:dyDescent="0.35">
      <c r="A269" s="97" t="s">
        <v>605</v>
      </c>
      <c r="B269" s="99">
        <v>0</v>
      </c>
    </row>
    <row r="270" spans="1:6" ht="15" thickBot="1" x14ac:dyDescent="0.35">
      <c r="A270" s="97" t="s">
        <v>606</v>
      </c>
      <c r="B270" s="99">
        <v>0</v>
      </c>
    </row>
    <row r="271" spans="1:6" ht="18.600000000000001" thickBot="1" x14ac:dyDescent="0.35">
      <c r="A271" s="93"/>
    </row>
    <row r="272" spans="1:6" ht="15" thickBot="1" x14ac:dyDescent="0.35">
      <c r="A272" s="97" t="s">
        <v>608</v>
      </c>
      <c r="B272" s="97" t="s">
        <v>194</v>
      </c>
      <c r="C272" s="97" t="s">
        <v>712</v>
      </c>
      <c r="D272" s="97" t="s">
        <v>713</v>
      </c>
      <c r="E272" s="97" t="s">
        <v>611</v>
      </c>
      <c r="F272" s="97" t="s">
        <v>714</v>
      </c>
    </row>
    <row r="273" spans="1:8" ht="15" thickBot="1" x14ac:dyDescent="0.35">
      <c r="A273" s="98" t="s">
        <v>206</v>
      </c>
      <c r="B273" s="99">
        <v>111887.7</v>
      </c>
      <c r="C273" s="99">
        <v>111887.7</v>
      </c>
      <c r="D273" s="99">
        <v>59365</v>
      </c>
      <c r="E273" s="99">
        <v>-52522.7</v>
      </c>
      <c r="F273" s="99">
        <v>-88.47</v>
      </c>
      <c r="G273">
        <f>C273-D273</f>
        <v>52522.7</v>
      </c>
      <c r="H273" t="str">
        <f>IF(G273&lt;0,"alulértékelt",IF(G273&gt;0,"felülértékelt","egyensúly"))</f>
        <v>felülértékelt</v>
      </c>
    </row>
    <row r="274" spans="1:8" ht="15" thickBot="1" x14ac:dyDescent="0.35">
      <c r="A274" s="98" t="s">
        <v>212</v>
      </c>
      <c r="B274" s="99">
        <v>111887.7</v>
      </c>
      <c r="C274" s="99">
        <v>111887.7</v>
      </c>
      <c r="D274" s="99">
        <v>0</v>
      </c>
      <c r="E274" s="99">
        <v>-111887.7</v>
      </c>
      <c r="F274" s="99">
        <v>0</v>
      </c>
      <c r="G274">
        <f t="shared" ref="G274:G322" si="4">C274-D274</f>
        <v>111887.7</v>
      </c>
      <c r="H274" t="str">
        <f t="shared" ref="H274:H322" si="5">IF(G274&lt;0,"alulértékelt",IF(G274&gt;0,"felülértékelt","egyensúly"))</f>
        <v>felülértékelt</v>
      </c>
    </row>
    <row r="275" spans="1:8" ht="15" thickBot="1" x14ac:dyDescent="0.35">
      <c r="A275" s="98" t="s">
        <v>213</v>
      </c>
      <c r="B275" s="99">
        <v>111887.7</v>
      </c>
      <c r="C275" s="99">
        <v>111887.7</v>
      </c>
      <c r="D275" s="99">
        <v>70338</v>
      </c>
      <c r="E275" s="99">
        <v>-41549.699999999997</v>
      </c>
      <c r="F275" s="99">
        <v>-59.07</v>
      </c>
      <c r="G275">
        <f t="shared" si="4"/>
        <v>41549.699999999997</v>
      </c>
      <c r="H275" t="str">
        <f t="shared" si="5"/>
        <v>felülértékelt</v>
      </c>
    </row>
    <row r="276" spans="1:8" ht="15" thickBot="1" x14ac:dyDescent="0.35">
      <c r="A276" s="98" t="s">
        <v>215</v>
      </c>
      <c r="B276" s="99">
        <v>111887.7</v>
      </c>
      <c r="C276" s="99">
        <v>111887.7</v>
      </c>
      <c r="D276" s="99">
        <v>68600</v>
      </c>
      <c r="E276" s="99">
        <v>-43287.7</v>
      </c>
      <c r="F276" s="99">
        <v>-63.1</v>
      </c>
      <c r="G276">
        <f t="shared" si="4"/>
        <v>43287.7</v>
      </c>
      <c r="H276" t="str">
        <f t="shared" si="5"/>
        <v>felülértékelt</v>
      </c>
    </row>
    <row r="277" spans="1:8" ht="15" thickBot="1" x14ac:dyDescent="0.35">
      <c r="A277" s="98" t="s">
        <v>217</v>
      </c>
      <c r="B277" s="99">
        <v>111887.7</v>
      </c>
      <c r="C277" s="99">
        <v>111887.7</v>
      </c>
      <c r="D277" s="99">
        <v>70950</v>
      </c>
      <c r="E277" s="99">
        <v>-40937.699999999997</v>
      </c>
      <c r="F277" s="99">
        <v>-57.7</v>
      </c>
      <c r="G277">
        <f t="shared" si="4"/>
        <v>40937.699999999997</v>
      </c>
      <c r="H277" t="str">
        <f t="shared" si="5"/>
        <v>felülértékelt</v>
      </c>
    </row>
    <row r="278" spans="1:8" ht="15" thickBot="1" x14ac:dyDescent="0.35">
      <c r="A278" s="98" t="s">
        <v>218</v>
      </c>
      <c r="B278" s="99">
        <v>111887.7</v>
      </c>
      <c r="C278" s="99">
        <v>111887.7</v>
      </c>
      <c r="D278" s="99">
        <v>59900</v>
      </c>
      <c r="E278" s="99">
        <v>-51987.7</v>
      </c>
      <c r="F278" s="99">
        <v>-86.79</v>
      </c>
      <c r="G278">
        <f t="shared" si="4"/>
        <v>51987.7</v>
      </c>
      <c r="H278" t="str">
        <f t="shared" si="5"/>
        <v>felülértékelt</v>
      </c>
    </row>
    <row r="279" spans="1:8" ht="15" thickBot="1" x14ac:dyDescent="0.35">
      <c r="A279" s="98" t="s">
        <v>220</v>
      </c>
      <c r="B279" s="99">
        <v>111887.7</v>
      </c>
      <c r="C279" s="99">
        <v>111887.7</v>
      </c>
      <c r="D279" s="99">
        <v>86800</v>
      </c>
      <c r="E279" s="99">
        <v>-25087.7</v>
      </c>
      <c r="F279" s="99">
        <v>-28.9</v>
      </c>
      <c r="G279">
        <f t="shared" si="4"/>
        <v>25087.699999999997</v>
      </c>
      <c r="H279" t="str">
        <f t="shared" si="5"/>
        <v>felülértékelt</v>
      </c>
    </row>
    <row r="280" spans="1:8" ht="15" thickBot="1" x14ac:dyDescent="0.35">
      <c r="A280" s="98" t="s">
        <v>221</v>
      </c>
      <c r="B280" s="99">
        <v>111887.7</v>
      </c>
      <c r="C280" s="99">
        <v>111887.7</v>
      </c>
      <c r="D280" s="99">
        <v>94554</v>
      </c>
      <c r="E280" s="99">
        <v>-17333.7</v>
      </c>
      <c r="F280" s="99">
        <v>-18.329999999999998</v>
      </c>
      <c r="G280">
        <f t="shared" si="4"/>
        <v>17333.699999999997</v>
      </c>
      <c r="H280" t="str">
        <f t="shared" si="5"/>
        <v>felülértékelt</v>
      </c>
    </row>
    <row r="281" spans="1:8" ht="15" thickBot="1" x14ac:dyDescent="0.35">
      <c r="A281" s="98" t="s">
        <v>222</v>
      </c>
      <c r="B281" s="99">
        <v>111887.7</v>
      </c>
      <c r="C281" s="99">
        <v>111887.7</v>
      </c>
      <c r="D281" s="99">
        <v>79494</v>
      </c>
      <c r="E281" s="99">
        <v>-32393.7</v>
      </c>
      <c r="F281" s="99">
        <v>-40.75</v>
      </c>
      <c r="G281">
        <f t="shared" si="4"/>
        <v>32393.699999999997</v>
      </c>
      <c r="H281" t="str">
        <f t="shared" si="5"/>
        <v>felülértékelt</v>
      </c>
    </row>
    <row r="282" spans="1:8" ht="15" thickBot="1" x14ac:dyDescent="0.35">
      <c r="A282" s="98" t="s">
        <v>223</v>
      </c>
      <c r="B282" s="99">
        <v>111887.7</v>
      </c>
      <c r="C282" s="99">
        <v>111887.7</v>
      </c>
      <c r="D282" s="99">
        <v>86800</v>
      </c>
      <c r="E282" s="99">
        <v>-25087.7</v>
      </c>
      <c r="F282" s="99">
        <v>-28.9</v>
      </c>
      <c r="G282">
        <f t="shared" si="4"/>
        <v>25087.699999999997</v>
      </c>
      <c r="H282" t="str">
        <f t="shared" si="5"/>
        <v>felülértékelt</v>
      </c>
    </row>
    <row r="283" spans="1:8" ht="15" thickBot="1" x14ac:dyDescent="0.35">
      <c r="A283" s="98" t="s">
        <v>224</v>
      </c>
      <c r="B283" s="99">
        <v>111887.7</v>
      </c>
      <c r="C283" s="99">
        <v>111887.7</v>
      </c>
      <c r="D283" s="99">
        <v>86499</v>
      </c>
      <c r="E283" s="99">
        <v>-25388.7</v>
      </c>
      <c r="F283" s="99">
        <v>-29.35</v>
      </c>
      <c r="G283">
        <f t="shared" si="4"/>
        <v>25388.699999999997</v>
      </c>
      <c r="H283" t="str">
        <f t="shared" si="5"/>
        <v>felülértékelt</v>
      </c>
    </row>
    <row r="284" spans="1:8" ht="15" thickBot="1" x14ac:dyDescent="0.35">
      <c r="A284" s="98" t="s">
        <v>226</v>
      </c>
      <c r="B284" s="99">
        <v>111887.7</v>
      </c>
      <c r="C284" s="99">
        <v>111887.7</v>
      </c>
      <c r="D284" s="99">
        <v>88050</v>
      </c>
      <c r="E284" s="99">
        <v>-23837.7</v>
      </c>
      <c r="F284" s="99">
        <v>-27.07</v>
      </c>
      <c r="G284">
        <f t="shared" si="4"/>
        <v>23837.699999999997</v>
      </c>
      <c r="H284" t="str">
        <f t="shared" si="5"/>
        <v>felülértékelt</v>
      </c>
    </row>
    <row r="285" spans="1:8" ht="15" thickBot="1" x14ac:dyDescent="0.35">
      <c r="A285" s="98" t="s">
        <v>228</v>
      </c>
      <c r="B285" s="99">
        <v>111887.7</v>
      </c>
      <c r="C285" s="99">
        <v>111887.7</v>
      </c>
      <c r="D285" s="99">
        <v>116295</v>
      </c>
      <c r="E285" s="123" t="s">
        <v>743</v>
      </c>
      <c r="F285" s="99">
        <v>3.79</v>
      </c>
      <c r="G285">
        <f t="shared" si="4"/>
        <v>-4407.3000000000029</v>
      </c>
      <c r="H285" t="str">
        <f t="shared" si="5"/>
        <v>alulértékelt</v>
      </c>
    </row>
    <row r="286" spans="1:8" ht="15" thickBot="1" x14ac:dyDescent="0.35">
      <c r="A286" s="98" t="s">
        <v>229</v>
      </c>
      <c r="B286" s="99">
        <v>111887.7</v>
      </c>
      <c r="C286" s="99">
        <v>111887.7</v>
      </c>
      <c r="D286" s="99">
        <v>113265</v>
      </c>
      <c r="E286" s="99">
        <v>1377.3</v>
      </c>
      <c r="F286" s="124" t="s">
        <v>744</v>
      </c>
      <c r="G286">
        <f t="shared" si="4"/>
        <v>-1377.3000000000029</v>
      </c>
      <c r="H286" t="str">
        <f t="shared" si="5"/>
        <v>alulértékelt</v>
      </c>
    </row>
    <row r="287" spans="1:8" ht="15" thickBot="1" x14ac:dyDescent="0.35">
      <c r="A287" s="98" t="s">
        <v>230</v>
      </c>
      <c r="B287" s="99">
        <v>111887.7</v>
      </c>
      <c r="C287" s="99">
        <v>111887.7</v>
      </c>
      <c r="D287" s="99">
        <v>111395</v>
      </c>
      <c r="E287" s="99">
        <v>-492.7</v>
      </c>
      <c r="F287" s="99">
        <v>-0.44</v>
      </c>
      <c r="G287">
        <f t="shared" si="4"/>
        <v>492.69999999999709</v>
      </c>
      <c r="H287" t="str">
        <f t="shared" si="5"/>
        <v>felülértékelt</v>
      </c>
    </row>
    <row r="288" spans="1:8" ht="15" thickBot="1" x14ac:dyDescent="0.35">
      <c r="A288" s="98" t="s">
        <v>231</v>
      </c>
      <c r="B288" s="99">
        <v>111887.7</v>
      </c>
      <c r="C288" s="99">
        <v>111887.7</v>
      </c>
      <c r="D288" s="99">
        <v>116800</v>
      </c>
      <c r="E288" s="123" t="s">
        <v>745</v>
      </c>
      <c r="F288" s="124" t="s">
        <v>746</v>
      </c>
      <c r="G288">
        <f t="shared" si="4"/>
        <v>-4912.3000000000029</v>
      </c>
      <c r="H288" t="str">
        <f t="shared" si="5"/>
        <v>alulértékelt</v>
      </c>
    </row>
    <row r="289" spans="1:8" ht="15" thickBot="1" x14ac:dyDescent="0.35">
      <c r="A289" s="98" t="s">
        <v>232</v>
      </c>
      <c r="B289" s="99">
        <v>111887.7</v>
      </c>
      <c r="C289" s="99">
        <v>111887.7</v>
      </c>
      <c r="D289" s="99">
        <v>115750</v>
      </c>
      <c r="E289" s="123" t="s">
        <v>747</v>
      </c>
      <c r="F289" s="99">
        <v>3.34</v>
      </c>
      <c r="G289">
        <f t="shared" si="4"/>
        <v>-3862.3000000000029</v>
      </c>
      <c r="H289" t="str">
        <f t="shared" si="5"/>
        <v>alulértékelt</v>
      </c>
    </row>
    <row r="290" spans="1:8" ht="15" thickBot="1" x14ac:dyDescent="0.35">
      <c r="A290" s="98" t="s">
        <v>233</v>
      </c>
      <c r="B290" s="99">
        <v>111887.7</v>
      </c>
      <c r="C290" s="99">
        <v>111887.7</v>
      </c>
      <c r="D290" s="99">
        <v>110610</v>
      </c>
      <c r="E290" s="99">
        <v>-1277.7</v>
      </c>
      <c r="F290" s="99">
        <v>-1.1599999999999999</v>
      </c>
      <c r="G290">
        <f t="shared" si="4"/>
        <v>1277.6999999999971</v>
      </c>
      <c r="H290" t="str">
        <f t="shared" si="5"/>
        <v>felülértékelt</v>
      </c>
    </row>
    <row r="291" spans="1:8" ht="15" thickBot="1" x14ac:dyDescent="0.35">
      <c r="A291" s="98" t="s">
        <v>234</v>
      </c>
      <c r="B291" s="99">
        <v>111887.7</v>
      </c>
      <c r="C291" s="99">
        <v>111887.7</v>
      </c>
      <c r="D291" s="99">
        <v>147361</v>
      </c>
      <c r="E291" s="99">
        <v>35473.300000000003</v>
      </c>
      <c r="F291" s="124" t="s">
        <v>748</v>
      </c>
      <c r="G291">
        <f t="shared" si="4"/>
        <v>-35473.300000000003</v>
      </c>
      <c r="H291" t="str">
        <f t="shared" si="5"/>
        <v>alulértékelt</v>
      </c>
    </row>
    <row r="292" spans="1:8" ht="15" thickBot="1" x14ac:dyDescent="0.35">
      <c r="A292" s="98" t="s">
        <v>235</v>
      </c>
      <c r="B292" s="99">
        <v>111887.7</v>
      </c>
      <c r="C292" s="99">
        <v>111887.7</v>
      </c>
      <c r="D292" s="99">
        <v>151050</v>
      </c>
      <c r="E292" s="99">
        <v>39162.300000000003</v>
      </c>
      <c r="F292" s="99">
        <v>25.93</v>
      </c>
      <c r="G292">
        <f t="shared" si="4"/>
        <v>-39162.300000000003</v>
      </c>
      <c r="H292" t="str">
        <f t="shared" si="5"/>
        <v>alulértékelt</v>
      </c>
    </row>
    <row r="293" spans="1:8" ht="15" thickBot="1" x14ac:dyDescent="0.35">
      <c r="A293" s="98" t="s">
        <v>236</v>
      </c>
      <c r="B293" s="99">
        <v>111887.7</v>
      </c>
      <c r="C293" s="99">
        <v>111887.7</v>
      </c>
      <c r="D293" s="99">
        <v>117969</v>
      </c>
      <c r="E293" s="123" t="s">
        <v>749</v>
      </c>
      <c r="F293" s="124" t="s">
        <v>750</v>
      </c>
      <c r="G293">
        <f t="shared" si="4"/>
        <v>-6081.3000000000029</v>
      </c>
      <c r="H293" t="str">
        <f t="shared" si="5"/>
        <v>alulértékelt</v>
      </c>
    </row>
    <row r="294" spans="1:8" ht="15" thickBot="1" x14ac:dyDescent="0.35">
      <c r="A294" s="98" t="s">
        <v>237</v>
      </c>
      <c r="B294" s="99">
        <v>111887.7</v>
      </c>
      <c r="C294" s="99">
        <v>111887.7</v>
      </c>
      <c r="D294" s="99">
        <v>153400</v>
      </c>
      <c r="E294" s="99">
        <v>41512.300000000003</v>
      </c>
      <c r="F294" s="124" t="s">
        <v>751</v>
      </c>
      <c r="G294">
        <f t="shared" si="4"/>
        <v>-41512.300000000003</v>
      </c>
      <c r="H294" t="str">
        <f t="shared" si="5"/>
        <v>alulértékelt</v>
      </c>
    </row>
    <row r="295" spans="1:8" ht="15" thickBot="1" x14ac:dyDescent="0.35">
      <c r="A295" s="98" t="s">
        <v>239</v>
      </c>
      <c r="B295" s="99">
        <v>321337.40000000002</v>
      </c>
      <c r="C295" s="99">
        <v>321337.40000000002</v>
      </c>
      <c r="D295" s="99">
        <v>169993</v>
      </c>
      <c r="E295" s="99">
        <v>-151344.4</v>
      </c>
      <c r="F295" s="99">
        <v>-89.03</v>
      </c>
      <c r="G295">
        <f t="shared" si="4"/>
        <v>151344.40000000002</v>
      </c>
      <c r="H295" t="str">
        <f t="shared" si="5"/>
        <v>felülértékelt</v>
      </c>
    </row>
    <row r="296" spans="1:8" ht="15" thickBot="1" x14ac:dyDescent="0.35">
      <c r="A296" s="98" t="s">
        <v>240</v>
      </c>
      <c r="B296" s="99">
        <v>111887.7</v>
      </c>
      <c r="C296" s="99">
        <v>111887.7</v>
      </c>
      <c r="D296" s="99">
        <v>146790</v>
      </c>
      <c r="E296" s="99">
        <v>34902.300000000003</v>
      </c>
      <c r="F296" s="99">
        <v>23.78</v>
      </c>
      <c r="G296">
        <f t="shared" si="4"/>
        <v>-34902.300000000003</v>
      </c>
      <c r="H296" t="str">
        <f t="shared" si="5"/>
        <v>alulértékelt</v>
      </c>
    </row>
    <row r="297" spans="1:8" ht="15" thickBot="1" x14ac:dyDescent="0.35">
      <c r="A297" s="98" t="s">
        <v>241</v>
      </c>
      <c r="B297" s="99">
        <v>111887.7</v>
      </c>
      <c r="C297" s="99">
        <v>111887.7</v>
      </c>
      <c r="D297" s="99">
        <v>189440</v>
      </c>
      <c r="E297" s="99">
        <v>77552.3</v>
      </c>
      <c r="F297" s="99">
        <v>40.94</v>
      </c>
      <c r="G297">
        <f t="shared" si="4"/>
        <v>-77552.3</v>
      </c>
      <c r="H297" t="str">
        <f t="shared" si="5"/>
        <v>alulértékelt</v>
      </c>
    </row>
    <row r="298" spans="1:8" ht="15" thickBot="1" x14ac:dyDescent="0.35">
      <c r="A298" s="98" t="s">
        <v>242</v>
      </c>
      <c r="B298" s="99">
        <v>321337.40000000002</v>
      </c>
      <c r="C298" s="99">
        <v>321337.40000000002</v>
      </c>
      <c r="D298" s="99">
        <v>218925</v>
      </c>
      <c r="E298" s="99">
        <v>-102412.4</v>
      </c>
      <c r="F298" s="99">
        <v>-46.78</v>
      </c>
      <c r="G298">
        <f t="shared" si="4"/>
        <v>102412.40000000002</v>
      </c>
      <c r="H298" t="str">
        <f t="shared" si="5"/>
        <v>felülértékelt</v>
      </c>
    </row>
    <row r="299" spans="1:8" ht="15" thickBot="1" x14ac:dyDescent="0.35">
      <c r="A299" s="98" t="s">
        <v>243</v>
      </c>
      <c r="B299" s="99">
        <v>111887.7</v>
      </c>
      <c r="C299" s="99">
        <v>111887.7</v>
      </c>
      <c r="D299" s="99">
        <v>208350</v>
      </c>
      <c r="E299" s="99">
        <v>96462.3</v>
      </c>
      <c r="F299" s="123" t="s">
        <v>752</v>
      </c>
      <c r="G299">
        <f t="shared" si="4"/>
        <v>-96462.3</v>
      </c>
      <c r="H299" t="str">
        <f t="shared" si="5"/>
        <v>alulértékelt</v>
      </c>
    </row>
    <row r="300" spans="1:8" ht="15" thickBot="1" x14ac:dyDescent="0.35">
      <c r="A300" s="98" t="s">
        <v>244</v>
      </c>
      <c r="B300" s="99">
        <v>321337.40000000002</v>
      </c>
      <c r="C300" s="99">
        <v>321337.40000000002</v>
      </c>
      <c r="D300" s="99">
        <v>221945</v>
      </c>
      <c r="E300" s="99">
        <v>-99392.4</v>
      </c>
      <c r="F300" s="99">
        <v>-44.78</v>
      </c>
      <c r="G300">
        <f t="shared" si="4"/>
        <v>99392.400000000023</v>
      </c>
      <c r="H300" t="str">
        <f t="shared" si="5"/>
        <v>felülértékelt</v>
      </c>
    </row>
    <row r="301" spans="1:8" ht="15" thickBot="1" x14ac:dyDescent="0.35">
      <c r="A301" s="98" t="s">
        <v>245</v>
      </c>
      <c r="B301" s="99">
        <v>111887.7</v>
      </c>
      <c r="C301" s="99">
        <v>111887.7</v>
      </c>
      <c r="D301" s="99">
        <v>249489</v>
      </c>
      <c r="E301" s="99">
        <v>137601.29999999999</v>
      </c>
      <c r="F301" s="99">
        <v>55.15</v>
      </c>
      <c r="G301">
        <f t="shared" si="4"/>
        <v>-137601.29999999999</v>
      </c>
      <c r="H301" t="str">
        <f t="shared" si="5"/>
        <v>alulértékelt</v>
      </c>
    </row>
    <row r="302" spans="1:8" ht="15" thickBot="1" x14ac:dyDescent="0.35">
      <c r="A302" s="98" t="s">
        <v>247</v>
      </c>
      <c r="B302" s="99">
        <v>321337.40000000002</v>
      </c>
      <c r="C302" s="99">
        <v>321337.40000000002</v>
      </c>
      <c r="D302" s="99">
        <v>246145</v>
      </c>
      <c r="E302" s="99">
        <v>-75192.399999999994</v>
      </c>
      <c r="F302" s="99">
        <v>-30.55</v>
      </c>
      <c r="G302">
        <f t="shared" si="4"/>
        <v>75192.400000000023</v>
      </c>
      <c r="H302" t="str">
        <f t="shared" si="5"/>
        <v>felülértékelt</v>
      </c>
    </row>
    <row r="303" spans="1:8" ht="15" thickBot="1" x14ac:dyDescent="0.35">
      <c r="A303" s="98" t="s">
        <v>248</v>
      </c>
      <c r="B303" s="99">
        <v>321337.40000000002</v>
      </c>
      <c r="C303" s="99">
        <v>321337.40000000002</v>
      </c>
      <c r="D303" s="99">
        <v>258307</v>
      </c>
      <c r="E303" s="99">
        <v>-63030.400000000001</v>
      </c>
      <c r="F303" s="99">
        <v>-24.4</v>
      </c>
      <c r="G303">
        <f t="shared" si="4"/>
        <v>63030.400000000023</v>
      </c>
      <c r="H303" t="str">
        <f t="shared" si="5"/>
        <v>felülértékelt</v>
      </c>
    </row>
    <row r="304" spans="1:8" ht="15" thickBot="1" x14ac:dyDescent="0.35">
      <c r="A304" s="98" t="s">
        <v>249</v>
      </c>
      <c r="B304" s="99">
        <v>321337.40000000002</v>
      </c>
      <c r="C304" s="99">
        <v>321337.40000000002</v>
      </c>
      <c r="D304" s="99">
        <v>234990</v>
      </c>
      <c r="E304" s="99">
        <v>-86347.4</v>
      </c>
      <c r="F304" s="99">
        <v>-36.75</v>
      </c>
      <c r="G304">
        <f t="shared" si="4"/>
        <v>86347.400000000023</v>
      </c>
      <c r="H304" t="str">
        <f t="shared" si="5"/>
        <v>felülértékelt</v>
      </c>
    </row>
    <row r="305" spans="1:8" ht="15" thickBot="1" x14ac:dyDescent="0.35">
      <c r="A305" s="98" t="s">
        <v>250</v>
      </c>
      <c r="B305" s="99">
        <v>321337.40000000002</v>
      </c>
      <c r="C305" s="99">
        <v>321337.40000000002</v>
      </c>
      <c r="D305" s="99">
        <v>264670</v>
      </c>
      <c r="E305" s="99">
        <v>-56667.4</v>
      </c>
      <c r="F305" s="99">
        <v>-21.41</v>
      </c>
      <c r="G305">
        <f t="shared" si="4"/>
        <v>56667.400000000023</v>
      </c>
      <c r="H305" t="str">
        <f t="shared" si="5"/>
        <v>felülértékelt</v>
      </c>
    </row>
    <row r="306" spans="1:8" ht="15" thickBot="1" x14ac:dyDescent="0.35">
      <c r="A306" s="98" t="s">
        <v>251</v>
      </c>
      <c r="B306" s="99">
        <v>321337.40000000002</v>
      </c>
      <c r="C306" s="99">
        <v>321337.40000000002</v>
      </c>
      <c r="D306" s="99">
        <v>246087</v>
      </c>
      <c r="E306" s="99">
        <v>-75250.399999999994</v>
      </c>
      <c r="F306" s="99">
        <v>-30.58</v>
      </c>
      <c r="G306">
        <f t="shared" si="4"/>
        <v>75250.400000000023</v>
      </c>
      <c r="H306" t="str">
        <f t="shared" si="5"/>
        <v>felülértékelt</v>
      </c>
    </row>
    <row r="307" spans="1:8" ht="15" thickBot="1" x14ac:dyDescent="0.35">
      <c r="A307" s="98" t="s">
        <v>253</v>
      </c>
      <c r="B307" s="99">
        <v>321337.40000000002</v>
      </c>
      <c r="C307" s="99">
        <v>321337.40000000002</v>
      </c>
      <c r="D307" s="99">
        <v>295100</v>
      </c>
      <c r="E307" s="99">
        <v>-26237.4</v>
      </c>
      <c r="F307" s="99">
        <v>-8.89</v>
      </c>
      <c r="G307">
        <f t="shared" si="4"/>
        <v>26237.400000000023</v>
      </c>
      <c r="H307" t="str">
        <f t="shared" si="5"/>
        <v>felülértékelt</v>
      </c>
    </row>
    <row r="308" spans="1:8" ht="15" thickBot="1" x14ac:dyDescent="0.35">
      <c r="A308" s="98" t="s">
        <v>254</v>
      </c>
      <c r="B308" s="99">
        <v>321337.40000000002</v>
      </c>
      <c r="C308" s="99">
        <v>321337.40000000002</v>
      </c>
      <c r="D308" s="99">
        <v>319204</v>
      </c>
      <c r="E308" s="99">
        <v>-2133.4</v>
      </c>
      <c r="F308" s="99">
        <v>-0.67</v>
      </c>
      <c r="G308">
        <f t="shared" si="4"/>
        <v>2133.4000000000233</v>
      </c>
      <c r="H308" t="str">
        <f t="shared" si="5"/>
        <v>felülértékelt</v>
      </c>
    </row>
    <row r="309" spans="1:8" ht="15" thickBot="1" x14ac:dyDescent="0.35">
      <c r="A309" s="98" t="s">
        <v>255</v>
      </c>
      <c r="B309" s="99">
        <v>321337.40000000002</v>
      </c>
      <c r="C309" s="99">
        <v>321337.40000000002</v>
      </c>
      <c r="D309" s="99">
        <v>302500</v>
      </c>
      <c r="E309" s="99">
        <v>-18837.400000000001</v>
      </c>
      <c r="F309" s="99">
        <v>-6.23</v>
      </c>
      <c r="G309">
        <f t="shared" si="4"/>
        <v>18837.400000000023</v>
      </c>
      <c r="H309" t="str">
        <f t="shared" si="5"/>
        <v>felülértékelt</v>
      </c>
    </row>
    <row r="310" spans="1:8" ht="15" thickBot="1" x14ac:dyDescent="0.35">
      <c r="A310" s="98" t="s">
        <v>256</v>
      </c>
      <c r="B310" s="99">
        <v>321337.40000000002</v>
      </c>
      <c r="C310" s="99">
        <v>321337.40000000002</v>
      </c>
      <c r="D310" s="99">
        <v>248990</v>
      </c>
      <c r="E310" s="99">
        <v>-72347.399999999994</v>
      </c>
      <c r="F310" s="99">
        <v>-29.06</v>
      </c>
      <c r="G310">
        <f t="shared" si="4"/>
        <v>72347.400000000023</v>
      </c>
      <c r="H310" t="str">
        <f t="shared" si="5"/>
        <v>felülértékelt</v>
      </c>
    </row>
    <row r="311" spans="1:8" ht="15" thickBot="1" x14ac:dyDescent="0.35">
      <c r="A311" s="98" t="s">
        <v>258</v>
      </c>
      <c r="B311" s="99">
        <v>321337.40000000002</v>
      </c>
      <c r="C311" s="99">
        <v>321337.40000000002</v>
      </c>
      <c r="D311" s="99">
        <v>329040</v>
      </c>
      <c r="E311" s="123" t="s">
        <v>753</v>
      </c>
      <c r="F311" s="99">
        <v>2.34</v>
      </c>
      <c r="G311">
        <f t="shared" si="4"/>
        <v>-7702.5999999999767</v>
      </c>
      <c r="H311" t="str">
        <f t="shared" si="5"/>
        <v>alulértékelt</v>
      </c>
    </row>
    <row r="312" spans="1:8" ht="15" thickBot="1" x14ac:dyDescent="0.35">
      <c r="A312" s="98" t="s">
        <v>259</v>
      </c>
      <c r="B312" s="99">
        <v>321337.40000000002</v>
      </c>
      <c r="C312" s="99">
        <v>321337.40000000002</v>
      </c>
      <c r="D312" s="99">
        <v>336820</v>
      </c>
      <c r="E312" s="99">
        <v>15482.6</v>
      </c>
      <c r="F312" s="124" t="s">
        <v>754</v>
      </c>
      <c r="G312">
        <f t="shared" si="4"/>
        <v>-15482.599999999977</v>
      </c>
      <c r="H312" t="str">
        <f t="shared" si="5"/>
        <v>alulértékelt</v>
      </c>
    </row>
    <row r="313" spans="1:8" ht="15" thickBot="1" x14ac:dyDescent="0.35">
      <c r="A313" s="98" t="s">
        <v>260</v>
      </c>
      <c r="B313" s="99">
        <v>321337.40000000002</v>
      </c>
      <c r="C313" s="99">
        <v>321337.40000000002</v>
      </c>
      <c r="D313" s="99">
        <v>356945</v>
      </c>
      <c r="E313" s="99">
        <v>35607.599999999999</v>
      </c>
      <c r="F313" s="99">
        <v>9.98</v>
      </c>
      <c r="G313">
        <f t="shared" si="4"/>
        <v>-35607.599999999977</v>
      </c>
      <c r="H313" t="str">
        <f t="shared" si="5"/>
        <v>alulértékelt</v>
      </c>
    </row>
    <row r="314" spans="1:8" ht="15" thickBot="1" x14ac:dyDescent="0.35">
      <c r="A314" s="98" t="s">
        <v>261</v>
      </c>
      <c r="B314" s="99">
        <v>321337.40000000002</v>
      </c>
      <c r="C314" s="99">
        <v>321337.40000000002</v>
      </c>
      <c r="D314" s="99">
        <v>342195</v>
      </c>
      <c r="E314" s="99">
        <v>20857.599999999999</v>
      </c>
      <c r="F314" s="124" t="s">
        <v>755</v>
      </c>
      <c r="G314">
        <f t="shared" si="4"/>
        <v>-20857.599999999977</v>
      </c>
      <c r="H314" t="str">
        <f t="shared" si="5"/>
        <v>alulértékelt</v>
      </c>
    </row>
    <row r="315" spans="1:8" ht="15" thickBot="1" x14ac:dyDescent="0.35">
      <c r="A315" s="98" t="s">
        <v>264</v>
      </c>
      <c r="B315" s="99">
        <v>321337.40000000002</v>
      </c>
      <c r="C315" s="99">
        <v>321337.40000000002</v>
      </c>
      <c r="D315" s="99">
        <v>424880</v>
      </c>
      <c r="E315" s="99">
        <v>103542.6</v>
      </c>
      <c r="F315" s="99">
        <v>24.37</v>
      </c>
      <c r="G315">
        <f t="shared" si="4"/>
        <v>-103542.59999999998</v>
      </c>
      <c r="H315" t="str">
        <f t="shared" si="5"/>
        <v>alulértékelt</v>
      </c>
    </row>
    <row r="316" spans="1:8" ht="15" thickBot="1" x14ac:dyDescent="0.35">
      <c r="A316" s="98" t="s">
        <v>267</v>
      </c>
      <c r="B316" s="99">
        <v>321337.40000000002</v>
      </c>
      <c r="C316" s="99">
        <v>321337.40000000002</v>
      </c>
      <c r="D316" s="99">
        <v>262000</v>
      </c>
      <c r="E316" s="99">
        <v>-59337.4</v>
      </c>
      <c r="F316" s="99">
        <v>-22.65</v>
      </c>
      <c r="G316">
        <f t="shared" si="4"/>
        <v>59337.400000000023</v>
      </c>
      <c r="H316" t="str">
        <f t="shared" si="5"/>
        <v>felülértékelt</v>
      </c>
    </row>
    <row r="317" spans="1:8" ht="15" thickBot="1" x14ac:dyDescent="0.35">
      <c r="A317" s="98" t="s">
        <v>268</v>
      </c>
      <c r="B317" s="99">
        <v>321337.40000000002</v>
      </c>
      <c r="C317" s="99">
        <v>321337.40000000002</v>
      </c>
      <c r="D317" s="99">
        <v>304900</v>
      </c>
      <c r="E317" s="99">
        <v>-16437.400000000001</v>
      </c>
      <c r="F317" s="99">
        <v>-5.39</v>
      </c>
      <c r="G317">
        <f t="shared" si="4"/>
        <v>16437.400000000023</v>
      </c>
      <c r="H317" t="str">
        <f t="shared" si="5"/>
        <v>felülértékelt</v>
      </c>
    </row>
    <row r="318" spans="1:8" ht="15" thickBot="1" x14ac:dyDescent="0.35">
      <c r="A318" s="98" t="s">
        <v>269</v>
      </c>
      <c r="B318" s="99">
        <v>321337.40000000002</v>
      </c>
      <c r="C318" s="99">
        <v>321337.40000000002</v>
      </c>
      <c r="D318" s="99">
        <v>426420</v>
      </c>
      <c r="E318" s="99">
        <v>105082.6</v>
      </c>
      <c r="F318" s="99">
        <v>24.64</v>
      </c>
      <c r="G318">
        <f t="shared" si="4"/>
        <v>-105082.59999999998</v>
      </c>
      <c r="H318" t="str">
        <f t="shared" si="5"/>
        <v>alulértékelt</v>
      </c>
    </row>
    <row r="319" spans="1:8" ht="15" thickBot="1" x14ac:dyDescent="0.35">
      <c r="A319" s="98" t="s">
        <v>270</v>
      </c>
      <c r="B319" s="99">
        <v>321337.40000000002</v>
      </c>
      <c r="C319" s="99">
        <v>321337.40000000002</v>
      </c>
      <c r="D319" s="99">
        <v>389394</v>
      </c>
      <c r="E319" s="99">
        <v>68056.600000000006</v>
      </c>
      <c r="F319" s="99">
        <v>17.48</v>
      </c>
      <c r="G319">
        <f t="shared" si="4"/>
        <v>-68056.599999999977</v>
      </c>
      <c r="H319" t="str">
        <f t="shared" si="5"/>
        <v>alulértékelt</v>
      </c>
    </row>
    <row r="320" spans="1:8" ht="15" thickBot="1" x14ac:dyDescent="0.35">
      <c r="A320" s="98" t="s">
        <v>271</v>
      </c>
      <c r="B320" s="99">
        <v>321337.40000000002</v>
      </c>
      <c r="C320" s="99">
        <v>321337.40000000002</v>
      </c>
      <c r="D320" s="99">
        <v>439200</v>
      </c>
      <c r="E320" s="99">
        <v>117862.6</v>
      </c>
      <c r="F320" s="99">
        <v>26.84</v>
      </c>
      <c r="G320">
        <f t="shared" si="4"/>
        <v>-117862.59999999998</v>
      </c>
      <c r="H320" t="str">
        <f t="shared" si="5"/>
        <v>alulértékelt</v>
      </c>
    </row>
    <row r="321" spans="1:8" ht="15" thickBot="1" x14ac:dyDescent="0.35">
      <c r="A321" s="98" t="s">
        <v>273</v>
      </c>
      <c r="B321" s="99">
        <v>321337.40000000002</v>
      </c>
      <c r="C321" s="99">
        <v>321337.40000000002</v>
      </c>
      <c r="D321" s="99">
        <v>396444</v>
      </c>
      <c r="E321" s="99">
        <v>75106.600000000006</v>
      </c>
      <c r="F321" s="99">
        <v>18.95</v>
      </c>
      <c r="G321">
        <f t="shared" si="4"/>
        <v>-75106.599999999977</v>
      </c>
      <c r="H321" t="str">
        <f t="shared" si="5"/>
        <v>alulértékelt</v>
      </c>
    </row>
    <row r="322" spans="1:8" ht="15" thickBot="1" x14ac:dyDescent="0.35">
      <c r="A322" s="98" t="s">
        <v>277</v>
      </c>
      <c r="B322" s="99">
        <v>321337.40000000002</v>
      </c>
      <c r="C322" s="99">
        <v>321337.40000000002</v>
      </c>
      <c r="D322" s="99">
        <v>546530</v>
      </c>
      <c r="E322" s="99">
        <v>225192.6</v>
      </c>
      <c r="F322" s="123" t="s">
        <v>756</v>
      </c>
      <c r="G322">
        <f t="shared" si="4"/>
        <v>-225192.59999999998</v>
      </c>
      <c r="H322" t="str">
        <f t="shared" si="5"/>
        <v>alulértékelt</v>
      </c>
    </row>
    <row r="323" spans="1:8" ht="15" thickBot="1" x14ac:dyDescent="0.35"/>
    <row r="324" spans="1:8" ht="15" thickBot="1" x14ac:dyDescent="0.35">
      <c r="A324" s="98" t="s">
        <v>715</v>
      </c>
      <c r="B324" s="100">
        <v>321337.40000000002</v>
      </c>
    </row>
    <row r="325" spans="1:8" ht="15" thickBot="1" x14ac:dyDescent="0.35">
      <c r="A325" s="98" t="s">
        <v>716</v>
      </c>
      <c r="B325" s="100">
        <v>0</v>
      </c>
    </row>
    <row r="326" spans="1:8" ht="15" thickBot="1" x14ac:dyDescent="0.35">
      <c r="A326" s="98" t="s">
        <v>717</v>
      </c>
      <c r="B326" s="100">
        <v>10621177.800000001</v>
      </c>
    </row>
    <row r="327" spans="1:8" ht="15" thickBot="1" x14ac:dyDescent="0.35">
      <c r="A327" s="98" t="s">
        <v>718</v>
      </c>
      <c r="B327" s="100">
        <v>10480938</v>
      </c>
    </row>
    <row r="328" spans="1:8" ht="15" thickBot="1" x14ac:dyDescent="0.35">
      <c r="A328" s="98" t="s">
        <v>719</v>
      </c>
      <c r="B328" s="100">
        <v>140239.79999999999</v>
      </c>
    </row>
    <row r="329" spans="1:8" ht="15" thickBot="1" x14ac:dyDescent="0.35">
      <c r="A329" s="98" t="s">
        <v>720</v>
      </c>
      <c r="B329" s="100"/>
    </row>
    <row r="330" spans="1:8" ht="15" thickBot="1" x14ac:dyDescent="0.35">
      <c r="A330" s="98" t="s">
        <v>721</v>
      </c>
      <c r="B330" s="100"/>
    </row>
    <row r="331" spans="1:8" ht="15" thickBot="1" x14ac:dyDescent="0.35">
      <c r="A331" s="98" t="s">
        <v>722</v>
      </c>
      <c r="B331" s="100">
        <v>0</v>
      </c>
    </row>
    <row r="333" spans="1:8" x14ac:dyDescent="0.3">
      <c r="A333" s="101" t="s">
        <v>621</v>
      </c>
    </row>
    <row r="335" spans="1:8" x14ac:dyDescent="0.3">
      <c r="A335" s="102" t="s">
        <v>757</v>
      </c>
    </row>
    <row r="336" spans="1:8" x14ac:dyDescent="0.3">
      <c r="A336" s="102" t="s">
        <v>758</v>
      </c>
    </row>
  </sheetData>
  <hyperlinks>
    <hyperlink ref="A333" r:id="rId1" display="https://miau.my-x.hu/myx-free/coco/test/846252420210617205336.html" xr:uid="{00000000-0004-0000-1200-000000000000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O286"/>
  <sheetViews>
    <sheetView zoomScale="35" workbookViewId="0"/>
  </sheetViews>
  <sheetFormatPr defaultRowHeight="14.4" x14ac:dyDescent="0.3"/>
  <cols>
    <col min="28" max="28" width="12" bestFit="1" customWidth="1"/>
  </cols>
  <sheetData>
    <row r="1" spans="1:28" x14ac:dyDescent="0.3">
      <c r="B1" t="s">
        <v>503</v>
      </c>
      <c r="C1" t="s">
        <v>504</v>
      </c>
      <c r="D1" t="s">
        <v>505</v>
      </c>
      <c r="E1" t="s">
        <v>506</v>
      </c>
      <c r="F1" t="s">
        <v>507</v>
      </c>
      <c r="G1" t="s">
        <v>508</v>
      </c>
      <c r="H1" t="s">
        <v>509</v>
      </c>
      <c r="I1" t="s">
        <v>76</v>
      </c>
      <c r="J1" t="s">
        <v>510</v>
      </c>
      <c r="K1" t="s">
        <v>93</v>
      </c>
      <c r="L1" t="s">
        <v>95</v>
      </c>
      <c r="M1" t="s">
        <v>96</v>
      </c>
      <c r="N1" t="s">
        <v>84</v>
      </c>
      <c r="O1" t="s">
        <v>87</v>
      </c>
      <c r="P1" t="s">
        <v>511</v>
      </c>
      <c r="Q1" t="s">
        <v>512</v>
      </c>
      <c r="R1" t="s">
        <v>118</v>
      </c>
      <c r="S1" t="s">
        <v>128</v>
      </c>
      <c r="T1" t="s">
        <v>514</v>
      </c>
      <c r="U1" t="s">
        <v>151</v>
      </c>
      <c r="V1" t="s">
        <v>152</v>
      </c>
      <c r="W1" t="s">
        <v>515</v>
      </c>
      <c r="X1" t="s">
        <v>192</v>
      </c>
      <c r="Y1" t="s">
        <v>193</v>
      </c>
      <c r="Z1" t="s">
        <v>194</v>
      </c>
      <c r="AA1" t="s">
        <v>195</v>
      </c>
      <c r="AB1" t="s">
        <v>502</v>
      </c>
    </row>
    <row r="2" spans="1:28" x14ac:dyDescent="0.3">
      <c r="A2" t="s">
        <v>206</v>
      </c>
      <c r="B2">
        <v>49</v>
      </c>
      <c r="C2">
        <v>45</v>
      </c>
      <c r="D2">
        <v>46</v>
      </c>
      <c r="E2">
        <v>47</v>
      </c>
      <c r="F2">
        <v>47</v>
      </c>
      <c r="G2">
        <v>14</v>
      </c>
      <c r="H2">
        <v>45</v>
      </c>
      <c r="I2">
        <v>45</v>
      </c>
      <c r="J2">
        <v>28</v>
      </c>
      <c r="K2">
        <v>47</v>
      </c>
      <c r="L2">
        <v>45</v>
      </c>
      <c r="M2">
        <v>22</v>
      </c>
      <c r="N2">
        <v>3</v>
      </c>
      <c r="O2">
        <v>7</v>
      </c>
      <c r="P2">
        <v>37</v>
      </c>
      <c r="Q2">
        <v>17</v>
      </c>
      <c r="R2">
        <v>1</v>
      </c>
      <c r="S2">
        <v>10</v>
      </c>
      <c r="T2">
        <v>48</v>
      </c>
      <c r="U2">
        <v>24</v>
      </c>
      <c r="V2">
        <v>24</v>
      </c>
      <c r="W2">
        <v>1</v>
      </c>
      <c r="X2">
        <v>25</v>
      </c>
      <c r="Y2">
        <v>25</v>
      </c>
      <c r="Z2">
        <v>25</v>
      </c>
      <c r="AA2">
        <v>2</v>
      </c>
      <c r="AB2">
        <v>50000</v>
      </c>
    </row>
    <row r="3" spans="1:28" x14ac:dyDescent="0.3">
      <c r="A3" t="s">
        <v>212</v>
      </c>
      <c r="B3">
        <v>49</v>
      </c>
      <c r="C3">
        <v>45</v>
      </c>
      <c r="D3">
        <v>46</v>
      </c>
      <c r="E3">
        <v>47</v>
      </c>
      <c r="F3">
        <v>47</v>
      </c>
      <c r="G3">
        <v>14</v>
      </c>
      <c r="H3">
        <v>45</v>
      </c>
      <c r="I3">
        <v>45</v>
      </c>
      <c r="J3">
        <v>28</v>
      </c>
      <c r="K3">
        <v>47</v>
      </c>
      <c r="L3">
        <v>45</v>
      </c>
      <c r="M3">
        <v>22</v>
      </c>
      <c r="N3">
        <v>3</v>
      </c>
      <c r="O3">
        <v>7</v>
      </c>
      <c r="P3">
        <v>37</v>
      </c>
      <c r="Q3">
        <v>17</v>
      </c>
      <c r="R3">
        <v>1</v>
      </c>
      <c r="S3">
        <v>10</v>
      </c>
      <c r="T3">
        <v>48</v>
      </c>
      <c r="U3">
        <v>24</v>
      </c>
      <c r="V3">
        <v>24</v>
      </c>
      <c r="W3">
        <v>1</v>
      </c>
      <c r="X3">
        <v>25</v>
      </c>
      <c r="Y3">
        <v>25</v>
      </c>
      <c r="Z3">
        <v>25</v>
      </c>
      <c r="AA3">
        <v>2</v>
      </c>
      <c r="AB3">
        <v>50000</v>
      </c>
    </row>
    <row r="4" spans="1:28" x14ac:dyDescent="0.3">
      <c r="A4" t="s">
        <v>213</v>
      </c>
      <c r="B4">
        <v>48</v>
      </c>
      <c r="C4">
        <v>45</v>
      </c>
      <c r="D4">
        <v>46</v>
      </c>
      <c r="E4">
        <v>15</v>
      </c>
      <c r="F4">
        <v>47</v>
      </c>
      <c r="G4">
        <v>14</v>
      </c>
      <c r="H4">
        <v>45</v>
      </c>
      <c r="I4">
        <v>23</v>
      </c>
      <c r="J4">
        <v>28</v>
      </c>
      <c r="K4">
        <v>27</v>
      </c>
      <c r="L4">
        <v>22</v>
      </c>
      <c r="M4">
        <v>22</v>
      </c>
      <c r="N4">
        <v>3</v>
      </c>
      <c r="O4">
        <v>7</v>
      </c>
      <c r="P4">
        <v>37</v>
      </c>
      <c r="Q4">
        <v>17</v>
      </c>
      <c r="R4">
        <v>1</v>
      </c>
      <c r="S4">
        <v>10</v>
      </c>
      <c r="T4">
        <v>35</v>
      </c>
      <c r="U4">
        <v>24</v>
      </c>
      <c r="V4">
        <v>24</v>
      </c>
      <c r="W4">
        <v>19</v>
      </c>
      <c r="X4">
        <v>25</v>
      </c>
      <c r="Y4">
        <v>25</v>
      </c>
      <c r="Z4">
        <v>25</v>
      </c>
      <c r="AA4">
        <v>2</v>
      </c>
      <c r="AB4">
        <v>50000</v>
      </c>
    </row>
    <row r="5" spans="1:28" x14ac:dyDescent="0.3">
      <c r="A5" t="s">
        <v>215</v>
      </c>
      <c r="B5">
        <v>27</v>
      </c>
      <c r="C5">
        <v>31</v>
      </c>
      <c r="D5">
        <v>38</v>
      </c>
      <c r="E5">
        <v>15</v>
      </c>
      <c r="F5">
        <v>47</v>
      </c>
      <c r="G5">
        <v>14</v>
      </c>
      <c r="H5">
        <v>45</v>
      </c>
      <c r="I5">
        <v>1</v>
      </c>
      <c r="J5">
        <v>9</v>
      </c>
      <c r="K5">
        <v>47</v>
      </c>
      <c r="L5">
        <v>40</v>
      </c>
      <c r="M5">
        <v>9</v>
      </c>
      <c r="N5">
        <v>3</v>
      </c>
      <c r="O5">
        <v>7</v>
      </c>
      <c r="P5">
        <v>37</v>
      </c>
      <c r="Q5">
        <v>17</v>
      </c>
      <c r="R5">
        <v>1</v>
      </c>
      <c r="S5">
        <v>10</v>
      </c>
      <c r="T5">
        <v>5</v>
      </c>
      <c r="U5">
        <v>24</v>
      </c>
      <c r="V5">
        <v>24</v>
      </c>
      <c r="W5">
        <v>42</v>
      </c>
      <c r="X5">
        <v>25</v>
      </c>
      <c r="Y5">
        <v>25</v>
      </c>
      <c r="Z5">
        <v>25</v>
      </c>
      <c r="AA5">
        <v>2</v>
      </c>
      <c r="AB5">
        <v>50000</v>
      </c>
    </row>
    <row r="6" spans="1:28" x14ac:dyDescent="0.3">
      <c r="A6" t="s">
        <v>217</v>
      </c>
      <c r="B6">
        <v>39</v>
      </c>
      <c r="C6">
        <v>45</v>
      </c>
      <c r="D6">
        <v>46</v>
      </c>
      <c r="E6">
        <v>15</v>
      </c>
      <c r="F6">
        <v>40</v>
      </c>
      <c r="G6">
        <v>14</v>
      </c>
      <c r="H6">
        <v>23</v>
      </c>
      <c r="I6">
        <v>1</v>
      </c>
      <c r="J6">
        <v>9</v>
      </c>
      <c r="K6">
        <v>27</v>
      </c>
      <c r="L6">
        <v>40</v>
      </c>
      <c r="M6">
        <v>9</v>
      </c>
      <c r="N6">
        <v>3</v>
      </c>
      <c r="O6">
        <v>7</v>
      </c>
      <c r="P6">
        <v>37</v>
      </c>
      <c r="Q6">
        <v>17</v>
      </c>
      <c r="R6">
        <v>1</v>
      </c>
      <c r="S6">
        <v>10</v>
      </c>
      <c r="T6">
        <v>5</v>
      </c>
      <c r="U6">
        <v>24</v>
      </c>
      <c r="V6">
        <v>24</v>
      </c>
      <c r="W6">
        <v>32</v>
      </c>
      <c r="X6">
        <v>25</v>
      </c>
      <c r="Y6">
        <v>25</v>
      </c>
      <c r="Z6">
        <v>25</v>
      </c>
      <c r="AA6">
        <v>2</v>
      </c>
      <c r="AB6">
        <v>50000</v>
      </c>
    </row>
    <row r="7" spans="1:28" x14ac:dyDescent="0.3">
      <c r="A7" t="s">
        <v>218</v>
      </c>
      <c r="B7">
        <v>39</v>
      </c>
      <c r="C7">
        <v>45</v>
      </c>
      <c r="D7">
        <v>46</v>
      </c>
      <c r="E7">
        <v>15</v>
      </c>
      <c r="F7">
        <v>40</v>
      </c>
      <c r="G7">
        <v>14</v>
      </c>
      <c r="H7">
        <v>23</v>
      </c>
      <c r="I7">
        <v>1</v>
      </c>
      <c r="J7">
        <v>9</v>
      </c>
      <c r="K7">
        <v>27</v>
      </c>
      <c r="L7">
        <v>40</v>
      </c>
      <c r="M7">
        <v>9</v>
      </c>
      <c r="N7">
        <v>3</v>
      </c>
      <c r="O7">
        <v>7</v>
      </c>
      <c r="P7">
        <v>37</v>
      </c>
      <c r="Q7">
        <v>17</v>
      </c>
      <c r="R7">
        <v>1</v>
      </c>
      <c r="S7">
        <v>10</v>
      </c>
      <c r="T7">
        <v>5</v>
      </c>
      <c r="U7">
        <v>24</v>
      </c>
      <c r="V7">
        <v>24</v>
      </c>
      <c r="W7">
        <v>32</v>
      </c>
      <c r="X7">
        <v>25</v>
      </c>
      <c r="Y7">
        <v>25</v>
      </c>
      <c r="Z7">
        <v>25</v>
      </c>
      <c r="AA7">
        <v>2</v>
      </c>
      <c r="AB7">
        <v>50000</v>
      </c>
    </row>
    <row r="8" spans="1:28" x14ac:dyDescent="0.3">
      <c r="A8" t="s">
        <v>220</v>
      </c>
      <c r="B8">
        <v>27</v>
      </c>
      <c r="C8">
        <v>31</v>
      </c>
      <c r="D8">
        <v>38</v>
      </c>
      <c r="E8">
        <v>30</v>
      </c>
      <c r="F8">
        <v>33</v>
      </c>
      <c r="G8">
        <v>14</v>
      </c>
      <c r="H8">
        <v>19</v>
      </c>
      <c r="I8">
        <v>23</v>
      </c>
      <c r="J8">
        <v>9</v>
      </c>
      <c r="K8">
        <v>27</v>
      </c>
      <c r="L8">
        <v>22</v>
      </c>
      <c r="M8">
        <v>22</v>
      </c>
      <c r="N8">
        <v>3</v>
      </c>
      <c r="O8">
        <v>7</v>
      </c>
      <c r="P8">
        <v>10</v>
      </c>
      <c r="Q8">
        <v>17</v>
      </c>
      <c r="R8">
        <v>1</v>
      </c>
      <c r="S8">
        <v>10</v>
      </c>
      <c r="T8">
        <v>2</v>
      </c>
      <c r="U8">
        <v>24</v>
      </c>
      <c r="V8">
        <v>24</v>
      </c>
      <c r="W8">
        <v>25</v>
      </c>
      <c r="X8">
        <v>25</v>
      </c>
      <c r="Y8">
        <v>25</v>
      </c>
      <c r="Z8">
        <v>25</v>
      </c>
      <c r="AA8">
        <v>2</v>
      </c>
      <c r="AB8">
        <v>50000</v>
      </c>
    </row>
    <row r="9" spans="1:28" x14ac:dyDescent="0.3">
      <c r="A9" t="s">
        <v>221</v>
      </c>
      <c r="B9">
        <v>39</v>
      </c>
      <c r="C9">
        <v>31</v>
      </c>
      <c r="D9">
        <v>9</v>
      </c>
      <c r="E9">
        <v>15</v>
      </c>
      <c r="F9">
        <v>40</v>
      </c>
      <c r="G9">
        <v>14</v>
      </c>
      <c r="H9">
        <v>23</v>
      </c>
      <c r="I9">
        <v>1</v>
      </c>
      <c r="J9">
        <v>9</v>
      </c>
      <c r="K9">
        <v>27</v>
      </c>
      <c r="L9">
        <v>40</v>
      </c>
      <c r="M9">
        <v>9</v>
      </c>
      <c r="N9">
        <v>3</v>
      </c>
      <c r="O9">
        <v>7</v>
      </c>
      <c r="P9">
        <v>37</v>
      </c>
      <c r="Q9">
        <v>17</v>
      </c>
      <c r="R9">
        <v>1</v>
      </c>
      <c r="S9">
        <v>10</v>
      </c>
      <c r="T9">
        <v>5</v>
      </c>
      <c r="U9">
        <v>24</v>
      </c>
      <c r="V9">
        <v>24</v>
      </c>
      <c r="W9">
        <v>32</v>
      </c>
      <c r="X9">
        <v>25</v>
      </c>
      <c r="Y9">
        <v>25</v>
      </c>
      <c r="Z9">
        <v>25</v>
      </c>
      <c r="AA9">
        <v>2</v>
      </c>
      <c r="AB9">
        <v>50000</v>
      </c>
    </row>
    <row r="10" spans="1:28" x14ac:dyDescent="0.3">
      <c r="A10" t="s">
        <v>222</v>
      </c>
      <c r="B10">
        <v>39</v>
      </c>
      <c r="C10">
        <v>45</v>
      </c>
      <c r="D10">
        <v>9</v>
      </c>
      <c r="E10">
        <v>15</v>
      </c>
      <c r="F10">
        <v>40</v>
      </c>
      <c r="G10">
        <v>14</v>
      </c>
      <c r="H10">
        <v>23</v>
      </c>
      <c r="I10">
        <v>1</v>
      </c>
      <c r="J10">
        <v>9</v>
      </c>
      <c r="K10">
        <v>27</v>
      </c>
      <c r="L10">
        <v>40</v>
      </c>
      <c r="M10">
        <v>9</v>
      </c>
      <c r="N10">
        <v>3</v>
      </c>
      <c r="O10">
        <v>7</v>
      </c>
      <c r="P10">
        <v>37</v>
      </c>
      <c r="Q10">
        <v>17</v>
      </c>
      <c r="R10">
        <v>1</v>
      </c>
      <c r="S10">
        <v>10</v>
      </c>
      <c r="T10">
        <v>5</v>
      </c>
      <c r="U10">
        <v>24</v>
      </c>
      <c r="V10">
        <v>24</v>
      </c>
      <c r="W10">
        <v>32</v>
      </c>
      <c r="X10">
        <v>25</v>
      </c>
      <c r="Y10">
        <v>25</v>
      </c>
      <c r="Z10">
        <v>25</v>
      </c>
      <c r="AA10">
        <v>2</v>
      </c>
      <c r="AB10">
        <v>50000</v>
      </c>
    </row>
    <row r="11" spans="1:28" x14ac:dyDescent="0.3">
      <c r="A11" t="s">
        <v>223</v>
      </c>
      <c r="B11">
        <v>39</v>
      </c>
      <c r="C11">
        <v>31</v>
      </c>
      <c r="D11">
        <v>38</v>
      </c>
      <c r="E11">
        <v>30</v>
      </c>
      <c r="F11">
        <v>19</v>
      </c>
      <c r="G11">
        <v>14</v>
      </c>
      <c r="H11">
        <v>19</v>
      </c>
      <c r="I11">
        <v>1</v>
      </c>
      <c r="J11">
        <v>9</v>
      </c>
      <c r="K11">
        <v>27</v>
      </c>
      <c r="L11">
        <v>22</v>
      </c>
      <c r="M11">
        <v>1</v>
      </c>
      <c r="N11">
        <v>3</v>
      </c>
      <c r="O11">
        <v>7</v>
      </c>
      <c r="P11">
        <v>37</v>
      </c>
      <c r="Q11">
        <v>17</v>
      </c>
      <c r="R11">
        <v>1</v>
      </c>
      <c r="S11">
        <v>10</v>
      </c>
      <c r="T11">
        <v>5</v>
      </c>
      <c r="U11">
        <v>24</v>
      </c>
      <c r="V11">
        <v>24</v>
      </c>
      <c r="W11">
        <v>20</v>
      </c>
      <c r="X11">
        <v>25</v>
      </c>
      <c r="Y11">
        <v>25</v>
      </c>
      <c r="Z11">
        <v>25</v>
      </c>
      <c r="AA11">
        <v>2</v>
      </c>
      <c r="AB11">
        <v>50000</v>
      </c>
    </row>
    <row r="12" spans="1:28" x14ac:dyDescent="0.3">
      <c r="A12" t="s">
        <v>224</v>
      </c>
      <c r="B12">
        <v>39</v>
      </c>
      <c r="C12">
        <v>31</v>
      </c>
      <c r="D12">
        <v>38</v>
      </c>
      <c r="E12">
        <v>44</v>
      </c>
      <c r="F12">
        <v>19</v>
      </c>
      <c r="G12">
        <v>14</v>
      </c>
      <c r="H12">
        <v>16</v>
      </c>
      <c r="I12">
        <v>23</v>
      </c>
      <c r="J12">
        <v>9</v>
      </c>
      <c r="K12">
        <v>27</v>
      </c>
      <c r="L12">
        <v>22</v>
      </c>
      <c r="M12">
        <v>22</v>
      </c>
      <c r="N12">
        <v>3</v>
      </c>
      <c r="O12">
        <v>7</v>
      </c>
      <c r="P12">
        <v>37</v>
      </c>
      <c r="Q12">
        <v>17</v>
      </c>
      <c r="R12">
        <v>1</v>
      </c>
      <c r="S12">
        <v>10</v>
      </c>
      <c r="T12">
        <v>44</v>
      </c>
      <c r="U12">
        <v>24</v>
      </c>
      <c r="V12">
        <v>24</v>
      </c>
      <c r="W12">
        <v>4</v>
      </c>
      <c r="X12">
        <v>25</v>
      </c>
      <c r="Y12">
        <v>25</v>
      </c>
      <c r="Z12">
        <v>25</v>
      </c>
      <c r="AA12">
        <v>2</v>
      </c>
      <c r="AB12">
        <v>50000</v>
      </c>
    </row>
    <row r="13" spans="1:28" x14ac:dyDescent="0.3">
      <c r="A13" t="s">
        <v>226</v>
      </c>
      <c r="B13">
        <v>39</v>
      </c>
      <c r="C13">
        <v>31</v>
      </c>
      <c r="D13">
        <v>9</v>
      </c>
      <c r="E13">
        <v>30</v>
      </c>
      <c r="F13">
        <v>19</v>
      </c>
      <c r="G13">
        <v>14</v>
      </c>
      <c r="H13">
        <v>19</v>
      </c>
      <c r="I13">
        <v>1</v>
      </c>
      <c r="J13">
        <v>9</v>
      </c>
      <c r="K13">
        <v>27</v>
      </c>
      <c r="L13">
        <v>22</v>
      </c>
      <c r="M13">
        <v>22</v>
      </c>
      <c r="N13">
        <v>3</v>
      </c>
      <c r="O13">
        <v>7</v>
      </c>
      <c r="P13">
        <v>37</v>
      </c>
      <c r="Q13">
        <v>17</v>
      </c>
      <c r="R13">
        <v>1</v>
      </c>
      <c r="S13">
        <v>10</v>
      </c>
      <c r="T13">
        <v>5</v>
      </c>
      <c r="U13">
        <v>24</v>
      </c>
      <c r="V13">
        <v>24</v>
      </c>
      <c r="W13">
        <v>20</v>
      </c>
      <c r="X13">
        <v>25</v>
      </c>
      <c r="Y13">
        <v>25</v>
      </c>
      <c r="Z13">
        <v>25</v>
      </c>
      <c r="AA13">
        <v>2</v>
      </c>
      <c r="AB13">
        <v>50000</v>
      </c>
    </row>
    <row r="14" spans="1:28" x14ac:dyDescent="0.3">
      <c r="A14" t="s">
        <v>228</v>
      </c>
      <c r="B14">
        <v>27</v>
      </c>
      <c r="C14">
        <v>31</v>
      </c>
      <c r="D14">
        <v>9</v>
      </c>
      <c r="E14">
        <v>15</v>
      </c>
      <c r="F14">
        <v>19</v>
      </c>
      <c r="G14">
        <v>14</v>
      </c>
      <c r="H14">
        <v>3</v>
      </c>
      <c r="I14">
        <v>1</v>
      </c>
      <c r="J14">
        <v>9</v>
      </c>
      <c r="K14">
        <v>9</v>
      </c>
      <c r="L14">
        <v>22</v>
      </c>
      <c r="M14">
        <v>1</v>
      </c>
      <c r="N14">
        <v>3</v>
      </c>
      <c r="O14">
        <v>7</v>
      </c>
      <c r="P14">
        <v>10</v>
      </c>
      <c r="Q14">
        <v>17</v>
      </c>
      <c r="R14">
        <v>1</v>
      </c>
      <c r="S14">
        <v>10</v>
      </c>
      <c r="T14">
        <v>35</v>
      </c>
      <c r="U14">
        <v>24</v>
      </c>
      <c r="V14">
        <v>24</v>
      </c>
      <c r="W14">
        <v>13</v>
      </c>
      <c r="X14">
        <v>25</v>
      </c>
      <c r="Y14">
        <v>25</v>
      </c>
      <c r="Z14">
        <v>25</v>
      </c>
      <c r="AA14">
        <v>2</v>
      </c>
      <c r="AB14">
        <v>50000</v>
      </c>
    </row>
    <row r="15" spans="1:28" x14ac:dyDescent="0.3">
      <c r="A15" t="s">
        <v>229</v>
      </c>
      <c r="B15">
        <v>27</v>
      </c>
      <c r="C15">
        <v>31</v>
      </c>
      <c r="D15">
        <v>9</v>
      </c>
      <c r="E15">
        <v>30</v>
      </c>
      <c r="F15">
        <v>33</v>
      </c>
      <c r="G15">
        <v>14</v>
      </c>
      <c r="H15">
        <v>16</v>
      </c>
      <c r="I15">
        <v>23</v>
      </c>
      <c r="J15">
        <v>25</v>
      </c>
      <c r="K15">
        <v>27</v>
      </c>
      <c r="L15">
        <v>22</v>
      </c>
      <c r="M15">
        <v>22</v>
      </c>
      <c r="N15">
        <v>3</v>
      </c>
      <c r="O15">
        <v>7</v>
      </c>
      <c r="P15">
        <v>37</v>
      </c>
      <c r="Q15">
        <v>17</v>
      </c>
      <c r="R15">
        <v>1</v>
      </c>
      <c r="S15">
        <v>10</v>
      </c>
      <c r="T15">
        <v>35</v>
      </c>
      <c r="U15">
        <v>24</v>
      </c>
      <c r="V15">
        <v>24</v>
      </c>
      <c r="W15">
        <v>11</v>
      </c>
      <c r="X15">
        <v>25</v>
      </c>
      <c r="Y15">
        <v>25</v>
      </c>
      <c r="Z15">
        <v>25</v>
      </c>
      <c r="AA15">
        <v>2</v>
      </c>
      <c r="AB15">
        <v>50000</v>
      </c>
    </row>
    <row r="16" spans="1:28" x14ac:dyDescent="0.3">
      <c r="A16" t="s">
        <v>230</v>
      </c>
      <c r="B16">
        <v>36</v>
      </c>
      <c r="C16">
        <v>31</v>
      </c>
      <c r="D16">
        <v>9</v>
      </c>
      <c r="E16">
        <v>14</v>
      </c>
      <c r="F16">
        <v>40</v>
      </c>
      <c r="G16">
        <v>14</v>
      </c>
      <c r="H16">
        <v>19</v>
      </c>
      <c r="I16">
        <v>1</v>
      </c>
      <c r="J16">
        <v>9</v>
      </c>
      <c r="K16">
        <v>27</v>
      </c>
      <c r="L16">
        <v>22</v>
      </c>
      <c r="M16">
        <v>1</v>
      </c>
      <c r="N16">
        <v>3</v>
      </c>
      <c r="O16">
        <v>7</v>
      </c>
      <c r="P16">
        <v>10</v>
      </c>
      <c r="Q16">
        <v>17</v>
      </c>
      <c r="R16">
        <v>1</v>
      </c>
      <c r="S16">
        <v>1</v>
      </c>
      <c r="T16">
        <v>5</v>
      </c>
      <c r="U16">
        <v>24</v>
      </c>
      <c r="V16">
        <v>24</v>
      </c>
      <c r="W16">
        <v>36</v>
      </c>
      <c r="X16">
        <v>25</v>
      </c>
      <c r="Y16">
        <v>25</v>
      </c>
      <c r="Z16">
        <v>25</v>
      </c>
      <c r="AA16">
        <v>2</v>
      </c>
      <c r="AB16">
        <v>50000</v>
      </c>
    </row>
    <row r="17" spans="1:28" x14ac:dyDescent="0.3">
      <c r="A17" t="s">
        <v>231</v>
      </c>
      <c r="B17">
        <v>27</v>
      </c>
      <c r="C17">
        <v>19</v>
      </c>
      <c r="D17">
        <v>9</v>
      </c>
      <c r="E17">
        <v>15</v>
      </c>
      <c r="F17">
        <v>19</v>
      </c>
      <c r="G17">
        <v>14</v>
      </c>
      <c r="H17">
        <v>3</v>
      </c>
      <c r="I17">
        <v>1</v>
      </c>
      <c r="J17">
        <v>9</v>
      </c>
      <c r="K17">
        <v>9</v>
      </c>
      <c r="L17">
        <v>22</v>
      </c>
      <c r="M17">
        <v>1</v>
      </c>
      <c r="N17">
        <v>3</v>
      </c>
      <c r="O17">
        <v>7</v>
      </c>
      <c r="P17">
        <v>10</v>
      </c>
      <c r="Q17">
        <v>17</v>
      </c>
      <c r="R17">
        <v>1</v>
      </c>
      <c r="S17">
        <v>10</v>
      </c>
      <c r="T17">
        <v>35</v>
      </c>
      <c r="U17">
        <v>24</v>
      </c>
      <c r="V17">
        <v>24</v>
      </c>
      <c r="W17">
        <v>13</v>
      </c>
      <c r="X17">
        <v>25</v>
      </c>
      <c r="Y17">
        <v>25</v>
      </c>
      <c r="Z17">
        <v>25</v>
      </c>
      <c r="AA17">
        <v>2</v>
      </c>
      <c r="AB17">
        <v>50000</v>
      </c>
    </row>
    <row r="18" spans="1:28" x14ac:dyDescent="0.3">
      <c r="A18" t="s">
        <v>232</v>
      </c>
      <c r="B18">
        <v>27</v>
      </c>
      <c r="C18">
        <v>19</v>
      </c>
      <c r="D18">
        <v>38</v>
      </c>
      <c r="E18">
        <v>30</v>
      </c>
      <c r="F18">
        <v>33</v>
      </c>
      <c r="G18">
        <v>14</v>
      </c>
      <c r="H18">
        <v>3</v>
      </c>
      <c r="I18">
        <v>1</v>
      </c>
      <c r="J18">
        <v>5</v>
      </c>
      <c r="K18">
        <v>27</v>
      </c>
      <c r="L18">
        <v>22</v>
      </c>
      <c r="M18">
        <v>1</v>
      </c>
      <c r="N18">
        <v>3</v>
      </c>
      <c r="O18">
        <v>7</v>
      </c>
      <c r="P18">
        <v>10</v>
      </c>
      <c r="Q18">
        <v>17</v>
      </c>
      <c r="R18">
        <v>1</v>
      </c>
      <c r="S18">
        <v>10</v>
      </c>
      <c r="T18">
        <v>2</v>
      </c>
      <c r="U18">
        <v>24</v>
      </c>
      <c r="V18">
        <v>24</v>
      </c>
      <c r="W18">
        <v>31</v>
      </c>
      <c r="X18">
        <v>25</v>
      </c>
      <c r="Y18">
        <v>25</v>
      </c>
      <c r="Z18">
        <v>25</v>
      </c>
      <c r="AA18">
        <v>2</v>
      </c>
      <c r="AB18">
        <v>50000</v>
      </c>
    </row>
    <row r="19" spans="1:28" x14ac:dyDescent="0.3">
      <c r="A19" t="s">
        <v>233</v>
      </c>
      <c r="B19">
        <v>39</v>
      </c>
      <c r="C19">
        <v>31</v>
      </c>
      <c r="D19">
        <v>38</v>
      </c>
      <c r="E19">
        <v>15</v>
      </c>
      <c r="F19">
        <v>40</v>
      </c>
      <c r="G19">
        <v>14</v>
      </c>
      <c r="H19">
        <v>23</v>
      </c>
      <c r="I19">
        <v>1</v>
      </c>
      <c r="J19">
        <v>9</v>
      </c>
      <c r="K19">
        <v>27</v>
      </c>
      <c r="L19">
        <v>22</v>
      </c>
      <c r="M19">
        <v>9</v>
      </c>
      <c r="N19">
        <v>3</v>
      </c>
      <c r="O19">
        <v>7</v>
      </c>
      <c r="P19">
        <v>10</v>
      </c>
      <c r="Q19">
        <v>17</v>
      </c>
      <c r="R19">
        <v>1</v>
      </c>
      <c r="S19">
        <v>1</v>
      </c>
      <c r="T19">
        <v>5</v>
      </c>
      <c r="U19">
        <v>24</v>
      </c>
      <c r="V19">
        <v>24</v>
      </c>
      <c r="W19">
        <v>42</v>
      </c>
      <c r="X19">
        <v>25</v>
      </c>
      <c r="Y19">
        <v>25</v>
      </c>
      <c r="Z19">
        <v>25</v>
      </c>
      <c r="AA19">
        <v>2</v>
      </c>
      <c r="AB19">
        <v>50000</v>
      </c>
    </row>
    <row r="20" spans="1:28" x14ac:dyDescent="0.3">
      <c r="A20" t="s">
        <v>234</v>
      </c>
      <c r="B20">
        <v>36</v>
      </c>
      <c r="C20">
        <v>19</v>
      </c>
      <c r="D20">
        <v>9</v>
      </c>
      <c r="E20">
        <v>7</v>
      </c>
      <c r="F20">
        <v>19</v>
      </c>
      <c r="G20">
        <v>14</v>
      </c>
      <c r="H20">
        <v>3</v>
      </c>
      <c r="I20">
        <v>1</v>
      </c>
      <c r="J20">
        <v>5</v>
      </c>
      <c r="K20">
        <v>9</v>
      </c>
      <c r="L20">
        <v>22</v>
      </c>
      <c r="M20">
        <v>1</v>
      </c>
      <c r="N20">
        <v>3</v>
      </c>
      <c r="O20">
        <v>7</v>
      </c>
      <c r="P20">
        <v>10</v>
      </c>
      <c r="Q20">
        <v>17</v>
      </c>
      <c r="R20">
        <v>1</v>
      </c>
      <c r="S20">
        <v>10</v>
      </c>
      <c r="T20">
        <v>17</v>
      </c>
      <c r="U20">
        <v>24</v>
      </c>
      <c r="V20">
        <v>24</v>
      </c>
      <c r="W20">
        <v>18</v>
      </c>
      <c r="X20">
        <v>25</v>
      </c>
      <c r="Y20">
        <v>25</v>
      </c>
      <c r="Z20">
        <v>25</v>
      </c>
      <c r="AA20">
        <v>2</v>
      </c>
      <c r="AB20">
        <v>50000</v>
      </c>
    </row>
    <row r="21" spans="1:28" x14ac:dyDescent="0.3">
      <c r="A21" t="s">
        <v>235</v>
      </c>
      <c r="B21">
        <v>39</v>
      </c>
      <c r="C21">
        <v>31</v>
      </c>
      <c r="D21">
        <v>9</v>
      </c>
      <c r="E21">
        <v>15</v>
      </c>
      <c r="F21">
        <v>40</v>
      </c>
      <c r="G21">
        <v>14</v>
      </c>
      <c r="H21">
        <v>23</v>
      </c>
      <c r="I21">
        <v>1</v>
      </c>
      <c r="J21">
        <v>9</v>
      </c>
      <c r="K21">
        <v>27</v>
      </c>
      <c r="L21">
        <v>22</v>
      </c>
      <c r="M21">
        <v>9</v>
      </c>
      <c r="N21">
        <v>3</v>
      </c>
      <c r="O21">
        <v>7</v>
      </c>
      <c r="P21">
        <v>10</v>
      </c>
      <c r="Q21">
        <v>17</v>
      </c>
      <c r="R21">
        <v>1</v>
      </c>
      <c r="S21">
        <v>1</v>
      </c>
      <c r="T21">
        <v>5</v>
      </c>
      <c r="U21">
        <v>24</v>
      </c>
      <c r="V21">
        <v>24</v>
      </c>
      <c r="W21">
        <v>42</v>
      </c>
      <c r="X21">
        <v>25</v>
      </c>
      <c r="Y21">
        <v>25</v>
      </c>
      <c r="Z21">
        <v>25</v>
      </c>
      <c r="AA21">
        <v>2</v>
      </c>
      <c r="AB21">
        <v>50000</v>
      </c>
    </row>
    <row r="22" spans="1:28" x14ac:dyDescent="0.3">
      <c r="A22" t="s">
        <v>236</v>
      </c>
      <c r="B22">
        <v>27</v>
      </c>
      <c r="C22">
        <v>19</v>
      </c>
      <c r="D22">
        <v>9</v>
      </c>
      <c r="E22">
        <v>15</v>
      </c>
      <c r="F22">
        <v>19</v>
      </c>
      <c r="G22">
        <v>14</v>
      </c>
      <c r="H22">
        <v>3</v>
      </c>
      <c r="I22">
        <v>1</v>
      </c>
      <c r="J22">
        <v>5</v>
      </c>
      <c r="K22">
        <v>9</v>
      </c>
      <c r="L22">
        <v>22</v>
      </c>
      <c r="M22">
        <v>1</v>
      </c>
      <c r="N22">
        <v>3</v>
      </c>
      <c r="O22">
        <v>7</v>
      </c>
      <c r="P22">
        <v>10</v>
      </c>
      <c r="Q22">
        <v>17</v>
      </c>
      <c r="R22">
        <v>1</v>
      </c>
      <c r="S22">
        <v>10</v>
      </c>
      <c r="T22">
        <v>2</v>
      </c>
      <c r="U22">
        <v>24</v>
      </c>
      <c r="V22">
        <v>24</v>
      </c>
      <c r="W22">
        <v>41</v>
      </c>
      <c r="X22">
        <v>25</v>
      </c>
      <c r="Y22">
        <v>25</v>
      </c>
      <c r="Z22">
        <v>25</v>
      </c>
      <c r="AA22">
        <v>2</v>
      </c>
      <c r="AB22">
        <v>50000</v>
      </c>
    </row>
    <row r="23" spans="1:28" x14ac:dyDescent="0.3">
      <c r="A23" t="s">
        <v>237</v>
      </c>
      <c r="B23">
        <v>36</v>
      </c>
      <c r="C23">
        <v>19</v>
      </c>
      <c r="D23">
        <v>9</v>
      </c>
      <c r="E23">
        <v>7</v>
      </c>
      <c r="F23">
        <v>33</v>
      </c>
      <c r="G23">
        <v>14</v>
      </c>
      <c r="H23">
        <v>3</v>
      </c>
      <c r="I23">
        <v>1</v>
      </c>
      <c r="J23">
        <v>5</v>
      </c>
      <c r="K23">
        <v>9</v>
      </c>
      <c r="L23">
        <v>22</v>
      </c>
      <c r="M23">
        <v>1</v>
      </c>
      <c r="N23">
        <v>3</v>
      </c>
      <c r="O23">
        <v>7</v>
      </c>
      <c r="P23">
        <v>10</v>
      </c>
      <c r="Q23">
        <v>17</v>
      </c>
      <c r="R23">
        <v>1</v>
      </c>
      <c r="S23">
        <v>10</v>
      </c>
      <c r="T23">
        <v>1</v>
      </c>
      <c r="U23">
        <v>24</v>
      </c>
      <c r="V23">
        <v>24</v>
      </c>
      <c r="W23">
        <v>47</v>
      </c>
      <c r="X23">
        <v>25</v>
      </c>
      <c r="Y23">
        <v>25</v>
      </c>
      <c r="Z23">
        <v>25</v>
      </c>
      <c r="AA23">
        <v>2</v>
      </c>
      <c r="AB23">
        <v>50000</v>
      </c>
    </row>
    <row r="24" spans="1:28" x14ac:dyDescent="0.3">
      <c r="A24" t="s">
        <v>239</v>
      </c>
      <c r="B24">
        <v>27</v>
      </c>
      <c r="C24">
        <v>31</v>
      </c>
      <c r="D24">
        <v>38</v>
      </c>
      <c r="E24">
        <v>40</v>
      </c>
      <c r="F24">
        <v>33</v>
      </c>
      <c r="G24">
        <v>14</v>
      </c>
      <c r="H24">
        <v>23</v>
      </c>
      <c r="I24">
        <v>45</v>
      </c>
      <c r="J24">
        <v>25</v>
      </c>
      <c r="K24">
        <v>27</v>
      </c>
      <c r="L24">
        <v>45</v>
      </c>
      <c r="M24">
        <v>22</v>
      </c>
      <c r="N24">
        <v>3</v>
      </c>
      <c r="O24">
        <v>7</v>
      </c>
      <c r="P24">
        <v>37</v>
      </c>
      <c r="Q24">
        <v>17</v>
      </c>
      <c r="R24">
        <v>1</v>
      </c>
      <c r="S24">
        <v>10</v>
      </c>
      <c r="T24">
        <v>34</v>
      </c>
      <c r="U24">
        <v>24</v>
      </c>
      <c r="V24">
        <v>24</v>
      </c>
      <c r="W24">
        <v>48</v>
      </c>
      <c r="X24">
        <v>1</v>
      </c>
      <c r="Y24">
        <v>1</v>
      </c>
      <c r="Z24">
        <v>1</v>
      </c>
      <c r="AA24">
        <v>1</v>
      </c>
      <c r="AB24">
        <v>50000</v>
      </c>
    </row>
    <row r="25" spans="1:28" x14ac:dyDescent="0.3">
      <c r="A25" t="s">
        <v>240</v>
      </c>
      <c r="B25">
        <v>27</v>
      </c>
      <c r="C25">
        <v>31</v>
      </c>
      <c r="D25">
        <v>9</v>
      </c>
      <c r="E25">
        <v>30</v>
      </c>
      <c r="F25">
        <v>33</v>
      </c>
      <c r="G25">
        <v>14</v>
      </c>
      <c r="H25">
        <v>16</v>
      </c>
      <c r="I25">
        <v>23</v>
      </c>
      <c r="J25">
        <v>25</v>
      </c>
      <c r="K25">
        <v>27</v>
      </c>
      <c r="L25">
        <v>22</v>
      </c>
      <c r="M25">
        <v>22</v>
      </c>
      <c r="N25">
        <v>3</v>
      </c>
      <c r="O25">
        <v>7</v>
      </c>
      <c r="P25">
        <v>37</v>
      </c>
      <c r="Q25">
        <v>17</v>
      </c>
      <c r="R25">
        <v>1</v>
      </c>
      <c r="S25">
        <v>10</v>
      </c>
      <c r="T25">
        <v>35</v>
      </c>
      <c r="U25">
        <v>24</v>
      </c>
      <c r="V25">
        <v>24</v>
      </c>
      <c r="W25">
        <v>11</v>
      </c>
      <c r="X25">
        <v>25</v>
      </c>
      <c r="Y25">
        <v>25</v>
      </c>
      <c r="Z25">
        <v>25</v>
      </c>
      <c r="AA25">
        <v>2</v>
      </c>
      <c r="AB25">
        <v>50000</v>
      </c>
    </row>
    <row r="26" spans="1:28" x14ac:dyDescent="0.3">
      <c r="A26" t="s">
        <v>241</v>
      </c>
      <c r="B26">
        <v>19</v>
      </c>
      <c r="C26">
        <v>19</v>
      </c>
      <c r="D26">
        <v>9</v>
      </c>
      <c r="E26">
        <v>7</v>
      </c>
      <c r="F26">
        <v>19</v>
      </c>
      <c r="G26">
        <v>14</v>
      </c>
      <c r="H26">
        <v>3</v>
      </c>
      <c r="I26">
        <v>23</v>
      </c>
      <c r="J26">
        <v>31</v>
      </c>
      <c r="K26">
        <v>9</v>
      </c>
      <c r="L26">
        <v>8</v>
      </c>
      <c r="M26">
        <v>22</v>
      </c>
      <c r="N26">
        <v>3</v>
      </c>
      <c r="O26">
        <v>7</v>
      </c>
      <c r="P26">
        <v>10</v>
      </c>
      <c r="Q26">
        <v>17</v>
      </c>
      <c r="R26">
        <v>1</v>
      </c>
      <c r="S26">
        <v>10</v>
      </c>
      <c r="T26">
        <v>17</v>
      </c>
      <c r="U26">
        <v>24</v>
      </c>
      <c r="V26">
        <v>24</v>
      </c>
      <c r="W26">
        <v>39</v>
      </c>
      <c r="X26">
        <v>25</v>
      </c>
      <c r="Y26">
        <v>25</v>
      </c>
      <c r="Z26">
        <v>25</v>
      </c>
      <c r="AA26">
        <v>2</v>
      </c>
      <c r="AB26">
        <v>50000</v>
      </c>
    </row>
    <row r="27" spans="1:28" x14ac:dyDescent="0.3">
      <c r="A27" t="s">
        <v>242</v>
      </c>
      <c r="B27">
        <v>5</v>
      </c>
      <c r="C27">
        <v>19</v>
      </c>
      <c r="D27">
        <v>9</v>
      </c>
      <c r="E27">
        <v>15</v>
      </c>
      <c r="F27">
        <v>19</v>
      </c>
      <c r="G27">
        <v>1</v>
      </c>
      <c r="H27">
        <v>3</v>
      </c>
      <c r="I27">
        <v>23</v>
      </c>
      <c r="J27">
        <v>31</v>
      </c>
      <c r="K27">
        <v>27</v>
      </c>
      <c r="L27">
        <v>8</v>
      </c>
      <c r="M27">
        <v>22</v>
      </c>
      <c r="N27">
        <v>3</v>
      </c>
      <c r="O27">
        <v>7</v>
      </c>
      <c r="P27">
        <v>10</v>
      </c>
      <c r="Q27">
        <v>1</v>
      </c>
      <c r="R27">
        <v>34</v>
      </c>
      <c r="S27">
        <v>10</v>
      </c>
      <c r="T27">
        <v>17</v>
      </c>
      <c r="U27">
        <v>1</v>
      </c>
      <c r="V27">
        <v>2</v>
      </c>
      <c r="W27">
        <v>27</v>
      </c>
      <c r="X27">
        <v>1</v>
      </c>
      <c r="Y27">
        <v>1</v>
      </c>
      <c r="Z27">
        <v>1</v>
      </c>
      <c r="AA27">
        <v>2</v>
      </c>
      <c r="AB27">
        <v>50000</v>
      </c>
    </row>
    <row r="28" spans="1:28" x14ac:dyDescent="0.3">
      <c r="A28" t="s">
        <v>243</v>
      </c>
      <c r="B28">
        <v>1</v>
      </c>
      <c r="C28">
        <v>19</v>
      </c>
      <c r="D28">
        <v>9</v>
      </c>
      <c r="E28">
        <v>7</v>
      </c>
      <c r="F28">
        <v>19</v>
      </c>
      <c r="G28">
        <v>14</v>
      </c>
      <c r="H28">
        <v>3</v>
      </c>
      <c r="I28">
        <v>23</v>
      </c>
      <c r="J28">
        <v>9</v>
      </c>
      <c r="K28">
        <v>9</v>
      </c>
      <c r="L28">
        <v>22</v>
      </c>
      <c r="M28">
        <v>22</v>
      </c>
      <c r="N28">
        <v>3</v>
      </c>
      <c r="O28">
        <v>7</v>
      </c>
      <c r="P28">
        <v>10</v>
      </c>
      <c r="Q28">
        <v>1</v>
      </c>
      <c r="R28">
        <v>34</v>
      </c>
      <c r="S28">
        <v>10</v>
      </c>
      <c r="T28">
        <v>17</v>
      </c>
      <c r="U28">
        <v>24</v>
      </c>
      <c r="V28">
        <v>24</v>
      </c>
      <c r="W28">
        <v>22</v>
      </c>
      <c r="X28">
        <v>25</v>
      </c>
      <c r="Y28">
        <v>25</v>
      </c>
      <c r="Z28">
        <v>25</v>
      </c>
      <c r="AA28">
        <v>2</v>
      </c>
      <c r="AB28">
        <v>50000</v>
      </c>
    </row>
    <row r="29" spans="1:28" x14ac:dyDescent="0.3">
      <c r="A29" t="s">
        <v>244</v>
      </c>
      <c r="B29">
        <v>19</v>
      </c>
      <c r="C29">
        <v>19</v>
      </c>
      <c r="D29">
        <v>9</v>
      </c>
      <c r="E29">
        <v>47</v>
      </c>
      <c r="F29">
        <v>39</v>
      </c>
      <c r="G29">
        <v>14</v>
      </c>
      <c r="H29">
        <v>30</v>
      </c>
      <c r="I29">
        <v>45</v>
      </c>
      <c r="J29">
        <v>31</v>
      </c>
      <c r="K29">
        <v>8</v>
      </c>
      <c r="L29">
        <v>45</v>
      </c>
      <c r="M29">
        <v>22</v>
      </c>
      <c r="N29">
        <v>3</v>
      </c>
      <c r="O29">
        <v>7</v>
      </c>
      <c r="P29">
        <v>10</v>
      </c>
      <c r="Q29">
        <v>1</v>
      </c>
      <c r="R29">
        <v>1</v>
      </c>
      <c r="S29">
        <v>10</v>
      </c>
      <c r="T29">
        <v>47</v>
      </c>
      <c r="U29">
        <v>1</v>
      </c>
      <c r="V29">
        <v>2</v>
      </c>
      <c r="W29">
        <v>3</v>
      </c>
      <c r="X29">
        <v>1</v>
      </c>
      <c r="Y29">
        <v>1</v>
      </c>
      <c r="Z29">
        <v>1</v>
      </c>
      <c r="AA29">
        <v>2</v>
      </c>
      <c r="AB29">
        <v>50000</v>
      </c>
    </row>
    <row r="30" spans="1:28" x14ac:dyDescent="0.3">
      <c r="A30" t="s">
        <v>245</v>
      </c>
      <c r="B30">
        <v>1</v>
      </c>
      <c r="C30">
        <v>9</v>
      </c>
      <c r="D30">
        <v>9</v>
      </c>
      <c r="E30">
        <v>7</v>
      </c>
      <c r="F30">
        <v>19</v>
      </c>
      <c r="G30">
        <v>14</v>
      </c>
      <c r="H30">
        <v>3</v>
      </c>
      <c r="I30">
        <v>23</v>
      </c>
      <c r="J30">
        <v>9</v>
      </c>
      <c r="K30">
        <v>9</v>
      </c>
      <c r="L30">
        <v>22</v>
      </c>
      <c r="M30">
        <v>22</v>
      </c>
      <c r="N30">
        <v>3</v>
      </c>
      <c r="O30">
        <v>7</v>
      </c>
      <c r="P30">
        <v>10</v>
      </c>
      <c r="Q30">
        <v>1</v>
      </c>
      <c r="R30">
        <v>34</v>
      </c>
      <c r="S30">
        <v>10</v>
      </c>
      <c r="T30">
        <v>17</v>
      </c>
      <c r="U30">
        <v>24</v>
      </c>
      <c r="V30">
        <v>24</v>
      </c>
      <c r="W30">
        <v>22</v>
      </c>
      <c r="X30">
        <v>25</v>
      </c>
      <c r="Y30">
        <v>25</v>
      </c>
      <c r="Z30">
        <v>25</v>
      </c>
      <c r="AA30">
        <v>2</v>
      </c>
      <c r="AB30">
        <v>50000</v>
      </c>
    </row>
    <row r="31" spans="1:28" x14ac:dyDescent="0.3">
      <c r="A31" t="s">
        <v>247</v>
      </c>
      <c r="B31">
        <v>5</v>
      </c>
      <c r="C31">
        <v>9</v>
      </c>
      <c r="D31">
        <v>5</v>
      </c>
      <c r="E31">
        <v>15</v>
      </c>
      <c r="F31">
        <v>19</v>
      </c>
      <c r="G31">
        <v>1</v>
      </c>
      <c r="H31">
        <v>3</v>
      </c>
      <c r="I31">
        <v>23</v>
      </c>
      <c r="J31">
        <v>31</v>
      </c>
      <c r="K31">
        <v>27</v>
      </c>
      <c r="L31">
        <v>8</v>
      </c>
      <c r="M31">
        <v>22</v>
      </c>
      <c r="N31">
        <v>3</v>
      </c>
      <c r="O31">
        <v>7</v>
      </c>
      <c r="P31">
        <v>10</v>
      </c>
      <c r="Q31">
        <v>1</v>
      </c>
      <c r="R31">
        <v>34</v>
      </c>
      <c r="S31">
        <v>10</v>
      </c>
      <c r="T31">
        <v>17</v>
      </c>
      <c r="U31">
        <v>1</v>
      </c>
      <c r="V31">
        <v>2</v>
      </c>
      <c r="W31">
        <v>27</v>
      </c>
      <c r="X31">
        <v>1</v>
      </c>
      <c r="Y31">
        <v>1</v>
      </c>
      <c r="Z31">
        <v>1</v>
      </c>
      <c r="AA31">
        <v>2</v>
      </c>
      <c r="AB31">
        <v>50000</v>
      </c>
    </row>
    <row r="32" spans="1:28" x14ac:dyDescent="0.3">
      <c r="A32" t="s">
        <v>248</v>
      </c>
      <c r="B32">
        <v>19</v>
      </c>
      <c r="C32">
        <v>9</v>
      </c>
      <c r="D32">
        <v>9</v>
      </c>
      <c r="E32">
        <v>30</v>
      </c>
      <c r="F32">
        <v>10</v>
      </c>
      <c r="G32">
        <v>14</v>
      </c>
      <c r="H32">
        <v>30</v>
      </c>
      <c r="I32">
        <v>23</v>
      </c>
      <c r="J32">
        <v>31</v>
      </c>
      <c r="K32">
        <v>9</v>
      </c>
      <c r="L32">
        <v>1</v>
      </c>
      <c r="M32">
        <v>22</v>
      </c>
      <c r="N32">
        <v>3</v>
      </c>
      <c r="O32">
        <v>7</v>
      </c>
      <c r="P32">
        <v>10</v>
      </c>
      <c r="Q32">
        <v>1</v>
      </c>
      <c r="R32">
        <v>1</v>
      </c>
      <c r="S32">
        <v>10</v>
      </c>
      <c r="T32">
        <v>31</v>
      </c>
      <c r="U32">
        <v>1</v>
      </c>
      <c r="V32">
        <v>2</v>
      </c>
      <c r="W32">
        <v>15</v>
      </c>
      <c r="X32">
        <v>1</v>
      </c>
      <c r="Y32">
        <v>1</v>
      </c>
      <c r="Z32">
        <v>1</v>
      </c>
      <c r="AA32">
        <v>2</v>
      </c>
      <c r="AB32">
        <v>50000</v>
      </c>
    </row>
    <row r="33" spans="1:28" x14ac:dyDescent="0.3">
      <c r="A33" t="s">
        <v>249</v>
      </c>
      <c r="B33">
        <v>5</v>
      </c>
      <c r="C33">
        <v>19</v>
      </c>
      <c r="D33">
        <v>9</v>
      </c>
      <c r="E33">
        <v>15</v>
      </c>
      <c r="F33">
        <v>19</v>
      </c>
      <c r="G33">
        <v>1</v>
      </c>
      <c r="H33">
        <v>3</v>
      </c>
      <c r="I33">
        <v>23</v>
      </c>
      <c r="J33">
        <v>31</v>
      </c>
      <c r="K33">
        <v>27</v>
      </c>
      <c r="L33">
        <v>8</v>
      </c>
      <c r="M33">
        <v>22</v>
      </c>
      <c r="N33">
        <v>3</v>
      </c>
      <c r="O33">
        <v>7</v>
      </c>
      <c r="P33">
        <v>10</v>
      </c>
      <c r="Q33">
        <v>1</v>
      </c>
      <c r="R33">
        <v>34</v>
      </c>
      <c r="S33">
        <v>10</v>
      </c>
      <c r="T33">
        <v>17</v>
      </c>
      <c r="U33">
        <v>1</v>
      </c>
      <c r="V33">
        <v>2</v>
      </c>
      <c r="W33">
        <v>27</v>
      </c>
      <c r="X33">
        <v>1</v>
      </c>
      <c r="Y33">
        <v>1</v>
      </c>
      <c r="Z33">
        <v>1</v>
      </c>
      <c r="AA33">
        <v>2</v>
      </c>
      <c r="AB33">
        <v>50000</v>
      </c>
    </row>
    <row r="34" spans="1:28" x14ac:dyDescent="0.3">
      <c r="A34" t="s">
        <v>250</v>
      </c>
      <c r="B34">
        <v>19</v>
      </c>
      <c r="C34">
        <v>9</v>
      </c>
      <c r="D34">
        <v>9</v>
      </c>
      <c r="E34">
        <v>44</v>
      </c>
      <c r="F34">
        <v>10</v>
      </c>
      <c r="G34">
        <v>14</v>
      </c>
      <c r="H34">
        <v>30</v>
      </c>
      <c r="I34">
        <v>23</v>
      </c>
      <c r="J34">
        <v>31</v>
      </c>
      <c r="K34">
        <v>9</v>
      </c>
      <c r="L34">
        <v>1</v>
      </c>
      <c r="M34">
        <v>22</v>
      </c>
      <c r="N34">
        <v>3</v>
      </c>
      <c r="O34">
        <v>7</v>
      </c>
      <c r="P34">
        <v>10</v>
      </c>
      <c r="Q34">
        <v>1</v>
      </c>
      <c r="R34">
        <v>1</v>
      </c>
      <c r="S34">
        <v>10</v>
      </c>
      <c r="T34">
        <v>45</v>
      </c>
      <c r="U34">
        <v>1</v>
      </c>
      <c r="V34">
        <v>2</v>
      </c>
      <c r="W34">
        <v>5</v>
      </c>
      <c r="X34">
        <v>1</v>
      </c>
      <c r="Y34">
        <v>1</v>
      </c>
      <c r="Z34">
        <v>1</v>
      </c>
      <c r="AA34">
        <v>2</v>
      </c>
      <c r="AB34">
        <v>50000</v>
      </c>
    </row>
    <row r="35" spans="1:28" x14ac:dyDescent="0.3">
      <c r="A35" t="s">
        <v>251</v>
      </c>
      <c r="B35">
        <v>1</v>
      </c>
      <c r="C35">
        <v>19</v>
      </c>
      <c r="D35">
        <v>9</v>
      </c>
      <c r="E35">
        <v>15</v>
      </c>
      <c r="F35">
        <v>19</v>
      </c>
      <c r="G35">
        <v>1</v>
      </c>
      <c r="H35">
        <v>3</v>
      </c>
      <c r="I35">
        <v>23</v>
      </c>
      <c r="J35">
        <v>31</v>
      </c>
      <c r="K35">
        <v>27</v>
      </c>
      <c r="L35">
        <v>8</v>
      </c>
      <c r="M35">
        <v>22</v>
      </c>
      <c r="N35">
        <v>3</v>
      </c>
      <c r="O35">
        <v>7</v>
      </c>
      <c r="P35">
        <v>10</v>
      </c>
      <c r="Q35">
        <v>1</v>
      </c>
      <c r="R35">
        <v>34</v>
      </c>
      <c r="S35">
        <v>1</v>
      </c>
      <c r="T35">
        <v>17</v>
      </c>
      <c r="U35">
        <v>1</v>
      </c>
      <c r="V35">
        <v>2</v>
      </c>
      <c r="W35">
        <v>27</v>
      </c>
      <c r="X35">
        <v>1</v>
      </c>
      <c r="Y35">
        <v>1</v>
      </c>
      <c r="Z35">
        <v>1</v>
      </c>
      <c r="AA35">
        <v>2</v>
      </c>
      <c r="AB35">
        <v>50000</v>
      </c>
    </row>
    <row r="36" spans="1:28" x14ac:dyDescent="0.3">
      <c r="A36" t="s">
        <v>253</v>
      </c>
      <c r="B36">
        <v>5</v>
      </c>
      <c r="C36">
        <v>9</v>
      </c>
      <c r="D36">
        <v>9</v>
      </c>
      <c r="E36">
        <v>41</v>
      </c>
      <c r="F36">
        <v>1</v>
      </c>
      <c r="G36">
        <v>1</v>
      </c>
      <c r="H36">
        <v>30</v>
      </c>
      <c r="I36">
        <v>23</v>
      </c>
      <c r="J36">
        <v>31</v>
      </c>
      <c r="K36">
        <v>1</v>
      </c>
      <c r="L36">
        <v>8</v>
      </c>
      <c r="M36">
        <v>22</v>
      </c>
      <c r="N36">
        <v>3</v>
      </c>
      <c r="O36">
        <v>7</v>
      </c>
      <c r="P36">
        <v>1</v>
      </c>
      <c r="Q36">
        <v>42</v>
      </c>
      <c r="R36">
        <v>34</v>
      </c>
      <c r="S36">
        <v>10</v>
      </c>
      <c r="T36">
        <v>35</v>
      </c>
      <c r="U36">
        <v>1</v>
      </c>
      <c r="V36">
        <v>2</v>
      </c>
      <c r="W36">
        <v>7</v>
      </c>
      <c r="X36">
        <v>1</v>
      </c>
      <c r="Y36">
        <v>1</v>
      </c>
      <c r="Z36">
        <v>1</v>
      </c>
      <c r="AA36">
        <v>2</v>
      </c>
      <c r="AB36">
        <v>50000</v>
      </c>
    </row>
    <row r="37" spans="1:28" x14ac:dyDescent="0.3">
      <c r="A37" t="s">
        <v>254</v>
      </c>
      <c r="B37">
        <v>5</v>
      </c>
      <c r="C37">
        <v>9</v>
      </c>
      <c r="D37">
        <v>9</v>
      </c>
      <c r="E37">
        <v>7</v>
      </c>
      <c r="F37">
        <v>1</v>
      </c>
      <c r="G37">
        <v>1</v>
      </c>
      <c r="H37">
        <v>30</v>
      </c>
      <c r="I37">
        <v>1</v>
      </c>
      <c r="J37">
        <v>31</v>
      </c>
      <c r="K37">
        <v>1</v>
      </c>
      <c r="L37">
        <v>8</v>
      </c>
      <c r="M37">
        <v>16</v>
      </c>
      <c r="N37">
        <v>3</v>
      </c>
      <c r="O37">
        <v>1</v>
      </c>
      <c r="P37">
        <v>1</v>
      </c>
      <c r="Q37">
        <v>42</v>
      </c>
      <c r="R37">
        <v>34</v>
      </c>
      <c r="S37">
        <v>10</v>
      </c>
      <c r="T37">
        <v>17</v>
      </c>
      <c r="U37">
        <v>1</v>
      </c>
      <c r="V37">
        <v>2</v>
      </c>
      <c r="W37">
        <v>22</v>
      </c>
      <c r="X37">
        <v>1</v>
      </c>
      <c r="Y37">
        <v>1</v>
      </c>
      <c r="Z37">
        <v>1</v>
      </c>
      <c r="AA37">
        <v>2</v>
      </c>
      <c r="AB37">
        <v>50000</v>
      </c>
    </row>
    <row r="38" spans="1:28" x14ac:dyDescent="0.3">
      <c r="A38" t="s">
        <v>255</v>
      </c>
      <c r="B38">
        <v>5</v>
      </c>
      <c r="C38">
        <v>1</v>
      </c>
      <c r="D38">
        <v>9</v>
      </c>
      <c r="E38">
        <v>41</v>
      </c>
      <c r="F38">
        <v>1</v>
      </c>
      <c r="G38">
        <v>1</v>
      </c>
      <c r="H38">
        <v>30</v>
      </c>
      <c r="I38">
        <v>23</v>
      </c>
      <c r="J38">
        <v>31</v>
      </c>
      <c r="K38">
        <v>1</v>
      </c>
      <c r="L38">
        <v>8</v>
      </c>
      <c r="M38">
        <v>22</v>
      </c>
      <c r="N38">
        <v>3</v>
      </c>
      <c r="O38">
        <v>7</v>
      </c>
      <c r="P38">
        <v>1</v>
      </c>
      <c r="Q38">
        <v>42</v>
      </c>
      <c r="R38">
        <v>34</v>
      </c>
      <c r="S38">
        <v>1</v>
      </c>
      <c r="T38">
        <v>35</v>
      </c>
      <c r="U38">
        <v>1</v>
      </c>
      <c r="V38">
        <v>2</v>
      </c>
      <c r="W38">
        <v>7</v>
      </c>
      <c r="X38">
        <v>1</v>
      </c>
      <c r="Y38">
        <v>1</v>
      </c>
      <c r="Z38">
        <v>1</v>
      </c>
      <c r="AA38">
        <v>2</v>
      </c>
      <c r="AB38">
        <v>50000</v>
      </c>
    </row>
    <row r="39" spans="1:28" x14ac:dyDescent="0.3">
      <c r="A39" t="s">
        <v>256</v>
      </c>
      <c r="B39">
        <v>5</v>
      </c>
      <c r="C39">
        <v>9</v>
      </c>
      <c r="D39">
        <v>9</v>
      </c>
      <c r="E39">
        <v>41</v>
      </c>
      <c r="F39">
        <v>1</v>
      </c>
      <c r="G39">
        <v>1</v>
      </c>
      <c r="H39">
        <v>30</v>
      </c>
      <c r="I39">
        <v>23</v>
      </c>
      <c r="J39">
        <v>31</v>
      </c>
      <c r="K39">
        <v>1</v>
      </c>
      <c r="L39">
        <v>8</v>
      </c>
      <c r="M39">
        <v>22</v>
      </c>
      <c r="N39">
        <v>3</v>
      </c>
      <c r="O39">
        <v>7</v>
      </c>
      <c r="P39">
        <v>1</v>
      </c>
      <c r="Q39">
        <v>42</v>
      </c>
      <c r="R39">
        <v>34</v>
      </c>
      <c r="S39">
        <v>1</v>
      </c>
      <c r="T39">
        <v>35</v>
      </c>
      <c r="U39">
        <v>1</v>
      </c>
      <c r="V39">
        <v>2</v>
      </c>
      <c r="W39">
        <v>7</v>
      </c>
      <c r="X39">
        <v>1</v>
      </c>
      <c r="Y39">
        <v>1</v>
      </c>
      <c r="Z39">
        <v>1</v>
      </c>
      <c r="AA39">
        <v>2</v>
      </c>
      <c r="AB39">
        <v>50000</v>
      </c>
    </row>
    <row r="40" spans="1:28" x14ac:dyDescent="0.3">
      <c r="A40" t="s">
        <v>258</v>
      </c>
      <c r="B40">
        <v>5</v>
      </c>
      <c r="C40">
        <v>1</v>
      </c>
      <c r="D40">
        <v>5</v>
      </c>
      <c r="E40">
        <v>5</v>
      </c>
      <c r="F40">
        <v>10</v>
      </c>
      <c r="G40">
        <v>14</v>
      </c>
      <c r="H40">
        <v>30</v>
      </c>
      <c r="I40">
        <v>1</v>
      </c>
      <c r="J40">
        <v>31</v>
      </c>
      <c r="K40">
        <v>9</v>
      </c>
      <c r="L40">
        <v>1</v>
      </c>
      <c r="M40">
        <v>16</v>
      </c>
      <c r="N40">
        <v>3</v>
      </c>
      <c r="O40">
        <v>1</v>
      </c>
      <c r="P40">
        <v>10</v>
      </c>
      <c r="Q40">
        <v>1</v>
      </c>
      <c r="R40">
        <v>34</v>
      </c>
      <c r="S40">
        <v>10</v>
      </c>
      <c r="T40">
        <v>29</v>
      </c>
      <c r="U40">
        <v>1</v>
      </c>
      <c r="V40">
        <v>1</v>
      </c>
      <c r="W40">
        <v>37</v>
      </c>
      <c r="X40">
        <v>1</v>
      </c>
      <c r="Y40">
        <v>1</v>
      </c>
      <c r="Z40">
        <v>1</v>
      </c>
      <c r="AA40">
        <v>2</v>
      </c>
      <c r="AB40">
        <v>50000</v>
      </c>
    </row>
    <row r="41" spans="1:28" x14ac:dyDescent="0.3">
      <c r="A41" t="s">
        <v>259</v>
      </c>
      <c r="B41">
        <v>19</v>
      </c>
      <c r="C41">
        <v>9</v>
      </c>
      <c r="D41">
        <v>2</v>
      </c>
      <c r="E41">
        <v>44</v>
      </c>
      <c r="F41">
        <v>10</v>
      </c>
      <c r="G41">
        <v>14</v>
      </c>
      <c r="H41">
        <v>30</v>
      </c>
      <c r="I41">
        <v>23</v>
      </c>
      <c r="J41">
        <v>31</v>
      </c>
      <c r="K41">
        <v>9</v>
      </c>
      <c r="L41">
        <v>1</v>
      </c>
      <c r="M41">
        <v>22</v>
      </c>
      <c r="N41">
        <v>3</v>
      </c>
      <c r="O41">
        <v>7</v>
      </c>
      <c r="P41">
        <v>10</v>
      </c>
      <c r="Q41">
        <v>1</v>
      </c>
      <c r="R41">
        <v>1</v>
      </c>
      <c r="S41">
        <v>10</v>
      </c>
      <c r="T41">
        <v>45</v>
      </c>
      <c r="U41">
        <v>1</v>
      </c>
      <c r="V41">
        <v>2</v>
      </c>
      <c r="W41">
        <v>5</v>
      </c>
      <c r="X41">
        <v>1</v>
      </c>
      <c r="Y41">
        <v>1</v>
      </c>
      <c r="Z41">
        <v>1</v>
      </c>
      <c r="AA41">
        <v>2</v>
      </c>
      <c r="AB41">
        <v>50000</v>
      </c>
    </row>
    <row r="42" spans="1:28" x14ac:dyDescent="0.3">
      <c r="A42" t="s">
        <v>260</v>
      </c>
      <c r="B42">
        <v>19</v>
      </c>
      <c r="C42">
        <v>9</v>
      </c>
      <c r="D42">
        <v>2</v>
      </c>
      <c r="E42">
        <v>30</v>
      </c>
      <c r="F42">
        <v>10</v>
      </c>
      <c r="G42">
        <v>14</v>
      </c>
      <c r="H42">
        <v>30</v>
      </c>
      <c r="I42">
        <v>23</v>
      </c>
      <c r="J42">
        <v>31</v>
      </c>
      <c r="K42">
        <v>9</v>
      </c>
      <c r="L42">
        <v>1</v>
      </c>
      <c r="M42">
        <v>22</v>
      </c>
      <c r="N42">
        <v>3</v>
      </c>
      <c r="O42">
        <v>7</v>
      </c>
      <c r="P42">
        <v>10</v>
      </c>
      <c r="Q42">
        <v>1</v>
      </c>
      <c r="R42">
        <v>1</v>
      </c>
      <c r="S42">
        <v>10</v>
      </c>
      <c r="T42">
        <v>31</v>
      </c>
      <c r="U42">
        <v>1</v>
      </c>
      <c r="V42">
        <v>2</v>
      </c>
      <c r="W42">
        <v>15</v>
      </c>
      <c r="X42">
        <v>1</v>
      </c>
      <c r="Y42">
        <v>1</v>
      </c>
      <c r="Z42">
        <v>1</v>
      </c>
      <c r="AA42">
        <v>2</v>
      </c>
      <c r="AB42">
        <v>50000</v>
      </c>
    </row>
    <row r="43" spans="1:28" x14ac:dyDescent="0.3">
      <c r="A43" t="s">
        <v>261</v>
      </c>
      <c r="B43">
        <v>5</v>
      </c>
      <c r="C43">
        <v>1</v>
      </c>
      <c r="D43">
        <v>9</v>
      </c>
      <c r="E43">
        <v>7</v>
      </c>
      <c r="F43">
        <v>1</v>
      </c>
      <c r="G43">
        <v>1</v>
      </c>
      <c r="H43">
        <v>30</v>
      </c>
      <c r="I43">
        <v>1</v>
      </c>
      <c r="J43">
        <v>31</v>
      </c>
      <c r="K43">
        <v>1</v>
      </c>
      <c r="L43">
        <v>8</v>
      </c>
      <c r="M43">
        <v>16</v>
      </c>
      <c r="N43">
        <v>3</v>
      </c>
      <c r="O43">
        <v>1</v>
      </c>
      <c r="P43">
        <v>1</v>
      </c>
      <c r="Q43">
        <v>42</v>
      </c>
      <c r="R43">
        <v>34</v>
      </c>
      <c r="S43">
        <v>1</v>
      </c>
      <c r="T43">
        <v>17</v>
      </c>
      <c r="U43">
        <v>1</v>
      </c>
      <c r="V43">
        <v>2</v>
      </c>
      <c r="W43">
        <v>25</v>
      </c>
      <c r="X43">
        <v>1</v>
      </c>
      <c r="Y43">
        <v>1</v>
      </c>
      <c r="Z43">
        <v>1</v>
      </c>
      <c r="AA43">
        <v>2</v>
      </c>
      <c r="AB43">
        <v>50000</v>
      </c>
    </row>
    <row r="44" spans="1:28" x14ac:dyDescent="0.3">
      <c r="A44" t="s">
        <v>264</v>
      </c>
      <c r="B44">
        <v>5</v>
      </c>
      <c r="C44">
        <v>1</v>
      </c>
      <c r="D44">
        <v>9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6</v>
      </c>
      <c r="L44">
        <v>8</v>
      </c>
      <c r="M44">
        <v>16</v>
      </c>
      <c r="N44">
        <v>3</v>
      </c>
      <c r="O44">
        <v>1</v>
      </c>
      <c r="P44">
        <v>1</v>
      </c>
      <c r="Q44">
        <v>42</v>
      </c>
      <c r="R44">
        <v>34</v>
      </c>
      <c r="S44">
        <v>1</v>
      </c>
      <c r="T44">
        <v>5</v>
      </c>
      <c r="U44">
        <v>1</v>
      </c>
      <c r="V44">
        <v>2</v>
      </c>
      <c r="W44">
        <v>49</v>
      </c>
      <c r="X44">
        <v>1</v>
      </c>
      <c r="Y44">
        <v>1</v>
      </c>
      <c r="Z44">
        <v>1</v>
      </c>
      <c r="AA44">
        <v>2</v>
      </c>
      <c r="AB44">
        <v>50000</v>
      </c>
    </row>
    <row r="45" spans="1:28" x14ac:dyDescent="0.3">
      <c r="A45" t="s">
        <v>267</v>
      </c>
      <c r="B45">
        <v>19</v>
      </c>
      <c r="C45">
        <v>19</v>
      </c>
      <c r="D45">
        <v>9</v>
      </c>
      <c r="E45">
        <v>30</v>
      </c>
      <c r="F45">
        <v>17</v>
      </c>
      <c r="G45">
        <v>14</v>
      </c>
      <c r="H45">
        <v>45</v>
      </c>
      <c r="I45">
        <v>45</v>
      </c>
      <c r="J45">
        <v>31</v>
      </c>
      <c r="K45">
        <v>9</v>
      </c>
      <c r="L45">
        <v>45</v>
      </c>
      <c r="M45">
        <v>22</v>
      </c>
      <c r="N45">
        <v>1</v>
      </c>
      <c r="O45">
        <v>7</v>
      </c>
      <c r="P45">
        <v>10</v>
      </c>
      <c r="Q45">
        <v>1</v>
      </c>
      <c r="R45">
        <v>1</v>
      </c>
      <c r="S45">
        <v>10</v>
      </c>
      <c r="T45">
        <v>35</v>
      </c>
      <c r="U45">
        <v>1</v>
      </c>
      <c r="V45">
        <v>23</v>
      </c>
      <c r="W45">
        <v>40</v>
      </c>
      <c r="X45">
        <v>1</v>
      </c>
      <c r="Y45">
        <v>1</v>
      </c>
      <c r="Z45">
        <v>1</v>
      </c>
      <c r="AA45">
        <v>2</v>
      </c>
      <c r="AB45">
        <v>50000</v>
      </c>
    </row>
    <row r="46" spans="1:28" x14ac:dyDescent="0.3">
      <c r="A46" t="s">
        <v>268</v>
      </c>
      <c r="B46">
        <v>4</v>
      </c>
      <c r="C46">
        <v>31</v>
      </c>
      <c r="D46">
        <v>38</v>
      </c>
      <c r="E46">
        <v>47</v>
      </c>
      <c r="F46">
        <v>17</v>
      </c>
      <c r="G46">
        <v>14</v>
      </c>
      <c r="H46">
        <v>45</v>
      </c>
      <c r="I46">
        <v>50</v>
      </c>
      <c r="J46">
        <v>31</v>
      </c>
      <c r="K46">
        <v>50</v>
      </c>
      <c r="L46">
        <v>45</v>
      </c>
      <c r="M46">
        <v>22</v>
      </c>
      <c r="N46">
        <v>1</v>
      </c>
      <c r="O46">
        <v>7</v>
      </c>
      <c r="P46">
        <v>10</v>
      </c>
      <c r="Q46">
        <v>1</v>
      </c>
      <c r="R46">
        <v>1</v>
      </c>
      <c r="S46">
        <v>10</v>
      </c>
      <c r="T46">
        <v>48</v>
      </c>
      <c r="U46">
        <v>1</v>
      </c>
      <c r="V46">
        <v>2</v>
      </c>
      <c r="W46">
        <v>7</v>
      </c>
      <c r="X46">
        <v>1</v>
      </c>
      <c r="Y46">
        <v>1</v>
      </c>
      <c r="Z46">
        <v>1</v>
      </c>
      <c r="AA46">
        <v>2</v>
      </c>
      <c r="AB46">
        <v>50000</v>
      </c>
    </row>
    <row r="47" spans="1:28" x14ac:dyDescent="0.3">
      <c r="A47" t="s">
        <v>269</v>
      </c>
      <c r="B47">
        <v>5</v>
      </c>
      <c r="C47">
        <v>1</v>
      </c>
      <c r="D47">
        <v>9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6</v>
      </c>
      <c r="L47">
        <v>8</v>
      </c>
      <c r="M47">
        <v>16</v>
      </c>
      <c r="N47">
        <v>3</v>
      </c>
      <c r="O47">
        <v>1</v>
      </c>
      <c r="P47">
        <v>1</v>
      </c>
      <c r="Q47">
        <v>42</v>
      </c>
      <c r="R47">
        <v>34</v>
      </c>
      <c r="S47">
        <v>10</v>
      </c>
      <c r="T47">
        <v>5</v>
      </c>
      <c r="U47">
        <v>1</v>
      </c>
      <c r="V47">
        <v>2</v>
      </c>
      <c r="W47">
        <v>49</v>
      </c>
      <c r="X47">
        <v>1</v>
      </c>
      <c r="Y47">
        <v>1</v>
      </c>
      <c r="Z47">
        <v>1</v>
      </c>
      <c r="AA47">
        <v>2</v>
      </c>
      <c r="AB47">
        <v>50000</v>
      </c>
    </row>
    <row r="48" spans="1:28" x14ac:dyDescent="0.3">
      <c r="A48" t="s">
        <v>270</v>
      </c>
      <c r="B48">
        <v>5</v>
      </c>
      <c r="C48">
        <v>1</v>
      </c>
      <c r="D48">
        <v>2</v>
      </c>
      <c r="E48">
        <v>5</v>
      </c>
      <c r="F48">
        <v>10</v>
      </c>
      <c r="G48">
        <v>14</v>
      </c>
      <c r="H48">
        <v>30</v>
      </c>
      <c r="I48">
        <v>1</v>
      </c>
      <c r="J48">
        <v>31</v>
      </c>
      <c r="K48">
        <v>9</v>
      </c>
      <c r="L48">
        <v>1</v>
      </c>
      <c r="M48">
        <v>16</v>
      </c>
      <c r="N48">
        <v>3</v>
      </c>
      <c r="O48">
        <v>1</v>
      </c>
      <c r="P48">
        <v>10</v>
      </c>
      <c r="Q48">
        <v>1</v>
      </c>
      <c r="R48">
        <v>34</v>
      </c>
      <c r="S48">
        <v>10</v>
      </c>
      <c r="T48">
        <v>29</v>
      </c>
      <c r="U48">
        <v>1</v>
      </c>
      <c r="V48">
        <v>2</v>
      </c>
      <c r="W48">
        <v>37</v>
      </c>
      <c r="X48">
        <v>1</v>
      </c>
      <c r="Y48">
        <v>1</v>
      </c>
      <c r="Z48">
        <v>1</v>
      </c>
      <c r="AA48">
        <v>2</v>
      </c>
      <c r="AB48">
        <v>50000</v>
      </c>
    </row>
    <row r="49" spans="1:28" x14ac:dyDescent="0.3">
      <c r="A49" t="s">
        <v>271</v>
      </c>
      <c r="B49">
        <v>5</v>
      </c>
      <c r="C49">
        <v>1</v>
      </c>
      <c r="D49">
        <v>5</v>
      </c>
      <c r="E49">
        <v>1</v>
      </c>
      <c r="F49">
        <v>8</v>
      </c>
      <c r="G49">
        <v>1</v>
      </c>
      <c r="H49">
        <v>30</v>
      </c>
      <c r="I49">
        <v>23</v>
      </c>
      <c r="J49">
        <v>1</v>
      </c>
      <c r="K49">
        <v>9</v>
      </c>
      <c r="L49">
        <v>8</v>
      </c>
      <c r="M49">
        <v>22</v>
      </c>
      <c r="N49">
        <v>3</v>
      </c>
      <c r="O49">
        <v>7</v>
      </c>
      <c r="P49">
        <v>1</v>
      </c>
      <c r="Q49">
        <v>42</v>
      </c>
      <c r="R49">
        <v>34</v>
      </c>
      <c r="S49">
        <v>1</v>
      </c>
      <c r="T49">
        <v>17</v>
      </c>
      <c r="U49">
        <v>1</v>
      </c>
      <c r="V49">
        <v>2</v>
      </c>
      <c r="W49">
        <v>45</v>
      </c>
      <c r="X49">
        <v>1</v>
      </c>
      <c r="Y49">
        <v>1</v>
      </c>
      <c r="Z49">
        <v>1</v>
      </c>
      <c r="AA49">
        <v>2</v>
      </c>
      <c r="AB49">
        <v>50000</v>
      </c>
    </row>
    <row r="50" spans="1:28" x14ac:dyDescent="0.3">
      <c r="A50" t="s">
        <v>273</v>
      </c>
      <c r="B50">
        <v>5</v>
      </c>
      <c r="C50">
        <v>9</v>
      </c>
      <c r="D50">
        <v>5</v>
      </c>
      <c r="E50">
        <v>1</v>
      </c>
      <c r="F50">
        <v>8</v>
      </c>
      <c r="G50">
        <v>1</v>
      </c>
      <c r="H50">
        <v>30</v>
      </c>
      <c r="I50">
        <v>23</v>
      </c>
      <c r="J50">
        <v>1</v>
      </c>
      <c r="K50">
        <v>9</v>
      </c>
      <c r="L50">
        <v>8</v>
      </c>
      <c r="M50">
        <v>22</v>
      </c>
      <c r="N50">
        <v>3</v>
      </c>
      <c r="O50">
        <v>7</v>
      </c>
      <c r="P50">
        <v>1</v>
      </c>
      <c r="Q50">
        <v>42</v>
      </c>
      <c r="R50">
        <v>34</v>
      </c>
      <c r="S50">
        <v>10</v>
      </c>
      <c r="T50">
        <v>17</v>
      </c>
      <c r="U50">
        <v>1</v>
      </c>
      <c r="V50">
        <v>2</v>
      </c>
      <c r="W50">
        <v>45</v>
      </c>
      <c r="X50">
        <v>1</v>
      </c>
      <c r="Y50">
        <v>1</v>
      </c>
      <c r="Z50">
        <v>1</v>
      </c>
      <c r="AA50">
        <v>2</v>
      </c>
      <c r="AB50">
        <v>50000</v>
      </c>
    </row>
    <row r="51" spans="1:28" x14ac:dyDescent="0.3">
      <c r="A51" t="s">
        <v>277</v>
      </c>
      <c r="B51">
        <v>19</v>
      </c>
      <c r="C51">
        <v>1</v>
      </c>
      <c r="D51">
        <v>1</v>
      </c>
      <c r="E51">
        <v>30</v>
      </c>
      <c r="F51">
        <v>10</v>
      </c>
      <c r="G51">
        <v>14</v>
      </c>
      <c r="H51">
        <v>30</v>
      </c>
      <c r="I51">
        <v>23</v>
      </c>
      <c r="J51">
        <v>31</v>
      </c>
      <c r="K51">
        <v>9</v>
      </c>
      <c r="L51">
        <v>1</v>
      </c>
      <c r="M51">
        <v>22</v>
      </c>
      <c r="N51">
        <v>3</v>
      </c>
      <c r="O51">
        <v>7</v>
      </c>
      <c r="P51">
        <v>10</v>
      </c>
      <c r="Q51">
        <v>1</v>
      </c>
      <c r="R51">
        <v>1</v>
      </c>
      <c r="S51">
        <v>10</v>
      </c>
      <c r="T51">
        <v>31</v>
      </c>
      <c r="U51">
        <v>1</v>
      </c>
      <c r="V51">
        <v>2</v>
      </c>
      <c r="W51">
        <v>15</v>
      </c>
      <c r="X51">
        <v>1</v>
      </c>
      <c r="Y51">
        <v>1</v>
      </c>
      <c r="Z51">
        <v>1</v>
      </c>
      <c r="AA51">
        <v>2</v>
      </c>
      <c r="AB51">
        <v>50000</v>
      </c>
    </row>
    <row r="60" spans="1:28" ht="18" x14ac:dyDescent="0.3">
      <c r="K60" s="93"/>
    </row>
    <row r="61" spans="1:28" x14ac:dyDescent="0.3">
      <c r="K61" s="94"/>
    </row>
    <row r="64" spans="1:28" ht="30.6" x14ac:dyDescent="0.3">
      <c r="K64" s="95" t="s">
        <v>547</v>
      </c>
      <c r="L64" s="96">
        <v>6569935</v>
      </c>
      <c r="M64" s="95" t="s">
        <v>548</v>
      </c>
      <c r="N64" s="96">
        <v>50</v>
      </c>
      <c r="O64" s="95" t="s">
        <v>549</v>
      </c>
      <c r="P64" s="96">
        <v>26</v>
      </c>
      <c r="Q64" s="95" t="s">
        <v>550</v>
      </c>
      <c r="R64" s="96">
        <v>50</v>
      </c>
      <c r="S64" s="95" t="s">
        <v>551</v>
      </c>
      <c r="T64" s="96">
        <v>0</v>
      </c>
      <c r="U64" s="95" t="s">
        <v>552</v>
      </c>
      <c r="V64" s="96" t="s">
        <v>671</v>
      </c>
    </row>
    <row r="65" spans="11:38" ht="18.600000000000001" thickBot="1" x14ac:dyDescent="0.35">
      <c r="K65" s="93"/>
    </row>
    <row r="66" spans="11:38" ht="45.6" thickBot="1" x14ac:dyDescent="0.35">
      <c r="K66" s="97" t="s">
        <v>554</v>
      </c>
      <c r="L66" s="97" t="s">
        <v>503</v>
      </c>
      <c r="M66" s="97" t="s">
        <v>504</v>
      </c>
      <c r="N66" s="97" t="s">
        <v>505</v>
      </c>
      <c r="O66" s="97" t="s">
        <v>506</v>
      </c>
      <c r="P66" s="97" t="s">
        <v>507</v>
      </c>
      <c r="Q66" s="97" t="s">
        <v>508</v>
      </c>
      <c r="R66" s="97" t="s">
        <v>509</v>
      </c>
      <c r="S66" s="97" t="s">
        <v>76</v>
      </c>
      <c r="T66" s="97" t="s">
        <v>510</v>
      </c>
      <c r="U66" s="97" t="s">
        <v>93</v>
      </c>
      <c r="V66" s="97" t="s">
        <v>95</v>
      </c>
      <c r="W66" s="97" t="s">
        <v>96</v>
      </c>
      <c r="X66" s="97" t="s">
        <v>84</v>
      </c>
      <c r="Y66" s="97" t="s">
        <v>87</v>
      </c>
      <c r="Z66" s="97" t="s">
        <v>511</v>
      </c>
      <c r="AA66" s="97" t="s">
        <v>512</v>
      </c>
      <c r="AB66" s="97" t="s">
        <v>118</v>
      </c>
      <c r="AC66" s="97" t="s">
        <v>128</v>
      </c>
      <c r="AD66" s="97" t="s">
        <v>514</v>
      </c>
      <c r="AE66" s="97" t="s">
        <v>151</v>
      </c>
      <c r="AF66" s="97" t="s">
        <v>152</v>
      </c>
      <c r="AG66" s="97" t="s">
        <v>515</v>
      </c>
      <c r="AH66" s="97" t="s">
        <v>192</v>
      </c>
      <c r="AI66" s="97" t="s">
        <v>193</v>
      </c>
      <c r="AJ66" s="97" t="s">
        <v>194</v>
      </c>
      <c r="AK66" s="97" t="s">
        <v>195</v>
      </c>
      <c r="AL66" s="97" t="s">
        <v>502</v>
      </c>
    </row>
    <row r="67" spans="11:38" ht="45.6" thickBot="1" x14ac:dyDescent="0.35">
      <c r="K67" s="98" t="s">
        <v>206</v>
      </c>
      <c r="L67" s="99">
        <v>49</v>
      </c>
      <c r="M67" s="99">
        <v>45</v>
      </c>
      <c r="N67" s="99">
        <v>46</v>
      </c>
      <c r="O67" s="99">
        <v>47</v>
      </c>
      <c r="P67" s="99">
        <v>47</v>
      </c>
      <c r="Q67" s="99">
        <v>14</v>
      </c>
      <c r="R67" s="99">
        <v>45</v>
      </c>
      <c r="S67" s="99">
        <v>45</v>
      </c>
      <c r="T67" s="99">
        <v>28</v>
      </c>
      <c r="U67" s="99">
        <v>47</v>
      </c>
      <c r="V67" s="99">
        <v>45</v>
      </c>
      <c r="W67" s="99">
        <v>22</v>
      </c>
      <c r="X67" s="99">
        <v>3</v>
      </c>
      <c r="Y67" s="99">
        <v>7</v>
      </c>
      <c r="Z67" s="99">
        <v>37</v>
      </c>
      <c r="AA67" s="99">
        <v>17</v>
      </c>
      <c r="AB67" s="99">
        <v>1</v>
      </c>
      <c r="AC67" s="99">
        <v>10</v>
      </c>
      <c r="AD67" s="99">
        <v>48</v>
      </c>
      <c r="AE67" s="99">
        <v>24</v>
      </c>
      <c r="AF67" s="99">
        <v>24</v>
      </c>
      <c r="AG67" s="99">
        <v>1</v>
      </c>
      <c r="AH67" s="99">
        <v>25</v>
      </c>
      <c r="AI67" s="99">
        <v>25</v>
      </c>
      <c r="AJ67" s="99">
        <v>25</v>
      </c>
      <c r="AK67" s="99">
        <v>2</v>
      </c>
      <c r="AL67" s="99">
        <v>50000</v>
      </c>
    </row>
    <row r="68" spans="11:38" ht="45.6" thickBot="1" x14ac:dyDescent="0.35">
      <c r="K68" s="98" t="s">
        <v>212</v>
      </c>
      <c r="L68" s="99">
        <v>49</v>
      </c>
      <c r="M68" s="99">
        <v>45</v>
      </c>
      <c r="N68" s="99">
        <v>46</v>
      </c>
      <c r="O68" s="99">
        <v>47</v>
      </c>
      <c r="P68" s="99">
        <v>47</v>
      </c>
      <c r="Q68" s="99">
        <v>14</v>
      </c>
      <c r="R68" s="99">
        <v>45</v>
      </c>
      <c r="S68" s="99">
        <v>45</v>
      </c>
      <c r="T68" s="99">
        <v>28</v>
      </c>
      <c r="U68" s="99">
        <v>47</v>
      </c>
      <c r="V68" s="99">
        <v>45</v>
      </c>
      <c r="W68" s="99">
        <v>22</v>
      </c>
      <c r="X68" s="99">
        <v>3</v>
      </c>
      <c r="Y68" s="99">
        <v>7</v>
      </c>
      <c r="Z68" s="99">
        <v>37</v>
      </c>
      <c r="AA68" s="99">
        <v>17</v>
      </c>
      <c r="AB68" s="99">
        <v>1</v>
      </c>
      <c r="AC68" s="99">
        <v>10</v>
      </c>
      <c r="AD68" s="99">
        <v>48</v>
      </c>
      <c r="AE68" s="99">
        <v>24</v>
      </c>
      <c r="AF68" s="99">
        <v>24</v>
      </c>
      <c r="AG68" s="99">
        <v>1</v>
      </c>
      <c r="AH68" s="99">
        <v>25</v>
      </c>
      <c r="AI68" s="99">
        <v>25</v>
      </c>
      <c r="AJ68" s="99">
        <v>25</v>
      </c>
      <c r="AK68" s="99">
        <v>2</v>
      </c>
      <c r="AL68" s="99">
        <v>50000</v>
      </c>
    </row>
    <row r="69" spans="11:38" ht="54.6" thickBot="1" x14ac:dyDescent="0.35">
      <c r="K69" s="98" t="s">
        <v>213</v>
      </c>
      <c r="L69" s="99">
        <v>48</v>
      </c>
      <c r="M69" s="99">
        <v>45</v>
      </c>
      <c r="N69" s="99">
        <v>46</v>
      </c>
      <c r="O69" s="99">
        <v>15</v>
      </c>
      <c r="P69" s="99">
        <v>47</v>
      </c>
      <c r="Q69" s="99">
        <v>14</v>
      </c>
      <c r="R69" s="99">
        <v>45</v>
      </c>
      <c r="S69" s="99">
        <v>23</v>
      </c>
      <c r="T69" s="99">
        <v>28</v>
      </c>
      <c r="U69" s="99">
        <v>27</v>
      </c>
      <c r="V69" s="99">
        <v>22</v>
      </c>
      <c r="W69" s="99">
        <v>22</v>
      </c>
      <c r="X69" s="99">
        <v>3</v>
      </c>
      <c r="Y69" s="99">
        <v>7</v>
      </c>
      <c r="Z69" s="99">
        <v>37</v>
      </c>
      <c r="AA69" s="99">
        <v>17</v>
      </c>
      <c r="AB69" s="99">
        <v>1</v>
      </c>
      <c r="AC69" s="99">
        <v>10</v>
      </c>
      <c r="AD69" s="99">
        <v>35</v>
      </c>
      <c r="AE69" s="99">
        <v>24</v>
      </c>
      <c r="AF69" s="99">
        <v>24</v>
      </c>
      <c r="AG69" s="99">
        <v>19</v>
      </c>
      <c r="AH69" s="99">
        <v>25</v>
      </c>
      <c r="AI69" s="99">
        <v>25</v>
      </c>
      <c r="AJ69" s="99">
        <v>25</v>
      </c>
      <c r="AK69" s="99">
        <v>2</v>
      </c>
      <c r="AL69" s="99">
        <v>50000</v>
      </c>
    </row>
    <row r="70" spans="11:38" ht="45.6" thickBot="1" x14ac:dyDescent="0.35">
      <c r="K70" s="98" t="s">
        <v>215</v>
      </c>
      <c r="L70" s="99">
        <v>27</v>
      </c>
      <c r="M70" s="99">
        <v>31</v>
      </c>
      <c r="N70" s="99">
        <v>38</v>
      </c>
      <c r="O70" s="99">
        <v>15</v>
      </c>
      <c r="P70" s="99">
        <v>47</v>
      </c>
      <c r="Q70" s="99">
        <v>14</v>
      </c>
      <c r="R70" s="99">
        <v>45</v>
      </c>
      <c r="S70" s="99">
        <v>1</v>
      </c>
      <c r="T70" s="99">
        <v>9</v>
      </c>
      <c r="U70" s="99">
        <v>47</v>
      </c>
      <c r="V70" s="99">
        <v>40</v>
      </c>
      <c r="W70" s="99">
        <v>9</v>
      </c>
      <c r="X70" s="99">
        <v>3</v>
      </c>
      <c r="Y70" s="99">
        <v>7</v>
      </c>
      <c r="Z70" s="99">
        <v>37</v>
      </c>
      <c r="AA70" s="99">
        <v>17</v>
      </c>
      <c r="AB70" s="99">
        <v>1</v>
      </c>
      <c r="AC70" s="99">
        <v>10</v>
      </c>
      <c r="AD70" s="99">
        <v>5</v>
      </c>
      <c r="AE70" s="99">
        <v>24</v>
      </c>
      <c r="AF70" s="99">
        <v>24</v>
      </c>
      <c r="AG70" s="99">
        <v>42</v>
      </c>
      <c r="AH70" s="99">
        <v>25</v>
      </c>
      <c r="AI70" s="99">
        <v>25</v>
      </c>
      <c r="AJ70" s="99">
        <v>25</v>
      </c>
      <c r="AK70" s="99">
        <v>2</v>
      </c>
      <c r="AL70" s="99">
        <v>50000</v>
      </c>
    </row>
    <row r="71" spans="11:38" ht="54.6" thickBot="1" x14ac:dyDescent="0.35">
      <c r="K71" s="98" t="s">
        <v>217</v>
      </c>
      <c r="L71" s="99">
        <v>39</v>
      </c>
      <c r="M71" s="99">
        <v>45</v>
      </c>
      <c r="N71" s="99">
        <v>46</v>
      </c>
      <c r="O71" s="99">
        <v>15</v>
      </c>
      <c r="P71" s="99">
        <v>40</v>
      </c>
      <c r="Q71" s="99">
        <v>14</v>
      </c>
      <c r="R71" s="99">
        <v>23</v>
      </c>
      <c r="S71" s="99">
        <v>1</v>
      </c>
      <c r="T71" s="99">
        <v>9</v>
      </c>
      <c r="U71" s="99">
        <v>27</v>
      </c>
      <c r="V71" s="99">
        <v>40</v>
      </c>
      <c r="W71" s="99">
        <v>9</v>
      </c>
      <c r="X71" s="99">
        <v>3</v>
      </c>
      <c r="Y71" s="99">
        <v>7</v>
      </c>
      <c r="Z71" s="99">
        <v>37</v>
      </c>
      <c r="AA71" s="99">
        <v>17</v>
      </c>
      <c r="AB71" s="99">
        <v>1</v>
      </c>
      <c r="AC71" s="99">
        <v>10</v>
      </c>
      <c r="AD71" s="99">
        <v>5</v>
      </c>
      <c r="AE71" s="99">
        <v>24</v>
      </c>
      <c r="AF71" s="99">
        <v>24</v>
      </c>
      <c r="AG71" s="99">
        <v>32</v>
      </c>
      <c r="AH71" s="99">
        <v>25</v>
      </c>
      <c r="AI71" s="99">
        <v>25</v>
      </c>
      <c r="AJ71" s="99">
        <v>25</v>
      </c>
      <c r="AK71" s="99">
        <v>2</v>
      </c>
      <c r="AL71" s="99">
        <v>50000</v>
      </c>
    </row>
    <row r="72" spans="11:38" ht="54.6" thickBot="1" x14ac:dyDescent="0.35">
      <c r="K72" s="98" t="s">
        <v>218</v>
      </c>
      <c r="L72" s="99">
        <v>39</v>
      </c>
      <c r="M72" s="99">
        <v>45</v>
      </c>
      <c r="N72" s="99">
        <v>46</v>
      </c>
      <c r="O72" s="99">
        <v>15</v>
      </c>
      <c r="P72" s="99">
        <v>40</v>
      </c>
      <c r="Q72" s="99">
        <v>14</v>
      </c>
      <c r="R72" s="99">
        <v>23</v>
      </c>
      <c r="S72" s="99">
        <v>1</v>
      </c>
      <c r="T72" s="99">
        <v>9</v>
      </c>
      <c r="U72" s="99">
        <v>27</v>
      </c>
      <c r="V72" s="99">
        <v>40</v>
      </c>
      <c r="W72" s="99">
        <v>9</v>
      </c>
      <c r="X72" s="99">
        <v>3</v>
      </c>
      <c r="Y72" s="99">
        <v>7</v>
      </c>
      <c r="Z72" s="99">
        <v>37</v>
      </c>
      <c r="AA72" s="99">
        <v>17</v>
      </c>
      <c r="AB72" s="99">
        <v>1</v>
      </c>
      <c r="AC72" s="99">
        <v>10</v>
      </c>
      <c r="AD72" s="99">
        <v>5</v>
      </c>
      <c r="AE72" s="99">
        <v>24</v>
      </c>
      <c r="AF72" s="99">
        <v>24</v>
      </c>
      <c r="AG72" s="99">
        <v>32</v>
      </c>
      <c r="AH72" s="99">
        <v>25</v>
      </c>
      <c r="AI72" s="99">
        <v>25</v>
      </c>
      <c r="AJ72" s="99">
        <v>25</v>
      </c>
      <c r="AK72" s="99">
        <v>2</v>
      </c>
      <c r="AL72" s="99">
        <v>50000</v>
      </c>
    </row>
    <row r="73" spans="11:38" ht="54.6" thickBot="1" x14ac:dyDescent="0.35">
      <c r="K73" s="98" t="s">
        <v>220</v>
      </c>
      <c r="L73" s="99">
        <v>27</v>
      </c>
      <c r="M73" s="99">
        <v>31</v>
      </c>
      <c r="N73" s="99">
        <v>38</v>
      </c>
      <c r="O73" s="99">
        <v>30</v>
      </c>
      <c r="P73" s="99">
        <v>33</v>
      </c>
      <c r="Q73" s="99">
        <v>14</v>
      </c>
      <c r="R73" s="99">
        <v>19</v>
      </c>
      <c r="S73" s="99">
        <v>23</v>
      </c>
      <c r="T73" s="99">
        <v>9</v>
      </c>
      <c r="U73" s="99">
        <v>27</v>
      </c>
      <c r="V73" s="99">
        <v>22</v>
      </c>
      <c r="W73" s="99">
        <v>22</v>
      </c>
      <c r="X73" s="99">
        <v>3</v>
      </c>
      <c r="Y73" s="99">
        <v>7</v>
      </c>
      <c r="Z73" s="99">
        <v>10</v>
      </c>
      <c r="AA73" s="99">
        <v>17</v>
      </c>
      <c r="AB73" s="99">
        <v>1</v>
      </c>
      <c r="AC73" s="99">
        <v>10</v>
      </c>
      <c r="AD73" s="99">
        <v>2</v>
      </c>
      <c r="AE73" s="99">
        <v>24</v>
      </c>
      <c r="AF73" s="99">
        <v>24</v>
      </c>
      <c r="AG73" s="99">
        <v>25</v>
      </c>
      <c r="AH73" s="99">
        <v>25</v>
      </c>
      <c r="AI73" s="99">
        <v>25</v>
      </c>
      <c r="AJ73" s="99">
        <v>25</v>
      </c>
      <c r="AK73" s="99">
        <v>2</v>
      </c>
      <c r="AL73" s="99">
        <v>50000</v>
      </c>
    </row>
    <row r="74" spans="11:38" ht="54.6" thickBot="1" x14ac:dyDescent="0.35">
      <c r="K74" s="98" t="s">
        <v>221</v>
      </c>
      <c r="L74" s="99">
        <v>39</v>
      </c>
      <c r="M74" s="99">
        <v>31</v>
      </c>
      <c r="N74" s="99">
        <v>9</v>
      </c>
      <c r="O74" s="99">
        <v>15</v>
      </c>
      <c r="P74" s="99">
        <v>40</v>
      </c>
      <c r="Q74" s="99">
        <v>14</v>
      </c>
      <c r="R74" s="99">
        <v>23</v>
      </c>
      <c r="S74" s="99">
        <v>1</v>
      </c>
      <c r="T74" s="99">
        <v>9</v>
      </c>
      <c r="U74" s="99">
        <v>27</v>
      </c>
      <c r="V74" s="99">
        <v>40</v>
      </c>
      <c r="W74" s="99">
        <v>9</v>
      </c>
      <c r="X74" s="99">
        <v>3</v>
      </c>
      <c r="Y74" s="99">
        <v>7</v>
      </c>
      <c r="Z74" s="99">
        <v>37</v>
      </c>
      <c r="AA74" s="99">
        <v>17</v>
      </c>
      <c r="AB74" s="99">
        <v>1</v>
      </c>
      <c r="AC74" s="99">
        <v>10</v>
      </c>
      <c r="AD74" s="99">
        <v>5</v>
      </c>
      <c r="AE74" s="99">
        <v>24</v>
      </c>
      <c r="AF74" s="99">
        <v>24</v>
      </c>
      <c r="AG74" s="99">
        <v>32</v>
      </c>
      <c r="AH74" s="99">
        <v>25</v>
      </c>
      <c r="AI74" s="99">
        <v>25</v>
      </c>
      <c r="AJ74" s="99">
        <v>25</v>
      </c>
      <c r="AK74" s="99">
        <v>2</v>
      </c>
      <c r="AL74" s="99">
        <v>50000</v>
      </c>
    </row>
    <row r="75" spans="11:38" ht="54.6" thickBot="1" x14ac:dyDescent="0.35">
      <c r="K75" s="98" t="s">
        <v>222</v>
      </c>
      <c r="L75" s="99">
        <v>39</v>
      </c>
      <c r="M75" s="99">
        <v>45</v>
      </c>
      <c r="N75" s="99">
        <v>9</v>
      </c>
      <c r="O75" s="99">
        <v>15</v>
      </c>
      <c r="P75" s="99">
        <v>40</v>
      </c>
      <c r="Q75" s="99">
        <v>14</v>
      </c>
      <c r="R75" s="99">
        <v>23</v>
      </c>
      <c r="S75" s="99">
        <v>1</v>
      </c>
      <c r="T75" s="99">
        <v>9</v>
      </c>
      <c r="U75" s="99">
        <v>27</v>
      </c>
      <c r="V75" s="99">
        <v>40</v>
      </c>
      <c r="W75" s="99">
        <v>9</v>
      </c>
      <c r="X75" s="99">
        <v>3</v>
      </c>
      <c r="Y75" s="99">
        <v>7</v>
      </c>
      <c r="Z75" s="99">
        <v>37</v>
      </c>
      <c r="AA75" s="99">
        <v>17</v>
      </c>
      <c r="AB75" s="99">
        <v>1</v>
      </c>
      <c r="AC75" s="99">
        <v>10</v>
      </c>
      <c r="AD75" s="99">
        <v>5</v>
      </c>
      <c r="AE75" s="99">
        <v>24</v>
      </c>
      <c r="AF75" s="99">
        <v>24</v>
      </c>
      <c r="AG75" s="99">
        <v>32</v>
      </c>
      <c r="AH75" s="99">
        <v>25</v>
      </c>
      <c r="AI75" s="99">
        <v>25</v>
      </c>
      <c r="AJ75" s="99">
        <v>25</v>
      </c>
      <c r="AK75" s="99">
        <v>2</v>
      </c>
      <c r="AL75" s="99">
        <v>50000</v>
      </c>
    </row>
    <row r="76" spans="11:38" ht="45.6" thickBot="1" x14ac:dyDescent="0.35">
      <c r="K76" s="98" t="s">
        <v>223</v>
      </c>
      <c r="L76" s="99">
        <v>39</v>
      </c>
      <c r="M76" s="99">
        <v>31</v>
      </c>
      <c r="N76" s="99">
        <v>38</v>
      </c>
      <c r="O76" s="99">
        <v>30</v>
      </c>
      <c r="P76" s="99">
        <v>19</v>
      </c>
      <c r="Q76" s="99">
        <v>14</v>
      </c>
      <c r="R76" s="99">
        <v>19</v>
      </c>
      <c r="S76" s="99">
        <v>1</v>
      </c>
      <c r="T76" s="99">
        <v>9</v>
      </c>
      <c r="U76" s="99">
        <v>27</v>
      </c>
      <c r="V76" s="99">
        <v>22</v>
      </c>
      <c r="W76" s="99">
        <v>1</v>
      </c>
      <c r="X76" s="99">
        <v>3</v>
      </c>
      <c r="Y76" s="99">
        <v>7</v>
      </c>
      <c r="Z76" s="99">
        <v>37</v>
      </c>
      <c r="AA76" s="99">
        <v>17</v>
      </c>
      <c r="AB76" s="99">
        <v>1</v>
      </c>
      <c r="AC76" s="99">
        <v>10</v>
      </c>
      <c r="AD76" s="99">
        <v>5</v>
      </c>
      <c r="AE76" s="99">
        <v>24</v>
      </c>
      <c r="AF76" s="99">
        <v>24</v>
      </c>
      <c r="AG76" s="99">
        <v>20</v>
      </c>
      <c r="AH76" s="99">
        <v>25</v>
      </c>
      <c r="AI76" s="99">
        <v>25</v>
      </c>
      <c r="AJ76" s="99">
        <v>25</v>
      </c>
      <c r="AK76" s="99">
        <v>2</v>
      </c>
      <c r="AL76" s="99">
        <v>50000</v>
      </c>
    </row>
    <row r="77" spans="11:38" ht="45.6" thickBot="1" x14ac:dyDescent="0.35">
      <c r="K77" s="98" t="s">
        <v>224</v>
      </c>
      <c r="L77" s="99">
        <v>39</v>
      </c>
      <c r="M77" s="99">
        <v>31</v>
      </c>
      <c r="N77" s="99">
        <v>38</v>
      </c>
      <c r="O77" s="99">
        <v>44</v>
      </c>
      <c r="P77" s="99">
        <v>19</v>
      </c>
      <c r="Q77" s="99">
        <v>14</v>
      </c>
      <c r="R77" s="99">
        <v>16</v>
      </c>
      <c r="S77" s="99">
        <v>23</v>
      </c>
      <c r="T77" s="99">
        <v>9</v>
      </c>
      <c r="U77" s="99">
        <v>27</v>
      </c>
      <c r="V77" s="99">
        <v>22</v>
      </c>
      <c r="W77" s="99">
        <v>22</v>
      </c>
      <c r="X77" s="99">
        <v>3</v>
      </c>
      <c r="Y77" s="99">
        <v>7</v>
      </c>
      <c r="Z77" s="99">
        <v>37</v>
      </c>
      <c r="AA77" s="99">
        <v>17</v>
      </c>
      <c r="AB77" s="99">
        <v>1</v>
      </c>
      <c r="AC77" s="99">
        <v>10</v>
      </c>
      <c r="AD77" s="99">
        <v>44</v>
      </c>
      <c r="AE77" s="99">
        <v>24</v>
      </c>
      <c r="AF77" s="99">
        <v>24</v>
      </c>
      <c r="AG77" s="99">
        <v>4</v>
      </c>
      <c r="AH77" s="99">
        <v>25</v>
      </c>
      <c r="AI77" s="99">
        <v>25</v>
      </c>
      <c r="AJ77" s="99">
        <v>25</v>
      </c>
      <c r="AK77" s="99">
        <v>2</v>
      </c>
      <c r="AL77" s="99">
        <v>50000</v>
      </c>
    </row>
    <row r="78" spans="11:38" ht="54.6" thickBot="1" x14ac:dyDescent="0.35">
      <c r="K78" s="98" t="s">
        <v>226</v>
      </c>
      <c r="L78" s="99">
        <v>39</v>
      </c>
      <c r="M78" s="99">
        <v>31</v>
      </c>
      <c r="N78" s="99">
        <v>9</v>
      </c>
      <c r="O78" s="99">
        <v>30</v>
      </c>
      <c r="P78" s="99">
        <v>19</v>
      </c>
      <c r="Q78" s="99">
        <v>14</v>
      </c>
      <c r="R78" s="99">
        <v>19</v>
      </c>
      <c r="S78" s="99">
        <v>1</v>
      </c>
      <c r="T78" s="99">
        <v>9</v>
      </c>
      <c r="U78" s="99">
        <v>27</v>
      </c>
      <c r="V78" s="99">
        <v>22</v>
      </c>
      <c r="W78" s="99">
        <v>22</v>
      </c>
      <c r="X78" s="99">
        <v>3</v>
      </c>
      <c r="Y78" s="99">
        <v>7</v>
      </c>
      <c r="Z78" s="99">
        <v>37</v>
      </c>
      <c r="AA78" s="99">
        <v>17</v>
      </c>
      <c r="AB78" s="99">
        <v>1</v>
      </c>
      <c r="AC78" s="99">
        <v>10</v>
      </c>
      <c r="AD78" s="99">
        <v>5</v>
      </c>
      <c r="AE78" s="99">
        <v>24</v>
      </c>
      <c r="AF78" s="99">
        <v>24</v>
      </c>
      <c r="AG78" s="99">
        <v>20</v>
      </c>
      <c r="AH78" s="99">
        <v>25</v>
      </c>
      <c r="AI78" s="99">
        <v>25</v>
      </c>
      <c r="AJ78" s="99">
        <v>25</v>
      </c>
      <c r="AK78" s="99">
        <v>2</v>
      </c>
      <c r="AL78" s="99">
        <v>50000</v>
      </c>
    </row>
    <row r="79" spans="11:38" ht="63.6" thickBot="1" x14ac:dyDescent="0.35">
      <c r="K79" s="98" t="s">
        <v>228</v>
      </c>
      <c r="L79" s="99">
        <v>27</v>
      </c>
      <c r="M79" s="99">
        <v>31</v>
      </c>
      <c r="N79" s="99">
        <v>9</v>
      </c>
      <c r="O79" s="99">
        <v>15</v>
      </c>
      <c r="P79" s="99">
        <v>19</v>
      </c>
      <c r="Q79" s="99">
        <v>14</v>
      </c>
      <c r="R79" s="99">
        <v>3</v>
      </c>
      <c r="S79" s="99">
        <v>1</v>
      </c>
      <c r="T79" s="99">
        <v>9</v>
      </c>
      <c r="U79" s="99">
        <v>9</v>
      </c>
      <c r="V79" s="99">
        <v>22</v>
      </c>
      <c r="W79" s="99">
        <v>1</v>
      </c>
      <c r="X79" s="99">
        <v>3</v>
      </c>
      <c r="Y79" s="99">
        <v>7</v>
      </c>
      <c r="Z79" s="99">
        <v>10</v>
      </c>
      <c r="AA79" s="99">
        <v>17</v>
      </c>
      <c r="AB79" s="99">
        <v>1</v>
      </c>
      <c r="AC79" s="99">
        <v>10</v>
      </c>
      <c r="AD79" s="99">
        <v>35</v>
      </c>
      <c r="AE79" s="99">
        <v>24</v>
      </c>
      <c r="AF79" s="99">
        <v>24</v>
      </c>
      <c r="AG79" s="99">
        <v>13</v>
      </c>
      <c r="AH79" s="99">
        <v>25</v>
      </c>
      <c r="AI79" s="99">
        <v>25</v>
      </c>
      <c r="AJ79" s="99">
        <v>25</v>
      </c>
      <c r="AK79" s="99">
        <v>2</v>
      </c>
      <c r="AL79" s="99">
        <v>50000</v>
      </c>
    </row>
    <row r="80" spans="11:38" ht="54.6" thickBot="1" x14ac:dyDescent="0.35">
      <c r="K80" s="98" t="s">
        <v>229</v>
      </c>
      <c r="L80" s="99">
        <v>27</v>
      </c>
      <c r="M80" s="99">
        <v>31</v>
      </c>
      <c r="N80" s="99">
        <v>9</v>
      </c>
      <c r="O80" s="99">
        <v>30</v>
      </c>
      <c r="P80" s="99">
        <v>33</v>
      </c>
      <c r="Q80" s="99">
        <v>14</v>
      </c>
      <c r="R80" s="99">
        <v>16</v>
      </c>
      <c r="S80" s="99">
        <v>23</v>
      </c>
      <c r="T80" s="99">
        <v>25</v>
      </c>
      <c r="U80" s="99">
        <v>27</v>
      </c>
      <c r="V80" s="99">
        <v>22</v>
      </c>
      <c r="W80" s="99">
        <v>22</v>
      </c>
      <c r="X80" s="99">
        <v>3</v>
      </c>
      <c r="Y80" s="99">
        <v>7</v>
      </c>
      <c r="Z80" s="99">
        <v>37</v>
      </c>
      <c r="AA80" s="99">
        <v>17</v>
      </c>
      <c r="AB80" s="99">
        <v>1</v>
      </c>
      <c r="AC80" s="99">
        <v>10</v>
      </c>
      <c r="AD80" s="99">
        <v>35</v>
      </c>
      <c r="AE80" s="99">
        <v>24</v>
      </c>
      <c r="AF80" s="99">
        <v>24</v>
      </c>
      <c r="AG80" s="99">
        <v>11</v>
      </c>
      <c r="AH80" s="99">
        <v>25</v>
      </c>
      <c r="AI80" s="99">
        <v>25</v>
      </c>
      <c r="AJ80" s="99">
        <v>25</v>
      </c>
      <c r="AK80" s="99">
        <v>2</v>
      </c>
      <c r="AL80" s="99">
        <v>50000</v>
      </c>
    </row>
    <row r="81" spans="11:38" ht="63.6" thickBot="1" x14ac:dyDescent="0.35">
      <c r="K81" s="98" t="s">
        <v>230</v>
      </c>
      <c r="L81" s="99">
        <v>36</v>
      </c>
      <c r="M81" s="99">
        <v>31</v>
      </c>
      <c r="N81" s="99">
        <v>9</v>
      </c>
      <c r="O81" s="99">
        <v>14</v>
      </c>
      <c r="P81" s="99">
        <v>40</v>
      </c>
      <c r="Q81" s="99">
        <v>14</v>
      </c>
      <c r="R81" s="99">
        <v>19</v>
      </c>
      <c r="S81" s="99">
        <v>1</v>
      </c>
      <c r="T81" s="99">
        <v>9</v>
      </c>
      <c r="U81" s="99">
        <v>27</v>
      </c>
      <c r="V81" s="99">
        <v>22</v>
      </c>
      <c r="W81" s="99">
        <v>1</v>
      </c>
      <c r="X81" s="99">
        <v>3</v>
      </c>
      <c r="Y81" s="99">
        <v>7</v>
      </c>
      <c r="Z81" s="99">
        <v>10</v>
      </c>
      <c r="AA81" s="99">
        <v>17</v>
      </c>
      <c r="AB81" s="99">
        <v>1</v>
      </c>
      <c r="AC81" s="99">
        <v>1</v>
      </c>
      <c r="AD81" s="99">
        <v>5</v>
      </c>
      <c r="AE81" s="99">
        <v>24</v>
      </c>
      <c r="AF81" s="99">
        <v>24</v>
      </c>
      <c r="AG81" s="99">
        <v>36</v>
      </c>
      <c r="AH81" s="99">
        <v>25</v>
      </c>
      <c r="AI81" s="99">
        <v>25</v>
      </c>
      <c r="AJ81" s="99">
        <v>25</v>
      </c>
      <c r="AK81" s="99">
        <v>2</v>
      </c>
      <c r="AL81" s="99">
        <v>50000</v>
      </c>
    </row>
    <row r="82" spans="11:38" ht="54.6" thickBot="1" x14ac:dyDescent="0.35">
      <c r="K82" s="98" t="s">
        <v>231</v>
      </c>
      <c r="L82" s="99">
        <v>27</v>
      </c>
      <c r="M82" s="99">
        <v>19</v>
      </c>
      <c r="N82" s="99">
        <v>9</v>
      </c>
      <c r="O82" s="99">
        <v>15</v>
      </c>
      <c r="P82" s="99">
        <v>19</v>
      </c>
      <c r="Q82" s="99">
        <v>14</v>
      </c>
      <c r="R82" s="99">
        <v>3</v>
      </c>
      <c r="S82" s="99">
        <v>1</v>
      </c>
      <c r="T82" s="99">
        <v>9</v>
      </c>
      <c r="U82" s="99">
        <v>9</v>
      </c>
      <c r="V82" s="99">
        <v>22</v>
      </c>
      <c r="W82" s="99">
        <v>1</v>
      </c>
      <c r="X82" s="99">
        <v>3</v>
      </c>
      <c r="Y82" s="99">
        <v>7</v>
      </c>
      <c r="Z82" s="99">
        <v>10</v>
      </c>
      <c r="AA82" s="99">
        <v>17</v>
      </c>
      <c r="AB82" s="99">
        <v>1</v>
      </c>
      <c r="AC82" s="99">
        <v>10</v>
      </c>
      <c r="AD82" s="99">
        <v>35</v>
      </c>
      <c r="AE82" s="99">
        <v>24</v>
      </c>
      <c r="AF82" s="99">
        <v>24</v>
      </c>
      <c r="AG82" s="99">
        <v>13</v>
      </c>
      <c r="AH82" s="99">
        <v>25</v>
      </c>
      <c r="AI82" s="99">
        <v>25</v>
      </c>
      <c r="AJ82" s="99">
        <v>25</v>
      </c>
      <c r="AK82" s="99">
        <v>2</v>
      </c>
      <c r="AL82" s="99">
        <v>50000</v>
      </c>
    </row>
    <row r="83" spans="11:38" ht="54.6" thickBot="1" x14ac:dyDescent="0.35">
      <c r="K83" s="98" t="s">
        <v>232</v>
      </c>
      <c r="L83" s="99">
        <v>27</v>
      </c>
      <c r="M83" s="99">
        <v>19</v>
      </c>
      <c r="N83" s="99">
        <v>38</v>
      </c>
      <c r="O83" s="99">
        <v>30</v>
      </c>
      <c r="P83" s="99">
        <v>33</v>
      </c>
      <c r="Q83" s="99">
        <v>14</v>
      </c>
      <c r="R83" s="99">
        <v>3</v>
      </c>
      <c r="S83" s="99">
        <v>1</v>
      </c>
      <c r="T83" s="99">
        <v>5</v>
      </c>
      <c r="U83" s="99">
        <v>27</v>
      </c>
      <c r="V83" s="99">
        <v>22</v>
      </c>
      <c r="W83" s="99">
        <v>1</v>
      </c>
      <c r="X83" s="99">
        <v>3</v>
      </c>
      <c r="Y83" s="99">
        <v>7</v>
      </c>
      <c r="Z83" s="99">
        <v>10</v>
      </c>
      <c r="AA83" s="99">
        <v>17</v>
      </c>
      <c r="AB83" s="99">
        <v>1</v>
      </c>
      <c r="AC83" s="99">
        <v>10</v>
      </c>
      <c r="AD83" s="99">
        <v>2</v>
      </c>
      <c r="AE83" s="99">
        <v>24</v>
      </c>
      <c r="AF83" s="99">
        <v>24</v>
      </c>
      <c r="AG83" s="99">
        <v>31</v>
      </c>
      <c r="AH83" s="99">
        <v>25</v>
      </c>
      <c r="AI83" s="99">
        <v>25</v>
      </c>
      <c r="AJ83" s="99">
        <v>25</v>
      </c>
      <c r="AK83" s="99">
        <v>2</v>
      </c>
      <c r="AL83" s="99">
        <v>50000</v>
      </c>
    </row>
    <row r="84" spans="11:38" ht="54.6" thickBot="1" x14ac:dyDescent="0.35">
      <c r="K84" s="98" t="s">
        <v>233</v>
      </c>
      <c r="L84" s="99">
        <v>39</v>
      </c>
      <c r="M84" s="99">
        <v>31</v>
      </c>
      <c r="N84" s="99">
        <v>38</v>
      </c>
      <c r="O84" s="99">
        <v>15</v>
      </c>
      <c r="P84" s="99">
        <v>40</v>
      </c>
      <c r="Q84" s="99">
        <v>14</v>
      </c>
      <c r="R84" s="99">
        <v>23</v>
      </c>
      <c r="S84" s="99">
        <v>1</v>
      </c>
      <c r="T84" s="99">
        <v>9</v>
      </c>
      <c r="U84" s="99">
        <v>27</v>
      </c>
      <c r="V84" s="99">
        <v>22</v>
      </c>
      <c r="W84" s="99">
        <v>9</v>
      </c>
      <c r="X84" s="99">
        <v>3</v>
      </c>
      <c r="Y84" s="99">
        <v>7</v>
      </c>
      <c r="Z84" s="99">
        <v>10</v>
      </c>
      <c r="AA84" s="99">
        <v>17</v>
      </c>
      <c r="AB84" s="99">
        <v>1</v>
      </c>
      <c r="AC84" s="99">
        <v>1</v>
      </c>
      <c r="AD84" s="99">
        <v>5</v>
      </c>
      <c r="AE84" s="99">
        <v>24</v>
      </c>
      <c r="AF84" s="99">
        <v>24</v>
      </c>
      <c r="AG84" s="99">
        <v>42</v>
      </c>
      <c r="AH84" s="99">
        <v>25</v>
      </c>
      <c r="AI84" s="99">
        <v>25</v>
      </c>
      <c r="AJ84" s="99">
        <v>25</v>
      </c>
      <c r="AK84" s="99">
        <v>2</v>
      </c>
      <c r="AL84" s="99">
        <v>50000</v>
      </c>
    </row>
    <row r="85" spans="11:38" ht="63.6" thickBot="1" x14ac:dyDescent="0.35">
      <c r="K85" s="98" t="s">
        <v>234</v>
      </c>
      <c r="L85" s="99">
        <v>36</v>
      </c>
      <c r="M85" s="99">
        <v>19</v>
      </c>
      <c r="N85" s="99">
        <v>9</v>
      </c>
      <c r="O85" s="99">
        <v>7</v>
      </c>
      <c r="P85" s="99">
        <v>19</v>
      </c>
      <c r="Q85" s="99">
        <v>14</v>
      </c>
      <c r="R85" s="99">
        <v>3</v>
      </c>
      <c r="S85" s="99">
        <v>1</v>
      </c>
      <c r="T85" s="99">
        <v>5</v>
      </c>
      <c r="U85" s="99">
        <v>9</v>
      </c>
      <c r="V85" s="99">
        <v>22</v>
      </c>
      <c r="W85" s="99">
        <v>1</v>
      </c>
      <c r="X85" s="99">
        <v>3</v>
      </c>
      <c r="Y85" s="99">
        <v>7</v>
      </c>
      <c r="Z85" s="99">
        <v>10</v>
      </c>
      <c r="AA85" s="99">
        <v>17</v>
      </c>
      <c r="AB85" s="99">
        <v>1</v>
      </c>
      <c r="AC85" s="99">
        <v>10</v>
      </c>
      <c r="AD85" s="99">
        <v>17</v>
      </c>
      <c r="AE85" s="99">
        <v>24</v>
      </c>
      <c r="AF85" s="99">
        <v>24</v>
      </c>
      <c r="AG85" s="99">
        <v>18</v>
      </c>
      <c r="AH85" s="99">
        <v>25</v>
      </c>
      <c r="AI85" s="99">
        <v>25</v>
      </c>
      <c r="AJ85" s="99">
        <v>25</v>
      </c>
      <c r="AK85" s="99">
        <v>2</v>
      </c>
      <c r="AL85" s="99">
        <v>50000</v>
      </c>
    </row>
    <row r="86" spans="11:38" ht="63.6" thickBot="1" x14ac:dyDescent="0.35">
      <c r="K86" s="98" t="s">
        <v>235</v>
      </c>
      <c r="L86" s="99">
        <v>39</v>
      </c>
      <c r="M86" s="99">
        <v>31</v>
      </c>
      <c r="N86" s="99">
        <v>9</v>
      </c>
      <c r="O86" s="99">
        <v>15</v>
      </c>
      <c r="P86" s="99">
        <v>40</v>
      </c>
      <c r="Q86" s="99">
        <v>14</v>
      </c>
      <c r="R86" s="99">
        <v>23</v>
      </c>
      <c r="S86" s="99">
        <v>1</v>
      </c>
      <c r="T86" s="99">
        <v>9</v>
      </c>
      <c r="U86" s="99">
        <v>27</v>
      </c>
      <c r="V86" s="99">
        <v>22</v>
      </c>
      <c r="W86" s="99">
        <v>9</v>
      </c>
      <c r="X86" s="99">
        <v>3</v>
      </c>
      <c r="Y86" s="99">
        <v>7</v>
      </c>
      <c r="Z86" s="99">
        <v>10</v>
      </c>
      <c r="AA86" s="99">
        <v>17</v>
      </c>
      <c r="AB86" s="99">
        <v>1</v>
      </c>
      <c r="AC86" s="99">
        <v>1</v>
      </c>
      <c r="AD86" s="99">
        <v>5</v>
      </c>
      <c r="AE86" s="99">
        <v>24</v>
      </c>
      <c r="AF86" s="99">
        <v>24</v>
      </c>
      <c r="AG86" s="99">
        <v>42</v>
      </c>
      <c r="AH86" s="99">
        <v>25</v>
      </c>
      <c r="AI86" s="99">
        <v>25</v>
      </c>
      <c r="AJ86" s="99">
        <v>25</v>
      </c>
      <c r="AK86" s="99">
        <v>2</v>
      </c>
      <c r="AL86" s="99">
        <v>50000</v>
      </c>
    </row>
    <row r="87" spans="11:38" ht="54.6" thickBot="1" x14ac:dyDescent="0.35">
      <c r="K87" s="98" t="s">
        <v>236</v>
      </c>
      <c r="L87" s="99">
        <v>27</v>
      </c>
      <c r="M87" s="99">
        <v>19</v>
      </c>
      <c r="N87" s="99">
        <v>9</v>
      </c>
      <c r="O87" s="99">
        <v>15</v>
      </c>
      <c r="P87" s="99">
        <v>19</v>
      </c>
      <c r="Q87" s="99">
        <v>14</v>
      </c>
      <c r="R87" s="99">
        <v>3</v>
      </c>
      <c r="S87" s="99">
        <v>1</v>
      </c>
      <c r="T87" s="99">
        <v>5</v>
      </c>
      <c r="U87" s="99">
        <v>9</v>
      </c>
      <c r="V87" s="99">
        <v>22</v>
      </c>
      <c r="W87" s="99">
        <v>1</v>
      </c>
      <c r="X87" s="99">
        <v>3</v>
      </c>
      <c r="Y87" s="99">
        <v>7</v>
      </c>
      <c r="Z87" s="99">
        <v>10</v>
      </c>
      <c r="AA87" s="99">
        <v>17</v>
      </c>
      <c r="AB87" s="99">
        <v>1</v>
      </c>
      <c r="AC87" s="99">
        <v>10</v>
      </c>
      <c r="AD87" s="99">
        <v>2</v>
      </c>
      <c r="AE87" s="99">
        <v>24</v>
      </c>
      <c r="AF87" s="99">
        <v>24</v>
      </c>
      <c r="AG87" s="99">
        <v>41</v>
      </c>
      <c r="AH87" s="99">
        <v>25</v>
      </c>
      <c r="AI87" s="99">
        <v>25</v>
      </c>
      <c r="AJ87" s="99">
        <v>25</v>
      </c>
      <c r="AK87" s="99">
        <v>2</v>
      </c>
      <c r="AL87" s="99">
        <v>50000</v>
      </c>
    </row>
    <row r="88" spans="11:38" ht="54.6" thickBot="1" x14ac:dyDescent="0.35">
      <c r="K88" s="98" t="s">
        <v>237</v>
      </c>
      <c r="L88" s="99">
        <v>36</v>
      </c>
      <c r="M88" s="99">
        <v>19</v>
      </c>
      <c r="N88" s="99">
        <v>9</v>
      </c>
      <c r="O88" s="99">
        <v>7</v>
      </c>
      <c r="P88" s="99">
        <v>33</v>
      </c>
      <c r="Q88" s="99">
        <v>14</v>
      </c>
      <c r="R88" s="99">
        <v>3</v>
      </c>
      <c r="S88" s="99">
        <v>1</v>
      </c>
      <c r="T88" s="99">
        <v>5</v>
      </c>
      <c r="U88" s="99">
        <v>9</v>
      </c>
      <c r="V88" s="99">
        <v>22</v>
      </c>
      <c r="W88" s="99">
        <v>1</v>
      </c>
      <c r="X88" s="99">
        <v>3</v>
      </c>
      <c r="Y88" s="99">
        <v>7</v>
      </c>
      <c r="Z88" s="99">
        <v>10</v>
      </c>
      <c r="AA88" s="99">
        <v>17</v>
      </c>
      <c r="AB88" s="99">
        <v>1</v>
      </c>
      <c r="AC88" s="99">
        <v>10</v>
      </c>
      <c r="AD88" s="99">
        <v>1</v>
      </c>
      <c r="AE88" s="99">
        <v>24</v>
      </c>
      <c r="AF88" s="99">
        <v>24</v>
      </c>
      <c r="AG88" s="99">
        <v>47</v>
      </c>
      <c r="AH88" s="99">
        <v>25</v>
      </c>
      <c r="AI88" s="99">
        <v>25</v>
      </c>
      <c r="AJ88" s="99">
        <v>25</v>
      </c>
      <c r="AK88" s="99">
        <v>2</v>
      </c>
      <c r="AL88" s="99">
        <v>50000</v>
      </c>
    </row>
    <row r="89" spans="11:38" ht="45.6" thickBot="1" x14ac:dyDescent="0.35">
      <c r="K89" s="98" t="s">
        <v>239</v>
      </c>
      <c r="L89" s="99">
        <v>27</v>
      </c>
      <c r="M89" s="99">
        <v>31</v>
      </c>
      <c r="N89" s="99">
        <v>38</v>
      </c>
      <c r="O89" s="99">
        <v>40</v>
      </c>
      <c r="P89" s="99">
        <v>33</v>
      </c>
      <c r="Q89" s="99">
        <v>14</v>
      </c>
      <c r="R89" s="99">
        <v>23</v>
      </c>
      <c r="S89" s="99">
        <v>45</v>
      </c>
      <c r="T89" s="99">
        <v>25</v>
      </c>
      <c r="U89" s="99">
        <v>27</v>
      </c>
      <c r="V89" s="99">
        <v>45</v>
      </c>
      <c r="W89" s="99">
        <v>22</v>
      </c>
      <c r="X89" s="99">
        <v>3</v>
      </c>
      <c r="Y89" s="99">
        <v>7</v>
      </c>
      <c r="Z89" s="99">
        <v>37</v>
      </c>
      <c r="AA89" s="99">
        <v>17</v>
      </c>
      <c r="AB89" s="99">
        <v>1</v>
      </c>
      <c r="AC89" s="99">
        <v>10</v>
      </c>
      <c r="AD89" s="99">
        <v>34</v>
      </c>
      <c r="AE89" s="99">
        <v>24</v>
      </c>
      <c r="AF89" s="99">
        <v>24</v>
      </c>
      <c r="AG89" s="99">
        <v>48</v>
      </c>
      <c r="AH89" s="99">
        <v>1</v>
      </c>
      <c r="AI89" s="99">
        <v>1</v>
      </c>
      <c r="AJ89" s="99">
        <v>1</v>
      </c>
      <c r="AK89" s="99">
        <v>1</v>
      </c>
      <c r="AL89" s="99">
        <v>50000</v>
      </c>
    </row>
    <row r="90" spans="11:38" ht="54.6" thickBot="1" x14ac:dyDescent="0.35">
      <c r="K90" s="98" t="s">
        <v>240</v>
      </c>
      <c r="L90" s="99">
        <v>27</v>
      </c>
      <c r="M90" s="99">
        <v>31</v>
      </c>
      <c r="N90" s="99">
        <v>9</v>
      </c>
      <c r="O90" s="99">
        <v>30</v>
      </c>
      <c r="P90" s="99">
        <v>33</v>
      </c>
      <c r="Q90" s="99">
        <v>14</v>
      </c>
      <c r="R90" s="99">
        <v>16</v>
      </c>
      <c r="S90" s="99">
        <v>23</v>
      </c>
      <c r="T90" s="99">
        <v>25</v>
      </c>
      <c r="U90" s="99">
        <v>27</v>
      </c>
      <c r="V90" s="99">
        <v>22</v>
      </c>
      <c r="W90" s="99">
        <v>22</v>
      </c>
      <c r="X90" s="99">
        <v>3</v>
      </c>
      <c r="Y90" s="99">
        <v>7</v>
      </c>
      <c r="Z90" s="99">
        <v>37</v>
      </c>
      <c r="AA90" s="99">
        <v>17</v>
      </c>
      <c r="AB90" s="99">
        <v>1</v>
      </c>
      <c r="AC90" s="99">
        <v>10</v>
      </c>
      <c r="AD90" s="99">
        <v>35</v>
      </c>
      <c r="AE90" s="99">
        <v>24</v>
      </c>
      <c r="AF90" s="99">
        <v>24</v>
      </c>
      <c r="AG90" s="99">
        <v>11</v>
      </c>
      <c r="AH90" s="99">
        <v>25</v>
      </c>
      <c r="AI90" s="99">
        <v>25</v>
      </c>
      <c r="AJ90" s="99">
        <v>25</v>
      </c>
      <c r="AK90" s="99">
        <v>2</v>
      </c>
      <c r="AL90" s="99">
        <v>50000</v>
      </c>
    </row>
    <row r="91" spans="11:38" ht="72.599999999999994" thickBot="1" x14ac:dyDescent="0.35">
      <c r="K91" s="98" t="s">
        <v>241</v>
      </c>
      <c r="L91" s="99">
        <v>19</v>
      </c>
      <c r="M91" s="99">
        <v>19</v>
      </c>
      <c r="N91" s="99">
        <v>9</v>
      </c>
      <c r="O91" s="99">
        <v>7</v>
      </c>
      <c r="P91" s="99">
        <v>19</v>
      </c>
      <c r="Q91" s="99">
        <v>14</v>
      </c>
      <c r="R91" s="99">
        <v>3</v>
      </c>
      <c r="S91" s="99">
        <v>23</v>
      </c>
      <c r="T91" s="99">
        <v>31</v>
      </c>
      <c r="U91" s="99">
        <v>9</v>
      </c>
      <c r="V91" s="99">
        <v>8</v>
      </c>
      <c r="W91" s="99">
        <v>22</v>
      </c>
      <c r="X91" s="99">
        <v>3</v>
      </c>
      <c r="Y91" s="99">
        <v>7</v>
      </c>
      <c r="Z91" s="99">
        <v>10</v>
      </c>
      <c r="AA91" s="99">
        <v>17</v>
      </c>
      <c r="AB91" s="99">
        <v>1</v>
      </c>
      <c r="AC91" s="99">
        <v>10</v>
      </c>
      <c r="AD91" s="99">
        <v>17</v>
      </c>
      <c r="AE91" s="99">
        <v>24</v>
      </c>
      <c r="AF91" s="99">
        <v>24</v>
      </c>
      <c r="AG91" s="99">
        <v>39</v>
      </c>
      <c r="AH91" s="99">
        <v>25</v>
      </c>
      <c r="AI91" s="99">
        <v>25</v>
      </c>
      <c r="AJ91" s="99">
        <v>25</v>
      </c>
      <c r="AK91" s="99">
        <v>2</v>
      </c>
      <c r="AL91" s="99">
        <v>50000</v>
      </c>
    </row>
    <row r="92" spans="11:38" ht="63.6" thickBot="1" x14ac:dyDescent="0.35">
      <c r="K92" s="98" t="s">
        <v>242</v>
      </c>
      <c r="L92" s="99">
        <v>5</v>
      </c>
      <c r="M92" s="99">
        <v>19</v>
      </c>
      <c r="N92" s="99">
        <v>9</v>
      </c>
      <c r="O92" s="99">
        <v>15</v>
      </c>
      <c r="P92" s="99">
        <v>19</v>
      </c>
      <c r="Q92" s="99">
        <v>1</v>
      </c>
      <c r="R92" s="99">
        <v>3</v>
      </c>
      <c r="S92" s="99">
        <v>23</v>
      </c>
      <c r="T92" s="99">
        <v>31</v>
      </c>
      <c r="U92" s="99">
        <v>27</v>
      </c>
      <c r="V92" s="99">
        <v>8</v>
      </c>
      <c r="W92" s="99">
        <v>22</v>
      </c>
      <c r="X92" s="99">
        <v>3</v>
      </c>
      <c r="Y92" s="99">
        <v>7</v>
      </c>
      <c r="Z92" s="99">
        <v>10</v>
      </c>
      <c r="AA92" s="99">
        <v>1</v>
      </c>
      <c r="AB92" s="99">
        <v>34</v>
      </c>
      <c r="AC92" s="99">
        <v>10</v>
      </c>
      <c r="AD92" s="99">
        <v>17</v>
      </c>
      <c r="AE92" s="99">
        <v>1</v>
      </c>
      <c r="AF92" s="99">
        <v>2</v>
      </c>
      <c r="AG92" s="99">
        <v>27</v>
      </c>
      <c r="AH92" s="99">
        <v>1</v>
      </c>
      <c r="AI92" s="99">
        <v>1</v>
      </c>
      <c r="AJ92" s="99">
        <v>1</v>
      </c>
      <c r="AK92" s="99">
        <v>2</v>
      </c>
      <c r="AL92" s="99">
        <v>50000</v>
      </c>
    </row>
    <row r="93" spans="11:38" ht="63.6" thickBot="1" x14ac:dyDescent="0.35">
      <c r="K93" s="98" t="s">
        <v>243</v>
      </c>
      <c r="L93" s="99">
        <v>1</v>
      </c>
      <c r="M93" s="99">
        <v>19</v>
      </c>
      <c r="N93" s="99">
        <v>9</v>
      </c>
      <c r="O93" s="99">
        <v>7</v>
      </c>
      <c r="P93" s="99">
        <v>19</v>
      </c>
      <c r="Q93" s="99">
        <v>14</v>
      </c>
      <c r="R93" s="99">
        <v>3</v>
      </c>
      <c r="S93" s="99">
        <v>23</v>
      </c>
      <c r="T93" s="99">
        <v>9</v>
      </c>
      <c r="U93" s="99">
        <v>9</v>
      </c>
      <c r="V93" s="99">
        <v>22</v>
      </c>
      <c r="W93" s="99">
        <v>22</v>
      </c>
      <c r="X93" s="99">
        <v>3</v>
      </c>
      <c r="Y93" s="99">
        <v>7</v>
      </c>
      <c r="Z93" s="99">
        <v>10</v>
      </c>
      <c r="AA93" s="99">
        <v>1</v>
      </c>
      <c r="AB93" s="99">
        <v>34</v>
      </c>
      <c r="AC93" s="99">
        <v>10</v>
      </c>
      <c r="AD93" s="99">
        <v>17</v>
      </c>
      <c r="AE93" s="99">
        <v>24</v>
      </c>
      <c r="AF93" s="99">
        <v>24</v>
      </c>
      <c r="AG93" s="99">
        <v>22</v>
      </c>
      <c r="AH93" s="99">
        <v>25</v>
      </c>
      <c r="AI93" s="99">
        <v>25</v>
      </c>
      <c r="AJ93" s="99">
        <v>25</v>
      </c>
      <c r="AK93" s="99">
        <v>2</v>
      </c>
      <c r="AL93" s="99">
        <v>50000</v>
      </c>
    </row>
    <row r="94" spans="11:38" ht="45.6" thickBot="1" x14ac:dyDescent="0.35">
      <c r="K94" s="98" t="s">
        <v>244</v>
      </c>
      <c r="L94" s="99">
        <v>19</v>
      </c>
      <c r="M94" s="99">
        <v>19</v>
      </c>
      <c r="N94" s="99">
        <v>9</v>
      </c>
      <c r="O94" s="99">
        <v>47</v>
      </c>
      <c r="P94" s="99">
        <v>39</v>
      </c>
      <c r="Q94" s="99">
        <v>14</v>
      </c>
      <c r="R94" s="99">
        <v>30</v>
      </c>
      <c r="S94" s="99">
        <v>45</v>
      </c>
      <c r="T94" s="99">
        <v>31</v>
      </c>
      <c r="U94" s="99">
        <v>8</v>
      </c>
      <c r="V94" s="99">
        <v>45</v>
      </c>
      <c r="W94" s="99">
        <v>22</v>
      </c>
      <c r="X94" s="99">
        <v>3</v>
      </c>
      <c r="Y94" s="99">
        <v>7</v>
      </c>
      <c r="Z94" s="99">
        <v>10</v>
      </c>
      <c r="AA94" s="99">
        <v>1</v>
      </c>
      <c r="AB94" s="99">
        <v>1</v>
      </c>
      <c r="AC94" s="99">
        <v>10</v>
      </c>
      <c r="AD94" s="99">
        <v>47</v>
      </c>
      <c r="AE94" s="99">
        <v>1</v>
      </c>
      <c r="AF94" s="99">
        <v>2</v>
      </c>
      <c r="AG94" s="99">
        <v>3</v>
      </c>
      <c r="AH94" s="99">
        <v>1</v>
      </c>
      <c r="AI94" s="99">
        <v>1</v>
      </c>
      <c r="AJ94" s="99">
        <v>1</v>
      </c>
      <c r="AK94" s="99">
        <v>2</v>
      </c>
      <c r="AL94" s="99">
        <v>50000</v>
      </c>
    </row>
    <row r="95" spans="11:38" ht="63.6" thickBot="1" x14ac:dyDescent="0.35">
      <c r="K95" s="98" t="s">
        <v>245</v>
      </c>
      <c r="L95" s="99">
        <v>1</v>
      </c>
      <c r="M95" s="99">
        <v>9</v>
      </c>
      <c r="N95" s="99">
        <v>9</v>
      </c>
      <c r="O95" s="99">
        <v>7</v>
      </c>
      <c r="P95" s="99">
        <v>19</v>
      </c>
      <c r="Q95" s="99">
        <v>14</v>
      </c>
      <c r="R95" s="99">
        <v>3</v>
      </c>
      <c r="S95" s="99">
        <v>23</v>
      </c>
      <c r="T95" s="99">
        <v>9</v>
      </c>
      <c r="U95" s="99">
        <v>9</v>
      </c>
      <c r="V95" s="99">
        <v>22</v>
      </c>
      <c r="W95" s="99">
        <v>22</v>
      </c>
      <c r="X95" s="99">
        <v>3</v>
      </c>
      <c r="Y95" s="99">
        <v>7</v>
      </c>
      <c r="Z95" s="99">
        <v>10</v>
      </c>
      <c r="AA95" s="99">
        <v>1</v>
      </c>
      <c r="AB95" s="99">
        <v>34</v>
      </c>
      <c r="AC95" s="99">
        <v>10</v>
      </c>
      <c r="AD95" s="99">
        <v>17</v>
      </c>
      <c r="AE95" s="99">
        <v>24</v>
      </c>
      <c r="AF95" s="99">
        <v>24</v>
      </c>
      <c r="AG95" s="99">
        <v>22</v>
      </c>
      <c r="AH95" s="99">
        <v>25</v>
      </c>
      <c r="AI95" s="99">
        <v>25</v>
      </c>
      <c r="AJ95" s="99">
        <v>25</v>
      </c>
      <c r="AK95" s="99">
        <v>2</v>
      </c>
      <c r="AL95" s="99">
        <v>50000</v>
      </c>
    </row>
    <row r="96" spans="11:38" ht="63.6" thickBot="1" x14ac:dyDescent="0.35">
      <c r="K96" s="98" t="s">
        <v>247</v>
      </c>
      <c r="L96" s="99">
        <v>5</v>
      </c>
      <c r="M96" s="99">
        <v>9</v>
      </c>
      <c r="N96" s="99">
        <v>5</v>
      </c>
      <c r="O96" s="99">
        <v>15</v>
      </c>
      <c r="P96" s="99">
        <v>19</v>
      </c>
      <c r="Q96" s="99">
        <v>1</v>
      </c>
      <c r="R96" s="99">
        <v>3</v>
      </c>
      <c r="S96" s="99">
        <v>23</v>
      </c>
      <c r="T96" s="99">
        <v>31</v>
      </c>
      <c r="U96" s="99">
        <v>27</v>
      </c>
      <c r="V96" s="99">
        <v>8</v>
      </c>
      <c r="W96" s="99">
        <v>22</v>
      </c>
      <c r="X96" s="99">
        <v>3</v>
      </c>
      <c r="Y96" s="99">
        <v>7</v>
      </c>
      <c r="Z96" s="99">
        <v>10</v>
      </c>
      <c r="AA96" s="99">
        <v>1</v>
      </c>
      <c r="AB96" s="99">
        <v>34</v>
      </c>
      <c r="AC96" s="99">
        <v>10</v>
      </c>
      <c r="AD96" s="99">
        <v>17</v>
      </c>
      <c r="AE96" s="99">
        <v>1</v>
      </c>
      <c r="AF96" s="99">
        <v>2</v>
      </c>
      <c r="AG96" s="99">
        <v>27</v>
      </c>
      <c r="AH96" s="99">
        <v>1</v>
      </c>
      <c r="AI96" s="99">
        <v>1</v>
      </c>
      <c r="AJ96" s="99">
        <v>1</v>
      </c>
      <c r="AK96" s="99">
        <v>2</v>
      </c>
      <c r="AL96" s="99">
        <v>50000</v>
      </c>
    </row>
    <row r="97" spans="11:38" ht="45.6" thickBot="1" x14ac:dyDescent="0.35">
      <c r="K97" s="98" t="s">
        <v>248</v>
      </c>
      <c r="L97" s="99">
        <v>19</v>
      </c>
      <c r="M97" s="99">
        <v>9</v>
      </c>
      <c r="N97" s="99">
        <v>9</v>
      </c>
      <c r="O97" s="99">
        <v>30</v>
      </c>
      <c r="P97" s="99">
        <v>10</v>
      </c>
      <c r="Q97" s="99">
        <v>14</v>
      </c>
      <c r="R97" s="99">
        <v>30</v>
      </c>
      <c r="S97" s="99">
        <v>23</v>
      </c>
      <c r="T97" s="99">
        <v>31</v>
      </c>
      <c r="U97" s="99">
        <v>9</v>
      </c>
      <c r="V97" s="99">
        <v>1</v>
      </c>
      <c r="W97" s="99">
        <v>22</v>
      </c>
      <c r="X97" s="99">
        <v>3</v>
      </c>
      <c r="Y97" s="99">
        <v>7</v>
      </c>
      <c r="Z97" s="99">
        <v>10</v>
      </c>
      <c r="AA97" s="99">
        <v>1</v>
      </c>
      <c r="AB97" s="99">
        <v>1</v>
      </c>
      <c r="AC97" s="99">
        <v>10</v>
      </c>
      <c r="AD97" s="99">
        <v>31</v>
      </c>
      <c r="AE97" s="99">
        <v>1</v>
      </c>
      <c r="AF97" s="99">
        <v>2</v>
      </c>
      <c r="AG97" s="99">
        <v>15</v>
      </c>
      <c r="AH97" s="99">
        <v>1</v>
      </c>
      <c r="AI97" s="99">
        <v>1</v>
      </c>
      <c r="AJ97" s="99">
        <v>1</v>
      </c>
      <c r="AK97" s="99">
        <v>2</v>
      </c>
      <c r="AL97" s="99">
        <v>50000</v>
      </c>
    </row>
    <row r="98" spans="11:38" ht="54.6" thickBot="1" x14ac:dyDescent="0.35">
      <c r="K98" s="98" t="s">
        <v>249</v>
      </c>
      <c r="L98" s="99">
        <v>5</v>
      </c>
      <c r="M98" s="99">
        <v>19</v>
      </c>
      <c r="N98" s="99">
        <v>9</v>
      </c>
      <c r="O98" s="99">
        <v>15</v>
      </c>
      <c r="P98" s="99">
        <v>19</v>
      </c>
      <c r="Q98" s="99">
        <v>1</v>
      </c>
      <c r="R98" s="99">
        <v>3</v>
      </c>
      <c r="S98" s="99">
        <v>23</v>
      </c>
      <c r="T98" s="99">
        <v>31</v>
      </c>
      <c r="U98" s="99">
        <v>27</v>
      </c>
      <c r="V98" s="99">
        <v>8</v>
      </c>
      <c r="W98" s="99">
        <v>22</v>
      </c>
      <c r="X98" s="99">
        <v>3</v>
      </c>
      <c r="Y98" s="99">
        <v>7</v>
      </c>
      <c r="Z98" s="99">
        <v>10</v>
      </c>
      <c r="AA98" s="99">
        <v>1</v>
      </c>
      <c r="AB98" s="99">
        <v>34</v>
      </c>
      <c r="AC98" s="99">
        <v>10</v>
      </c>
      <c r="AD98" s="99">
        <v>17</v>
      </c>
      <c r="AE98" s="99">
        <v>1</v>
      </c>
      <c r="AF98" s="99">
        <v>2</v>
      </c>
      <c r="AG98" s="99">
        <v>27</v>
      </c>
      <c r="AH98" s="99">
        <v>1</v>
      </c>
      <c r="AI98" s="99">
        <v>1</v>
      </c>
      <c r="AJ98" s="99">
        <v>1</v>
      </c>
      <c r="AK98" s="99">
        <v>2</v>
      </c>
      <c r="AL98" s="99">
        <v>50000</v>
      </c>
    </row>
    <row r="99" spans="11:38" ht="45.6" thickBot="1" x14ac:dyDescent="0.35">
      <c r="K99" s="98" t="s">
        <v>250</v>
      </c>
      <c r="L99" s="99">
        <v>19</v>
      </c>
      <c r="M99" s="99">
        <v>9</v>
      </c>
      <c r="N99" s="99">
        <v>9</v>
      </c>
      <c r="O99" s="99">
        <v>44</v>
      </c>
      <c r="P99" s="99">
        <v>10</v>
      </c>
      <c r="Q99" s="99">
        <v>14</v>
      </c>
      <c r="R99" s="99">
        <v>30</v>
      </c>
      <c r="S99" s="99">
        <v>23</v>
      </c>
      <c r="T99" s="99">
        <v>31</v>
      </c>
      <c r="U99" s="99">
        <v>9</v>
      </c>
      <c r="V99" s="99">
        <v>1</v>
      </c>
      <c r="W99" s="99">
        <v>22</v>
      </c>
      <c r="X99" s="99">
        <v>3</v>
      </c>
      <c r="Y99" s="99">
        <v>7</v>
      </c>
      <c r="Z99" s="99">
        <v>10</v>
      </c>
      <c r="AA99" s="99">
        <v>1</v>
      </c>
      <c r="AB99" s="99">
        <v>1</v>
      </c>
      <c r="AC99" s="99">
        <v>10</v>
      </c>
      <c r="AD99" s="99">
        <v>45</v>
      </c>
      <c r="AE99" s="99">
        <v>1</v>
      </c>
      <c r="AF99" s="99">
        <v>2</v>
      </c>
      <c r="AG99" s="99">
        <v>5</v>
      </c>
      <c r="AH99" s="99">
        <v>1</v>
      </c>
      <c r="AI99" s="99">
        <v>1</v>
      </c>
      <c r="AJ99" s="99">
        <v>1</v>
      </c>
      <c r="AK99" s="99">
        <v>2</v>
      </c>
      <c r="AL99" s="99">
        <v>50000</v>
      </c>
    </row>
    <row r="100" spans="11:38" ht="63.6" thickBot="1" x14ac:dyDescent="0.35">
      <c r="K100" s="98" t="s">
        <v>251</v>
      </c>
      <c r="L100" s="99">
        <v>1</v>
      </c>
      <c r="M100" s="99">
        <v>19</v>
      </c>
      <c r="N100" s="99">
        <v>9</v>
      </c>
      <c r="O100" s="99">
        <v>15</v>
      </c>
      <c r="P100" s="99">
        <v>19</v>
      </c>
      <c r="Q100" s="99">
        <v>1</v>
      </c>
      <c r="R100" s="99">
        <v>3</v>
      </c>
      <c r="S100" s="99">
        <v>23</v>
      </c>
      <c r="T100" s="99">
        <v>31</v>
      </c>
      <c r="U100" s="99">
        <v>27</v>
      </c>
      <c r="V100" s="99">
        <v>8</v>
      </c>
      <c r="W100" s="99">
        <v>22</v>
      </c>
      <c r="X100" s="99">
        <v>3</v>
      </c>
      <c r="Y100" s="99">
        <v>7</v>
      </c>
      <c r="Z100" s="99">
        <v>10</v>
      </c>
      <c r="AA100" s="99">
        <v>1</v>
      </c>
      <c r="AB100" s="99">
        <v>34</v>
      </c>
      <c r="AC100" s="99">
        <v>1</v>
      </c>
      <c r="AD100" s="99">
        <v>17</v>
      </c>
      <c r="AE100" s="99">
        <v>1</v>
      </c>
      <c r="AF100" s="99">
        <v>2</v>
      </c>
      <c r="AG100" s="99">
        <v>27</v>
      </c>
      <c r="AH100" s="99">
        <v>1</v>
      </c>
      <c r="AI100" s="99">
        <v>1</v>
      </c>
      <c r="AJ100" s="99">
        <v>1</v>
      </c>
      <c r="AK100" s="99">
        <v>2</v>
      </c>
      <c r="AL100" s="99">
        <v>50000</v>
      </c>
    </row>
    <row r="101" spans="11:38" ht="63.6" thickBot="1" x14ac:dyDescent="0.35">
      <c r="K101" s="98" t="s">
        <v>253</v>
      </c>
      <c r="L101" s="99">
        <v>5</v>
      </c>
      <c r="M101" s="99">
        <v>9</v>
      </c>
      <c r="N101" s="99">
        <v>9</v>
      </c>
      <c r="O101" s="99">
        <v>41</v>
      </c>
      <c r="P101" s="99">
        <v>1</v>
      </c>
      <c r="Q101" s="99">
        <v>1</v>
      </c>
      <c r="R101" s="99">
        <v>30</v>
      </c>
      <c r="S101" s="99">
        <v>23</v>
      </c>
      <c r="T101" s="99">
        <v>31</v>
      </c>
      <c r="U101" s="99">
        <v>1</v>
      </c>
      <c r="V101" s="99">
        <v>8</v>
      </c>
      <c r="W101" s="99">
        <v>22</v>
      </c>
      <c r="X101" s="99">
        <v>3</v>
      </c>
      <c r="Y101" s="99">
        <v>7</v>
      </c>
      <c r="Z101" s="99">
        <v>1</v>
      </c>
      <c r="AA101" s="99">
        <v>42</v>
      </c>
      <c r="AB101" s="99">
        <v>34</v>
      </c>
      <c r="AC101" s="99">
        <v>10</v>
      </c>
      <c r="AD101" s="99">
        <v>35</v>
      </c>
      <c r="AE101" s="99">
        <v>1</v>
      </c>
      <c r="AF101" s="99">
        <v>2</v>
      </c>
      <c r="AG101" s="99">
        <v>7</v>
      </c>
      <c r="AH101" s="99">
        <v>1</v>
      </c>
      <c r="AI101" s="99">
        <v>1</v>
      </c>
      <c r="AJ101" s="99">
        <v>1</v>
      </c>
      <c r="AK101" s="99">
        <v>2</v>
      </c>
      <c r="AL101" s="99">
        <v>50000</v>
      </c>
    </row>
    <row r="102" spans="11:38" ht="63.6" thickBot="1" x14ac:dyDescent="0.35">
      <c r="K102" s="98" t="s">
        <v>254</v>
      </c>
      <c r="L102" s="99">
        <v>5</v>
      </c>
      <c r="M102" s="99">
        <v>9</v>
      </c>
      <c r="N102" s="99">
        <v>9</v>
      </c>
      <c r="O102" s="99">
        <v>7</v>
      </c>
      <c r="P102" s="99">
        <v>1</v>
      </c>
      <c r="Q102" s="99">
        <v>1</v>
      </c>
      <c r="R102" s="99">
        <v>30</v>
      </c>
      <c r="S102" s="99">
        <v>1</v>
      </c>
      <c r="T102" s="99">
        <v>31</v>
      </c>
      <c r="U102" s="99">
        <v>1</v>
      </c>
      <c r="V102" s="99">
        <v>8</v>
      </c>
      <c r="W102" s="99">
        <v>16</v>
      </c>
      <c r="X102" s="99">
        <v>3</v>
      </c>
      <c r="Y102" s="99">
        <v>1</v>
      </c>
      <c r="Z102" s="99">
        <v>1</v>
      </c>
      <c r="AA102" s="99">
        <v>42</v>
      </c>
      <c r="AB102" s="99">
        <v>34</v>
      </c>
      <c r="AC102" s="99">
        <v>10</v>
      </c>
      <c r="AD102" s="99">
        <v>17</v>
      </c>
      <c r="AE102" s="99">
        <v>1</v>
      </c>
      <c r="AF102" s="99">
        <v>2</v>
      </c>
      <c r="AG102" s="99">
        <v>22</v>
      </c>
      <c r="AH102" s="99">
        <v>1</v>
      </c>
      <c r="AI102" s="99">
        <v>1</v>
      </c>
      <c r="AJ102" s="99">
        <v>1</v>
      </c>
      <c r="AK102" s="99">
        <v>2</v>
      </c>
      <c r="AL102" s="99">
        <v>50000</v>
      </c>
    </row>
    <row r="103" spans="11:38" ht="54.6" thickBot="1" x14ac:dyDescent="0.35">
      <c r="K103" s="98" t="s">
        <v>255</v>
      </c>
      <c r="L103" s="99">
        <v>5</v>
      </c>
      <c r="M103" s="99">
        <v>1</v>
      </c>
      <c r="N103" s="99">
        <v>9</v>
      </c>
      <c r="O103" s="99">
        <v>41</v>
      </c>
      <c r="P103" s="99">
        <v>1</v>
      </c>
      <c r="Q103" s="99">
        <v>1</v>
      </c>
      <c r="R103" s="99">
        <v>30</v>
      </c>
      <c r="S103" s="99">
        <v>23</v>
      </c>
      <c r="T103" s="99">
        <v>31</v>
      </c>
      <c r="U103" s="99">
        <v>1</v>
      </c>
      <c r="V103" s="99">
        <v>8</v>
      </c>
      <c r="W103" s="99">
        <v>22</v>
      </c>
      <c r="X103" s="99">
        <v>3</v>
      </c>
      <c r="Y103" s="99">
        <v>7</v>
      </c>
      <c r="Z103" s="99">
        <v>1</v>
      </c>
      <c r="AA103" s="99">
        <v>42</v>
      </c>
      <c r="AB103" s="99">
        <v>34</v>
      </c>
      <c r="AC103" s="99">
        <v>1</v>
      </c>
      <c r="AD103" s="99">
        <v>35</v>
      </c>
      <c r="AE103" s="99">
        <v>1</v>
      </c>
      <c r="AF103" s="99">
        <v>2</v>
      </c>
      <c r="AG103" s="99">
        <v>7</v>
      </c>
      <c r="AH103" s="99">
        <v>1</v>
      </c>
      <c r="AI103" s="99">
        <v>1</v>
      </c>
      <c r="AJ103" s="99">
        <v>1</v>
      </c>
      <c r="AK103" s="99">
        <v>2</v>
      </c>
      <c r="AL103" s="99">
        <v>50000</v>
      </c>
    </row>
    <row r="104" spans="11:38" ht="54.6" thickBot="1" x14ac:dyDescent="0.35">
      <c r="K104" s="98" t="s">
        <v>256</v>
      </c>
      <c r="L104" s="99">
        <v>5</v>
      </c>
      <c r="M104" s="99">
        <v>9</v>
      </c>
      <c r="N104" s="99">
        <v>9</v>
      </c>
      <c r="O104" s="99">
        <v>41</v>
      </c>
      <c r="P104" s="99">
        <v>1</v>
      </c>
      <c r="Q104" s="99">
        <v>1</v>
      </c>
      <c r="R104" s="99">
        <v>30</v>
      </c>
      <c r="S104" s="99">
        <v>23</v>
      </c>
      <c r="T104" s="99">
        <v>31</v>
      </c>
      <c r="U104" s="99">
        <v>1</v>
      </c>
      <c r="V104" s="99">
        <v>8</v>
      </c>
      <c r="W104" s="99">
        <v>22</v>
      </c>
      <c r="X104" s="99">
        <v>3</v>
      </c>
      <c r="Y104" s="99">
        <v>7</v>
      </c>
      <c r="Z104" s="99">
        <v>1</v>
      </c>
      <c r="AA104" s="99">
        <v>42</v>
      </c>
      <c r="AB104" s="99">
        <v>34</v>
      </c>
      <c r="AC104" s="99">
        <v>1</v>
      </c>
      <c r="AD104" s="99">
        <v>35</v>
      </c>
      <c r="AE104" s="99">
        <v>1</v>
      </c>
      <c r="AF104" s="99">
        <v>2</v>
      </c>
      <c r="AG104" s="99">
        <v>7</v>
      </c>
      <c r="AH104" s="99">
        <v>1</v>
      </c>
      <c r="AI104" s="99">
        <v>1</v>
      </c>
      <c r="AJ104" s="99">
        <v>1</v>
      </c>
      <c r="AK104" s="99">
        <v>2</v>
      </c>
      <c r="AL104" s="99">
        <v>50000</v>
      </c>
    </row>
    <row r="105" spans="11:38" ht="54.6" thickBot="1" x14ac:dyDescent="0.35">
      <c r="K105" s="98" t="s">
        <v>258</v>
      </c>
      <c r="L105" s="99">
        <v>5</v>
      </c>
      <c r="M105" s="99">
        <v>1</v>
      </c>
      <c r="N105" s="99">
        <v>5</v>
      </c>
      <c r="O105" s="99">
        <v>5</v>
      </c>
      <c r="P105" s="99">
        <v>10</v>
      </c>
      <c r="Q105" s="99">
        <v>14</v>
      </c>
      <c r="R105" s="99">
        <v>30</v>
      </c>
      <c r="S105" s="99">
        <v>1</v>
      </c>
      <c r="T105" s="99">
        <v>31</v>
      </c>
      <c r="U105" s="99">
        <v>9</v>
      </c>
      <c r="V105" s="99">
        <v>1</v>
      </c>
      <c r="W105" s="99">
        <v>16</v>
      </c>
      <c r="X105" s="99">
        <v>3</v>
      </c>
      <c r="Y105" s="99">
        <v>1</v>
      </c>
      <c r="Z105" s="99">
        <v>10</v>
      </c>
      <c r="AA105" s="99">
        <v>1</v>
      </c>
      <c r="AB105" s="99">
        <v>34</v>
      </c>
      <c r="AC105" s="99">
        <v>10</v>
      </c>
      <c r="AD105" s="99">
        <v>29</v>
      </c>
      <c r="AE105" s="99">
        <v>1</v>
      </c>
      <c r="AF105" s="99">
        <v>1</v>
      </c>
      <c r="AG105" s="99">
        <v>37</v>
      </c>
      <c r="AH105" s="99">
        <v>1</v>
      </c>
      <c r="AI105" s="99">
        <v>1</v>
      </c>
      <c r="AJ105" s="99">
        <v>1</v>
      </c>
      <c r="AK105" s="99">
        <v>2</v>
      </c>
      <c r="AL105" s="99">
        <v>50000</v>
      </c>
    </row>
    <row r="106" spans="11:38" ht="45.6" thickBot="1" x14ac:dyDescent="0.35">
      <c r="K106" s="98" t="s">
        <v>259</v>
      </c>
      <c r="L106" s="99">
        <v>19</v>
      </c>
      <c r="M106" s="99">
        <v>9</v>
      </c>
      <c r="N106" s="99">
        <v>2</v>
      </c>
      <c r="O106" s="99">
        <v>44</v>
      </c>
      <c r="P106" s="99">
        <v>10</v>
      </c>
      <c r="Q106" s="99">
        <v>14</v>
      </c>
      <c r="R106" s="99">
        <v>30</v>
      </c>
      <c r="S106" s="99">
        <v>23</v>
      </c>
      <c r="T106" s="99">
        <v>31</v>
      </c>
      <c r="U106" s="99">
        <v>9</v>
      </c>
      <c r="V106" s="99">
        <v>1</v>
      </c>
      <c r="W106" s="99">
        <v>22</v>
      </c>
      <c r="X106" s="99">
        <v>3</v>
      </c>
      <c r="Y106" s="99">
        <v>7</v>
      </c>
      <c r="Z106" s="99">
        <v>10</v>
      </c>
      <c r="AA106" s="99">
        <v>1</v>
      </c>
      <c r="AB106" s="99">
        <v>1</v>
      </c>
      <c r="AC106" s="99">
        <v>10</v>
      </c>
      <c r="AD106" s="99">
        <v>45</v>
      </c>
      <c r="AE106" s="99">
        <v>1</v>
      </c>
      <c r="AF106" s="99">
        <v>2</v>
      </c>
      <c r="AG106" s="99">
        <v>5</v>
      </c>
      <c r="AH106" s="99">
        <v>1</v>
      </c>
      <c r="AI106" s="99">
        <v>1</v>
      </c>
      <c r="AJ106" s="99">
        <v>1</v>
      </c>
      <c r="AK106" s="99">
        <v>2</v>
      </c>
      <c r="AL106" s="99">
        <v>50000</v>
      </c>
    </row>
    <row r="107" spans="11:38" ht="45.6" thickBot="1" x14ac:dyDescent="0.35">
      <c r="K107" s="98" t="s">
        <v>260</v>
      </c>
      <c r="L107" s="99">
        <v>19</v>
      </c>
      <c r="M107" s="99">
        <v>9</v>
      </c>
      <c r="N107" s="99">
        <v>2</v>
      </c>
      <c r="O107" s="99">
        <v>30</v>
      </c>
      <c r="P107" s="99">
        <v>10</v>
      </c>
      <c r="Q107" s="99">
        <v>14</v>
      </c>
      <c r="R107" s="99">
        <v>30</v>
      </c>
      <c r="S107" s="99">
        <v>23</v>
      </c>
      <c r="T107" s="99">
        <v>31</v>
      </c>
      <c r="U107" s="99">
        <v>9</v>
      </c>
      <c r="V107" s="99">
        <v>1</v>
      </c>
      <c r="W107" s="99">
        <v>22</v>
      </c>
      <c r="X107" s="99">
        <v>3</v>
      </c>
      <c r="Y107" s="99">
        <v>7</v>
      </c>
      <c r="Z107" s="99">
        <v>10</v>
      </c>
      <c r="AA107" s="99">
        <v>1</v>
      </c>
      <c r="AB107" s="99">
        <v>1</v>
      </c>
      <c r="AC107" s="99">
        <v>10</v>
      </c>
      <c r="AD107" s="99">
        <v>31</v>
      </c>
      <c r="AE107" s="99">
        <v>1</v>
      </c>
      <c r="AF107" s="99">
        <v>2</v>
      </c>
      <c r="AG107" s="99">
        <v>15</v>
      </c>
      <c r="AH107" s="99">
        <v>1</v>
      </c>
      <c r="AI107" s="99">
        <v>1</v>
      </c>
      <c r="AJ107" s="99">
        <v>1</v>
      </c>
      <c r="AK107" s="99">
        <v>2</v>
      </c>
      <c r="AL107" s="99">
        <v>50000</v>
      </c>
    </row>
    <row r="108" spans="11:38" ht="63.6" thickBot="1" x14ac:dyDescent="0.35">
      <c r="K108" s="98" t="s">
        <v>261</v>
      </c>
      <c r="L108" s="99">
        <v>5</v>
      </c>
      <c r="M108" s="99">
        <v>1</v>
      </c>
      <c r="N108" s="99">
        <v>9</v>
      </c>
      <c r="O108" s="99">
        <v>7</v>
      </c>
      <c r="P108" s="99">
        <v>1</v>
      </c>
      <c r="Q108" s="99">
        <v>1</v>
      </c>
      <c r="R108" s="99">
        <v>30</v>
      </c>
      <c r="S108" s="99">
        <v>1</v>
      </c>
      <c r="T108" s="99">
        <v>31</v>
      </c>
      <c r="U108" s="99">
        <v>1</v>
      </c>
      <c r="V108" s="99">
        <v>8</v>
      </c>
      <c r="W108" s="99">
        <v>16</v>
      </c>
      <c r="X108" s="99">
        <v>3</v>
      </c>
      <c r="Y108" s="99">
        <v>1</v>
      </c>
      <c r="Z108" s="99">
        <v>1</v>
      </c>
      <c r="AA108" s="99">
        <v>42</v>
      </c>
      <c r="AB108" s="99">
        <v>34</v>
      </c>
      <c r="AC108" s="99">
        <v>1</v>
      </c>
      <c r="AD108" s="99">
        <v>17</v>
      </c>
      <c r="AE108" s="99">
        <v>1</v>
      </c>
      <c r="AF108" s="99">
        <v>2</v>
      </c>
      <c r="AG108" s="99">
        <v>25</v>
      </c>
      <c r="AH108" s="99">
        <v>1</v>
      </c>
      <c r="AI108" s="99">
        <v>1</v>
      </c>
      <c r="AJ108" s="99">
        <v>1</v>
      </c>
      <c r="AK108" s="99">
        <v>2</v>
      </c>
      <c r="AL108" s="99">
        <v>50000</v>
      </c>
    </row>
    <row r="109" spans="11:38" ht="54.6" thickBot="1" x14ac:dyDescent="0.35">
      <c r="K109" s="98" t="s">
        <v>264</v>
      </c>
      <c r="L109" s="99">
        <v>5</v>
      </c>
      <c r="M109" s="99">
        <v>1</v>
      </c>
      <c r="N109" s="99">
        <v>9</v>
      </c>
      <c r="O109" s="99">
        <v>1</v>
      </c>
      <c r="P109" s="99">
        <v>1</v>
      </c>
      <c r="Q109" s="99">
        <v>1</v>
      </c>
      <c r="R109" s="99">
        <v>1</v>
      </c>
      <c r="S109" s="99">
        <v>1</v>
      </c>
      <c r="T109" s="99">
        <v>1</v>
      </c>
      <c r="U109" s="99">
        <v>6</v>
      </c>
      <c r="V109" s="99">
        <v>8</v>
      </c>
      <c r="W109" s="99">
        <v>16</v>
      </c>
      <c r="X109" s="99">
        <v>3</v>
      </c>
      <c r="Y109" s="99">
        <v>1</v>
      </c>
      <c r="Z109" s="99">
        <v>1</v>
      </c>
      <c r="AA109" s="99">
        <v>42</v>
      </c>
      <c r="AB109" s="99">
        <v>34</v>
      </c>
      <c r="AC109" s="99">
        <v>1</v>
      </c>
      <c r="AD109" s="99">
        <v>5</v>
      </c>
      <c r="AE109" s="99">
        <v>1</v>
      </c>
      <c r="AF109" s="99">
        <v>2</v>
      </c>
      <c r="AG109" s="99">
        <v>49</v>
      </c>
      <c r="AH109" s="99">
        <v>1</v>
      </c>
      <c r="AI109" s="99">
        <v>1</v>
      </c>
      <c r="AJ109" s="99">
        <v>1</v>
      </c>
      <c r="AK109" s="99">
        <v>2</v>
      </c>
      <c r="AL109" s="99">
        <v>50000</v>
      </c>
    </row>
    <row r="110" spans="11:38" ht="45.6" thickBot="1" x14ac:dyDescent="0.35">
      <c r="K110" s="98" t="s">
        <v>267</v>
      </c>
      <c r="L110" s="99">
        <v>19</v>
      </c>
      <c r="M110" s="99">
        <v>19</v>
      </c>
      <c r="N110" s="99">
        <v>9</v>
      </c>
      <c r="O110" s="99">
        <v>30</v>
      </c>
      <c r="P110" s="99">
        <v>17</v>
      </c>
      <c r="Q110" s="99">
        <v>14</v>
      </c>
      <c r="R110" s="99">
        <v>45</v>
      </c>
      <c r="S110" s="99">
        <v>45</v>
      </c>
      <c r="T110" s="99">
        <v>31</v>
      </c>
      <c r="U110" s="99">
        <v>9</v>
      </c>
      <c r="V110" s="99">
        <v>45</v>
      </c>
      <c r="W110" s="99">
        <v>22</v>
      </c>
      <c r="X110" s="99">
        <v>1</v>
      </c>
      <c r="Y110" s="99">
        <v>7</v>
      </c>
      <c r="Z110" s="99">
        <v>10</v>
      </c>
      <c r="AA110" s="99">
        <v>1</v>
      </c>
      <c r="AB110" s="99">
        <v>1</v>
      </c>
      <c r="AC110" s="99">
        <v>10</v>
      </c>
      <c r="AD110" s="99">
        <v>35</v>
      </c>
      <c r="AE110" s="99">
        <v>1</v>
      </c>
      <c r="AF110" s="99">
        <v>23</v>
      </c>
      <c r="AG110" s="99">
        <v>40</v>
      </c>
      <c r="AH110" s="99">
        <v>1</v>
      </c>
      <c r="AI110" s="99">
        <v>1</v>
      </c>
      <c r="AJ110" s="99">
        <v>1</v>
      </c>
      <c r="AK110" s="99">
        <v>2</v>
      </c>
      <c r="AL110" s="99">
        <v>50000</v>
      </c>
    </row>
    <row r="111" spans="11:38" ht="36.6" thickBot="1" x14ac:dyDescent="0.35">
      <c r="K111" s="98" t="s">
        <v>268</v>
      </c>
      <c r="L111" s="99">
        <v>4</v>
      </c>
      <c r="M111" s="99">
        <v>31</v>
      </c>
      <c r="N111" s="99">
        <v>38</v>
      </c>
      <c r="O111" s="99">
        <v>47</v>
      </c>
      <c r="P111" s="99">
        <v>17</v>
      </c>
      <c r="Q111" s="99">
        <v>14</v>
      </c>
      <c r="R111" s="99">
        <v>45</v>
      </c>
      <c r="S111" s="99">
        <v>50</v>
      </c>
      <c r="T111" s="99">
        <v>31</v>
      </c>
      <c r="U111" s="99">
        <v>50</v>
      </c>
      <c r="V111" s="99">
        <v>45</v>
      </c>
      <c r="W111" s="99">
        <v>22</v>
      </c>
      <c r="X111" s="99">
        <v>1</v>
      </c>
      <c r="Y111" s="99">
        <v>7</v>
      </c>
      <c r="Z111" s="99">
        <v>10</v>
      </c>
      <c r="AA111" s="99">
        <v>1</v>
      </c>
      <c r="AB111" s="99">
        <v>1</v>
      </c>
      <c r="AC111" s="99">
        <v>10</v>
      </c>
      <c r="AD111" s="99">
        <v>48</v>
      </c>
      <c r="AE111" s="99">
        <v>1</v>
      </c>
      <c r="AF111" s="99">
        <v>2</v>
      </c>
      <c r="AG111" s="99">
        <v>7</v>
      </c>
      <c r="AH111" s="99">
        <v>1</v>
      </c>
      <c r="AI111" s="99">
        <v>1</v>
      </c>
      <c r="AJ111" s="99">
        <v>1</v>
      </c>
      <c r="AK111" s="99">
        <v>2</v>
      </c>
      <c r="AL111" s="99">
        <v>50000</v>
      </c>
    </row>
    <row r="112" spans="11:38" ht="54.6" thickBot="1" x14ac:dyDescent="0.35">
      <c r="K112" s="98" t="s">
        <v>269</v>
      </c>
      <c r="L112" s="99">
        <v>5</v>
      </c>
      <c r="M112" s="99">
        <v>1</v>
      </c>
      <c r="N112" s="99">
        <v>9</v>
      </c>
      <c r="O112" s="99">
        <v>1</v>
      </c>
      <c r="P112" s="99">
        <v>1</v>
      </c>
      <c r="Q112" s="99">
        <v>1</v>
      </c>
      <c r="R112" s="99">
        <v>1</v>
      </c>
      <c r="S112" s="99">
        <v>1</v>
      </c>
      <c r="T112" s="99">
        <v>1</v>
      </c>
      <c r="U112" s="99">
        <v>6</v>
      </c>
      <c r="V112" s="99">
        <v>8</v>
      </c>
      <c r="W112" s="99">
        <v>16</v>
      </c>
      <c r="X112" s="99">
        <v>3</v>
      </c>
      <c r="Y112" s="99">
        <v>1</v>
      </c>
      <c r="Z112" s="99">
        <v>1</v>
      </c>
      <c r="AA112" s="99">
        <v>42</v>
      </c>
      <c r="AB112" s="99">
        <v>34</v>
      </c>
      <c r="AC112" s="99">
        <v>10</v>
      </c>
      <c r="AD112" s="99">
        <v>5</v>
      </c>
      <c r="AE112" s="99">
        <v>1</v>
      </c>
      <c r="AF112" s="99">
        <v>2</v>
      </c>
      <c r="AG112" s="99">
        <v>49</v>
      </c>
      <c r="AH112" s="99">
        <v>1</v>
      </c>
      <c r="AI112" s="99">
        <v>1</v>
      </c>
      <c r="AJ112" s="99">
        <v>1</v>
      </c>
      <c r="AK112" s="99">
        <v>2</v>
      </c>
      <c r="AL112" s="99">
        <v>50000</v>
      </c>
    </row>
    <row r="113" spans="11:38" ht="45.6" thickBot="1" x14ac:dyDescent="0.35">
      <c r="K113" s="98" t="s">
        <v>270</v>
      </c>
      <c r="L113" s="99">
        <v>5</v>
      </c>
      <c r="M113" s="99">
        <v>1</v>
      </c>
      <c r="N113" s="99">
        <v>2</v>
      </c>
      <c r="O113" s="99">
        <v>5</v>
      </c>
      <c r="P113" s="99">
        <v>10</v>
      </c>
      <c r="Q113" s="99">
        <v>14</v>
      </c>
      <c r="R113" s="99">
        <v>30</v>
      </c>
      <c r="S113" s="99">
        <v>1</v>
      </c>
      <c r="T113" s="99">
        <v>31</v>
      </c>
      <c r="U113" s="99">
        <v>9</v>
      </c>
      <c r="V113" s="99">
        <v>1</v>
      </c>
      <c r="W113" s="99">
        <v>16</v>
      </c>
      <c r="X113" s="99">
        <v>3</v>
      </c>
      <c r="Y113" s="99">
        <v>1</v>
      </c>
      <c r="Z113" s="99">
        <v>10</v>
      </c>
      <c r="AA113" s="99">
        <v>1</v>
      </c>
      <c r="AB113" s="99">
        <v>34</v>
      </c>
      <c r="AC113" s="99">
        <v>10</v>
      </c>
      <c r="AD113" s="99">
        <v>29</v>
      </c>
      <c r="AE113" s="99">
        <v>1</v>
      </c>
      <c r="AF113" s="99">
        <v>2</v>
      </c>
      <c r="AG113" s="99">
        <v>37</v>
      </c>
      <c r="AH113" s="99">
        <v>1</v>
      </c>
      <c r="AI113" s="99">
        <v>1</v>
      </c>
      <c r="AJ113" s="99">
        <v>1</v>
      </c>
      <c r="AK113" s="99">
        <v>2</v>
      </c>
      <c r="AL113" s="99">
        <v>50000</v>
      </c>
    </row>
    <row r="114" spans="11:38" ht="72.599999999999994" thickBot="1" x14ac:dyDescent="0.35">
      <c r="K114" s="98" t="s">
        <v>271</v>
      </c>
      <c r="L114" s="99">
        <v>5</v>
      </c>
      <c r="M114" s="99">
        <v>1</v>
      </c>
      <c r="N114" s="99">
        <v>5</v>
      </c>
      <c r="O114" s="99">
        <v>1</v>
      </c>
      <c r="P114" s="99">
        <v>8</v>
      </c>
      <c r="Q114" s="99">
        <v>1</v>
      </c>
      <c r="R114" s="99">
        <v>30</v>
      </c>
      <c r="S114" s="99">
        <v>23</v>
      </c>
      <c r="T114" s="99">
        <v>1</v>
      </c>
      <c r="U114" s="99">
        <v>9</v>
      </c>
      <c r="V114" s="99">
        <v>8</v>
      </c>
      <c r="W114" s="99">
        <v>22</v>
      </c>
      <c r="X114" s="99">
        <v>3</v>
      </c>
      <c r="Y114" s="99">
        <v>7</v>
      </c>
      <c r="Z114" s="99">
        <v>1</v>
      </c>
      <c r="AA114" s="99">
        <v>42</v>
      </c>
      <c r="AB114" s="99">
        <v>34</v>
      </c>
      <c r="AC114" s="99">
        <v>1</v>
      </c>
      <c r="AD114" s="99">
        <v>17</v>
      </c>
      <c r="AE114" s="99">
        <v>1</v>
      </c>
      <c r="AF114" s="99">
        <v>2</v>
      </c>
      <c r="AG114" s="99">
        <v>45</v>
      </c>
      <c r="AH114" s="99">
        <v>1</v>
      </c>
      <c r="AI114" s="99">
        <v>1</v>
      </c>
      <c r="AJ114" s="99">
        <v>1</v>
      </c>
      <c r="AK114" s="99">
        <v>2</v>
      </c>
      <c r="AL114" s="99">
        <v>50000</v>
      </c>
    </row>
    <row r="115" spans="11:38" ht="63.6" thickBot="1" x14ac:dyDescent="0.35">
      <c r="K115" s="98" t="s">
        <v>273</v>
      </c>
      <c r="L115" s="99">
        <v>5</v>
      </c>
      <c r="M115" s="99">
        <v>9</v>
      </c>
      <c r="N115" s="99">
        <v>5</v>
      </c>
      <c r="O115" s="99">
        <v>1</v>
      </c>
      <c r="P115" s="99">
        <v>8</v>
      </c>
      <c r="Q115" s="99">
        <v>1</v>
      </c>
      <c r="R115" s="99">
        <v>30</v>
      </c>
      <c r="S115" s="99">
        <v>23</v>
      </c>
      <c r="T115" s="99">
        <v>1</v>
      </c>
      <c r="U115" s="99">
        <v>9</v>
      </c>
      <c r="V115" s="99">
        <v>8</v>
      </c>
      <c r="W115" s="99">
        <v>22</v>
      </c>
      <c r="X115" s="99">
        <v>3</v>
      </c>
      <c r="Y115" s="99">
        <v>7</v>
      </c>
      <c r="Z115" s="99">
        <v>1</v>
      </c>
      <c r="AA115" s="99">
        <v>42</v>
      </c>
      <c r="AB115" s="99">
        <v>34</v>
      </c>
      <c r="AC115" s="99">
        <v>10</v>
      </c>
      <c r="AD115" s="99">
        <v>17</v>
      </c>
      <c r="AE115" s="99">
        <v>1</v>
      </c>
      <c r="AF115" s="99">
        <v>2</v>
      </c>
      <c r="AG115" s="99">
        <v>45</v>
      </c>
      <c r="AH115" s="99">
        <v>1</v>
      </c>
      <c r="AI115" s="99">
        <v>1</v>
      </c>
      <c r="AJ115" s="99">
        <v>1</v>
      </c>
      <c r="AK115" s="99">
        <v>2</v>
      </c>
      <c r="AL115" s="99">
        <v>50000</v>
      </c>
    </row>
    <row r="116" spans="11:38" ht="36.6" thickBot="1" x14ac:dyDescent="0.35">
      <c r="K116" s="98" t="s">
        <v>277</v>
      </c>
      <c r="L116" s="99">
        <v>19</v>
      </c>
      <c r="M116" s="99">
        <v>1</v>
      </c>
      <c r="N116" s="99">
        <v>1</v>
      </c>
      <c r="O116" s="99">
        <v>30</v>
      </c>
      <c r="P116" s="99">
        <v>10</v>
      </c>
      <c r="Q116" s="99">
        <v>14</v>
      </c>
      <c r="R116" s="99">
        <v>30</v>
      </c>
      <c r="S116" s="99">
        <v>23</v>
      </c>
      <c r="T116" s="99">
        <v>31</v>
      </c>
      <c r="U116" s="99">
        <v>9</v>
      </c>
      <c r="V116" s="99">
        <v>1</v>
      </c>
      <c r="W116" s="99">
        <v>22</v>
      </c>
      <c r="X116" s="99">
        <v>3</v>
      </c>
      <c r="Y116" s="99">
        <v>7</v>
      </c>
      <c r="Z116" s="99">
        <v>10</v>
      </c>
      <c r="AA116" s="99">
        <v>1</v>
      </c>
      <c r="AB116" s="99">
        <v>1</v>
      </c>
      <c r="AC116" s="99">
        <v>10</v>
      </c>
      <c r="AD116" s="99">
        <v>31</v>
      </c>
      <c r="AE116" s="99">
        <v>1</v>
      </c>
      <c r="AF116" s="99">
        <v>2</v>
      </c>
      <c r="AG116" s="99">
        <v>15</v>
      </c>
      <c r="AH116" s="99">
        <v>1</v>
      </c>
      <c r="AI116" s="99">
        <v>1</v>
      </c>
      <c r="AJ116" s="99">
        <v>1</v>
      </c>
      <c r="AK116" s="99">
        <v>2</v>
      </c>
      <c r="AL116" s="99">
        <v>50000</v>
      </c>
    </row>
    <row r="117" spans="11:38" ht="18.600000000000001" thickBot="1" x14ac:dyDescent="0.35">
      <c r="K117" s="93"/>
    </row>
    <row r="118" spans="11:38" ht="45.6" thickBot="1" x14ac:dyDescent="0.35">
      <c r="K118" s="97" t="s">
        <v>555</v>
      </c>
      <c r="L118" s="97" t="s">
        <v>503</v>
      </c>
      <c r="M118" s="97" t="s">
        <v>504</v>
      </c>
      <c r="N118" s="97" t="s">
        <v>505</v>
      </c>
      <c r="O118" s="97" t="s">
        <v>506</v>
      </c>
      <c r="P118" s="97" t="s">
        <v>507</v>
      </c>
      <c r="Q118" s="97" t="s">
        <v>508</v>
      </c>
      <c r="R118" s="97" t="s">
        <v>509</v>
      </c>
      <c r="S118" s="97" t="s">
        <v>76</v>
      </c>
      <c r="T118" s="97" t="s">
        <v>510</v>
      </c>
      <c r="U118" s="97" t="s">
        <v>93</v>
      </c>
      <c r="V118" s="97" t="s">
        <v>95</v>
      </c>
      <c r="W118" s="97" t="s">
        <v>96</v>
      </c>
      <c r="X118" s="97" t="s">
        <v>84</v>
      </c>
      <c r="Y118" s="97" t="s">
        <v>87</v>
      </c>
      <c r="Z118" s="97" t="s">
        <v>511</v>
      </c>
      <c r="AA118" s="97" t="s">
        <v>512</v>
      </c>
      <c r="AB118" s="97" t="s">
        <v>118</v>
      </c>
      <c r="AC118" s="97" t="s">
        <v>128</v>
      </c>
      <c r="AD118" s="97" t="s">
        <v>514</v>
      </c>
      <c r="AE118" s="97" t="s">
        <v>151</v>
      </c>
      <c r="AF118" s="97" t="s">
        <v>152</v>
      </c>
      <c r="AG118" s="97" t="s">
        <v>515</v>
      </c>
      <c r="AH118" s="97" t="s">
        <v>192</v>
      </c>
      <c r="AI118" s="97" t="s">
        <v>193</v>
      </c>
      <c r="AJ118" s="97" t="s">
        <v>194</v>
      </c>
      <c r="AK118" s="97" t="s">
        <v>195</v>
      </c>
    </row>
    <row r="119" spans="11:38" ht="27.6" thickBot="1" x14ac:dyDescent="0.35">
      <c r="K119" s="97" t="s">
        <v>556</v>
      </c>
      <c r="L119" s="99" t="s">
        <v>557</v>
      </c>
      <c r="M119" s="99" t="s">
        <v>557</v>
      </c>
      <c r="N119" s="99" t="s">
        <v>557</v>
      </c>
      <c r="O119" s="99" t="s">
        <v>557</v>
      </c>
      <c r="P119" s="99" t="s">
        <v>557</v>
      </c>
      <c r="Q119" s="99" t="s">
        <v>557</v>
      </c>
      <c r="R119" s="99" t="s">
        <v>557</v>
      </c>
      <c r="S119" s="99" t="s">
        <v>557</v>
      </c>
      <c r="T119" s="99" t="s">
        <v>672</v>
      </c>
      <c r="U119" s="99" t="s">
        <v>672</v>
      </c>
      <c r="V119" s="99" t="s">
        <v>557</v>
      </c>
      <c r="W119" s="99" t="s">
        <v>557</v>
      </c>
      <c r="X119" s="99" t="s">
        <v>557</v>
      </c>
      <c r="Y119" s="99" t="s">
        <v>557</v>
      </c>
      <c r="Z119" s="99" t="s">
        <v>557</v>
      </c>
      <c r="AA119" s="99" t="s">
        <v>672</v>
      </c>
      <c r="AB119" s="99" t="s">
        <v>557</v>
      </c>
      <c r="AC119" s="99" t="s">
        <v>557</v>
      </c>
      <c r="AD119" s="99" t="s">
        <v>672</v>
      </c>
      <c r="AE119" s="99" t="s">
        <v>557</v>
      </c>
      <c r="AF119" s="99" t="s">
        <v>557</v>
      </c>
      <c r="AG119" s="99" t="s">
        <v>672</v>
      </c>
      <c r="AH119" s="99" t="s">
        <v>557</v>
      </c>
      <c r="AI119" s="99" t="s">
        <v>557</v>
      </c>
      <c r="AJ119" s="99" t="s">
        <v>557</v>
      </c>
      <c r="AK119" s="99" t="s">
        <v>673</v>
      </c>
    </row>
    <row r="120" spans="11:38" ht="18.600000000000001" thickBot="1" x14ac:dyDescent="0.35">
      <c r="K120" s="97" t="s">
        <v>558</v>
      </c>
      <c r="L120" s="99" t="s">
        <v>557</v>
      </c>
      <c r="M120" s="99" t="s">
        <v>557</v>
      </c>
      <c r="N120" s="99" t="s">
        <v>557</v>
      </c>
      <c r="O120" s="99" t="s">
        <v>557</v>
      </c>
      <c r="P120" s="99" t="s">
        <v>557</v>
      </c>
      <c r="Q120" s="99" t="s">
        <v>557</v>
      </c>
      <c r="R120" s="99" t="s">
        <v>557</v>
      </c>
      <c r="S120" s="99" t="s">
        <v>557</v>
      </c>
      <c r="T120" s="99" t="s">
        <v>672</v>
      </c>
      <c r="U120" s="99" t="s">
        <v>672</v>
      </c>
      <c r="V120" s="99" t="s">
        <v>557</v>
      </c>
      <c r="W120" s="99" t="s">
        <v>557</v>
      </c>
      <c r="X120" s="99" t="s">
        <v>557</v>
      </c>
      <c r="Y120" s="99" t="s">
        <v>557</v>
      </c>
      <c r="Z120" s="99" t="s">
        <v>557</v>
      </c>
      <c r="AA120" s="99" t="s">
        <v>672</v>
      </c>
      <c r="AB120" s="99" t="s">
        <v>557</v>
      </c>
      <c r="AC120" s="99" t="s">
        <v>557</v>
      </c>
      <c r="AD120" s="99" t="s">
        <v>557</v>
      </c>
      <c r="AE120" s="99" t="s">
        <v>557</v>
      </c>
      <c r="AF120" s="99" t="s">
        <v>557</v>
      </c>
      <c r="AG120" s="99" t="s">
        <v>672</v>
      </c>
      <c r="AH120" s="99" t="s">
        <v>557</v>
      </c>
      <c r="AI120" s="99" t="s">
        <v>557</v>
      </c>
      <c r="AJ120" s="99" t="s">
        <v>557</v>
      </c>
      <c r="AK120" s="99" t="s">
        <v>674</v>
      </c>
    </row>
    <row r="121" spans="11:38" ht="18.600000000000001" thickBot="1" x14ac:dyDescent="0.35">
      <c r="K121" s="97" t="s">
        <v>559</v>
      </c>
      <c r="L121" s="99" t="s">
        <v>557</v>
      </c>
      <c r="M121" s="99" t="s">
        <v>557</v>
      </c>
      <c r="N121" s="99" t="s">
        <v>557</v>
      </c>
      <c r="O121" s="99" t="s">
        <v>557</v>
      </c>
      <c r="P121" s="99" t="s">
        <v>557</v>
      </c>
      <c r="Q121" s="99" t="s">
        <v>557</v>
      </c>
      <c r="R121" s="99" t="s">
        <v>557</v>
      </c>
      <c r="S121" s="99" t="s">
        <v>557</v>
      </c>
      <c r="T121" s="99" t="s">
        <v>672</v>
      </c>
      <c r="U121" s="99" t="s">
        <v>672</v>
      </c>
      <c r="V121" s="99" t="s">
        <v>557</v>
      </c>
      <c r="W121" s="99" t="s">
        <v>557</v>
      </c>
      <c r="X121" s="99" t="s">
        <v>557</v>
      </c>
      <c r="Y121" s="99" t="s">
        <v>557</v>
      </c>
      <c r="Z121" s="99" t="s">
        <v>557</v>
      </c>
      <c r="AA121" s="99" t="s">
        <v>672</v>
      </c>
      <c r="AB121" s="99" t="s">
        <v>557</v>
      </c>
      <c r="AC121" s="99" t="s">
        <v>557</v>
      </c>
      <c r="AD121" s="99" t="s">
        <v>557</v>
      </c>
      <c r="AE121" s="99" t="s">
        <v>557</v>
      </c>
      <c r="AF121" s="99" t="s">
        <v>557</v>
      </c>
      <c r="AG121" s="99" t="s">
        <v>672</v>
      </c>
      <c r="AH121" s="99" t="s">
        <v>557</v>
      </c>
      <c r="AI121" s="99" t="s">
        <v>557</v>
      </c>
      <c r="AJ121" s="99" t="s">
        <v>557</v>
      </c>
      <c r="AK121" s="99" t="s">
        <v>557</v>
      </c>
    </row>
    <row r="122" spans="11:38" ht="18.600000000000001" thickBot="1" x14ac:dyDescent="0.35">
      <c r="K122" s="97" t="s">
        <v>560</v>
      </c>
      <c r="L122" s="99" t="s">
        <v>557</v>
      </c>
      <c r="M122" s="99" t="s">
        <v>557</v>
      </c>
      <c r="N122" s="99" t="s">
        <v>557</v>
      </c>
      <c r="O122" s="99" t="s">
        <v>557</v>
      </c>
      <c r="P122" s="99" t="s">
        <v>557</v>
      </c>
      <c r="Q122" s="99" t="s">
        <v>557</v>
      </c>
      <c r="R122" s="99" t="s">
        <v>557</v>
      </c>
      <c r="S122" s="99" t="s">
        <v>557</v>
      </c>
      <c r="T122" s="99" t="s">
        <v>672</v>
      </c>
      <c r="U122" s="99" t="s">
        <v>672</v>
      </c>
      <c r="V122" s="99" t="s">
        <v>557</v>
      </c>
      <c r="W122" s="99" t="s">
        <v>557</v>
      </c>
      <c r="X122" s="99" t="s">
        <v>557</v>
      </c>
      <c r="Y122" s="99" t="s">
        <v>557</v>
      </c>
      <c r="Z122" s="99" t="s">
        <v>557</v>
      </c>
      <c r="AA122" s="99" t="s">
        <v>672</v>
      </c>
      <c r="AB122" s="99" t="s">
        <v>557</v>
      </c>
      <c r="AC122" s="99" t="s">
        <v>557</v>
      </c>
      <c r="AD122" s="99" t="s">
        <v>557</v>
      </c>
      <c r="AE122" s="99" t="s">
        <v>557</v>
      </c>
      <c r="AF122" s="99" t="s">
        <v>557</v>
      </c>
      <c r="AG122" s="99" t="s">
        <v>672</v>
      </c>
      <c r="AH122" s="99" t="s">
        <v>557</v>
      </c>
      <c r="AI122" s="99" t="s">
        <v>557</v>
      </c>
      <c r="AJ122" s="99" t="s">
        <v>557</v>
      </c>
      <c r="AK122" s="99" t="s">
        <v>557</v>
      </c>
    </row>
    <row r="123" spans="11:38" ht="18.600000000000001" thickBot="1" x14ac:dyDescent="0.35">
      <c r="K123" s="97" t="s">
        <v>561</v>
      </c>
      <c r="L123" s="99" t="s">
        <v>557</v>
      </c>
      <c r="M123" s="99" t="s">
        <v>557</v>
      </c>
      <c r="N123" s="99" t="s">
        <v>557</v>
      </c>
      <c r="O123" s="99" t="s">
        <v>557</v>
      </c>
      <c r="P123" s="99" t="s">
        <v>557</v>
      </c>
      <c r="Q123" s="99" t="s">
        <v>557</v>
      </c>
      <c r="R123" s="99" t="s">
        <v>557</v>
      </c>
      <c r="S123" s="99" t="s">
        <v>557</v>
      </c>
      <c r="T123" s="99" t="s">
        <v>557</v>
      </c>
      <c r="U123" s="99" t="s">
        <v>672</v>
      </c>
      <c r="V123" s="99" t="s">
        <v>557</v>
      </c>
      <c r="W123" s="99" t="s">
        <v>557</v>
      </c>
      <c r="X123" s="99" t="s">
        <v>557</v>
      </c>
      <c r="Y123" s="99" t="s">
        <v>557</v>
      </c>
      <c r="Z123" s="99" t="s">
        <v>557</v>
      </c>
      <c r="AA123" s="99" t="s">
        <v>672</v>
      </c>
      <c r="AB123" s="99" t="s">
        <v>557</v>
      </c>
      <c r="AC123" s="99" t="s">
        <v>557</v>
      </c>
      <c r="AD123" s="99" t="s">
        <v>557</v>
      </c>
      <c r="AE123" s="99" t="s">
        <v>557</v>
      </c>
      <c r="AF123" s="99" t="s">
        <v>557</v>
      </c>
      <c r="AG123" s="99" t="s">
        <v>672</v>
      </c>
      <c r="AH123" s="99" t="s">
        <v>557</v>
      </c>
      <c r="AI123" s="99" t="s">
        <v>557</v>
      </c>
      <c r="AJ123" s="99" t="s">
        <v>557</v>
      </c>
      <c r="AK123" s="99" t="s">
        <v>557</v>
      </c>
    </row>
    <row r="124" spans="11:38" ht="18.600000000000001" thickBot="1" x14ac:dyDescent="0.35">
      <c r="K124" s="97" t="s">
        <v>562</v>
      </c>
      <c r="L124" s="99" t="s">
        <v>557</v>
      </c>
      <c r="M124" s="99" t="s">
        <v>557</v>
      </c>
      <c r="N124" s="99" t="s">
        <v>557</v>
      </c>
      <c r="O124" s="99" t="s">
        <v>557</v>
      </c>
      <c r="P124" s="99" t="s">
        <v>557</v>
      </c>
      <c r="Q124" s="99" t="s">
        <v>557</v>
      </c>
      <c r="R124" s="99" t="s">
        <v>557</v>
      </c>
      <c r="S124" s="99" t="s">
        <v>557</v>
      </c>
      <c r="T124" s="99" t="s">
        <v>557</v>
      </c>
      <c r="U124" s="99" t="s">
        <v>672</v>
      </c>
      <c r="V124" s="99" t="s">
        <v>557</v>
      </c>
      <c r="W124" s="99" t="s">
        <v>557</v>
      </c>
      <c r="X124" s="99" t="s">
        <v>557</v>
      </c>
      <c r="Y124" s="99" t="s">
        <v>557</v>
      </c>
      <c r="Z124" s="99" t="s">
        <v>557</v>
      </c>
      <c r="AA124" s="99" t="s">
        <v>672</v>
      </c>
      <c r="AB124" s="99" t="s">
        <v>557</v>
      </c>
      <c r="AC124" s="99" t="s">
        <v>557</v>
      </c>
      <c r="AD124" s="99" t="s">
        <v>557</v>
      </c>
      <c r="AE124" s="99" t="s">
        <v>557</v>
      </c>
      <c r="AF124" s="99" t="s">
        <v>557</v>
      </c>
      <c r="AG124" s="99" t="s">
        <v>672</v>
      </c>
      <c r="AH124" s="99" t="s">
        <v>557</v>
      </c>
      <c r="AI124" s="99" t="s">
        <v>557</v>
      </c>
      <c r="AJ124" s="99" t="s">
        <v>557</v>
      </c>
      <c r="AK124" s="99" t="s">
        <v>557</v>
      </c>
    </row>
    <row r="125" spans="11:38" ht="18.600000000000001" thickBot="1" x14ac:dyDescent="0.35">
      <c r="K125" s="97" t="s">
        <v>563</v>
      </c>
      <c r="L125" s="99" t="s">
        <v>557</v>
      </c>
      <c r="M125" s="99" t="s">
        <v>557</v>
      </c>
      <c r="N125" s="99" t="s">
        <v>557</v>
      </c>
      <c r="O125" s="99" t="s">
        <v>557</v>
      </c>
      <c r="P125" s="99" t="s">
        <v>557</v>
      </c>
      <c r="Q125" s="99" t="s">
        <v>557</v>
      </c>
      <c r="R125" s="99" t="s">
        <v>557</v>
      </c>
      <c r="S125" s="99" t="s">
        <v>557</v>
      </c>
      <c r="T125" s="99" t="s">
        <v>557</v>
      </c>
      <c r="U125" s="99" t="s">
        <v>672</v>
      </c>
      <c r="V125" s="99" t="s">
        <v>557</v>
      </c>
      <c r="W125" s="99" t="s">
        <v>557</v>
      </c>
      <c r="X125" s="99" t="s">
        <v>557</v>
      </c>
      <c r="Y125" s="99" t="s">
        <v>557</v>
      </c>
      <c r="Z125" s="99" t="s">
        <v>557</v>
      </c>
      <c r="AA125" s="99" t="s">
        <v>672</v>
      </c>
      <c r="AB125" s="99" t="s">
        <v>557</v>
      </c>
      <c r="AC125" s="99" t="s">
        <v>557</v>
      </c>
      <c r="AD125" s="99" t="s">
        <v>557</v>
      </c>
      <c r="AE125" s="99" t="s">
        <v>557</v>
      </c>
      <c r="AF125" s="99" t="s">
        <v>557</v>
      </c>
      <c r="AG125" s="99" t="s">
        <v>672</v>
      </c>
      <c r="AH125" s="99" t="s">
        <v>557</v>
      </c>
      <c r="AI125" s="99" t="s">
        <v>557</v>
      </c>
      <c r="AJ125" s="99" t="s">
        <v>557</v>
      </c>
      <c r="AK125" s="99" t="s">
        <v>557</v>
      </c>
    </row>
    <row r="126" spans="11:38" ht="18.600000000000001" thickBot="1" x14ac:dyDescent="0.35">
      <c r="K126" s="97" t="s">
        <v>564</v>
      </c>
      <c r="L126" s="99" t="s">
        <v>557</v>
      </c>
      <c r="M126" s="99" t="s">
        <v>557</v>
      </c>
      <c r="N126" s="99" t="s">
        <v>557</v>
      </c>
      <c r="O126" s="99" t="s">
        <v>557</v>
      </c>
      <c r="P126" s="99" t="s">
        <v>557</v>
      </c>
      <c r="Q126" s="99" t="s">
        <v>557</v>
      </c>
      <c r="R126" s="99" t="s">
        <v>557</v>
      </c>
      <c r="S126" s="99" t="s">
        <v>557</v>
      </c>
      <c r="T126" s="99" t="s">
        <v>557</v>
      </c>
      <c r="U126" s="99" t="s">
        <v>557</v>
      </c>
      <c r="V126" s="99" t="s">
        <v>557</v>
      </c>
      <c r="W126" s="99" t="s">
        <v>557</v>
      </c>
      <c r="X126" s="99" t="s">
        <v>557</v>
      </c>
      <c r="Y126" s="99" t="s">
        <v>557</v>
      </c>
      <c r="Z126" s="99" t="s">
        <v>557</v>
      </c>
      <c r="AA126" s="99" t="s">
        <v>672</v>
      </c>
      <c r="AB126" s="99" t="s">
        <v>557</v>
      </c>
      <c r="AC126" s="99" t="s">
        <v>557</v>
      </c>
      <c r="AD126" s="99" t="s">
        <v>557</v>
      </c>
      <c r="AE126" s="99" t="s">
        <v>557</v>
      </c>
      <c r="AF126" s="99" t="s">
        <v>557</v>
      </c>
      <c r="AG126" s="99" t="s">
        <v>672</v>
      </c>
      <c r="AH126" s="99" t="s">
        <v>557</v>
      </c>
      <c r="AI126" s="99" t="s">
        <v>557</v>
      </c>
      <c r="AJ126" s="99" t="s">
        <v>557</v>
      </c>
      <c r="AK126" s="99" t="s">
        <v>557</v>
      </c>
    </row>
    <row r="127" spans="11:38" ht="18.600000000000001" thickBot="1" x14ac:dyDescent="0.35">
      <c r="K127" s="97" t="s">
        <v>565</v>
      </c>
      <c r="L127" s="99" t="s">
        <v>557</v>
      </c>
      <c r="M127" s="99" t="s">
        <v>557</v>
      </c>
      <c r="N127" s="99" t="s">
        <v>557</v>
      </c>
      <c r="O127" s="99" t="s">
        <v>557</v>
      </c>
      <c r="P127" s="99" t="s">
        <v>557</v>
      </c>
      <c r="Q127" s="99" t="s">
        <v>557</v>
      </c>
      <c r="R127" s="99" t="s">
        <v>557</v>
      </c>
      <c r="S127" s="99" t="s">
        <v>557</v>
      </c>
      <c r="T127" s="99" t="s">
        <v>557</v>
      </c>
      <c r="U127" s="99" t="s">
        <v>557</v>
      </c>
      <c r="V127" s="99" t="s">
        <v>557</v>
      </c>
      <c r="W127" s="99" t="s">
        <v>557</v>
      </c>
      <c r="X127" s="99" t="s">
        <v>557</v>
      </c>
      <c r="Y127" s="99" t="s">
        <v>557</v>
      </c>
      <c r="Z127" s="99" t="s">
        <v>557</v>
      </c>
      <c r="AA127" s="99" t="s">
        <v>672</v>
      </c>
      <c r="AB127" s="99" t="s">
        <v>557</v>
      </c>
      <c r="AC127" s="99" t="s">
        <v>557</v>
      </c>
      <c r="AD127" s="99" t="s">
        <v>557</v>
      </c>
      <c r="AE127" s="99" t="s">
        <v>557</v>
      </c>
      <c r="AF127" s="99" t="s">
        <v>557</v>
      </c>
      <c r="AG127" s="99" t="s">
        <v>672</v>
      </c>
      <c r="AH127" s="99" t="s">
        <v>557</v>
      </c>
      <c r="AI127" s="99" t="s">
        <v>557</v>
      </c>
      <c r="AJ127" s="99" t="s">
        <v>557</v>
      </c>
      <c r="AK127" s="99" t="s">
        <v>557</v>
      </c>
    </row>
    <row r="128" spans="11:38" ht="18.600000000000001" thickBot="1" x14ac:dyDescent="0.35">
      <c r="K128" s="97" t="s">
        <v>566</v>
      </c>
      <c r="L128" s="99" t="s">
        <v>557</v>
      </c>
      <c r="M128" s="99" t="s">
        <v>557</v>
      </c>
      <c r="N128" s="99" t="s">
        <v>557</v>
      </c>
      <c r="O128" s="99" t="s">
        <v>557</v>
      </c>
      <c r="P128" s="99" t="s">
        <v>557</v>
      </c>
      <c r="Q128" s="99" t="s">
        <v>557</v>
      </c>
      <c r="R128" s="99" t="s">
        <v>557</v>
      </c>
      <c r="S128" s="99" t="s">
        <v>557</v>
      </c>
      <c r="T128" s="99" t="s">
        <v>557</v>
      </c>
      <c r="U128" s="99" t="s">
        <v>557</v>
      </c>
      <c r="V128" s="99" t="s">
        <v>557</v>
      </c>
      <c r="W128" s="99" t="s">
        <v>557</v>
      </c>
      <c r="X128" s="99" t="s">
        <v>557</v>
      </c>
      <c r="Y128" s="99" t="s">
        <v>557</v>
      </c>
      <c r="Z128" s="99" t="s">
        <v>557</v>
      </c>
      <c r="AA128" s="99" t="s">
        <v>672</v>
      </c>
      <c r="AB128" s="99" t="s">
        <v>557</v>
      </c>
      <c r="AC128" s="99" t="s">
        <v>557</v>
      </c>
      <c r="AD128" s="99" t="s">
        <v>557</v>
      </c>
      <c r="AE128" s="99" t="s">
        <v>557</v>
      </c>
      <c r="AF128" s="99" t="s">
        <v>557</v>
      </c>
      <c r="AG128" s="99" t="s">
        <v>672</v>
      </c>
      <c r="AH128" s="99" t="s">
        <v>557</v>
      </c>
      <c r="AI128" s="99" t="s">
        <v>557</v>
      </c>
      <c r="AJ128" s="99" t="s">
        <v>557</v>
      </c>
      <c r="AK128" s="99" t="s">
        <v>557</v>
      </c>
    </row>
    <row r="129" spans="11:37" ht="18.600000000000001" thickBot="1" x14ac:dyDescent="0.35">
      <c r="K129" s="97" t="s">
        <v>567</v>
      </c>
      <c r="L129" s="99" t="s">
        <v>557</v>
      </c>
      <c r="M129" s="99" t="s">
        <v>557</v>
      </c>
      <c r="N129" s="99" t="s">
        <v>557</v>
      </c>
      <c r="O129" s="99" t="s">
        <v>557</v>
      </c>
      <c r="P129" s="99" t="s">
        <v>557</v>
      </c>
      <c r="Q129" s="99" t="s">
        <v>557</v>
      </c>
      <c r="R129" s="99" t="s">
        <v>557</v>
      </c>
      <c r="S129" s="99" t="s">
        <v>557</v>
      </c>
      <c r="T129" s="99" t="s">
        <v>557</v>
      </c>
      <c r="U129" s="99" t="s">
        <v>557</v>
      </c>
      <c r="V129" s="99" t="s">
        <v>557</v>
      </c>
      <c r="W129" s="99" t="s">
        <v>557</v>
      </c>
      <c r="X129" s="99" t="s">
        <v>557</v>
      </c>
      <c r="Y129" s="99" t="s">
        <v>557</v>
      </c>
      <c r="Z129" s="99" t="s">
        <v>557</v>
      </c>
      <c r="AA129" s="99" t="s">
        <v>672</v>
      </c>
      <c r="AB129" s="99" t="s">
        <v>557</v>
      </c>
      <c r="AC129" s="99" t="s">
        <v>557</v>
      </c>
      <c r="AD129" s="99" t="s">
        <v>557</v>
      </c>
      <c r="AE129" s="99" t="s">
        <v>557</v>
      </c>
      <c r="AF129" s="99" t="s">
        <v>557</v>
      </c>
      <c r="AG129" s="99" t="s">
        <v>672</v>
      </c>
      <c r="AH129" s="99" t="s">
        <v>557</v>
      </c>
      <c r="AI129" s="99" t="s">
        <v>557</v>
      </c>
      <c r="AJ129" s="99" t="s">
        <v>557</v>
      </c>
      <c r="AK129" s="99" t="s">
        <v>557</v>
      </c>
    </row>
    <row r="130" spans="11:37" ht="18.600000000000001" thickBot="1" x14ac:dyDescent="0.35">
      <c r="K130" s="97" t="s">
        <v>568</v>
      </c>
      <c r="L130" s="99" t="s">
        <v>557</v>
      </c>
      <c r="M130" s="99" t="s">
        <v>557</v>
      </c>
      <c r="N130" s="99" t="s">
        <v>557</v>
      </c>
      <c r="O130" s="99" t="s">
        <v>557</v>
      </c>
      <c r="P130" s="99" t="s">
        <v>557</v>
      </c>
      <c r="Q130" s="99" t="s">
        <v>557</v>
      </c>
      <c r="R130" s="99" t="s">
        <v>557</v>
      </c>
      <c r="S130" s="99" t="s">
        <v>557</v>
      </c>
      <c r="T130" s="99" t="s">
        <v>557</v>
      </c>
      <c r="U130" s="99" t="s">
        <v>557</v>
      </c>
      <c r="V130" s="99" t="s">
        <v>557</v>
      </c>
      <c r="W130" s="99" t="s">
        <v>557</v>
      </c>
      <c r="X130" s="99" t="s">
        <v>557</v>
      </c>
      <c r="Y130" s="99" t="s">
        <v>557</v>
      </c>
      <c r="Z130" s="99" t="s">
        <v>557</v>
      </c>
      <c r="AA130" s="99" t="s">
        <v>672</v>
      </c>
      <c r="AB130" s="99" t="s">
        <v>557</v>
      </c>
      <c r="AC130" s="99" t="s">
        <v>557</v>
      </c>
      <c r="AD130" s="99" t="s">
        <v>557</v>
      </c>
      <c r="AE130" s="99" t="s">
        <v>557</v>
      </c>
      <c r="AF130" s="99" t="s">
        <v>557</v>
      </c>
      <c r="AG130" s="99" t="s">
        <v>672</v>
      </c>
      <c r="AH130" s="99" t="s">
        <v>557</v>
      </c>
      <c r="AI130" s="99" t="s">
        <v>557</v>
      </c>
      <c r="AJ130" s="99" t="s">
        <v>557</v>
      </c>
      <c r="AK130" s="99" t="s">
        <v>557</v>
      </c>
    </row>
    <row r="131" spans="11:37" ht="18.600000000000001" thickBot="1" x14ac:dyDescent="0.35">
      <c r="K131" s="97" t="s">
        <v>569</v>
      </c>
      <c r="L131" s="99" t="s">
        <v>557</v>
      </c>
      <c r="M131" s="99" t="s">
        <v>557</v>
      </c>
      <c r="N131" s="99" t="s">
        <v>557</v>
      </c>
      <c r="O131" s="99" t="s">
        <v>557</v>
      </c>
      <c r="P131" s="99" t="s">
        <v>557</v>
      </c>
      <c r="Q131" s="99" t="s">
        <v>557</v>
      </c>
      <c r="R131" s="99" t="s">
        <v>557</v>
      </c>
      <c r="S131" s="99" t="s">
        <v>557</v>
      </c>
      <c r="T131" s="99" t="s">
        <v>557</v>
      </c>
      <c r="U131" s="99" t="s">
        <v>557</v>
      </c>
      <c r="V131" s="99" t="s">
        <v>557</v>
      </c>
      <c r="W131" s="99" t="s">
        <v>557</v>
      </c>
      <c r="X131" s="99" t="s">
        <v>557</v>
      </c>
      <c r="Y131" s="99" t="s">
        <v>557</v>
      </c>
      <c r="Z131" s="99" t="s">
        <v>557</v>
      </c>
      <c r="AA131" s="99" t="s">
        <v>672</v>
      </c>
      <c r="AB131" s="99" t="s">
        <v>557</v>
      </c>
      <c r="AC131" s="99" t="s">
        <v>557</v>
      </c>
      <c r="AD131" s="99" t="s">
        <v>557</v>
      </c>
      <c r="AE131" s="99" t="s">
        <v>557</v>
      </c>
      <c r="AF131" s="99" t="s">
        <v>557</v>
      </c>
      <c r="AG131" s="99" t="s">
        <v>672</v>
      </c>
      <c r="AH131" s="99" t="s">
        <v>557</v>
      </c>
      <c r="AI131" s="99" t="s">
        <v>557</v>
      </c>
      <c r="AJ131" s="99" t="s">
        <v>557</v>
      </c>
      <c r="AK131" s="99" t="s">
        <v>557</v>
      </c>
    </row>
    <row r="132" spans="11:37" ht="18.600000000000001" thickBot="1" x14ac:dyDescent="0.35">
      <c r="K132" s="97" t="s">
        <v>570</v>
      </c>
      <c r="L132" s="99" t="s">
        <v>557</v>
      </c>
      <c r="M132" s="99" t="s">
        <v>557</v>
      </c>
      <c r="N132" s="99" t="s">
        <v>557</v>
      </c>
      <c r="O132" s="99" t="s">
        <v>557</v>
      </c>
      <c r="P132" s="99" t="s">
        <v>557</v>
      </c>
      <c r="Q132" s="99" t="s">
        <v>557</v>
      </c>
      <c r="R132" s="99" t="s">
        <v>557</v>
      </c>
      <c r="S132" s="99" t="s">
        <v>557</v>
      </c>
      <c r="T132" s="99" t="s">
        <v>557</v>
      </c>
      <c r="U132" s="99" t="s">
        <v>557</v>
      </c>
      <c r="V132" s="99" t="s">
        <v>557</v>
      </c>
      <c r="W132" s="99" t="s">
        <v>557</v>
      </c>
      <c r="X132" s="99" t="s">
        <v>557</v>
      </c>
      <c r="Y132" s="99" t="s">
        <v>557</v>
      </c>
      <c r="Z132" s="99" t="s">
        <v>557</v>
      </c>
      <c r="AA132" s="99" t="s">
        <v>672</v>
      </c>
      <c r="AB132" s="99" t="s">
        <v>557</v>
      </c>
      <c r="AC132" s="99" t="s">
        <v>557</v>
      </c>
      <c r="AD132" s="99" t="s">
        <v>557</v>
      </c>
      <c r="AE132" s="99" t="s">
        <v>557</v>
      </c>
      <c r="AF132" s="99" t="s">
        <v>557</v>
      </c>
      <c r="AG132" s="99" t="s">
        <v>672</v>
      </c>
      <c r="AH132" s="99" t="s">
        <v>557</v>
      </c>
      <c r="AI132" s="99" t="s">
        <v>557</v>
      </c>
      <c r="AJ132" s="99" t="s">
        <v>557</v>
      </c>
      <c r="AK132" s="99" t="s">
        <v>557</v>
      </c>
    </row>
    <row r="133" spans="11:37" ht="18.600000000000001" thickBot="1" x14ac:dyDescent="0.35">
      <c r="K133" s="97" t="s">
        <v>571</v>
      </c>
      <c r="L133" s="99" t="s">
        <v>557</v>
      </c>
      <c r="M133" s="99" t="s">
        <v>557</v>
      </c>
      <c r="N133" s="99" t="s">
        <v>557</v>
      </c>
      <c r="O133" s="99" t="s">
        <v>557</v>
      </c>
      <c r="P133" s="99" t="s">
        <v>557</v>
      </c>
      <c r="Q133" s="99" t="s">
        <v>557</v>
      </c>
      <c r="R133" s="99" t="s">
        <v>557</v>
      </c>
      <c r="S133" s="99" t="s">
        <v>557</v>
      </c>
      <c r="T133" s="99" t="s">
        <v>557</v>
      </c>
      <c r="U133" s="99" t="s">
        <v>557</v>
      </c>
      <c r="V133" s="99" t="s">
        <v>557</v>
      </c>
      <c r="W133" s="99" t="s">
        <v>557</v>
      </c>
      <c r="X133" s="99" t="s">
        <v>557</v>
      </c>
      <c r="Y133" s="99" t="s">
        <v>557</v>
      </c>
      <c r="Z133" s="99" t="s">
        <v>557</v>
      </c>
      <c r="AA133" s="99" t="s">
        <v>672</v>
      </c>
      <c r="AB133" s="99" t="s">
        <v>557</v>
      </c>
      <c r="AC133" s="99" t="s">
        <v>557</v>
      </c>
      <c r="AD133" s="99" t="s">
        <v>557</v>
      </c>
      <c r="AE133" s="99" t="s">
        <v>557</v>
      </c>
      <c r="AF133" s="99" t="s">
        <v>557</v>
      </c>
      <c r="AG133" s="99" t="s">
        <v>672</v>
      </c>
      <c r="AH133" s="99" t="s">
        <v>557</v>
      </c>
      <c r="AI133" s="99" t="s">
        <v>557</v>
      </c>
      <c r="AJ133" s="99" t="s">
        <v>557</v>
      </c>
      <c r="AK133" s="99" t="s">
        <v>557</v>
      </c>
    </row>
    <row r="134" spans="11:37" ht="18.600000000000001" thickBot="1" x14ac:dyDescent="0.35">
      <c r="K134" s="97" t="s">
        <v>572</v>
      </c>
      <c r="L134" s="99" t="s">
        <v>557</v>
      </c>
      <c r="M134" s="99" t="s">
        <v>557</v>
      </c>
      <c r="N134" s="99" t="s">
        <v>557</v>
      </c>
      <c r="O134" s="99" t="s">
        <v>557</v>
      </c>
      <c r="P134" s="99" t="s">
        <v>557</v>
      </c>
      <c r="Q134" s="99" t="s">
        <v>557</v>
      </c>
      <c r="R134" s="99" t="s">
        <v>557</v>
      </c>
      <c r="S134" s="99" t="s">
        <v>557</v>
      </c>
      <c r="T134" s="99" t="s">
        <v>557</v>
      </c>
      <c r="U134" s="99" t="s">
        <v>557</v>
      </c>
      <c r="V134" s="99" t="s">
        <v>557</v>
      </c>
      <c r="W134" s="99" t="s">
        <v>557</v>
      </c>
      <c r="X134" s="99" t="s">
        <v>557</v>
      </c>
      <c r="Y134" s="99" t="s">
        <v>557</v>
      </c>
      <c r="Z134" s="99" t="s">
        <v>557</v>
      </c>
      <c r="AA134" s="99" t="s">
        <v>672</v>
      </c>
      <c r="AB134" s="99" t="s">
        <v>557</v>
      </c>
      <c r="AC134" s="99" t="s">
        <v>557</v>
      </c>
      <c r="AD134" s="99" t="s">
        <v>557</v>
      </c>
      <c r="AE134" s="99" t="s">
        <v>557</v>
      </c>
      <c r="AF134" s="99" t="s">
        <v>557</v>
      </c>
      <c r="AG134" s="99" t="s">
        <v>672</v>
      </c>
      <c r="AH134" s="99" t="s">
        <v>557</v>
      </c>
      <c r="AI134" s="99" t="s">
        <v>557</v>
      </c>
      <c r="AJ134" s="99" t="s">
        <v>557</v>
      </c>
      <c r="AK134" s="99" t="s">
        <v>557</v>
      </c>
    </row>
    <row r="135" spans="11:37" ht="18.600000000000001" thickBot="1" x14ac:dyDescent="0.35">
      <c r="K135" s="97" t="s">
        <v>573</v>
      </c>
      <c r="L135" s="99" t="s">
        <v>557</v>
      </c>
      <c r="M135" s="99" t="s">
        <v>557</v>
      </c>
      <c r="N135" s="99" t="s">
        <v>557</v>
      </c>
      <c r="O135" s="99" t="s">
        <v>557</v>
      </c>
      <c r="P135" s="99" t="s">
        <v>557</v>
      </c>
      <c r="Q135" s="99" t="s">
        <v>557</v>
      </c>
      <c r="R135" s="99" t="s">
        <v>557</v>
      </c>
      <c r="S135" s="99" t="s">
        <v>557</v>
      </c>
      <c r="T135" s="99" t="s">
        <v>557</v>
      </c>
      <c r="U135" s="99" t="s">
        <v>557</v>
      </c>
      <c r="V135" s="99" t="s">
        <v>557</v>
      </c>
      <c r="W135" s="99" t="s">
        <v>557</v>
      </c>
      <c r="X135" s="99" t="s">
        <v>557</v>
      </c>
      <c r="Y135" s="99" t="s">
        <v>557</v>
      </c>
      <c r="Z135" s="99" t="s">
        <v>557</v>
      </c>
      <c r="AA135" s="99" t="s">
        <v>672</v>
      </c>
      <c r="AB135" s="99" t="s">
        <v>557</v>
      </c>
      <c r="AC135" s="99" t="s">
        <v>557</v>
      </c>
      <c r="AD135" s="99" t="s">
        <v>557</v>
      </c>
      <c r="AE135" s="99" t="s">
        <v>557</v>
      </c>
      <c r="AF135" s="99" t="s">
        <v>557</v>
      </c>
      <c r="AG135" s="99" t="s">
        <v>672</v>
      </c>
      <c r="AH135" s="99" t="s">
        <v>557</v>
      </c>
      <c r="AI135" s="99" t="s">
        <v>557</v>
      </c>
      <c r="AJ135" s="99" t="s">
        <v>557</v>
      </c>
      <c r="AK135" s="99" t="s">
        <v>557</v>
      </c>
    </row>
    <row r="136" spans="11:37" ht="18.600000000000001" thickBot="1" x14ac:dyDescent="0.35">
      <c r="K136" s="97" t="s">
        <v>574</v>
      </c>
      <c r="L136" s="99" t="s">
        <v>557</v>
      </c>
      <c r="M136" s="99" t="s">
        <v>557</v>
      </c>
      <c r="N136" s="99" t="s">
        <v>557</v>
      </c>
      <c r="O136" s="99" t="s">
        <v>557</v>
      </c>
      <c r="P136" s="99" t="s">
        <v>557</v>
      </c>
      <c r="Q136" s="99" t="s">
        <v>557</v>
      </c>
      <c r="R136" s="99" t="s">
        <v>557</v>
      </c>
      <c r="S136" s="99" t="s">
        <v>557</v>
      </c>
      <c r="T136" s="99" t="s">
        <v>557</v>
      </c>
      <c r="U136" s="99" t="s">
        <v>557</v>
      </c>
      <c r="V136" s="99" t="s">
        <v>557</v>
      </c>
      <c r="W136" s="99" t="s">
        <v>557</v>
      </c>
      <c r="X136" s="99" t="s">
        <v>557</v>
      </c>
      <c r="Y136" s="99" t="s">
        <v>557</v>
      </c>
      <c r="Z136" s="99" t="s">
        <v>557</v>
      </c>
      <c r="AA136" s="99" t="s">
        <v>557</v>
      </c>
      <c r="AB136" s="99" t="s">
        <v>557</v>
      </c>
      <c r="AC136" s="99" t="s">
        <v>557</v>
      </c>
      <c r="AD136" s="99" t="s">
        <v>557</v>
      </c>
      <c r="AE136" s="99" t="s">
        <v>557</v>
      </c>
      <c r="AF136" s="99" t="s">
        <v>557</v>
      </c>
      <c r="AG136" s="99" t="s">
        <v>672</v>
      </c>
      <c r="AH136" s="99" t="s">
        <v>557</v>
      </c>
      <c r="AI136" s="99" t="s">
        <v>557</v>
      </c>
      <c r="AJ136" s="99" t="s">
        <v>557</v>
      </c>
      <c r="AK136" s="99" t="s">
        <v>557</v>
      </c>
    </row>
    <row r="137" spans="11:37" ht="18.600000000000001" thickBot="1" x14ac:dyDescent="0.35">
      <c r="K137" s="97" t="s">
        <v>575</v>
      </c>
      <c r="L137" s="99" t="s">
        <v>557</v>
      </c>
      <c r="M137" s="99" t="s">
        <v>557</v>
      </c>
      <c r="N137" s="99" t="s">
        <v>557</v>
      </c>
      <c r="O137" s="99" t="s">
        <v>557</v>
      </c>
      <c r="P137" s="99" t="s">
        <v>557</v>
      </c>
      <c r="Q137" s="99" t="s">
        <v>557</v>
      </c>
      <c r="R137" s="99" t="s">
        <v>557</v>
      </c>
      <c r="S137" s="99" t="s">
        <v>557</v>
      </c>
      <c r="T137" s="99" t="s">
        <v>557</v>
      </c>
      <c r="U137" s="99" t="s">
        <v>557</v>
      </c>
      <c r="V137" s="99" t="s">
        <v>557</v>
      </c>
      <c r="W137" s="99" t="s">
        <v>557</v>
      </c>
      <c r="X137" s="99" t="s">
        <v>557</v>
      </c>
      <c r="Y137" s="99" t="s">
        <v>557</v>
      </c>
      <c r="Z137" s="99" t="s">
        <v>557</v>
      </c>
      <c r="AA137" s="99" t="s">
        <v>557</v>
      </c>
      <c r="AB137" s="99" t="s">
        <v>557</v>
      </c>
      <c r="AC137" s="99" t="s">
        <v>557</v>
      </c>
      <c r="AD137" s="99" t="s">
        <v>557</v>
      </c>
      <c r="AE137" s="99" t="s">
        <v>557</v>
      </c>
      <c r="AF137" s="99" t="s">
        <v>557</v>
      </c>
      <c r="AG137" s="99" t="s">
        <v>672</v>
      </c>
      <c r="AH137" s="99" t="s">
        <v>557</v>
      </c>
      <c r="AI137" s="99" t="s">
        <v>557</v>
      </c>
      <c r="AJ137" s="99" t="s">
        <v>557</v>
      </c>
      <c r="AK137" s="99" t="s">
        <v>557</v>
      </c>
    </row>
    <row r="138" spans="11:37" ht="18.600000000000001" thickBot="1" x14ac:dyDescent="0.35">
      <c r="K138" s="97" t="s">
        <v>576</v>
      </c>
      <c r="L138" s="99" t="s">
        <v>557</v>
      </c>
      <c r="M138" s="99" t="s">
        <v>557</v>
      </c>
      <c r="N138" s="99" t="s">
        <v>557</v>
      </c>
      <c r="O138" s="99" t="s">
        <v>557</v>
      </c>
      <c r="P138" s="99" t="s">
        <v>557</v>
      </c>
      <c r="Q138" s="99" t="s">
        <v>557</v>
      </c>
      <c r="R138" s="99" t="s">
        <v>557</v>
      </c>
      <c r="S138" s="99" t="s">
        <v>557</v>
      </c>
      <c r="T138" s="99" t="s">
        <v>557</v>
      </c>
      <c r="U138" s="99" t="s">
        <v>557</v>
      </c>
      <c r="V138" s="99" t="s">
        <v>557</v>
      </c>
      <c r="W138" s="99" t="s">
        <v>557</v>
      </c>
      <c r="X138" s="99" t="s">
        <v>557</v>
      </c>
      <c r="Y138" s="99" t="s">
        <v>557</v>
      </c>
      <c r="Z138" s="99" t="s">
        <v>557</v>
      </c>
      <c r="AA138" s="99" t="s">
        <v>557</v>
      </c>
      <c r="AB138" s="99" t="s">
        <v>557</v>
      </c>
      <c r="AC138" s="99" t="s">
        <v>557</v>
      </c>
      <c r="AD138" s="99" t="s">
        <v>557</v>
      </c>
      <c r="AE138" s="99" t="s">
        <v>557</v>
      </c>
      <c r="AF138" s="99" t="s">
        <v>557</v>
      </c>
      <c r="AG138" s="99" t="s">
        <v>672</v>
      </c>
      <c r="AH138" s="99" t="s">
        <v>557</v>
      </c>
      <c r="AI138" s="99" t="s">
        <v>557</v>
      </c>
      <c r="AJ138" s="99" t="s">
        <v>557</v>
      </c>
      <c r="AK138" s="99" t="s">
        <v>557</v>
      </c>
    </row>
    <row r="139" spans="11:37" ht="18.600000000000001" thickBot="1" x14ac:dyDescent="0.35">
      <c r="K139" s="97" t="s">
        <v>577</v>
      </c>
      <c r="L139" s="99" t="s">
        <v>557</v>
      </c>
      <c r="M139" s="99" t="s">
        <v>557</v>
      </c>
      <c r="N139" s="99" t="s">
        <v>557</v>
      </c>
      <c r="O139" s="99" t="s">
        <v>557</v>
      </c>
      <c r="P139" s="99" t="s">
        <v>557</v>
      </c>
      <c r="Q139" s="99" t="s">
        <v>557</v>
      </c>
      <c r="R139" s="99" t="s">
        <v>557</v>
      </c>
      <c r="S139" s="99" t="s">
        <v>557</v>
      </c>
      <c r="T139" s="99" t="s">
        <v>557</v>
      </c>
      <c r="U139" s="99" t="s">
        <v>557</v>
      </c>
      <c r="V139" s="99" t="s">
        <v>557</v>
      </c>
      <c r="W139" s="99" t="s">
        <v>557</v>
      </c>
      <c r="X139" s="99" t="s">
        <v>557</v>
      </c>
      <c r="Y139" s="99" t="s">
        <v>557</v>
      </c>
      <c r="Z139" s="99" t="s">
        <v>557</v>
      </c>
      <c r="AA139" s="99" t="s">
        <v>557</v>
      </c>
      <c r="AB139" s="99" t="s">
        <v>557</v>
      </c>
      <c r="AC139" s="99" t="s">
        <v>557</v>
      </c>
      <c r="AD139" s="99" t="s">
        <v>557</v>
      </c>
      <c r="AE139" s="99" t="s">
        <v>557</v>
      </c>
      <c r="AF139" s="99" t="s">
        <v>557</v>
      </c>
      <c r="AG139" s="99" t="s">
        <v>672</v>
      </c>
      <c r="AH139" s="99" t="s">
        <v>557</v>
      </c>
      <c r="AI139" s="99" t="s">
        <v>557</v>
      </c>
      <c r="AJ139" s="99" t="s">
        <v>557</v>
      </c>
      <c r="AK139" s="99" t="s">
        <v>557</v>
      </c>
    </row>
    <row r="140" spans="11:37" ht="18.600000000000001" thickBot="1" x14ac:dyDescent="0.35">
      <c r="K140" s="97" t="s">
        <v>578</v>
      </c>
      <c r="L140" s="99" t="s">
        <v>557</v>
      </c>
      <c r="M140" s="99" t="s">
        <v>557</v>
      </c>
      <c r="N140" s="99" t="s">
        <v>557</v>
      </c>
      <c r="O140" s="99" t="s">
        <v>557</v>
      </c>
      <c r="P140" s="99" t="s">
        <v>557</v>
      </c>
      <c r="Q140" s="99" t="s">
        <v>557</v>
      </c>
      <c r="R140" s="99" t="s">
        <v>557</v>
      </c>
      <c r="S140" s="99" t="s">
        <v>557</v>
      </c>
      <c r="T140" s="99" t="s">
        <v>557</v>
      </c>
      <c r="U140" s="99" t="s">
        <v>557</v>
      </c>
      <c r="V140" s="99" t="s">
        <v>557</v>
      </c>
      <c r="W140" s="99" t="s">
        <v>557</v>
      </c>
      <c r="X140" s="99" t="s">
        <v>557</v>
      </c>
      <c r="Y140" s="99" t="s">
        <v>557</v>
      </c>
      <c r="Z140" s="99" t="s">
        <v>557</v>
      </c>
      <c r="AA140" s="99" t="s">
        <v>557</v>
      </c>
      <c r="AB140" s="99" t="s">
        <v>557</v>
      </c>
      <c r="AC140" s="99" t="s">
        <v>557</v>
      </c>
      <c r="AD140" s="99" t="s">
        <v>557</v>
      </c>
      <c r="AE140" s="99" t="s">
        <v>557</v>
      </c>
      <c r="AF140" s="99" t="s">
        <v>557</v>
      </c>
      <c r="AG140" s="99" t="s">
        <v>672</v>
      </c>
      <c r="AH140" s="99" t="s">
        <v>557</v>
      </c>
      <c r="AI140" s="99" t="s">
        <v>557</v>
      </c>
      <c r="AJ140" s="99" t="s">
        <v>557</v>
      </c>
      <c r="AK140" s="99" t="s">
        <v>557</v>
      </c>
    </row>
    <row r="141" spans="11:37" ht="18.600000000000001" thickBot="1" x14ac:dyDescent="0.35">
      <c r="K141" s="97" t="s">
        <v>579</v>
      </c>
      <c r="L141" s="99" t="s">
        <v>557</v>
      </c>
      <c r="M141" s="99" t="s">
        <v>557</v>
      </c>
      <c r="N141" s="99" t="s">
        <v>557</v>
      </c>
      <c r="O141" s="99" t="s">
        <v>557</v>
      </c>
      <c r="P141" s="99" t="s">
        <v>557</v>
      </c>
      <c r="Q141" s="99" t="s">
        <v>557</v>
      </c>
      <c r="R141" s="99" t="s">
        <v>557</v>
      </c>
      <c r="S141" s="99" t="s">
        <v>557</v>
      </c>
      <c r="T141" s="99" t="s">
        <v>557</v>
      </c>
      <c r="U141" s="99" t="s">
        <v>557</v>
      </c>
      <c r="V141" s="99" t="s">
        <v>557</v>
      </c>
      <c r="W141" s="99" t="s">
        <v>557</v>
      </c>
      <c r="X141" s="99" t="s">
        <v>557</v>
      </c>
      <c r="Y141" s="99" t="s">
        <v>557</v>
      </c>
      <c r="Z141" s="99" t="s">
        <v>557</v>
      </c>
      <c r="AA141" s="99" t="s">
        <v>557</v>
      </c>
      <c r="AB141" s="99" t="s">
        <v>557</v>
      </c>
      <c r="AC141" s="99" t="s">
        <v>557</v>
      </c>
      <c r="AD141" s="99" t="s">
        <v>557</v>
      </c>
      <c r="AE141" s="99" t="s">
        <v>557</v>
      </c>
      <c r="AF141" s="99" t="s">
        <v>557</v>
      </c>
      <c r="AG141" s="99" t="s">
        <v>672</v>
      </c>
      <c r="AH141" s="99" t="s">
        <v>557</v>
      </c>
      <c r="AI141" s="99" t="s">
        <v>557</v>
      </c>
      <c r="AJ141" s="99" t="s">
        <v>557</v>
      </c>
      <c r="AK141" s="99" t="s">
        <v>557</v>
      </c>
    </row>
    <row r="142" spans="11:37" ht="18.600000000000001" thickBot="1" x14ac:dyDescent="0.35">
      <c r="K142" s="97" t="s">
        <v>580</v>
      </c>
      <c r="L142" s="99" t="s">
        <v>557</v>
      </c>
      <c r="M142" s="99" t="s">
        <v>557</v>
      </c>
      <c r="N142" s="99" t="s">
        <v>557</v>
      </c>
      <c r="O142" s="99" t="s">
        <v>557</v>
      </c>
      <c r="P142" s="99" t="s">
        <v>557</v>
      </c>
      <c r="Q142" s="99" t="s">
        <v>557</v>
      </c>
      <c r="R142" s="99" t="s">
        <v>557</v>
      </c>
      <c r="S142" s="99" t="s">
        <v>557</v>
      </c>
      <c r="T142" s="99" t="s">
        <v>557</v>
      </c>
      <c r="U142" s="99" t="s">
        <v>557</v>
      </c>
      <c r="V142" s="99" t="s">
        <v>557</v>
      </c>
      <c r="W142" s="99" t="s">
        <v>557</v>
      </c>
      <c r="X142" s="99" t="s">
        <v>557</v>
      </c>
      <c r="Y142" s="99" t="s">
        <v>557</v>
      </c>
      <c r="Z142" s="99" t="s">
        <v>557</v>
      </c>
      <c r="AA142" s="99" t="s">
        <v>557</v>
      </c>
      <c r="AB142" s="99" t="s">
        <v>557</v>
      </c>
      <c r="AC142" s="99" t="s">
        <v>557</v>
      </c>
      <c r="AD142" s="99" t="s">
        <v>557</v>
      </c>
      <c r="AE142" s="99" t="s">
        <v>557</v>
      </c>
      <c r="AF142" s="99" t="s">
        <v>557</v>
      </c>
      <c r="AG142" s="99" t="s">
        <v>672</v>
      </c>
      <c r="AH142" s="99" t="s">
        <v>557</v>
      </c>
      <c r="AI142" s="99" t="s">
        <v>557</v>
      </c>
      <c r="AJ142" s="99" t="s">
        <v>557</v>
      </c>
      <c r="AK142" s="99" t="s">
        <v>557</v>
      </c>
    </row>
    <row r="143" spans="11:37" ht="18.600000000000001" thickBot="1" x14ac:dyDescent="0.35">
      <c r="K143" s="97" t="s">
        <v>581</v>
      </c>
      <c r="L143" s="99" t="s">
        <v>557</v>
      </c>
      <c r="M143" s="99" t="s">
        <v>557</v>
      </c>
      <c r="N143" s="99" t="s">
        <v>557</v>
      </c>
      <c r="O143" s="99" t="s">
        <v>557</v>
      </c>
      <c r="P143" s="99" t="s">
        <v>557</v>
      </c>
      <c r="Q143" s="99" t="s">
        <v>557</v>
      </c>
      <c r="R143" s="99" t="s">
        <v>557</v>
      </c>
      <c r="S143" s="99" t="s">
        <v>557</v>
      </c>
      <c r="T143" s="99" t="s">
        <v>557</v>
      </c>
      <c r="U143" s="99" t="s">
        <v>557</v>
      </c>
      <c r="V143" s="99" t="s">
        <v>557</v>
      </c>
      <c r="W143" s="99" t="s">
        <v>557</v>
      </c>
      <c r="X143" s="99" t="s">
        <v>557</v>
      </c>
      <c r="Y143" s="99" t="s">
        <v>557</v>
      </c>
      <c r="Z143" s="99" t="s">
        <v>557</v>
      </c>
      <c r="AA143" s="99" t="s">
        <v>557</v>
      </c>
      <c r="AB143" s="99" t="s">
        <v>557</v>
      </c>
      <c r="AC143" s="99" t="s">
        <v>557</v>
      </c>
      <c r="AD143" s="99" t="s">
        <v>557</v>
      </c>
      <c r="AE143" s="99" t="s">
        <v>557</v>
      </c>
      <c r="AF143" s="99" t="s">
        <v>557</v>
      </c>
      <c r="AG143" s="99" t="s">
        <v>672</v>
      </c>
      <c r="AH143" s="99" t="s">
        <v>557</v>
      </c>
      <c r="AI143" s="99" t="s">
        <v>557</v>
      </c>
      <c r="AJ143" s="99" t="s">
        <v>557</v>
      </c>
      <c r="AK143" s="99" t="s">
        <v>557</v>
      </c>
    </row>
    <row r="144" spans="11:37" ht="18.600000000000001" thickBot="1" x14ac:dyDescent="0.35">
      <c r="K144" s="97" t="s">
        <v>582</v>
      </c>
      <c r="L144" s="99" t="s">
        <v>557</v>
      </c>
      <c r="M144" s="99" t="s">
        <v>557</v>
      </c>
      <c r="N144" s="99" t="s">
        <v>557</v>
      </c>
      <c r="O144" s="99" t="s">
        <v>557</v>
      </c>
      <c r="P144" s="99" t="s">
        <v>557</v>
      </c>
      <c r="Q144" s="99" t="s">
        <v>557</v>
      </c>
      <c r="R144" s="99" t="s">
        <v>557</v>
      </c>
      <c r="S144" s="99" t="s">
        <v>557</v>
      </c>
      <c r="T144" s="99" t="s">
        <v>557</v>
      </c>
      <c r="U144" s="99" t="s">
        <v>557</v>
      </c>
      <c r="V144" s="99" t="s">
        <v>557</v>
      </c>
      <c r="W144" s="99" t="s">
        <v>557</v>
      </c>
      <c r="X144" s="99" t="s">
        <v>557</v>
      </c>
      <c r="Y144" s="99" t="s">
        <v>557</v>
      </c>
      <c r="Z144" s="99" t="s">
        <v>557</v>
      </c>
      <c r="AA144" s="99" t="s">
        <v>557</v>
      </c>
      <c r="AB144" s="99" t="s">
        <v>557</v>
      </c>
      <c r="AC144" s="99" t="s">
        <v>557</v>
      </c>
      <c r="AD144" s="99" t="s">
        <v>557</v>
      </c>
      <c r="AE144" s="99" t="s">
        <v>557</v>
      </c>
      <c r="AF144" s="99" t="s">
        <v>557</v>
      </c>
      <c r="AG144" s="99" t="s">
        <v>672</v>
      </c>
      <c r="AH144" s="99" t="s">
        <v>557</v>
      </c>
      <c r="AI144" s="99" t="s">
        <v>557</v>
      </c>
      <c r="AJ144" s="99" t="s">
        <v>557</v>
      </c>
      <c r="AK144" s="99" t="s">
        <v>557</v>
      </c>
    </row>
    <row r="145" spans="11:37" ht="18.600000000000001" thickBot="1" x14ac:dyDescent="0.35">
      <c r="K145" s="97" t="s">
        <v>583</v>
      </c>
      <c r="L145" s="99" t="s">
        <v>557</v>
      </c>
      <c r="M145" s="99" t="s">
        <v>557</v>
      </c>
      <c r="N145" s="99" t="s">
        <v>557</v>
      </c>
      <c r="O145" s="99" t="s">
        <v>557</v>
      </c>
      <c r="P145" s="99" t="s">
        <v>557</v>
      </c>
      <c r="Q145" s="99" t="s">
        <v>557</v>
      </c>
      <c r="R145" s="99" t="s">
        <v>557</v>
      </c>
      <c r="S145" s="99" t="s">
        <v>557</v>
      </c>
      <c r="T145" s="99" t="s">
        <v>557</v>
      </c>
      <c r="U145" s="99" t="s">
        <v>557</v>
      </c>
      <c r="V145" s="99" t="s">
        <v>557</v>
      </c>
      <c r="W145" s="99" t="s">
        <v>557</v>
      </c>
      <c r="X145" s="99" t="s">
        <v>557</v>
      </c>
      <c r="Y145" s="99" t="s">
        <v>557</v>
      </c>
      <c r="Z145" s="99" t="s">
        <v>557</v>
      </c>
      <c r="AA145" s="99" t="s">
        <v>557</v>
      </c>
      <c r="AB145" s="99" t="s">
        <v>557</v>
      </c>
      <c r="AC145" s="99" t="s">
        <v>557</v>
      </c>
      <c r="AD145" s="99" t="s">
        <v>557</v>
      </c>
      <c r="AE145" s="99" t="s">
        <v>557</v>
      </c>
      <c r="AF145" s="99" t="s">
        <v>557</v>
      </c>
      <c r="AG145" s="99" t="s">
        <v>672</v>
      </c>
      <c r="AH145" s="99" t="s">
        <v>557</v>
      </c>
      <c r="AI145" s="99" t="s">
        <v>557</v>
      </c>
      <c r="AJ145" s="99" t="s">
        <v>557</v>
      </c>
      <c r="AK145" s="99" t="s">
        <v>557</v>
      </c>
    </row>
    <row r="146" spans="11:37" ht="18.600000000000001" thickBot="1" x14ac:dyDescent="0.35">
      <c r="K146" s="97" t="s">
        <v>584</v>
      </c>
      <c r="L146" s="99" t="s">
        <v>557</v>
      </c>
      <c r="M146" s="99" t="s">
        <v>557</v>
      </c>
      <c r="N146" s="99" t="s">
        <v>557</v>
      </c>
      <c r="O146" s="99" t="s">
        <v>557</v>
      </c>
      <c r="P146" s="99" t="s">
        <v>557</v>
      </c>
      <c r="Q146" s="99" t="s">
        <v>557</v>
      </c>
      <c r="R146" s="99" t="s">
        <v>557</v>
      </c>
      <c r="S146" s="99" t="s">
        <v>557</v>
      </c>
      <c r="T146" s="99" t="s">
        <v>557</v>
      </c>
      <c r="U146" s="99" t="s">
        <v>557</v>
      </c>
      <c r="V146" s="99" t="s">
        <v>557</v>
      </c>
      <c r="W146" s="99" t="s">
        <v>557</v>
      </c>
      <c r="X146" s="99" t="s">
        <v>557</v>
      </c>
      <c r="Y146" s="99" t="s">
        <v>557</v>
      </c>
      <c r="Z146" s="99" t="s">
        <v>557</v>
      </c>
      <c r="AA146" s="99" t="s">
        <v>557</v>
      </c>
      <c r="AB146" s="99" t="s">
        <v>557</v>
      </c>
      <c r="AC146" s="99" t="s">
        <v>557</v>
      </c>
      <c r="AD146" s="99" t="s">
        <v>557</v>
      </c>
      <c r="AE146" s="99" t="s">
        <v>557</v>
      </c>
      <c r="AF146" s="99" t="s">
        <v>557</v>
      </c>
      <c r="AG146" s="99" t="s">
        <v>672</v>
      </c>
      <c r="AH146" s="99" t="s">
        <v>557</v>
      </c>
      <c r="AI146" s="99" t="s">
        <v>557</v>
      </c>
      <c r="AJ146" s="99" t="s">
        <v>557</v>
      </c>
      <c r="AK146" s="99" t="s">
        <v>557</v>
      </c>
    </row>
    <row r="147" spans="11:37" ht="18.600000000000001" thickBot="1" x14ac:dyDescent="0.35">
      <c r="K147" s="97" t="s">
        <v>585</v>
      </c>
      <c r="L147" s="99" t="s">
        <v>557</v>
      </c>
      <c r="M147" s="99" t="s">
        <v>557</v>
      </c>
      <c r="N147" s="99" t="s">
        <v>557</v>
      </c>
      <c r="O147" s="99" t="s">
        <v>557</v>
      </c>
      <c r="P147" s="99" t="s">
        <v>557</v>
      </c>
      <c r="Q147" s="99" t="s">
        <v>557</v>
      </c>
      <c r="R147" s="99" t="s">
        <v>557</v>
      </c>
      <c r="S147" s="99" t="s">
        <v>557</v>
      </c>
      <c r="T147" s="99" t="s">
        <v>557</v>
      </c>
      <c r="U147" s="99" t="s">
        <v>557</v>
      </c>
      <c r="V147" s="99" t="s">
        <v>557</v>
      </c>
      <c r="W147" s="99" t="s">
        <v>557</v>
      </c>
      <c r="X147" s="99" t="s">
        <v>557</v>
      </c>
      <c r="Y147" s="99" t="s">
        <v>557</v>
      </c>
      <c r="Z147" s="99" t="s">
        <v>557</v>
      </c>
      <c r="AA147" s="99" t="s">
        <v>557</v>
      </c>
      <c r="AB147" s="99" t="s">
        <v>557</v>
      </c>
      <c r="AC147" s="99" t="s">
        <v>557</v>
      </c>
      <c r="AD147" s="99" t="s">
        <v>557</v>
      </c>
      <c r="AE147" s="99" t="s">
        <v>557</v>
      </c>
      <c r="AF147" s="99" t="s">
        <v>557</v>
      </c>
      <c r="AG147" s="99" t="s">
        <v>672</v>
      </c>
      <c r="AH147" s="99" t="s">
        <v>557</v>
      </c>
      <c r="AI147" s="99" t="s">
        <v>557</v>
      </c>
      <c r="AJ147" s="99" t="s">
        <v>557</v>
      </c>
      <c r="AK147" s="99" t="s">
        <v>557</v>
      </c>
    </row>
    <row r="148" spans="11:37" ht="18.600000000000001" thickBot="1" x14ac:dyDescent="0.35">
      <c r="K148" s="97" t="s">
        <v>586</v>
      </c>
      <c r="L148" s="99" t="s">
        <v>557</v>
      </c>
      <c r="M148" s="99" t="s">
        <v>557</v>
      </c>
      <c r="N148" s="99" t="s">
        <v>557</v>
      </c>
      <c r="O148" s="99" t="s">
        <v>557</v>
      </c>
      <c r="P148" s="99" t="s">
        <v>557</v>
      </c>
      <c r="Q148" s="99" t="s">
        <v>557</v>
      </c>
      <c r="R148" s="99" t="s">
        <v>557</v>
      </c>
      <c r="S148" s="99" t="s">
        <v>557</v>
      </c>
      <c r="T148" s="99" t="s">
        <v>557</v>
      </c>
      <c r="U148" s="99" t="s">
        <v>557</v>
      </c>
      <c r="V148" s="99" t="s">
        <v>557</v>
      </c>
      <c r="W148" s="99" t="s">
        <v>557</v>
      </c>
      <c r="X148" s="99" t="s">
        <v>557</v>
      </c>
      <c r="Y148" s="99" t="s">
        <v>557</v>
      </c>
      <c r="Z148" s="99" t="s">
        <v>557</v>
      </c>
      <c r="AA148" s="99" t="s">
        <v>557</v>
      </c>
      <c r="AB148" s="99" t="s">
        <v>557</v>
      </c>
      <c r="AC148" s="99" t="s">
        <v>557</v>
      </c>
      <c r="AD148" s="99" t="s">
        <v>557</v>
      </c>
      <c r="AE148" s="99" t="s">
        <v>557</v>
      </c>
      <c r="AF148" s="99" t="s">
        <v>557</v>
      </c>
      <c r="AG148" s="99" t="s">
        <v>672</v>
      </c>
      <c r="AH148" s="99" t="s">
        <v>557</v>
      </c>
      <c r="AI148" s="99" t="s">
        <v>557</v>
      </c>
      <c r="AJ148" s="99" t="s">
        <v>557</v>
      </c>
      <c r="AK148" s="99" t="s">
        <v>557</v>
      </c>
    </row>
    <row r="149" spans="11:37" ht="18.600000000000001" thickBot="1" x14ac:dyDescent="0.35">
      <c r="K149" s="97" t="s">
        <v>587</v>
      </c>
      <c r="L149" s="99" t="s">
        <v>557</v>
      </c>
      <c r="M149" s="99" t="s">
        <v>557</v>
      </c>
      <c r="N149" s="99" t="s">
        <v>557</v>
      </c>
      <c r="O149" s="99" t="s">
        <v>557</v>
      </c>
      <c r="P149" s="99" t="s">
        <v>557</v>
      </c>
      <c r="Q149" s="99" t="s">
        <v>557</v>
      </c>
      <c r="R149" s="99" t="s">
        <v>557</v>
      </c>
      <c r="S149" s="99" t="s">
        <v>557</v>
      </c>
      <c r="T149" s="99" t="s">
        <v>557</v>
      </c>
      <c r="U149" s="99" t="s">
        <v>557</v>
      </c>
      <c r="V149" s="99" t="s">
        <v>557</v>
      </c>
      <c r="W149" s="99" t="s">
        <v>557</v>
      </c>
      <c r="X149" s="99" t="s">
        <v>557</v>
      </c>
      <c r="Y149" s="99" t="s">
        <v>557</v>
      </c>
      <c r="Z149" s="99" t="s">
        <v>557</v>
      </c>
      <c r="AA149" s="99" t="s">
        <v>557</v>
      </c>
      <c r="AB149" s="99" t="s">
        <v>557</v>
      </c>
      <c r="AC149" s="99" t="s">
        <v>557</v>
      </c>
      <c r="AD149" s="99" t="s">
        <v>557</v>
      </c>
      <c r="AE149" s="99" t="s">
        <v>557</v>
      </c>
      <c r="AF149" s="99" t="s">
        <v>557</v>
      </c>
      <c r="AG149" s="99" t="s">
        <v>672</v>
      </c>
      <c r="AH149" s="99" t="s">
        <v>557</v>
      </c>
      <c r="AI149" s="99" t="s">
        <v>557</v>
      </c>
      <c r="AJ149" s="99" t="s">
        <v>557</v>
      </c>
      <c r="AK149" s="99" t="s">
        <v>557</v>
      </c>
    </row>
    <row r="150" spans="11:37" ht="18.600000000000001" thickBot="1" x14ac:dyDescent="0.35">
      <c r="K150" s="97" t="s">
        <v>588</v>
      </c>
      <c r="L150" s="99" t="s">
        <v>557</v>
      </c>
      <c r="M150" s="99" t="s">
        <v>557</v>
      </c>
      <c r="N150" s="99" t="s">
        <v>557</v>
      </c>
      <c r="O150" s="99" t="s">
        <v>557</v>
      </c>
      <c r="P150" s="99" t="s">
        <v>557</v>
      </c>
      <c r="Q150" s="99" t="s">
        <v>557</v>
      </c>
      <c r="R150" s="99" t="s">
        <v>557</v>
      </c>
      <c r="S150" s="99" t="s">
        <v>557</v>
      </c>
      <c r="T150" s="99" t="s">
        <v>557</v>
      </c>
      <c r="U150" s="99" t="s">
        <v>557</v>
      </c>
      <c r="V150" s="99" t="s">
        <v>557</v>
      </c>
      <c r="W150" s="99" t="s">
        <v>557</v>
      </c>
      <c r="X150" s="99" t="s">
        <v>557</v>
      </c>
      <c r="Y150" s="99" t="s">
        <v>557</v>
      </c>
      <c r="Z150" s="99" t="s">
        <v>557</v>
      </c>
      <c r="AA150" s="99" t="s">
        <v>557</v>
      </c>
      <c r="AB150" s="99" t="s">
        <v>557</v>
      </c>
      <c r="AC150" s="99" t="s">
        <v>557</v>
      </c>
      <c r="AD150" s="99" t="s">
        <v>557</v>
      </c>
      <c r="AE150" s="99" t="s">
        <v>557</v>
      </c>
      <c r="AF150" s="99" t="s">
        <v>557</v>
      </c>
      <c r="AG150" s="99" t="s">
        <v>672</v>
      </c>
      <c r="AH150" s="99" t="s">
        <v>557</v>
      </c>
      <c r="AI150" s="99" t="s">
        <v>557</v>
      </c>
      <c r="AJ150" s="99" t="s">
        <v>557</v>
      </c>
      <c r="AK150" s="99" t="s">
        <v>557</v>
      </c>
    </row>
    <row r="151" spans="11:37" ht="18.600000000000001" thickBot="1" x14ac:dyDescent="0.35">
      <c r="K151" s="97" t="s">
        <v>589</v>
      </c>
      <c r="L151" s="99" t="s">
        <v>557</v>
      </c>
      <c r="M151" s="99" t="s">
        <v>557</v>
      </c>
      <c r="N151" s="99" t="s">
        <v>557</v>
      </c>
      <c r="O151" s="99" t="s">
        <v>557</v>
      </c>
      <c r="P151" s="99" t="s">
        <v>557</v>
      </c>
      <c r="Q151" s="99" t="s">
        <v>557</v>
      </c>
      <c r="R151" s="99" t="s">
        <v>557</v>
      </c>
      <c r="S151" s="99" t="s">
        <v>557</v>
      </c>
      <c r="T151" s="99" t="s">
        <v>557</v>
      </c>
      <c r="U151" s="99" t="s">
        <v>557</v>
      </c>
      <c r="V151" s="99" t="s">
        <v>557</v>
      </c>
      <c r="W151" s="99" t="s">
        <v>557</v>
      </c>
      <c r="X151" s="99" t="s">
        <v>557</v>
      </c>
      <c r="Y151" s="99" t="s">
        <v>557</v>
      </c>
      <c r="Z151" s="99" t="s">
        <v>557</v>
      </c>
      <c r="AA151" s="99" t="s">
        <v>557</v>
      </c>
      <c r="AB151" s="99" t="s">
        <v>557</v>
      </c>
      <c r="AC151" s="99" t="s">
        <v>557</v>
      </c>
      <c r="AD151" s="99" t="s">
        <v>557</v>
      </c>
      <c r="AE151" s="99" t="s">
        <v>557</v>
      </c>
      <c r="AF151" s="99" t="s">
        <v>557</v>
      </c>
      <c r="AG151" s="99" t="s">
        <v>672</v>
      </c>
      <c r="AH151" s="99" t="s">
        <v>557</v>
      </c>
      <c r="AI151" s="99" t="s">
        <v>557</v>
      </c>
      <c r="AJ151" s="99" t="s">
        <v>557</v>
      </c>
      <c r="AK151" s="99" t="s">
        <v>557</v>
      </c>
    </row>
    <row r="152" spans="11:37" ht="18.600000000000001" thickBot="1" x14ac:dyDescent="0.35">
      <c r="K152" s="97" t="s">
        <v>590</v>
      </c>
      <c r="L152" s="99" t="s">
        <v>557</v>
      </c>
      <c r="M152" s="99" t="s">
        <v>557</v>
      </c>
      <c r="N152" s="99" t="s">
        <v>557</v>
      </c>
      <c r="O152" s="99" t="s">
        <v>557</v>
      </c>
      <c r="P152" s="99" t="s">
        <v>557</v>
      </c>
      <c r="Q152" s="99" t="s">
        <v>557</v>
      </c>
      <c r="R152" s="99" t="s">
        <v>557</v>
      </c>
      <c r="S152" s="99" t="s">
        <v>557</v>
      </c>
      <c r="T152" s="99" t="s">
        <v>557</v>
      </c>
      <c r="U152" s="99" t="s">
        <v>557</v>
      </c>
      <c r="V152" s="99" t="s">
        <v>557</v>
      </c>
      <c r="W152" s="99" t="s">
        <v>557</v>
      </c>
      <c r="X152" s="99" t="s">
        <v>557</v>
      </c>
      <c r="Y152" s="99" t="s">
        <v>557</v>
      </c>
      <c r="Z152" s="99" t="s">
        <v>557</v>
      </c>
      <c r="AA152" s="99" t="s">
        <v>557</v>
      </c>
      <c r="AB152" s="99" t="s">
        <v>557</v>
      </c>
      <c r="AC152" s="99" t="s">
        <v>557</v>
      </c>
      <c r="AD152" s="99" t="s">
        <v>557</v>
      </c>
      <c r="AE152" s="99" t="s">
        <v>557</v>
      </c>
      <c r="AF152" s="99" t="s">
        <v>557</v>
      </c>
      <c r="AG152" s="99" t="s">
        <v>672</v>
      </c>
      <c r="AH152" s="99" t="s">
        <v>557</v>
      </c>
      <c r="AI152" s="99" t="s">
        <v>557</v>
      </c>
      <c r="AJ152" s="99" t="s">
        <v>557</v>
      </c>
      <c r="AK152" s="99" t="s">
        <v>557</v>
      </c>
    </row>
    <row r="153" spans="11:37" ht="18.600000000000001" thickBot="1" x14ac:dyDescent="0.35">
      <c r="K153" s="97" t="s">
        <v>591</v>
      </c>
      <c r="L153" s="99" t="s">
        <v>557</v>
      </c>
      <c r="M153" s="99" t="s">
        <v>557</v>
      </c>
      <c r="N153" s="99" t="s">
        <v>557</v>
      </c>
      <c r="O153" s="99" t="s">
        <v>557</v>
      </c>
      <c r="P153" s="99" t="s">
        <v>557</v>
      </c>
      <c r="Q153" s="99" t="s">
        <v>557</v>
      </c>
      <c r="R153" s="99" t="s">
        <v>557</v>
      </c>
      <c r="S153" s="99" t="s">
        <v>557</v>
      </c>
      <c r="T153" s="99" t="s">
        <v>557</v>
      </c>
      <c r="U153" s="99" t="s">
        <v>557</v>
      </c>
      <c r="V153" s="99" t="s">
        <v>557</v>
      </c>
      <c r="W153" s="99" t="s">
        <v>557</v>
      </c>
      <c r="X153" s="99" t="s">
        <v>557</v>
      </c>
      <c r="Y153" s="99" t="s">
        <v>557</v>
      </c>
      <c r="Z153" s="99" t="s">
        <v>557</v>
      </c>
      <c r="AA153" s="99" t="s">
        <v>557</v>
      </c>
      <c r="AB153" s="99" t="s">
        <v>557</v>
      </c>
      <c r="AC153" s="99" t="s">
        <v>557</v>
      </c>
      <c r="AD153" s="99" t="s">
        <v>557</v>
      </c>
      <c r="AE153" s="99" t="s">
        <v>557</v>
      </c>
      <c r="AF153" s="99" t="s">
        <v>557</v>
      </c>
      <c r="AG153" s="99" t="s">
        <v>672</v>
      </c>
      <c r="AH153" s="99" t="s">
        <v>557</v>
      </c>
      <c r="AI153" s="99" t="s">
        <v>557</v>
      </c>
      <c r="AJ153" s="99" t="s">
        <v>557</v>
      </c>
      <c r="AK153" s="99" t="s">
        <v>557</v>
      </c>
    </row>
    <row r="154" spans="11:37" ht="18.600000000000001" thickBot="1" x14ac:dyDescent="0.35">
      <c r="K154" s="97" t="s">
        <v>592</v>
      </c>
      <c r="L154" s="99" t="s">
        <v>557</v>
      </c>
      <c r="M154" s="99" t="s">
        <v>557</v>
      </c>
      <c r="N154" s="99" t="s">
        <v>557</v>
      </c>
      <c r="O154" s="99" t="s">
        <v>557</v>
      </c>
      <c r="P154" s="99" t="s">
        <v>557</v>
      </c>
      <c r="Q154" s="99" t="s">
        <v>557</v>
      </c>
      <c r="R154" s="99" t="s">
        <v>557</v>
      </c>
      <c r="S154" s="99" t="s">
        <v>557</v>
      </c>
      <c r="T154" s="99" t="s">
        <v>557</v>
      </c>
      <c r="U154" s="99" t="s">
        <v>557</v>
      </c>
      <c r="V154" s="99" t="s">
        <v>557</v>
      </c>
      <c r="W154" s="99" t="s">
        <v>557</v>
      </c>
      <c r="X154" s="99" t="s">
        <v>557</v>
      </c>
      <c r="Y154" s="99" t="s">
        <v>557</v>
      </c>
      <c r="Z154" s="99" t="s">
        <v>557</v>
      </c>
      <c r="AA154" s="99" t="s">
        <v>557</v>
      </c>
      <c r="AB154" s="99" t="s">
        <v>557</v>
      </c>
      <c r="AC154" s="99" t="s">
        <v>557</v>
      </c>
      <c r="AD154" s="99" t="s">
        <v>557</v>
      </c>
      <c r="AE154" s="99" t="s">
        <v>557</v>
      </c>
      <c r="AF154" s="99" t="s">
        <v>557</v>
      </c>
      <c r="AG154" s="99" t="s">
        <v>672</v>
      </c>
      <c r="AH154" s="99" t="s">
        <v>557</v>
      </c>
      <c r="AI154" s="99" t="s">
        <v>557</v>
      </c>
      <c r="AJ154" s="99" t="s">
        <v>557</v>
      </c>
      <c r="AK154" s="99" t="s">
        <v>557</v>
      </c>
    </row>
    <row r="155" spans="11:37" ht="18.600000000000001" thickBot="1" x14ac:dyDescent="0.35">
      <c r="K155" s="97" t="s">
        <v>593</v>
      </c>
      <c r="L155" s="99" t="s">
        <v>557</v>
      </c>
      <c r="M155" s="99" t="s">
        <v>557</v>
      </c>
      <c r="N155" s="99" t="s">
        <v>557</v>
      </c>
      <c r="O155" s="99" t="s">
        <v>557</v>
      </c>
      <c r="P155" s="99" t="s">
        <v>557</v>
      </c>
      <c r="Q155" s="99" t="s">
        <v>557</v>
      </c>
      <c r="R155" s="99" t="s">
        <v>557</v>
      </c>
      <c r="S155" s="99" t="s">
        <v>557</v>
      </c>
      <c r="T155" s="99" t="s">
        <v>557</v>
      </c>
      <c r="U155" s="99" t="s">
        <v>557</v>
      </c>
      <c r="V155" s="99" t="s">
        <v>557</v>
      </c>
      <c r="W155" s="99" t="s">
        <v>557</v>
      </c>
      <c r="X155" s="99" t="s">
        <v>557</v>
      </c>
      <c r="Y155" s="99" t="s">
        <v>557</v>
      </c>
      <c r="Z155" s="99" t="s">
        <v>557</v>
      </c>
      <c r="AA155" s="99" t="s">
        <v>557</v>
      </c>
      <c r="AB155" s="99" t="s">
        <v>557</v>
      </c>
      <c r="AC155" s="99" t="s">
        <v>557</v>
      </c>
      <c r="AD155" s="99" t="s">
        <v>557</v>
      </c>
      <c r="AE155" s="99" t="s">
        <v>557</v>
      </c>
      <c r="AF155" s="99" t="s">
        <v>557</v>
      </c>
      <c r="AG155" s="99" t="s">
        <v>672</v>
      </c>
      <c r="AH155" s="99" t="s">
        <v>557</v>
      </c>
      <c r="AI155" s="99" t="s">
        <v>557</v>
      </c>
      <c r="AJ155" s="99" t="s">
        <v>557</v>
      </c>
      <c r="AK155" s="99" t="s">
        <v>557</v>
      </c>
    </row>
    <row r="156" spans="11:37" ht="18.600000000000001" thickBot="1" x14ac:dyDescent="0.35">
      <c r="K156" s="97" t="s">
        <v>594</v>
      </c>
      <c r="L156" s="99" t="s">
        <v>557</v>
      </c>
      <c r="M156" s="99" t="s">
        <v>557</v>
      </c>
      <c r="N156" s="99" t="s">
        <v>557</v>
      </c>
      <c r="O156" s="99" t="s">
        <v>557</v>
      </c>
      <c r="P156" s="99" t="s">
        <v>557</v>
      </c>
      <c r="Q156" s="99" t="s">
        <v>557</v>
      </c>
      <c r="R156" s="99" t="s">
        <v>557</v>
      </c>
      <c r="S156" s="99" t="s">
        <v>557</v>
      </c>
      <c r="T156" s="99" t="s">
        <v>557</v>
      </c>
      <c r="U156" s="99" t="s">
        <v>557</v>
      </c>
      <c r="V156" s="99" t="s">
        <v>557</v>
      </c>
      <c r="W156" s="99" t="s">
        <v>557</v>
      </c>
      <c r="X156" s="99" t="s">
        <v>557</v>
      </c>
      <c r="Y156" s="99" t="s">
        <v>557</v>
      </c>
      <c r="Z156" s="99" t="s">
        <v>557</v>
      </c>
      <c r="AA156" s="99" t="s">
        <v>557</v>
      </c>
      <c r="AB156" s="99" t="s">
        <v>557</v>
      </c>
      <c r="AC156" s="99" t="s">
        <v>557</v>
      </c>
      <c r="AD156" s="99" t="s">
        <v>557</v>
      </c>
      <c r="AE156" s="99" t="s">
        <v>557</v>
      </c>
      <c r="AF156" s="99" t="s">
        <v>557</v>
      </c>
      <c r="AG156" s="99" t="s">
        <v>672</v>
      </c>
      <c r="AH156" s="99" t="s">
        <v>557</v>
      </c>
      <c r="AI156" s="99" t="s">
        <v>557</v>
      </c>
      <c r="AJ156" s="99" t="s">
        <v>557</v>
      </c>
      <c r="AK156" s="99" t="s">
        <v>557</v>
      </c>
    </row>
    <row r="157" spans="11:37" ht="18.600000000000001" thickBot="1" x14ac:dyDescent="0.35">
      <c r="K157" s="97" t="s">
        <v>595</v>
      </c>
      <c r="L157" s="99" t="s">
        <v>557</v>
      </c>
      <c r="M157" s="99" t="s">
        <v>557</v>
      </c>
      <c r="N157" s="99" t="s">
        <v>557</v>
      </c>
      <c r="O157" s="99" t="s">
        <v>557</v>
      </c>
      <c r="P157" s="99" t="s">
        <v>557</v>
      </c>
      <c r="Q157" s="99" t="s">
        <v>557</v>
      </c>
      <c r="R157" s="99" t="s">
        <v>557</v>
      </c>
      <c r="S157" s="99" t="s">
        <v>557</v>
      </c>
      <c r="T157" s="99" t="s">
        <v>557</v>
      </c>
      <c r="U157" s="99" t="s">
        <v>557</v>
      </c>
      <c r="V157" s="99" t="s">
        <v>557</v>
      </c>
      <c r="W157" s="99" t="s">
        <v>557</v>
      </c>
      <c r="X157" s="99" t="s">
        <v>557</v>
      </c>
      <c r="Y157" s="99" t="s">
        <v>557</v>
      </c>
      <c r="Z157" s="99" t="s">
        <v>557</v>
      </c>
      <c r="AA157" s="99" t="s">
        <v>557</v>
      </c>
      <c r="AB157" s="99" t="s">
        <v>557</v>
      </c>
      <c r="AC157" s="99" t="s">
        <v>557</v>
      </c>
      <c r="AD157" s="99" t="s">
        <v>557</v>
      </c>
      <c r="AE157" s="99" t="s">
        <v>557</v>
      </c>
      <c r="AF157" s="99" t="s">
        <v>557</v>
      </c>
      <c r="AG157" s="99" t="s">
        <v>672</v>
      </c>
      <c r="AH157" s="99" t="s">
        <v>557</v>
      </c>
      <c r="AI157" s="99" t="s">
        <v>557</v>
      </c>
      <c r="AJ157" s="99" t="s">
        <v>557</v>
      </c>
      <c r="AK157" s="99" t="s">
        <v>557</v>
      </c>
    </row>
    <row r="158" spans="11:37" ht="18.600000000000001" thickBot="1" x14ac:dyDescent="0.35">
      <c r="K158" s="97" t="s">
        <v>596</v>
      </c>
      <c r="L158" s="99" t="s">
        <v>557</v>
      </c>
      <c r="M158" s="99" t="s">
        <v>557</v>
      </c>
      <c r="N158" s="99" t="s">
        <v>557</v>
      </c>
      <c r="O158" s="99" t="s">
        <v>557</v>
      </c>
      <c r="P158" s="99" t="s">
        <v>557</v>
      </c>
      <c r="Q158" s="99" t="s">
        <v>557</v>
      </c>
      <c r="R158" s="99" t="s">
        <v>557</v>
      </c>
      <c r="S158" s="99" t="s">
        <v>557</v>
      </c>
      <c r="T158" s="99" t="s">
        <v>557</v>
      </c>
      <c r="U158" s="99" t="s">
        <v>557</v>
      </c>
      <c r="V158" s="99" t="s">
        <v>557</v>
      </c>
      <c r="W158" s="99" t="s">
        <v>557</v>
      </c>
      <c r="X158" s="99" t="s">
        <v>557</v>
      </c>
      <c r="Y158" s="99" t="s">
        <v>557</v>
      </c>
      <c r="Z158" s="99" t="s">
        <v>557</v>
      </c>
      <c r="AA158" s="99" t="s">
        <v>557</v>
      </c>
      <c r="AB158" s="99" t="s">
        <v>557</v>
      </c>
      <c r="AC158" s="99" t="s">
        <v>557</v>
      </c>
      <c r="AD158" s="99" t="s">
        <v>557</v>
      </c>
      <c r="AE158" s="99" t="s">
        <v>557</v>
      </c>
      <c r="AF158" s="99" t="s">
        <v>557</v>
      </c>
      <c r="AG158" s="99" t="s">
        <v>672</v>
      </c>
      <c r="AH158" s="99" t="s">
        <v>557</v>
      </c>
      <c r="AI158" s="99" t="s">
        <v>557</v>
      </c>
      <c r="AJ158" s="99" t="s">
        <v>557</v>
      </c>
      <c r="AK158" s="99" t="s">
        <v>557</v>
      </c>
    </row>
    <row r="159" spans="11:37" ht="18.600000000000001" thickBot="1" x14ac:dyDescent="0.35">
      <c r="K159" s="97" t="s">
        <v>597</v>
      </c>
      <c r="L159" s="99" t="s">
        <v>557</v>
      </c>
      <c r="M159" s="99" t="s">
        <v>557</v>
      </c>
      <c r="N159" s="99" t="s">
        <v>557</v>
      </c>
      <c r="O159" s="99" t="s">
        <v>557</v>
      </c>
      <c r="P159" s="99" t="s">
        <v>557</v>
      </c>
      <c r="Q159" s="99" t="s">
        <v>557</v>
      </c>
      <c r="R159" s="99" t="s">
        <v>557</v>
      </c>
      <c r="S159" s="99" t="s">
        <v>557</v>
      </c>
      <c r="T159" s="99" t="s">
        <v>557</v>
      </c>
      <c r="U159" s="99" t="s">
        <v>557</v>
      </c>
      <c r="V159" s="99" t="s">
        <v>557</v>
      </c>
      <c r="W159" s="99" t="s">
        <v>557</v>
      </c>
      <c r="X159" s="99" t="s">
        <v>557</v>
      </c>
      <c r="Y159" s="99" t="s">
        <v>557</v>
      </c>
      <c r="Z159" s="99" t="s">
        <v>557</v>
      </c>
      <c r="AA159" s="99" t="s">
        <v>557</v>
      </c>
      <c r="AB159" s="99" t="s">
        <v>557</v>
      </c>
      <c r="AC159" s="99" t="s">
        <v>557</v>
      </c>
      <c r="AD159" s="99" t="s">
        <v>557</v>
      </c>
      <c r="AE159" s="99" t="s">
        <v>557</v>
      </c>
      <c r="AF159" s="99" t="s">
        <v>557</v>
      </c>
      <c r="AG159" s="99" t="s">
        <v>672</v>
      </c>
      <c r="AH159" s="99" t="s">
        <v>557</v>
      </c>
      <c r="AI159" s="99" t="s">
        <v>557</v>
      </c>
      <c r="AJ159" s="99" t="s">
        <v>557</v>
      </c>
      <c r="AK159" s="99" t="s">
        <v>557</v>
      </c>
    </row>
    <row r="160" spans="11:37" ht="18.600000000000001" thickBot="1" x14ac:dyDescent="0.35">
      <c r="K160" s="97" t="s">
        <v>598</v>
      </c>
      <c r="L160" s="99" t="s">
        <v>557</v>
      </c>
      <c r="M160" s="99" t="s">
        <v>557</v>
      </c>
      <c r="N160" s="99" t="s">
        <v>557</v>
      </c>
      <c r="O160" s="99" t="s">
        <v>557</v>
      </c>
      <c r="P160" s="99" t="s">
        <v>557</v>
      </c>
      <c r="Q160" s="99" t="s">
        <v>557</v>
      </c>
      <c r="R160" s="99" t="s">
        <v>557</v>
      </c>
      <c r="S160" s="99" t="s">
        <v>557</v>
      </c>
      <c r="T160" s="99" t="s">
        <v>557</v>
      </c>
      <c r="U160" s="99" t="s">
        <v>557</v>
      </c>
      <c r="V160" s="99" t="s">
        <v>557</v>
      </c>
      <c r="W160" s="99" t="s">
        <v>557</v>
      </c>
      <c r="X160" s="99" t="s">
        <v>557</v>
      </c>
      <c r="Y160" s="99" t="s">
        <v>557</v>
      </c>
      <c r="Z160" s="99" t="s">
        <v>557</v>
      </c>
      <c r="AA160" s="99" t="s">
        <v>557</v>
      </c>
      <c r="AB160" s="99" t="s">
        <v>557</v>
      </c>
      <c r="AC160" s="99" t="s">
        <v>557</v>
      </c>
      <c r="AD160" s="99" t="s">
        <v>557</v>
      </c>
      <c r="AE160" s="99" t="s">
        <v>557</v>
      </c>
      <c r="AF160" s="99" t="s">
        <v>557</v>
      </c>
      <c r="AG160" s="99" t="s">
        <v>672</v>
      </c>
      <c r="AH160" s="99" t="s">
        <v>557</v>
      </c>
      <c r="AI160" s="99" t="s">
        <v>557</v>
      </c>
      <c r="AJ160" s="99" t="s">
        <v>557</v>
      </c>
      <c r="AK160" s="99" t="s">
        <v>557</v>
      </c>
    </row>
    <row r="161" spans="11:37" ht="18.600000000000001" thickBot="1" x14ac:dyDescent="0.35">
      <c r="K161" s="97" t="s">
        <v>599</v>
      </c>
      <c r="L161" s="99" t="s">
        <v>557</v>
      </c>
      <c r="M161" s="99" t="s">
        <v>557</v>
      </c>
      <c r="N161" s="99" t="s">
        <v>557</v>
      </c>
      <c r="O161" s="99" t="s">
        <v>557</v>
      </c>
      <c r="P161" s="99" t="s">
        <v>557</v>
      </c>
      <c r="Q161" s="99" t="s">
        <v>557</v>
      </c>
      <c r="R161" s="99" t="s">
        <v>557</v>
      </c>
      <c r="S161" s="99" t="s">
        <v>557</v>
      </c>
      <c r="T161" s="99" t="s">
        <v>557</v>
      </c>
      <c r="U161" s="99" t="s">
        <v>557</v>
      </c>
      <c r="V161" s="99" t="s">
        <v>557</v>
      </c>
      <c r="W161" s="99" t="s">
        <v>557</v>
      </c>
      <c r="X161" s="99" t="s">
        <v>557</v>
      </c>
      <c r="Y161" s="99" t="s">
        <v>557</v>
      </c>
      <c r="Z161" s="99" t="s">
        <v>557</v>
      </c>
      <c r="AA161" s="99" t="s">
        <v>557</v>
      </c>
      <c r="AB161" s="99" t="s">
        <v>557</v>
      </c>
      <c r="AC161" s="99" t="s">
        <v>557</v>
      </c>
      <c r="AD161" s="99" t="s">
        <v>557</v>
      </c>
      <c r="AE161" s="99" t="s">
        <v>557</v>
      </c>
      <c r="AF161" s="99" t="s">
        <v>557</v>
      </c>
      <c r="AG161" s="99" t="s">
        <v>672</v>
      </c>
      <c r="AH161" s="99" t="s">
        <v>557</v>
      </c>
      <c r="AI161" s="99" t="s">
        <v>557</v>
      </c>
      <c r="AJ161" s="99" t="s">
        <v>557</v>
      </c>
      <c r="AK161" s="99" t="s">
        <v>557</v>
      </c>
    </row>
    <row r="162" spans="11:37" ht="18.600000000000001" thickBot="1" x14ac:dyDescent="0.35">
      <c r="K162" s="97" t="s">
        <v>600</v>
      </c>
      <c r="L162" s="99" t="s">
        <v>557</v>
      </c>
      <c r="M162" s="99" t="s">
        <v>557</v>
      </c>
      <c r="N162" s="99" t="s">
        <v>557</v>
      </c>
      <c r="O162" s="99" t="s">
        <v>557</v>
      </c>
      <c r="P162" s="99" t="s">
        <v>557</v>
      </c>
      <c r="Q162" s="99" t="s">
        <v>557</v>
      </c>
      <c r="R162" s="99" t="s">
        <v>557</v>
      </c>
      <c r="S162" s="99" t="s">
        <v>557</v>
      </c>
      <c r="T162" s="99" t="s">
        <v>557</v>
      </c>
      <c r="U162" s="99" t="s">
        <v>557</v>
      </c>
      <c r="V162" s="99" t="s">
        <v>557</v>
      </c>
      <c r="W162" s="99" t="s">
        <v>557</v>
      </c>
      <c r="X162" s="99" t="s">
        <v>557</v>
      </c>
      <c r="Y162" s="99" t="s">
        <v>557</v>
      </c>
      <c r="Z162" s="99" t="s">
        <v>557</v>
      </c>
      <c r="AA162" s="99" t="s">
        <v>557</v>
      </c>
      <c r="AB162" s="99" t="s">
        <v>557</v>
      </c>
      <c r="AC162" s="99" t="s">
        <v>557</v>
      </c>
      <c r="AD162" s="99" t="s">
        <v>557</v>
      </c>
      <c r="AE162" s="99" t="s">
        <v>557</v>
      </c>
      <c r="AF162" s="99" t="s">
        <v>557</v>
      </c>
      <c r="AG162" s="99" t="s">
        <v>672</v>
      </c>
      <c r="AH162" s="99" t="s">
        <v>557</v>
      </c>
      <c r="AI162" s="99" t="s">
        <v>557</v>
      </c>
      <c r="AJ162" s="99" t="s">
        <v>557</v>
      </c>
      <c r="AK162" s="99" t="s">
        <v>557</v>
      </c>
    </row>
    <row r="163" spans="11:37" ht="18.600000000000001" thickBot="1" x14ac:dyDescent="0.35">
      <c r="K163" s="97" t="s">
        <v>601</v>
      </c>
      <c r="L163" s="99" t="s">
        <v>557</v>
      </c>
      <c r="M163" s="99" t="s">
        <v>557</v>
      </c>
      <c r="N163" s="99" t="s">
        <v>557</v>
      </c>
      <c r="O163" s="99" t="s">
        <v>557</v>
      </c>
      <c r="P163" s="99" t="s">
        <v>557</v>
      </c>
      <c r="Q163" s="99" t="s">
        <v>557</v>
      </c>
      <c r="R163" s="99" t="s">
        <v>557</v>
      </c>
      <c r="S163" s="99" t="s">
        <v>557</v>
      </c>
      <c r="T163" s="99" t="s">
        <v>557</v>
      </c>
      <c r="U163" s="99" t="s">
        <v>557</v>
      </c>
      <c r="V163" s="99" t="s">
        <v>557</v>
      </c>
      <c r="W163" s="99" t="s">
        <v>557</v>
      </c>
      <c r="X163" s="99" t="s">
        <v>557</v>
      </c>
      <c r="Y163" s="99" t="s">
        <v>557</v>
      </c>
      <c r="Z163" s="99" t="s">
        <v>557</v>
      </c>
      <c r="AA163" s="99" t="s">
        <v>557</v>
      </c>
      <c r="AB163" s="99" t="s">
        <v>557</v>
      </c>
      <c r="AC163" s="99" t="s">
        <v>557</v>
      </c>
      <c r="AD163" s="99" t="s">
        <v>557</v>
      </c>
      <c r="AE163" s="99" t="s">
        <v>557</v>
      </c>
      <c r="AF163" s="99" t="s">
        <v>557</v>
      </c>
      <c r="AG163" s="99" t="s">
        <v>672</v>
      </c>
      <c r="AH163" s="99" t="s">
        <v>557</v>
      </c>
      <c r="AI163" s="99" t="s">
        <v>557</v>
      </c>
      <c r="AJ163" s="99" t="s">
        <v>557</v>
      </c>
      <c r="AK163" s="99" t="s">
        <v>557</v>
      </c>
    </row>
    <row r="164" spans="11:37" ht="18.600000000000001" thickBot="1" x14ac:dyDescent="0.35">
      <c r="K164" s="97" t="s">
        <v>602</v>
      </c>
      <c r="L164" s="99" t="s">
        <v>557</v>
      </c>
      <c r="M164" s="99" t="s">
        <v>557</v>
      </c>
      <c r="N164" s="99" t="s">
        <v>557</v>
      </c>
      <c r="O164" s="99" t="s">
        <v>557</v>
      </c>
      <c r="P164" s="99" t="s">
        <v>557</v>
      </c>
      <c r="Q164" s="99" t="s">
        <v>557</v>
      </c>
      <c r="R164" s="99" t="s">
        <v>557</v>
      </c>
      <c r="S164" s="99" t="s">
        <v>557</v>
      </c>
      <c r="T164" s="99" t="s">
        <v>557</v>
      </c>
      <c r="U164" s="99" t="s">
        <v>557</v>
      </c>
      <c r="V164" s="99" t="s">
        <v>557</v>
      </c>
      <c r="W164" s="99" t="s">
        <v>557</v>
      </c>
      <c r="X164" s="99" t="s">
        <v>557</v>
      </c>
      <c r="Y164" s="99" t="s">
        <v>557</v>
      </c>
      <c r="Z164" s="99" t="s">
        <v>557</v>
      </c>
      <c r="AA164" s="99" t="s">
        <v>557</v>
      </c>
      <c r="AB164" s="99" t="s">
        <v>557</v>
      </c>
      <c r="AC164" s="99" t="s">
        <v>557</v>
      </c>
      <c r="AD164" s="99" t="s">
        <v>557</v>
      </c>
      <c r="AE164" s="99" t="s">
        <v>557</v>
      </c>
      <c r="AF164" s="99" t="s">
        <v>557</v>
      </c>
      <c r="AG164" s="99" t="s">
        <v>557</v>
      </c>
      <c r="AH164" s="99" t="s">
        <v>557</v>
      </c>
      <c r="AI164" s="99" t="s">
        <v>557</v>
      </c>
      <c r="AJ164" s="99" t="s">
        <v>557</v>
      </c>
      <c r="AK164" s="99" t="s">
        <v>557</v>
      </c>
    </row>
    <row r="165" spans="11:37" ht="18.600000000000001" thickBot="1" x14ac:dyDescent="0.35">
      <c r="K165" s="97" t="s">
        <v>603</v>
      </c>
      <c r="L165" s="99" t="s">
        <v>557</v>
      </c>
      <c r="M165" s="99" t="s">
        <v>557</v>
      </c>
      <c r="N165" s="99" t="s">
        <v>557</v>
      </c>
      <c r="O165" s="99" t="s">
        <v>557</v>
      </c>
      <c r="P165" s="99" t="s">
        <v>557</v>
      </c>
      <c r="Q165" s="99" t="s">
        <v>557</v>
      </c>
      <c r="R165" s="99" t="s">
        <v>557</v>
      </c>
      <c r="S165" s="99" t="s">
        <v>557</v>
      </c>
      <c r="T165" s="99" t="s">
        <v>557</v>
      </c>
      <c r="U165" s="99" t="s">
        <v>557</v>
      </c>
      <c r="V165" s="99" t="s">
        <v>557</v>
      </c>
      <c r="W165" s="99" t="s">
        <v>557</v>
      </c>
      <c r="X165" s="99" t="s">
        <v>557</v>
      </c>
      <c r="Y165" s="99" t="s">
        <v>557</v>
      </c>
      <c r="Z165" s="99" t="s">
        <v>557</v>
      </c>
      <c r="AA165" s="99" t="s">
        <v>557</v>
      </c>
      <c r="AB165" s="99" t="s">
        <v>557</v>
      </c>
      <c r="AC165" s="99" t="s">
        <v>557</v>
      </c>
      <c r="AD165" s="99" t="s">
        <v>557</v>
      </c>
      <c r="AE165" s="99" t="s">
        <v>557</v>
      </c>
      <c r="AF165" s="99" t="s">
        <v>557</v>
      </c>
      <c r="AG165" s="99" t="s">
        <v>557</v>
      </c>
      <c r="AH165" s="99" t="s">
        <v>557</v>
      </c>
      <c r="AI165" s="99" t="s">
        <v>557</v>
      </c>
      <c r="AJ165" s="99" t="s">
        <v>557</v>
      </c>
      <c r="AK165" s="99" t="s">
        <v>557</v>
      </c>
    </row>
    <row r="166" spans="11:37" ht="18.600000000000001" thickBot="1" x14ac:dyDescent="0.35">
      <c r="K166" s="97" t="s">
        <v>604</v>
      </c>
      <c r="L166" s="99" t="s">
        <v>557</v>
      </c>
      <c r="M166" s="99" t="s">
        <v>557</v>
      </c>
      <c r="N166" s="99" t="s">
        <v>557</v>
      </c>
      <c r="O166" s="99" t="s">
        <v>557</v>
      </c>
      <c r="P166" s="99" t="s">
        <v>557</v>
      </c>
      <c r="Q166" s="99" t="s">
        <v>557</v>
      </c>
      <c r="R166" s="99" t="s">
        <v>557</v>
      </c>
      <c r="S166" s="99" t="s">
        <v>557</v>
      </c>
      <c r="T166" s="99" t="s">
        <v>557</v>
      </c>
      <c r="U166" s="99" t="s">
        <v>557</v>
      </c>
      <c r="V166" s="99" t="s">
        <v>557</v>
      </c>
      <c r="W166" s="99" t="s">
        <v>557</v>
      </c>
      <c r="X166" s="99" t="s">
        <v>557</v>
      </c>
      <c r="Y166" s="99" t="s">
        <v>557</v>
      </c>
      <c r="Z166" s="99" t="s">
        <v>557</v>
      </c>
      <c r="AA166" s="99" t="s">
        <v>557</v>
      </c>
      <c r="AB166" s="99" t="s">
        <v>557</v>
      </c>
      <c r="AC166" s="99" t="s">
        <v>557</v>
      </c>
      <c r="AD166" s="99" t="s">
        <v>557</v>
      </c>
      <c r="AE166" s="99" t="s">
        <v>557</v>
      </c>
      <c r="AF166" s="99" t="s">
        <v>557</v>
      </c>
      <c r="AG166" s="99" t="s">
        <v>557</v>
      </c>
      <c r="AH166" s="99" t="s">
        <v>557</v>
      </c>
      <c r="AI166" s="99" t="s">
        <v>557</v>
      </c>
      <c r="AJ166" s="99" t="s">
        <v>557</v>
      </c>
      <c r="AK166" s="99" t="s">
        <v>557</v>
      </c>
    </row>
    <row r="167" spans="11:37" ht="18.600000000000001" thickBot="1" x14ac:dyDescent="0.35">
      <c r="K167" s="97" t="s">
        <v>605</v>
      </c>
      <c r="L167" s="99" t="s">
        <v>557</v>
      </c>
      <c r="M167" s="99" t="s">
        <v>557</v>
      </c>
      <c r="N167" s="99" t="s">
        <v>557</v>
      </c>
      <c r="O167" s="99" t="s">
        <v>557</v>
      </c>
      <c r="P167" s="99" t="s">
        <v>557</v>
      </c>
      <c r="Q167" s="99" t="s">
        <v>557</v>
      </c>
      <c r="R167" s="99" t="s">
        <v>557</v>
      </c>
      <c r="S167" s="99" t="s">
        <v>557</v>
      </c>
      <c r="T167" s="99" t="s">
        <v>557</v>
      </c>
      <c r="U167" s="99" t="s">
        <v>557</v>
      </c>
      <c r="V167" s="99" t="s">
        <v>557</v>
      </c>
      <c r="W167" s="99" t="s">
        <v>557</v>
      </c>
      <c r="X167" s="99" t="s">
        <v>557</v>
      </c>
      <c r="Y167" s="99" t="s">
        <v>557</v>
      </c>
      <c r="Z167" s="99" t="s">
        <v>557</v>
      </c>
      <c r="AA167" s="99" t="s">
        <v>557</v>
      </c>
      <c r="AB167" s="99" t="s">
        <v>557</v>
      </c>
      <c r="AC167" s="99" t="s">
        <v>557</v>
      </c>
      <c r="AD167" s="99" t="s">
        <v>557</v>
      </c>
      <c r="AE167" s="99" t="s">
        <v>557</v>
      </c>
      <c r="AF167" s="99" t="s">
        <v>557</v>
      </c>
      <c r="AG167" s="99" t="s">
        <v>557</v>
      </c>
      <c r="AH167" s="99" t="s">
        <v>557</v>
      </c>
      <c r="AI167" s="99" t="s">
        <v>557</v>
      </c>
      <c r="AJ167" s="99" t="s">
        <v>557</v>
      </c>
      <c r="AK167" s="99" t="s">
        <v>557</v>
      </c>
    </row>
    <row r="168" spans="11:37" ht="18.600000000000001" thickBot="1" x14ac:dyDescent="0.35">
      <c r="K168" s="97" t="s">
        <v>606</v>
      </c>
      <c r="L168" s="99" t="s">
        <v>557</v>
      </c>
      <c r="M168" s="99" t="s">
        <v>557</v>
      </c>
      <c r="N168" s="99" t="s">
        <v>557</v>
      </c>
      <c r="O168" s="99" t="s">
        <v>557</v>
      </c>
      <c r="P168" s="99" t="s">
        <v>557</v>
      </c>
      <c r="Q168" s="99" t="s">
        <v>557</v>
      </c>
      <c r="R168" s="99" t="s">
        <v>557</v>
      </c>
      <c r="S168" s="99" t="s">
        <v>557</v>
      </c>
      <c r="T168" s="99" t="s">
        <v>557</v>
      </c>
      <c r="U168" s="99" t="s">
        <v>557</v>
      </c>
      <c r="V168" s="99" t="s">
        <v>557</v>
      </c>
      <c r="W168" s="99" t="s">
        <v>557</v>
      </c>
      <c r="X168" s="99" t="s">
        <v>557</v>
      </c>
      <c r="Y168" s="99" t="s">
        <v>557</v>
      </c>
      <c r="Z168" s="99" t="s">
        <v>557</v>
      </c>
      <c r="AA168" s="99" t="s">
        <v>557</v>
      </c>
      <c r="AB168" s="99" t="s">
        <v>557</v>
      </c>
      <c r="AC168" s="99" t="s">
        <v>557</v>
      </c>
      <c r="AD168" s="99" t="s">
        <v>557</v>
      </c>
      <c r="AE168" s="99" t="s">
        <v>557</v>
      </c>
      <c r="AF168" s="99" t="s">
        <v>557</v>
      </c>
      <c r="AG168" s="99" t="s">
        <v>557</v>
      </c>
      <c r="AH168" s="99" t="s">
        <v>557</v>
      </c>
      <c r="AI168" s="99" t="s">
        <v>557</v>
      </c>
      <c r="AJ168" s="99" t="s">
        <v>557</v>
      </c>
      <c r="AK168" s="99" t="s">
        <v>557</v>
      </c>
    </row>
    <row r="169" spans="11:37" ht="18.600000000000001" thickBot="1" x14ac:dyDescent="0.35">
      <c r="K169" s="93"/>
    </row>
    <row r="170" spans="11:37" ht="45.6" thickBot="1" x14ac:dyDescent="0.35">
      <c r="K170" s="97" t="s">
        <v>607</v>
      </c>
      <c r="L170" s="97" t="s">
        <v>503</v>
      </c>
      <c r="M170" s="97" t="s">
        <v>504</v>
      </c>
      <c r="N170" s="97" t="s">
        <v>505</v>
      </c>
      <c r="O170" s="97" t="s">
        <v>506</v>
      </c>
      <c r="P170" s="97" t="s">
        <v>507</v>
      </c>
      <c r="Q170" s="97" t="s">
        <v>508</v>
      </c>
      <c r="R170" s="97" t="s">
        <v>509</v>
      </c>
      <c r="S170" s="97" t="s">
        <v>76</v>
      </c>
      <c r="T170" s="97" t="s">
        <v>510</v>
      </c>
      <c r="U170" s="97" t="s">
        <v>93</v>
      </c>
      <c r="V170" s="97" t="s">
        <v>95</v>
      </c>
      <c r="W170" s="97" t="s">
        <v>96</v>
      </c>
      <c r="X170" s="97" t="s">
        <v>84</v>
      </c>
      <c r="Y170" s="97" t="s">
        <v>87</v>
      </c>
      <c r="Z170" s="97" t="s">
        <v>511</v>
      </c>
      <c r="AA170" s="97" t="s">
        <v>512</v>
      </c>
      <c r="AB170" s="97" t="s">
        <v>118</v>
      </c>
      <c r="AC170" s="97" t="s">
        <v>128</v>
      </c>
      <c r="AD170" s="97" t="s">
        <v>514</v>
      </c>
      <c r="AE170" s="97" t="s">
        <v>151</v>
      </c>
      <c r="AF170" s="97" t="s">
        <v>152</v>
      </c>
      <c r="AG170" s="97" t="s">
        <v>515</v>
      </c>
      <c r="AH170" s="97" t="s">
        <v>192</v>
      </c>
      <c r="AI170" s="97" t="s">
        <v>193</v>
      </c>
      <c r="AJ170" s="97" t="s">
        <v>194</v>
      </c>
      <c r="AK170" s="97" t="s">
        <v>195</v>
      </c>
    </row>
    <row r="171" spans="11:37" ht="15" thickBot="1" x14ac:dyDescent="0.35">
      <c r="K171" s="97" t="s">
        <v>556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12500</v>
      </c>
      <c r="U171" s="99">
        <v>12500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12500</v>
      </c>
      <c r="AB171" s="99">
        <v>0</v>
      </c>
      <c r="AC171" s="99">
        <v>0</v>
      </c>
      <c r="AD171" s="99">
        <v>12500</v>
      </c>
      <c r="AE171" s="99">
        <v>0</v>
      </c>
      <c r="AF171" s="99">
        <v>0</v>
      </c>
      <c r="AG171" s="99">
        <v>12500</v>
      </c>
      <c r="AH171" s="99">
        <v>0</v>
      </c>
      <c r="AI171" s="99">
        <v>0</v>
      </c>
      <c r="AJ171" s="99">
        <v>0</v>
      </c>
      <c r="AK171" s="99">
        <v>37500</v>
      </c>
    </row>
    <row r="172" spans="11:37" ht="15" thickBot="1" x14ac:dyDescent="0.35">
      <c r="K172" s="97" t="s">
        <v>558</v>
      </c>
      <c r="L172" s="99">
        <v>0</v>
      </c>
      <c r="M172" s="99">
        <v>0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12500</v>
      </c>
      <c r="U172" s="99">
        <v>12500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12500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12500</v>
      </c>
      <c r="AH172" s="99">
        <v>0</v>
      </c>
      <c r="AI172" s="99">
        <v>0</v>
      </c>
      <c r="AJ172" s="99">
        <v>0</v>
      </c>
      <c r="AK172" s="99">
        <v>25000</v>
      </c>
    </row>
    <row r="173" spans="11:37" ht="15" thickBot="1" x14ac:dyDescent="0.35">
      <c r="K173" s="97" t="s">
        <v>559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12500</v>
      </c>
      <c r="U173" s="99">
        <v>12500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12500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12500</v>
      </c>
      <c r="AH173" s="99">
        <v>0</v>
      </c>
      <c r="AI173" s="99">
        <v>0</v>
      </c>
      <c r="AJ173" s="99">
        <v>0</v>
      </c>
      <c r="AK173" s="99">
        <v>0</v>
      </c>
    </row>
    <row r="174" spans="11:37" ht="15" thickBot="1" x14ac:dyDescent="0.35">
      <c r="K174" s="97" t="s">
        <v>560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12500</v>
      </c>
      <c r="U174" s="99">
        <v>12500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12500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12500</v>
      </c>
      <c r="AH174" s="99">
        <v>0</v>
      </c>
      <c r="AI174" s="99">
        <v>0</v>
      </c>
      <c r="AJ174" s="99">
        <v>0</v>
      </c>
      <c r="AK174" s="99">
        <v>0</v>
      </c>
    </row>
    <row r="175" spans="11:37" ht="15" thickBot="1" x14ac:dyDescent="0.35">
      <c r="K175" s="97" t="s">
        <v>561</v>
      </c>
      <c r="L175" s="99">
        <v>0</v>
      </c>
      <c r="M175" s="99">
        <v>0</v>
      </c>
      <c r="N175" s="99">
        <v>0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12500</v>
      </c>
      <c r="V175" s="99">
        <v>0</v>
      </c>
      <c r="W175" s="99">
        <v>0</v>
      </c>
      <c r="X175" s="99">
        <v>0</v>
      </c>
      <c r="Y175" s="99">
        <v>0</v>
      </c>
      <c r="Z175" s="99">
        <v>0</v>
      </c>
      <c r="AA175" s="99">
        <v>12500</v>
      </c>
      <c r="AB175" s="99">
        <v>0</v>
      </c>
      <c r="AC175" s="99">
        <v>0</v>
      </c>
      <c r="AD175" s="99">
        <v>0</v>
      </c>
      <c r="AE175" s="99">
        <v>0</v>
      </c>
      <c r="AF175" s="99">
        <v>0</v>
      </c>
      <c r="AG175" s="99">
        <v>12500</v>
      </c>
      <c r="AH175" s="99">
        <v>0</v>
      </c>
      <c r="AI175" s="99">
        <v>0</v>
      </c>
      <c r="AJ175" s="99">
        <v>0</v>
      </c>
      <c r="AK175" s="99">
        <v>0</v>
      </c>
    </row>
    <row r="176" spans="11:37" ht="15" thickBot="1" x14ac:dyDescent="0.35">
      <c r="K176" s="97" t="s">
        <v>562</v>
      </c>
      <c r="L176" s="99">
        <v>0</v>
      </c>
      <c r="M176" s="99">
        <v>0</v>
      </c>
      <c r="N176" s="99">
        <v>0</v>
      </c>
      <c r="O176" s="99">
        <v>0</v>
      </c>
      <c r="P176" s="99">
        <v>0</v>
      </c>
      <c r="Q176" s="99">
        <v>0</v>
      </c>
      <c r="R176" s="99">
        <v>0</v>
      </c>
      <c r="S176" s="99">
        <v>0</v>
      </c>
      <c r="T176" s="99">
        <v>0</v>
      </c>
      <c r="U176" s="99">
        <v>12500</v>
      </c>
      <c r="V176" s="99">
        <v>0</v>
      </c>
      <c r="W176" s="99">
        <v>0</v>
      </c>
      <c r="X176" s="99">
        <v>0</v>
      </c>
      <c r="Y176" s="99">
        <v>0</v>
      </c>
      <c r="Z176" s="99">
        <v>0</v>
      </c>
      <c r="AA176" s="99">
        <v>12500</v>
      </c>
      <c r="AB176" s="99">
        <v>0</v>
      </c>
      <c r="AC176" s="99">
        <v>0</v>
      </c>
      <c r="AD176" s="99">
        <v>0</v>
      </c>
      <c r="AE176" s="99">
        <v>0</v>
      </c>
      <c r="AF176" s="99">
        <v>0</v>
      </c>
      <c r="AG176" s="99">
        <v>12500</v>
      </c>
      <c r="AH176" s="99">
        <v>0</v>
      </c>
      <c r="AI176" s="99">
        <v>0</v>
      </c>
      <c r="AJ176" s="99">
        <v>0</v>
      </c>
      <c r="AK176" s="99">
        <v>0</v>
      </c>
    </row>
    <row r="177" spans="11:37" ht="15" thickBot="1" x14ac:dyDescent="0.35">
      <c r="K177" s="97" t="s">
        <v>563</v>
      </c>
      <c r="L177" s="99">
        <v>0</v>
      </c>
      <c r="M177" s="99">
        <v>0</v>
      </c>
      <c r="N177" s="99">
        <v>0</v>
      </c>
      <c r="O177" s="99">
        <v>0</v>
      </c>
      <c r="P177" s="99">
        <v>0</v>
      </c>
      <c r="Q177" s="99">
        <v>0</v>
      </c>
      <c r="R177" s="99">
        <v>0</v>
      </c>
      <c r="S177" s="99">
        <v>0</v>
      </c>
      <c r="T177" s="99">
        <v>0</v>
      </c>
      <c r="U177" s="99">
        <v>12500</v>
      </c>
      <c r="V177" s="99">
        <v>0</v>
      </c>
      <c r="W177" s="99">
        <v>0</v>
      </c>
      <c r="X177" s="99">
        <v>0</v>
      </c>
      <c r="Y177" s="99">
        <v>0</v>
      </c>
      <c r="Z177" s="99">
        <v>0</v>
      </c>
      <c r="AA177" s="99">
        <v>12500</v>
      </c>
      <c r="AB177" s="99">
        <v>0</v>
      </c>
      <c r="AC177" s="99">
        <v>0</v>
      </c>
      <c r="AD177" s="99">
        <v>0</v>
      </c>
      <c r="AE177" s="99">
        <v>0</v>
      </c>
      <c r="AF177" s="99">
        <v>0</v>
      </c>
      <c r="AG177" s="99">
        <v>12500</v>
      </c>
      <c r="AH177" s="99">
        <v>0</v>
      </c>
      <c r="AI177" s="99">
        <v>0</v>
      </c>
      <c r="AJ177" s="99">
        <v>0</v>
      </c>
      <c r="AK177" s="99">
        <v>0</v>
      </c>
    </row>
    <row r="178" spans="11:37" ht="15" thickBot="1" x14ac:dyDescent="0.35">
      <c r="K178" s="97" t="s">
        <v>564</v>
      </c>
      <c r="L178" s="99">
        <v>0</v>
      </c>
      <c r="M178" s="99">
        <v>0</v>
      </c>
      <c r="N178" s="99">
        <v>0</v>
      </c>
      <c r="O178" s="99">
        <v>0</v>
      </c>
      <c r="P178" s="99">
        <v>0</v>
      </c>
      <c r="Q178" s="99">
        <v>0</v>
      </c>
      <c r="R178" s="99">
        <v>0</v>
      </c>
      <c r="S178" s="99">
        <v>0</v>
      </c>
      <c r="T178" s="99">
        <v>0</v>
      </c>
      <c r="U178" s="99">
        <v>0</v>
      </c>
      <c r="V178" s="99">
        <v>0</v>
      </c>
      <c r="W178" s="99">
        <v>0</v>
      </c>
      <c r="X178" s="99">
        <v>0</v>
      </c>
      <c r="Y178" s="99">
        <v>0</v>
      </c>
      <c r="Z178" s="99">
        <v>0</v>
      </c>
      <c r="AA178" s="99">
        <v>12500</v>
      </c>
      <c r="AB178" s="99">
        <v>0</v>
      </c>
      <c r="AC178" s="99">
        <v>0</v>
      </c>
      <c r="AD178" s="99">
        <v>0</v>
      </c>
      <c r="AE178" s="99">
        <v>0</v>
      </c>
      <c r="AF178" s="99">
        <v>0</v>
      </c>
      <c r="AG178" s="99">
        <v>12500</v>
      </c>
      <c r="AH178" s="99">
        <v>0</v>
      </c>
      <c r="AI178" s="99">
        <v>0</v>
      </c>
      <c r="AJ178" s="99">
        <v>0</v>
      </c>
      <c r="AK178" s="99">
        <v>0</v>
      </c>
    </row>
    <row r="179" spans="11:37" ht="15" thickBot="1" x14ac:dyDescent="0.35">
      <c r="K179" s="97" t="s">
        <v>565</v>
      </c>
      <c r="L179" s="99">
        <v>0</v>
      </c>
      <c r="M179" s="99">
        <v>0</v>
      </c>
      <c r="N179" s="99">
        <v>0</v>
      </c>
      <c r="O179" s="99">
        <v>0</v>
      </c>
      <c r="P179" s="99">
        <v>0</v>
      </c>
      <c r="Q179" s="99">
        <v>0</v>
      </c>
      <c r="R179" s="99">
        <v>0</v>
      </c>
      <c r="S179" s="99">
        <v>0</v>
      </c>
      <c r="T179" s="99">
        <v>0</v>
      </c>
      <c r="U179" s="99">
        <v>0</v>
      </c>
      <c r="V179" s="99">
        <v>0</v>
      </c>
      <c r="W179" s="99">
        <v>0</v>
      </c>
      <c r="X179" s="99">
        <v>0</v>
      </c>
      <c r="Y179" s="99">
        <v>0</v>
      </c>
      <c r="Z179" s="99">
        <v>0</v>
      </c>
      <c r="AA179" s="99">
        <v>12500</v>
      </c>
      <c r="AB179" s="99">
        <v>0</v>
      </c>
      <c r="AC179" s="99">
        <v>0</v>
      </c>
      <c r="AD179" s="99">
        <v>0</v>
      </c>
      <c r="AE179" s="99">
        <v>0</v>
      </c>
      <c r="AF179" s="99">
        <v>0</v>
      </c>
      <c r="AG179" s="99">
        <v>12500</v>
      </c>
      <c r="AH179" s="99">
        <v>0</v>
      </c>
      <c r="AI179" s="99">
        <v>0</v>
      </c>
      <c r="AJ179" s="99">
        <v>0</v>
      </c>
      <c r="AK179" s="99">
        <v>0</v>
      </c>
    </row>
    <row r="180" spans="11:37" ht="15" thickBot="1" x14ac:dyDescent="0.35">
      <c r="K180" s="97" t="s">
        <v>566</v>
      </c>
      <c r="L180" s="99">
        <v>0</v>
      </c>
      <c r="M180" s="99">
        <v>0</v>
      </c>
      <c r="N180" s="99">
        <v>0</v>
      </c>
      <c r="O180" s="99">
        <v>0</v>
      </c>
      <c r="P180" s="99">
        <v>0</v>
      </c>
      <c r="Q180" s="99">
        <v>0</v>
      </c>
      <c r="R180" s="99">
        <v>0</v>
      </c>
      <c r="S180" s="99">
        <v>0</v>
      </c>
      <c r="T180" s="99">
        <v>0</v>
      </c>
      <c r="U180" s="99">
        <v>0</v>
      </c>
      <c r="V180" s="99">
        <v>0</v>
      </c>
      <c r="W180" s="99">
        <v>0</v>
      </c>
      <c r="X180" s="99">
        <v>0</v>
      </c>
      <c r="Y180" s="99">
        <v>0</v>
      </c>
      <c r="Z180" s="99">
        <v>0</v>
      </c>
      <c r="AA180" s="99">
        <v>12500</v>
      </c>
      <c r="AB180" s="99">
        <v>0</v>
      </c>
      <c r="AC180" s="99">
        <v>0</v>
      </c>
      <c r="AD180" s="99">
        <v>0</v>
      </c>
      <c r="AE180" s="99">
        <v>0</v>
      </c>
      <c r="AF180" s="99">
        <v>0</v>
      </c>
      <c r="AG180" s="99">
        <v>12500</v>
      </c>
      <c r="AH180" s="99">
        <v>0</v>
      </c>
      <c r="AI180" s="99">
        <v>0</v>
      </c>
      <c r="AJ180" s="99">
        <v>0</v>
      </c>
      <c r="AK180" s="99">
        <v>0</v>
      </c>
    </row>
    <row r="181" spans="11:37" ht="15" thickBot="1" x14ac:dyDescent="0.35">
      <c r="K181" s="97" t="s">
        <v>567</v>
      </c>
      <c r="L181" s="99">
        <v>0</v>
      </c>
      <c r="M181" s="99">
        <v>0</v>
      </c>
      <c r="N181" s="99">
        <v>0</v>
      </c>
      <c r="O181" s="99">
        <v>0</v>
      </c>
      <c r="P181" s="99">
        <v>0</v>
      </c>
      <c r="Q181" s="99">
        <v>0</v>
      </c>
      <c r="R181" s="99">
        <v>0</v>
      </c>
      <c r="S181" s="99">
        <v>0</v>
      </c>
      <c r="T181" s="99">
        <v>0</v>
      </c>
      <c r="U181" s="99">
        <v>0</v>
      </c>
      <c r="V181" s="99">
        <v>0</v>
      </c>
      <c r="W181" s="99">
        <v>0</v>
      </c>
      <c r="X181" s="99">
        <v>0</v>
      </c>
      <c r="Y181" s="99">
        <v>0</v>
      </c>
      <c r="Z181" s="99">
        <v>0</v>
      </c>
      <c r="AA181" s="99">
        <v>12500</v>
      </c>
      <c r="AB181" s="99">
        <v>0</v>
      </c>
      <c r="AC181" s="99">
        <v>0</v>
      </c>
      <c r="AD181" s="99">
        <v>0</v>
      </c>
      <c r="AE181" s="99">
        <v>0</v>
      </c>
      <c r="AF181" s="99">
        <v>0</v>
      </c>
      <c r="AG181" s="99">
        <v>12500</v>
      </c>
      <c r="AH181" s="99">
        <v>0</v>
      </c>
      <c r="AI181" s="99">
        <v>0</v>
      </c>
      <c r="AJ181" s="99">
        <v>0</v>
      </c>
      <c r="AK181" s="99">
        <v>0</v>
      </c>
    </row>
    <row r="182" spans="11:37" ht="15" thickBot="1" x14ac:dyDescent="0.35">
      <c r="K182" s="97" t="s">
        <v>568</v>
      </c>
      <c r="L182" s="99">
        <v>0</v>
      </c>
      <c r="M182" s="99">
        <v>0</v>
      </c>
      <c r="N182" s="99">
        <v>0</v>
      </c>
      <c r="O182" s="99">
        <v>0</v>
      </c>
      <c r="P182" s="99">
        <v>0</v>
      </c>
      <c r="Q182" s="99">
        <v>0</v>
      </c>
      <c r="R182" s="99">
        <v>0</v>
      </c>
      <c r="S182" s="99">
        <v>0</v>
      </c>
      <c r="T182" s="99">
        <v>0</v>
      </c>
      <c r="U182" s="99">
        <v>0</v>
      </c>
      <c r="V182" s="99">
        <v>0</v>
      </c>
      <c r="W182" s="99">
        <v>0</v>
      </c>
      <c r="X182" s="99">
        <v>0</v>
      </c>
      <c r="Y182" s="99">
        <v>0</v>
      </c>
      <c r="Z182" s="99">
        <v>0</v>
      </c>
      <c r="AA182" s="99">
        <v>12500</v>
      </c>
      <c r="AB182" s="99">
        <v>0</v>
      </c>
      <c r="AC182" s="99">
        <v>0</v>
      </c>
      <c r="AD182" s="99">
        <v>0</v>
      </c>
      <c r="AE182" s="99">
        <v>0</v>
      </c>
      <c r="AF182" s="99">
        <v>0</v>
      </c>
      <c r="AG182" s="99">
        <v>12500</v>
      </c>
      <c r="AH182" s="99">
        <v>0</v>
      </c>
      <c r="AI182" s="99">
        <v>0</v>
      </c>
      <c r="AJ182" s="99">
        <v>0</v>
      </c>
      <c r="AK182" s="99">
        <v>0</v>
      </c>
    </row>
    <row r="183" spans="11:37" ht="15" thickBot="1" x14ac:dyDescent="0.35">
      <c r="K183" s="97" t="s">
        <v>569</v>
      </c>
      <c r="L183" s="99">
        <v>0</v>
      </c>
      <c r="M183" s="99">
        <v>0</v>
      </c>
      <c r="N183" s="99">
        <v>0</v>
      </c>
      <c r="O183" s="99">
        <v>0</v>
      </c>
      <c r="P183" s="99">
        <v>0</v>
      </c>
      <c r="Q183" s="99">
        <v>0</v>
      </c>
      <c r="R183" s="99">
        <v>0</v>
      </c>
      <c r="S183" s="99">
        <v>0</v>
      </c>
      <c r="T183" s="99">
        <v>0</v>
      </c>
      <c r="U183" s="99">
        <v>0</v>
      </c>
      <c r="V183" s="99">
        <v>0</v>
      </c>
      <c r="W183" s="99">
        <v>0</v>
      </c>
      <c r="X183" s="99">
        <v>0</v>
      </c>
      <c r="Y183" s="99">
        <v>0</v>
      </c>
      <c r="Z183" s="99">
        <v>0</v>
      </c>
      <c r="AA183" s="99">
        <v>12500</v>
      </c>
      <c r="AB183" s="99">
        <v>0</v>
      </c>
      <c r="AC183" s="99">
        <v>0</v>
      </c>
      <c r="AD183" s="99">
        <v>0</v>
      </c>
      <c r="AE183" s="99">
        <v>0</v>
      </c>
      <c r="AF183" s="99">
        <v>0</v>
      </c>
      <c r="AG183" s="99">
        <v>12500</v>
      </c>
      <c r="AH183" s="99">
        <v>0</v>
      </c>
      <c r="AI183" s="99">
        <v>0</v>
      </c>
      <c r="AJ183" s="99">
        <v>0</v>
      </c>
      <c r="AK183" s="99">
        <v>0</v>
      </c>
    </row>
    <row r="184" spans="11:37" ht="15" thickBot="1" x14ac:dyDescent="0.35">
      <c r="K184" s="97" t="s">
        <v>570</v>
      </c>
      <c r="L184" s="99">
        <v>0</v>
      </c>
      <c r="M184" s="99">
        <v>0</v>
      </c>
      <c r="N184" s="99">
        <v>0</v>
      </c>
      <c r="O184" s="99">
        <v>0</v>
      </c>
      <c r="P184" s="99">
        <v>0</v>
      </c>
      <c r="Q184" s="99">
        <v>0</v>
      </c>
      <c r="R184" s="99">
        <v>0</v>
      </c>
      <c r="S184" s="99">
        <v>0</v>
      </c>
      <c r="T184" s="99">
        <v>0</v>
      </c>
      <c r="U184" s="99">
        <v>0</v>
      </c>
      <c r="V184" s="99">
        <v>0</v>
      </c>
      <c r="W184" s="99">
        <v>0</v>
      </c>
      <c r="X184" s="99">
        <v>0</v>
      </c>
      <c r="Y184" s="99">
        <v>0</v>
      </c>
      <c r="Z184" s="99">
        <v>0</v>
      </c>
      <c r="AA184" s="99">
        <v>12500</v>
      </c>
      <c r="AB184" s="99">
        <v>0</v>
      </c>
      <c r="AC184" s="99">
        <v>0</v>
      </c>
      <c r="AD184" s="99">
        <v>0</v>
      </c>
      <c r="AE184" s="99">
        <v>0</v>
      </c>
      <c r="AF184" s="99">
        <v>0</v>
      </c>
      <c r="AG184" s="99">
        <v>12500</v>
      </c>
      <c r="AH184" s="99">
        <v>0</v>
      </c>
      <c r="AI184" s="99">
        <v>0</v>
      </c>
      <c r="AJ184" s="99">
        <v>0</v>
      </c>
      <c r="AK184" s="99">
        <v>0</v>
      </c>
    </row>
    <row r="185" spans="11:37" ht="15" thickBot="1" x14ac:dyDescent="0.35">
      <c r="K185" s="97" t="s">
        <v>571</v>
      </c>
      <c r="L185" s="99">
        <v>0</v>
      </c>
      <c r="M185" s="99">
        <v>0</v>
      </c>
      <c r="N185" s="99">
        <v>0</v>
      </c>
      <c r="O185" s="99">
        <v>0</v>
      </c>
      <c r="P185" s="99">
        <v>0</v>
      </c>
      <c r="Q185" s="99">
        <v>0</v>
      </c>
      <c r="R185" s="99">
        <v>0</v>
      </c>
      <c r="S185" s="99">
        <v>0</v>
      </c>
      <c r="T185" s="99">
        <v>0</v>
      </c>
      <c r="U185" s="99">
        <v>0</v>
      </c>
      <c r="V185" s="99">
        <v>0</v>
      </c>
      <c r="W185" s="99">
        <v>0</v>
      </c>
      <c r="X185" s="99">
        <v>0</v>
      </c>
      <c r="Y185" s="99">
        <v>0</v>
      </c>
      <c r="Z185" s="99">
        <v>0</v>
      </c>
      <c r="AA185" s="99">
        <v>12500</v>
      </c>
      <c r="AB185" s="99">
        <v>0</v>
      </c>
      <c r="AC185" s="99">
        <v>0</v>
      </c>
      <c r="AD185" s="99">
        <v>0</v>
      </c>
      <c r="AE185" s="99">
        <v>0</v>
      </c>
      <c r="AF185" s="99">
        <v>0</v>
      </c>
      <c r="AG185" s="99">
        <v>12500</v>
      </c>
      <c r="AH185" s="99">
        <v>0</v>
      </c>
      <c r="AI185" s="99">
        <v>0</v>
      </c>
      <c r="AJ185" s="99">
        <v>0</v>
      </c>
      <c r="AK185" s="99">
        <v>0</v>
      </c>
    </row>
    <row r="186" spans="11:37" ht="15" thickBot="1" x14ac:dyDescent="0.35">
      <c r="K186" s="97" t="s">
        <v>572</v>
      </c>
      <c r="L186" s="99">
        <v>0</v>
      </c>
      <c r="M186" s="99">
        <v>0</v>
      </c>
      <c r="N186" s="99">
        <v>0</v>
      </c>
      <c r="O186" s="99">
        <v>0</v>
      </c>
      <c r="P186" s="99">
        <v>0</v>
      </c>
      <c r="Q186" s="99">
        <v>0</v>
      </c>
      <c r="R186" s="99">
        <v>0</v>
      </c>
      <c r="S186" s="99">
        <v>0</v>
      </c>
      <c r="T186" s="99">
        <v>0</v>
      </c>
      <c r="U186" s="99">
        <v>0</v>
      </c>
      <c r="V186" s="99">
        <v>0</v>
      </c>
      <c r="W186" s="99">
        <v>0</v>
      </c>
      <c r="X186" s="99">
        <v>0</v>
      </c>
      <c r="Y186" s="99">
        <v>0</v>
      </c>
      <c r="Z186" s="99">
        <v>0</v>
      </c>
      <c r="AA186" s="99">
        <v>12500</v>
      </c>
      <c r="AB186" s="99">
        <v>0</v>
      </c>
      <c r="AC186" s="99">
        <v>0</v>
      </c>
      <c r="AD186" s="99">
        <v>0</v>
      </c>
      <c r="AE186" s="99">
        <v>0</v>
      </c>
      <c r="AF186" s="99">
        <v>0</v>
      </c>
      <c r="AG186" s="99">
        <v>12500</v>
      </c>
      <c r="AH186" s="99">
        <v>0</v>
      </c>
      <c r="AI186" s="99">
        <v>0</v>
      </c>
      <c r="AJ186" s="99">
        <v>0</v>
      </c>
      <c r="AK186" s="99">
        <v>0</v>
      </c>
    </row>
    <row r="187" spans="11:37" ht="15" thickBot="1" x14ac:dyDescent="0.35">
      <c r="K187" s="97" t="s">
        <v>573</v>
      </c>
      <c r="L187" s="99">
        <v>0</v>
      </c>
      <c r="M187" s="99">
        <v>0</v>
      </c>
      <c r="N187" s="99">
        <v>0</v>
      </c>
      <c r="O187" s="99">
        <v>0</v>
      </c>
      <c r="P187" s="99">
        <v>0</v>
      </c>
      <c r="Q187" s="99">
        <v>0</v>
      </c>
      <c r="R187" s="99">
        <v>0</v>
      </c>
      <c r="S187" s="99">
        <v>0</v>
      </c>
      <c r="T187" s="99">
        <v>0</v>
      </c>
      <c r="U187" s="99">
        <v>0</v>
      </c>
      <c r="V187" s="99">
        <v>0</v>
      </c>
      <c r="W187" s="99">
        <v>0</v>
      </c>
      <c r="X187" s="99">
        <v>0</v>
      </c>
      <c r="Y187" s="99">
        <v>0</v>
      </c>
      <c r="Z187" s="99">
        <v>0</v>
      </c>
      <c r="AA187" s="99">
        <v>12500</v>
      </c>
      <c r="AB187" s="99">
        <v>0</v>
      </c>
      <c r="AC187" s="99">
        <v>0</v>
      </c>
      <c r="AD187" s="99">
        <v>0</v>
      </c>
      <c r="AE187" s="99">
        <v>0</v>
      </c>
      <c r="AF187" s="99">
        <v>0</v>
      </c>
      <c r="AG187" s="99">
        <v>12500</v>
      </c>
      <c r="AH187" s="99">
        <v>0</v>
      </c>
      <c r="AI187" s="99">
        <v>0</v>
      </c>
      <c r="AJ187" s="99">
        <v>0</v>
      </c>
      <c r="AK187" s="99">
        <v>0</v>
      </c>
    </row>
    <row r="188" spans="11:37" ht="15" thickBot="1" x14ac:dyDescent="0.35">
      <c r="K188" s="97" t="s">
        <v>574</v>
      </c>
      <c r="L188" s="99">
        <v>0</v>
      </c>
      <c r="M188" s="99">
        <v>0</v>
      </c>
      <c r="N188" s="99">
        <v>0</v>
      </c>
      <c r="O188" s="99">
        <v>0</v>
      </c>
      <c r="P188" s="99">
        <v>0</v>
      </c>
      <c r="Q188" s="99">
        <v>0</v>
      </c>
      <c r="R188" s="99">
        <v>0</v>
      </c>
      <c r="S188" s="99">
        <v>0</v>
      </c>
      <c r="T188" s="99">
        <v>0</v>
      </c>
      <c r="U188" s="99">
        <v>0</v>
      </c>
      <c r="V188" s="99">
        <v>0</v>
      </c>
      <c r="W188" s="99">
        <v>0</v>
      </c>
      <c r="X188" s="99">
        <v>0</v>
      </c>
      <c r="Y188" s="99">
        <v>0</v>
      </c>
      <c r="Z188" s="99">
        <v>0</v>
      </c>
      <c r="AA188" s="99">
        <v>0</v>
      </c>
      <c r="AB188" s="99">
        <v>0</v>
      </c>
      <c r="AC188" s="99">
        <v>0</v>
      </c>
      <c r="AD188" s="99">
        <v>0</v>
      </c>
      <c r="AE188" s="99">
        <v>0</v>
      </c>
      <c r="AF188" s="99">
        <v>0</v>
      </c>
      <c r="AG188" s="99">
        <v>12500</v>
      </c>
      <c r="AH188" s="99">
        <v>0</v>
      </c>
      <c r="AI188" s="99">
        <v>0</v>
      </c>
      <c r="AJ188" s="99">
        <v>0</v>
      </c>
      <c r="AK188" s="99">
        <v>0</v>
      </c>
    </row>
    <row r="189" spans="11:37" ht="15" thickBot="1" x14ac:dyDescent="0.35">
      <c r="K189" s="97" t="s">
        <v>575</v>
      </c>
      <c r="L189" s="99">
        <v>0</v>
      </c>
      <c r="M189" s="99">
        <v>0</v>
      </c>
      <c r="N189" s="99">
        <v>0</v>
      </c>
      <c r="O189" s="99">
        <v>0</v>
      </c>
      <c r="P189" s="99">
        <v>0</v>
      </c>
      <c r="Q189" s="99">
        <v>0</v>
      </c>
      <c r="R189" s="99">
        <v>0</v>
      </c>
      <c r="S189" s="99">
        <v>0</v>
      </c>
      <c r="T189" s="99">
        <v>0</v>
      </c>
      <c r="U189" s="99">
        <v>0</v>
      </c>
      <c r="V189" s="99">
        <v>0</v>
      </c>
      <c r="W189" s="99">
        <v>0</v>
      </c>
      <c r="X189" s="99">
        <v>0</v>
      </c>
      <c r="Y189" s="99">
        <v>0</v>
      </c>
      <c r="Z189" s="99">
        <v>0</v>
      </c>
      <c r="AA189" s="99">
        <v>0</v>
      </c>
      <c r="AB189" s="99">
        <v>0</v>
      </c>
      <c r="AC189" s="99">
        <v>0</v>
      </c>
      <c r="AD189" s="99">
        <v>0</v>
      </c>
      <c r="AE189" s="99">
        <v>0</v>
      </c>
      <c r="AF189" s="99">
        <v>0</v>
      </c>
      <c r="AG189" s="99">
        <v>12500</v>
      </c>
      <c r="AH189" s="99">
        <v>0</v>
      </c>
      <c r="AI189" s="99">
        <v>0</v>
      </c>
      <c r="AJ189" s="99">
        <v>0</v>
      </c>
      <c r="AK189" s="99">
        <v>0</v>
      </c>
    </row>
    <row r="190" spans="11:37" ht="15" thickBot="1" x14ac:dyDescent="0.35">
      <c r="K190" s="97" t="s">
        <v>576</v>
      </c>
      <c r="L190" s="99">
        <v>0</v>
      </c>
      <c r="M190" s="99">
        <v>0</v>
      </c>
      <c r="N190" s="99">
        <v>0</v>
      </c>
      <c r="O190" s="99">
        <v>0</v>
      </c>
      <c r="P190" s="99">
        <v>0</v>
      </c>
      <c r="Q190" s="99">
        <v>0</v>
      </c>
      <c r="R190" s="99">
        <v>0</v>
      </c>
      <c r="S190" s="99">
        <v>0</v>
      </c>
      <c r="T190" s="99">
        <v>0</v>
      </c>
      <c r="U190" s="99">
        <v>0</v>
      </c>
      <c r="V190" s="99">
        <v>0</v>
      </c>
      <c r="W190" s="99">
        <v>0</v>
      </c>
      <c r="X190" s="99">
        <v>0</v>
      </c>
      <c r="Y190" s="99">
        <v>0</v>
      </c>
      <c r="Z190" s="99">
        <v>0</v>
      </c>
      <c r="AA190" s="99">
        <v>0</v>
      </c>
      <c r="AB190" s="99">
        <v>0</v>
      </c>
      <c r="AC190" s="99">
        <v>0</v>
      </c>
      <c r="AD190" s="99">
        <v>0</v>
      </c>
      <c r="AE190" s="99">
        <v>0</v>
      </c>
      <c r="AF190" s="99">
        <v>0</v>
      </c>
      <c r="AG190" s="99">
        <v>12500</v>
      </c>
      <c r="AH190" s="99">
        <v>0</v>
      </c>
      <c r="AI190" s="99">
        <v>0</v>
      </c>
      <c r="AJ190" s="99">
        <v>0</v>
      </c>
      <c r="AK190" s="99">
        <v>0</v>
      </c>
    </row>
    <row r="191" spans="11:37" ht="15" thickBot="1" x14ac:dyDescent="0.35">
      <c r="K191" s="97" t="s">
        <v>577</v>
      </c>
      <c r="L191" s="99">
        <v>0</v>
      </c>
      <c r="M191" s="99">
        <v>0</v>
      </c>
      <c r="N191" s="99">
        <v>0</v>
      </c>
      <c r="O191" s="99">
        <v>0</v>
      </c>
      <c r="P191" s="99">
        <v>0</v>
      </c>
      <c r="Q191" s="99">
        <v>0</v>
      </c>
      <c r="R191" s="99">
        <v>0</v>
      </c>
      <c r="S191" s="99">
        <v>0</v>
      </c>
      <c r="T191" s="99">
        <v>0</v>
      </c>
      <c r="U191" s="99">
        <v>0</v>
      </c>
      <c r="V191" s="99">
        <v>0</v>
      </c>
      <c r="W191" s="99">
        <v>0</v>
      </c>
      <c r="X191" s="99">
        <v>0</v>
      </c>
      <c r="Y191" s="99">
        <v>0</v>
      </c>
      <c r="Z191" s="99">
        <v>0</v>
      </c>
      <c r="AA191" s="99">
        <v>0</v>
      </c>
      <c r="AB191" s="99">
        <v>0</v>
      </c>
      <c r="AC191" s="99">
        <v>0</v>
      </c>
      <c r="AD191" s="99">
        <v>0</v>
      </c>
      <c r="AE191" s="99">
        <v>0</v>
      </c>
      <c r="AF191" s="99">
        <v>0</v>
      </c>
      <c r="AG191" s="99">
        <v>12500</v>
      </c>
      <c r="AH191" s="99">
        <v>0</v>
      </c>
      <c r="AI191" s="99">
        <v>0</v>
      </c>
      <c r="AJ191" s="99">
        <v>0</v>
      </c>
      <c r="AK191" s="99">
        <v>0</v>
      </c>
    </row>
    <row r="192" spans="11:37" ht="15" thickBot="1" x14ac:dyDescent="0.35">
      <c r="K192" s="97" t="s">
        <v>578</v>
      </c>
      <c r="L192" s="99">
        <v>0</v>
      </c>
      <c r="M192" s="99">
        <v>0</v>
      </c>
      <c r="N192" s="99">
        <v>0</v>
      </c>
      <c r="O192" s="99">
        <v>0</v>
      </c>
      <c r="P192" s="99">
        <v>0</v>
      </c>
      <c r="Q192" s="99">
        <v>0</v>
      </c>
      <c r="R192" s="99">
        <v>0</v>
      </c>
      <c r="S192" s="99">
        <v>0</v>
      </c>
      <c r="T192" s="99">
        <v>0</v>
      </c>
      <c r="U192" s="99">
        <v>0</v>
      </c>
      <c r="V192" s="99">
        <v>0</v>
      </c>
      <c r="W192" s="99">
        <v>0</v>
      </c>
      <c r="X192" s="99">
        <v>0</v>
      </c>
      <c r="Y192" s="99">
        <v>0</v>
      </c>
      <c r="Z192" s="99">
        <v>0</v>
      </c>
      <c r="AA192" s="99">
        <v>0</v>
      </c>
      <c r="AB192" s="99">
        <v>0</v>
      </c>
      <c r="AC192" s="99">
        <v>0</v>
      </c>
      <c r="AD192" s="99">
        <v>0</v>
      </c>
      <c r="AE192" s="99">
        <v>0</v>
      </c>
      <c r="AF192" s="99">
        <v>0</v>
      </c>
      <c r="AG192" s="99">
        <v>12500</v>
      </c>
      <c r="AH192" s="99">
        <v>0</v>
      </c>
      <c r="AI192" s="99">
        <v>0</v>
      </c>
      <c r="AJ192" s="99">
        <v>0</v>
      </c>
      <c r="AK192" s="99">
        <v>0</v>
      </c>
    </row>
    <row r="193" spans="11:37" ht="15" thickBot="1" x14ac:dyDescent="0.35">
      <c r="K193" s="97" t="s">
        <v>579</v>
      </c>
      <c r="L193" s="99">
        <v>0</v>
      </c>
      <c r="M193" s="99">
        <v>0</v>
      </c>
      <c r="N193" s="99">
        <v>0</v>
      </c>
      <c r="O193" s="99">
        <v>0</v>
      </c>
      <c r="P193" s="99">
        <v>0</v>
      </c>
      <c r="Q193" s="99">
        <v>0</v>
      </c>
      <c r="R193" s="99">
        <v>0</v>
      </c>
      <c r="S193" s="99">
        <v>0</v>
      </c>
      <c r="T193" s="99">
        <v>0</v>
      </c>
      <c r="U193" s="99">
        <v>0</v>
      </c>
      <c r="V193" s="99">
        <v>0</v>
      </c>
      <c r="W193" s="99">
        <v>0</v>
      </c>
      <c r="X193" s="99">
        <v>0</v>
      </c>
      <c r="Y193" s="99">
        <v>0</v>
      </c>
      <c r="Z193" s="99">
        <v>0</v>
      </c>
      <c r="AA193" s="99">
        <v>0</v>
      </c>
      <c r="AB193" s="99">
        <v>0</v>
      </c>
      <c r="AC193" s="99">
        <v>0</v>
      </c>
      <c r="AD193" s="99">
        <v>0</v>
      </c>
      <c r="AE193" s="99">
        <v>0</v>
      </c>
      <c r="AF193" s="99">
        <v>0</v>
      </c>
      <c r="AG193" s="99">
        <v>12500</v>
      </c>
      <c r="AH193" s="99">
        <v>0</v>
      </c>
      <c r="AI193" s="99">
        <v>0</v>
      </c>
      <c r="AJ193" s="99">
        <v>0</v>
      </c>
      <c r="AK193" s="99">
        <v>0</v>
      </c>
    </row>
    <row r="194" spans="11:37" ht="15" thickBot="1" x14ac:dyDescent="0.35">
      <c r="K194" s="97" t="s">
        <v>580</v>
      </c>
      <c r="L194" s="99">
        <v>0</v>
      </c>
      <c r="M194" s="99">
        <v>0</v>
      </c>
      <c r="N194" s="99">
        <v>0</v>
      </c>
      <c r="O194" s="99">
        <v>0</v>
      </c>
      <c r="P194" s="99">
        <v>0</v>
      </c>
      <c r="Q194" s="99">
        <v>0</v>
      </c>
      <c r="R194" s="99">
        <v>0</v>
      </c>
      <c r="S194" s="99">
        <v>0</v>
      </c>
      <c r="T194" s="99">
        <v>0</v>
      </c>
      <c r="U194" s="99">
        <v>0</v>
      </c>
      <c r="V194" s="99">
        <v>0</v>
      </c>
      <c r="W194" s="99">
        <v>0</v>
      </c>
      <c r="X194" s="99">
        <v>0</v>
      </c>
      <c r="Y194" s="99">
        <v>0</v>
      </c>
      <c r="Z194" s="99">
        <v>0</v>
      </c>
      <c r="AA194" s="99">
        <v>0</v>
      </c>
      <c r="AB194" s="99">
        <v>0</v>
      </c>
      <c r="AC194" s="99">
        <v>0</v>
      </c>
      <c r="AD194" s="99">
        <v>0</v>
      </c>
      <c r="AE194" s="99">
        <v>0</v>
      </c>
      <c r="AF194" s="99">
        <v>0</v>
      </c>
      <c r="AG194" s="99">
        <v>12500</v>
      </c>
      <c r="AH194" s="99">
        <v>0</v>
      </c>
      <c r="AI194" s="99">
        <v>0</v>
      </c>
      <c r="AJ194" s="99">
        <v>0</v>
      </c>
      <c r="AK194" s="99">
        <v>0</v>
      </c>
    </row>
    <row r="195" spans="11:37" ht="15" thickBot="1" x14ac:dyDescent="0.35">
      <c r="K195" s="97" t="s">
        <v>581</v>
      </c>
      <c r="L195" s="99">
        <v>0</v>
      </c>
      <c r="M195" s="99">
        <v>0</v>
      </c>
      <c r="N195" s="99">
        <v>0</v>
      </c>
      <c r="O195" s="99">
        <v>0</v>
      </c>
      <c r="P195" s="99">
        <v>0</v>
      </c>
      <c r="Q195" s="99">
        <v>0</v>
      </c>
      <c r="R195" s="99">
        <v>0</v>
      </c>
      <c r="S195" s="99">
        <v>0</v>
      </c>
      <c r="T195" s="99">
        <v>0</v>
      </c>
      <c r="U195" s="99">
        <v>0</v>
      </c>
      <c r="V195" s="99">
        <v>0</v>
      </c>
      <c r="W195" s="99">
        <v>0</v>
      </c>
      <c r="X195" s="99">
        <v>0</v>
      </c>
      <c r="Y195" s="99">
        <v>0</v>
      </c>
      <c r="Z195" s="99">
        <v>0</v>
      </c>
      <c r="AA195" s="99">
        <v>0</v>
      </c>
      <c r="AB195" s="99">
        <v>0</v>
      </c>
      <c r="AC195" s="99">
        <v>0</v>
      </c>
      <c r="AD195" s="99">
        <v>0</v>
      </c>
      <c r="AE195" s="99">
        <v>0</v>
      </c>
      <c r="AF195" s="99">
        <v>0</v>
      </c>
      <c r="AG195" s="99">
        <v>12500</v>
      </c>
      <c r="AH195" s="99">
        <v>0</v>
      </c>
      <c r="AI195" s="99">
        <v>0</v>
      </c>
      <c r="AJ195" s="99">
        <v>0</v>
      </c>
      <c r="AK195" s="99">
        <v>0</v>
      </c>
    </row>
    <row r="196" spans="11:37" ht="15" thickBot="1" x14ac:dyDescent="0.35">
      <c r="K196" s="97" t="s">
        <v>582</v>
      </c>
      <c r="L196" s="99">
        <v>0</v>
      </c>
      <c r="M196" s="99">
        <v>0</v>
      </c>
      <c r="N196" s="99">
        <v>0</v>
      </c>
      <c r="O196" s="99">
        <v>0</v>
      </c>
      <c r="P196" s="99">
        <v>0</v>
      </c>
      <c r="Q196" s="99">
        <v>0</v>
      </c>
      <c r="R196" s="99">
        <v>0</v>
      </c>
      <c r="S196" s="99">
        <v>0</v>
      </c>
      <c r="T196" s="99">
        <v>0</v>
      </c>
      <c r="U196" s="99">
        <v>0</v>
      </c>
      <c r="V196" s="99">
        <v>0</v>
      </c>
      <c r="W196" s="99">
        <v>0</v>
      </c>
      <c r="X196" s="99">
        <v>0</v>
      </c>
      <c r="Y196" s="99">
        <v>0</v>
      </c>
      <c r="Z196" s="99">
        <v>0</v>
      </c>
      <c r="AA196" s="99">
        <v>0</v>
      </c>
      <c r="AB196" s="99">
        <v>0</v>
      </c>
      <c r="AC196" s="99">
        <v>0</v>
      </c>
      <c r="AD196" s="99">
        <v>0</v>
      </c>
      <c r="AE196" s="99">
        <v>0</v>
      </c>
      <c r="AF196" s="99">
        <v>0</v>
      </c>
      <c r="AG196" s="99">
        <v>12500</v>
      </c>
      <c r="AH196" s="99">
        <v>0</v>
      </c>
      <c r="AI196" s="99">
        <v>0</v>
      </c>
      <c r="AJ196" s="99">
        <v>0</v>
      </c>
      <c r="AK196" s="99">
        <v>0</v>
      </c>
    </row>
    <row r="197" spans="11:37" ht="15" thickBot="1" x14ac:dyDescent="0.35">
      <c r="K197" s="97" t="s">
        <v>583</v>
      </c>
      <c r="L197" s="99">
        <v>0</v>
      </c>
      <c r="M197" s="99">
        <v>0</v>
      </c>
      <c r="N197" s="99">
        <v>0</v>
      </c>
      <c r="O197" s="99">
        <v>0</v>
      </c>
      <c r="P197" s="99">
        <v>0</v>
      </c>
      <c r="Q197" s="99">
        <v>0</v>
      </c>
      <c r="R197" s="99">
        <v>0</v>
      </c>
      <c r="S197" s="99">
        <v>0</v>
      </c>
      <c r="T197" s="99">
        <v>0</v>
      </c>
      <c r="U197" s="99">
        <v>0</v>
      </c>
      <c r="V197" s="99">
        <v>0</v>
      </c>
      <c r="W197" s="99">
        <v>0</v>
      </c>
      <c r="X197" s="99">
        <v>0</v>
      </c>
      <c r="Y197" s="99">
        <v>0</v>
      </c>
      <c r="Z197" s="99">
        <v>0</v>
      </c>
      <c r="AA197" s="99">
        <v>0</v>
      </c>
      <c r="AB197" s="99">
        <v>0</v>
      </c>
      <c r="AC197" s="99">
        <v>0</v>
      </c>
      <c r="AD197" s="99">
        <v>0</v>
      </c>
      <c r="AE197" s="99">
        <v>0</v>
      </c>
      <c r="AF197" s="99">
        <v>0</v>
      </c>
      <c r="AG197" s="99">
        <v>12500</v>
      </c>
      <c r="AH197" s="99">
        <v>0</v>
      </c>
      <c r="AI197" s="99">
        <v>0</v>
      </c>
      <c r="AJ197" s="99">
        <v>0</v>
      </c>
      <c r="AK197" s="99">
        <v>0</v>
      </c>
    </row>
    <row r="198" spans="11:37" ht="15" thickBot="1" x14ac:dyDescent="0.35">
      <c r="K198" s="97" t="s">
        <v>584</v>
      </c>
      <c r="L198" s="99">
        <v>0</v>
      </c>
      <c r="M198" s="99">
        <v>0</v>
      </c>
      <c r="N198" s="99">
        <v>0</v>
      </c>
      <c r="O198" s="99">
        <v>0</v>
      </c>
      <c r="P198" s="99">
        <v>0</v>
      </c>
      <c r="Q198" s="99">
        <v>0</v>
      </c>
      <c r="R198" s="99">
        <v>0</v>
      </c>
      <c r="S198" s="99">
        <v>0</v>
      </c>
      <c r="T198" s="99">
        <v>0</v>
      </c>
      <c r="U198" s="99">
        <v>0</v>
      </c>
      <c r="V198" s="99">
        <v>0</v>
      </c>
      <c r="W198" s="99">
        <v>0</v>
      </c>
      <c r="X198" s="99">
        <v>0</v>
      </c>
      <c r="Y198" s="99">
        <v>0</v>
      </c>
      <c r="Z198" s="99">
        <v>0</v>
      </c>
      <c r="AA198" s="99">
        <v>0</v>
      </c>
      <c r="AB198" s="99">
        <v>0</v>
      </c>
      <c r="AC198" s="99">
        <v>0</v>
      </c>
      <c r="AD198" s="99">
        <v>0</v>
      </c>
      <c r="AE198" s="99">
        <v>0</v>
      </c>
      <c r="AF198" s="99">
        <v>0</v>
      </c>
      <c r="AG198" s="99">
        <v>12500</v>
      </c>
      <c r="AH198" s="99">
        <v>0</v>
      </c>
      <c r="AI198" s="99">
        <v>0</v>
      </c>
      <c r="AJ198" s="99">
        <v>0</v>
      </c>
      <c r="AK198" s="99">
        <v>0</v>
      </c>
    </row>
    <row r="199" spans="11:37" ht="15" thickBot="1" x14ac:dyDescent="0.35">
      <c r="K199" s="97" t="s">
        <v>585</v>
      </c>
      <c r="L199" s="99">
        <v>0</v>
      </c>
      <c r="M199" s="99">
        <v>0</v>
      </c>
      <c r="N199" s="99">
        <v>0</v>
      </c>
      <c r="O199" s="99">
        <v>0</v>
      </c>
      <c r="P199" s="99">
        <v>0</v>
      </c>
      <c r="Q199" s="99">
        <v>0</v>
      </c>
      <c r="R199" s="99">
        <v>0</v>
      </c>
      <c r="S199" s="99">
        <v>0</v>
      </c>
      <c r="T199" s="99">
        <v>0</v>
      </c>
      <c r="U199" s="99">
        <v>0</v>
      </c>
      <c r="V199" s="99">
        <v>0</v>
      </c>
      <c r="W199" s="99">
        <v>0</v>
      </c>
      <c r="X199" s="99">
        <v>0</v>
      </c>
      <c r="Y199" s="99">
        <v>0</v>
      </c>
      <c r="Z199" s="99">
        <v>0</v>
      </c>
      <c r="AA199" s="99">
        <v>0</v>
      </c>
      <c r="AB199" s="99">
        <v>0</v>
      </c>
      <c r="AC199" s="99">
        <v>0</v>
      </c>
      <c r="AD199" s="99">
        <v>0</v>
      </c>
      <c r="AE199" s="99">
        <v>0</v>
      </c>
      <c r="AF199" s="99">
        <v>0</v>
      </c>
      <c r="AG199" s="99">
        <v>12500</v>
      </c>
      <c r="AH199" s="99">
        <v>0</v>
      </c>
      <c r="AI199" s="99">
        <v>0</v>
      </c>
      <c r="AJ199" s="99">
        <v>0</v>
      </c>
      <c r="AK199" s="99">
        <v>0</v>
      </c>
    </row>
    <row r="200" spans="11:37" ht="15" thickBot="1" x14ac:dyDescent="0.35">
      <c r="K200" s="97" t="s">
        <v>586</v>
      </c>
      <c r="L200" s="99">
        <v>0</v>
      </c>
      <c r="M200" s="99">
        <v>0</v>
      </c>
      <c r="N200" s="99">
        <v>0</v>
      </c>
      <c r="O200" s="99">
        <v>0</v>
      </c>
      <c r="P200" s="99">
        <v>0</v>
      </c>
      <c r="Q200" s="99">
        <v>0</v>
      </c>
      <c r="R200" s="99">
        <v>0</v>
      </c>
      <c r="S200" s="99">
        <v>0</v>
      </c>
      <c r="T200" s="99">
        <v>0</v>
      </c>
      <c r="U200" s="99">
        <v>0</v>
      </c>
      <c r="V200" s="99">
        <v>0</v>
      </c>
      <c r="W200" s="99">
        <v>0</v>
      </c>
      <c r="X200" s="99">
        <v>0</v>
      </c>
      <c r="Y200" s="99">
        <v>0</v>
      </c>
      <c r="Z200" s="99">
        <v>0</v>
      </c>
      <c r="AA200" s="99">
        <v>0</v>
      </c>
      <c r="AB200" s="99">
        <v>0</v>
      </c>
      <c r="AC200" s="99">
        <v>0</v>
      </c>
      <c r="AD200" s="99">
        <v>0</v>
      </c>
      <c r="AE200" s="99">
        <v>0</v>
      </c>
      <c r="AF200" s="99">
        <v>0</v>
      </c>
      <c r="AG200" s="99">
        <v>12500</v>
      </c>
      <c r="AH200" s="99">
        <v>0</v>
      </c>
      <c r="AI200" s="99">
        <v>0</v>
      </c>
      <c r="AJ200" s="99">
        <v>0</v>
      </c>
      <c r="AK200" s="99">
        <v>0</v>
      </c>
    </row>
    <row r="201" spans="11:37" ht="15" thickBot="1" x14ac:dyDescent="0.35">
      <c r="K201" s="97" t="s">
        <v>587</v>
      </c>
      <c r="L201" s="99">
        <v>0</v>
      </c>
      <c r="M201" s="99">
        <v>0</v>
      </c>
      <c r="N201" s="99">
        <v>0</v>
      </c>
      <c r="O201" s="99">
        <v>0</v>
      </c>
      <c r="P201" s="99">
        <v>0</v>
      </c>
      <c r="Q201" s="99">
        <v>0</v>
      </c>
      <c r="R201" s="99">
        <v>0</v>
      </c>
      <c r="S201" s="99">
        <v>0</v>
      </c>
      <c r="T201" s="99">
        <v>0</v>
      </c>
      <c r="U201" s="99">
        <v>0</v>
      </c>
      <c r="V201" s="99">
        <v>0</v>
      </c>
      <c r="W201" s="99">
        <v>0</v>
      </c>
      <c r="X201" s="99">
        <v>0</v>
      </c>
      <c r="Y201" s="99">
        <v>0</v>
      </c>
      <c r="Z201" s="99">
        <v>0</v>
      </c>
      <c r="AA201" s="99">
        <v>0</v>
      </c>
      <c r="AB201" s="99">
        <v>0</v>
      </c>
      <c r="AC201" s="99">
        <v>0</v>
      </c>
      <c r="AD201" s="99">
        <v>0</v>
      </c>
      <c r="AE201" s="99">
        <v>0</v>
      </c>
      <c r="AF201" s="99">
        <v>0</v>
      </c>
      <c r="AG201" s="99">
        <v>12500</v>
      </c>
      <c r="AH201" s="99">
        <v>0</v>
      </c>
      <c r="AI201" s="99">
        <v>0</v>
      </c>
      <c r="AJ201" s="99">
        <v>0</v>
      </c>
      <c r="AK201" s="99">
        <v>0</v>
      </c>
    </row>
    <row r="202" spans="11:37" ht="15" thickBot="1" x14ac:dyDescent="0.35">
      <c r="K202" s="97" t="s">
        <v>588</v>
      </c>
      <c r="L202" s="99">
        <v>0</v>
      </c>
      <c r="M202" s="99">
        <v>0</v>
      </c>
      <c r="N202" s="99">
        <v>0</v>
      </c>
      <c r="O202" s="99">
        <v>0</v>
      </c>
      <c r="P202" s="99">
        <v>0</v>
      </c>
      <c r="Q202" s="99">
        <v>0</v>
      </c>
      <c r="R202" s="99">
        <v>0</v>
      </c>
      <c r="S202" s="99">
        <v>0</v>
      </c>
      <c r="T202" s="99">
        <v>0</v>
      </c>
      <c r="U202" s="99">
        <v>0</v>
      </c>
      <c r="V202" s="99">
        <v>0</v>
      </c>
      <c r="W202" s="99">
        <v>0</v>
      </c>
      <c r="X202" s="99">
        <v>0</v>
      </c>
      <c r="Y202" s="99">
        <v>0</v>
      </c>
      <c r="Z202" s="99">
        <v>0</v>
      </c>
      <c r="AA202" s="99">
        <v>0</v>
      </c>
      <c r="AB202" s="99">
        <v>0</v>
      </c>
      <c r="AC202" s="99">
        <v>0</v>
      </c>
      <c r="AD202" s="99">
        <v>0</v>
      </c>
      <c r="AE202" s="99">
        <v>0</v>
      </c>
      <c r="AF202" s="99">
        <v>0</v>
      </c>
      <c r="AG202" s="99">
        <v>12500</v>
      </c>
      <c r="AH202" s="99">
        <v>0</v>
      </c>
      <c r="AI202" s="99">
        <v>0</v>
      </c>
      <c r="AJ202" s="99">
        <v>0</v>
      </c>
      <c r="AK202" s="99">
        <v>0</v>
      </c>
    </row>
    <row r="203" spans="11:37" ht="15" thickBot="1" x14ac:dyDescent="0.35">
      <c r="K203" s="97" t="s">
        <v>589</v>
      </c>
      <c r="L203" s="99">
        <v>0</v>
      </c>
      <c r="M203" s="99">
        <v>0</v>
      </c>
      <c r="N203" s="99">
        <v>0</v>
      </c>
      <c r="O203" s="99">
        <v>0</v>
      </c>
      <c r="P203" s="99">
        <v>0</v>
      </c>
      <c r="Q203" s="99">
        <v>0</v>
      </c>
      <c r="R203" s="99">
        <v>0</v>
      </c>
      <c r="S203" s="99">
        <v>0</v>
      </c>
      <c r="T203" s="99">
        <v>0</v>
      </c>
      <c r="U203" s="99">
        <v>0</v>
      </c>
      <c r="V203" s="99">
        <v>0</v>
      </c>
      <c r="W203" s="99">
        <v>0</v>
      </c>
      <c r="X203" s="99">
        <v>0</v>
      </c>
      <c r="Y203" s="99">
        <v>0</v>
      </c>
      <c r="Z203" s="99">
        <v>0</v>
      </c>
      <c r="AA203" s="99">
        <v>0</v>
      </c>
      <c r="AB203" s="99">
        <v>0</v>
      </c>
      <c r="AC203" s="99">
        <v>0</v>
      </c>
      <c r="AD203" s="99">
        <v>0</v>
      </c>
      <c r="AE203" s="99">
        <v>0</v>
      </c>
      <c r="AF203" s="99">
        <v>0</v>
      </c>
      <c r="AG203" s="99">
        <v>12500</v>
      </c>
      <c r="AH203" s="99">
        <v>0</v>
      </c>
      <c r="AI203" s="99">
        <v>0</v>
      </c>
      <c r="AJ203" s="99">
        <v>0</v>
      </c>
      <c r="AK203" s="99">
        <v>0</v>
      </c>
    </row>
    <row r="204" spans="11:37" ht="15" thickBot="1" x14ac:dyDescent="0.35">
      <c r="K204" s="97" t="s">
        <v>590</v>
      </c>
      <c r="L204" s="99">
        <v>0</v>
      </c>
      <c r="M204" s="99">
        <v>0</v>
      </c>
      <c r="N204" s="99">
        <v>0</v>
      </c>
      <c r="O204" s="99">
        <v>0</v>
      </c>
      <c r="P204" s="99">
        <v>0</v>
      </c>
      <c r="Q204" s="99">
        <v>0</v>
      </c>
      <c r="R204" s="99">
        <v>0</v>
      </c>
      <c r="S204" s="99">
        <v>0</v>
      </c>
      <c r="T204" s="99">
        <v>0</v>
      </c>
      <c r="U204" s="99">
        <v>0</v>
      </c>
      <c r="V204" s="99">
        <v>0</v>
      </c>
      <c r="W204" s="99">
        <v>0</v>
      </c>
      <c r="X204" s="99">
        <v>0</v>
      </c>
      <c r="Y204" s="99">
        <v>0</v>
      </c>
      <c r="Z204" s="99">
        <v>0</v>
      </c>
      <c r="AA204" s="99">
        <v>0</v>
      </c>
      <c r="AB204" s="99">
        <v>0</v>
      </c>
      <c r="AC204" s="99">
        <v>0</v>
      </c>
      <c r="AD204" s="99">
        <v>0</v>
      </c>
      <c r="AE204" s="99">
        <v>0</v>
      </c>
      <c r="AF204" s="99">
        <v>0</v>
      </c>
      <c r="AG204" s="99">
        <v>12500</v>
      </c>
      <c r="AH204" s="99">
        <v>0</v>
      </c>
      <c r="AI204" s="99">
        <v>0</v>
      </c>
      <c r="AJ204" s="99">
        <v>0</v>
      </c>
      <c r="AK204" s="99">
        <v>0</v>
      </c>
    </row>
    <row r="205" spans="11:37" ht="15" thickBot="1" x14ac:dyDescent="0.35">
      <c r="K205" s="97" t="s">
        <v>591</v>
      </c>
      <c r="L205" s="99">
        <v>0</v>
      </c>
      <c r="M205" s="99">
        <v>0</v>
      </c>
      <c r="N205" s="99">
        <v>0</v>
      </c>
      <c r="O205" s="99">
        <v>0</v>
      </c>
      <c r="P205" s="99">
        <v>0</v>
      </c>
      <c r="Q205" s="99">
        <v>0</v>
      </c>
      <c r="R205" s="99">
        <v>0</v>
      </c>
      <c r="S205" s="99">
        <v>0</v>
      </c>
      <c r="T205" s="99">
        <v>0</v>
      </c>
      <c r="U205" s="99">
        <v>0</v>
      </c>
      <c r="V205" s="99">
        <v>0</v>
      </c>
      <c r="W205" s="99">
        <v>0</v>
      </c>
      <c r="X205" s="99">
        <v>0</v>
      </c>
      <c r="Y205" s="99">
        <v>0</v>
      </c>
      <c r="Z205" s="99">
        <v>0</v>
      </c>
      <c r="AA205" s="99">
        <v>0</v>
      </c>
      <c r="AB205" s="99">
        <v>0</v>
      </c>
      <c r="AC205" s="99">
        <v>0</v>
      </c>
      <c r="AD205" s="99">
        <v>0</v>
      </c>
      <c r="AE205" s="99">
        <v>0</v>
      </c>
      <c r="AF205" s="99">
        <v>0</v>
      </c>
      <c r="AG205" s="99">
        <v>12500</v>
      </c>
      <c r="AH205" s="99">
        <v>0</v>
      </c>
      <c r="AI205" s="99">
        <v>0</v>
      </c>
      <c r="AJ205" s="99">
        <v>0</v>
      </c>
      <c r="AK205" s="99">
        <v>0</v>
      </c>
    </row>
    <row r="206" spans="11:37" ht="15" thickBot="1" x14ac:dyDescent="0.35">
      <c r="K206" s="97" t="s">
        <v>592</v>
      </c>
      <c r="L206" s="99">
        <v>0</v>
      </c>
      <c r="M206" s="99">
        <v>0</v>
      </c>
      <c r="N206" s="99">
        <v>0</v>
      </c>
      <c r="O206" s="99">
        <v>0</v>
      </c>
      <c r="P206" s="99">
        <v>0</v>
      </c>
      <c r="Q206" s="99">
        <v>0</v>
      </c>
      <c r="R206" s="99">
        <v>0</v>
      </c>
      <c r="S206" s="99">
        <v>0</v>
      </c>
      <c r="T206" s="99">
        <v>0</v>
      </c>
      <c r="U206" s="99">
        <v>0</v>
      </c>
      <c r="V206" s="99">
        <v>0</v>
      </c>
      <c r="W206" s="99">
        <v>0</v>
      </c>
      <c r="X206" s="99">
        <v>0</v>
      </c>
      <c r="Y206" s="99">
        <v>0</v>
      </c>
      <c r="Z206" s="99">
        <v>0</v>
      </c>
      <c r="AA206" s="99">
        <v>0</v>
      </c>
      <c r="AB206" s="99">
        <v>0</v>
      </c>
      <c r="AC206" s="99">
        <v>0</v>
      </c>
      <c r="AD206" s="99">
        <v>0</v>
      </c>
      <c r="AE206" s="99">
        <v>0</v>
      </c>
      <c r="AF206" s="99">
        <v>0</v>
      </c>
      <c r="AG206" s="99">
        <v>12500</v>
      </c>
      <c r="AH206" s="99">
        <v>0</v>
      </c>
      <c r="AI206" s="99">
        <v>0</v>
      </c>
      <c r="AJ206" s="99">
        <v>0</v>
      </c>
      <c r="AK206" s="99">
        <v>0</v>
      </c>
    </row>
    <row r="207" spans="11:37" ht="15" thickBot="1" x14ac:dyDescent="0.35">
      <c r="K207" s="97" t="s">
        <v>593</v>
      </c>
      <c r="L207" s="99">
        <v>0</v>
      </c>
      <c r="M207" s="99">
        <v>0</v>
      </c>
      <c r="N207" s="99">
        <v>0</v>
      </c>
      <c r="O207" s="99">
        <v>0</v>
      </c>
      <c r="P207" s="99">
        <v>0</v>
      </c>
      <c r="Q207" s="99">
        <v>0</v>
      </c>
      <c r="R207" s="99">
        <v>0</v>
      </c>
      <c r="S207" s="99">
        <v>0</v>
      </c>
      <c r="T207" s="99">
        <v>0</v>
      </c>
      <c r="U207" s="99">
        <v>0</v>
      </c>
      <c r="V207" s="99">
        <v>0</v>
      </c>
      <c r="W207" s="99">
        <v>0</v>
      </c>
      <c r="X207" s="99">
        <v>0</v>
      </c>
      <c r="Y207" s="99">
        <v>0</v>
      </c>
      <c r="Z207" s="99">
        <v>0</v>
      </c>
      <c r="AA207" s="99">
        <v>0</v>
      </c>
      <c r="AB207" s="99">
        <v>0</v>
      </c>
      <c r="AC207" s="99">
        <v>0</v>
      </c>
      <c r="AD207" s="99">
        <v>0</v>
      </c>
      <c r="AE207" s="99">
        <v>0</v>
      </c>
      <c r="AF207" s="99">
        <v>0</v>
      </c>
      <c r="AG207" s="99">
        <v>12500</v>
      </c>
      <c r="AH207" s="99">
        <v>0</v>
      </c>
      <c r="AI207" s="99">
        <v>0</v>
      </c>
      <c r="AJ207" s="99">
        <v>0</v>
      </c>
      <c r="AK207" s="99">
        <v>0</v>
      </c>
    </row>
    <row r="208" spans="11:37" ht="15" thickBot="1" x14ac:dyDescent="0.35">
      <c r="K208" s="97" t="s">
        <v>594</v>
      </c>
      <c r="L208" s="99">
        <v>0</v>
      </c>
      <c r="M208" s="99">
        <v>0</v>
      </c>
      <c r="N208" s="99">
        <v>0</v>
      </c>
      <c r="O208" s="99">
        <v>0</v>
      </c>
      <c r="P208" s="99">
        <v>0</v>
      </c>
      <c r="Q208" s="99">
        <v>0</v>
      </c>
      <c r="R208" s="99">
        <v>0</v>
      </c>
      <c r="S208" s="99">
        <v>0</v>
      </c>
      <c r="T208" s="99">
        <v>0</v>
      </c>
      <c r="U208" s="99">
        <v>0</v>
      </c>
      <c r="V208" s="99">
        <v>0</v>
      </c>
      <c r="W208" s="99">
        <v>0</v>
      </c>
      <c r="X208" s="99">
        <v>0</v>
      </c>
      <c r="Y208" s="99">
        <v>0</v>
      </c>
      <c r="Z208" s="99">
        <v>0</v>
      </c>
      <c r="AA208" s="99">
        <v>0</v>
      </c>
      <c r="AB208" s="99">
        <v>0</v>
      </c>
      <c r="AC208" s="99">
        <v>0</v>
      </c>
      <c r="AD208" s="99">
        <v>0</v>
      </c>
      <c r="AE208" s="99">
        <v>0</v>
      </c>
      <c r="AF208" s="99">
        <v>0</v>
      </c>
      <c r="AG208" s="99">
        <v>12500</v>
      </c>
      <c r="AH208" s="99">
        <v>0</v>
      </c>
      <c r="AI208" s="99">
        <v>0</v>
      </c>
      <c r="AJ208" s="99">
        <v>0</v>
      </c>
      <c r="AK208" s="99">
        <v>0</v>
      </c>
    </row>
    <row r="209" spans="11:41" ht="15" thickBot="1" x14ac:dyDescent="0.35">
      <c r="K209" s="97" t="s">
        <v>595</v>
      </c>
      <c r="L209" s="99">
        <v>0</v>
      </c>
      <c r="M209" s="99">
        <v>0</v>
      </c>
      <c r="N209" s="99">
        <v>0</v>
      </c>
      <c r="O209" s="99">
        <v>0</v>
      </c>
      <c r="P209" s="99">
        <v>0</v>
      </c>
      <c r="Q209" s="99">
        <v>0</v>
      </c>
      <c r="R209" s="99">
        <v>0</v>
      </c>
      <c r="S209" s="99">
        <v>0</v>
      </c>
      <c r="T209" s="99">
        <v>0</v>
      </c>
      <c r="U209" s="99">
        <v>0</v>
      </c>
      <c r="V209" s="99">
        <v>0</v>
      </c>
      <c r="W209" s="99">
        <v>0</v>
      </c>
      <c r="X209" s="99">
        <v>0</v>
      </c>
      <c r="Y209" s="99">
        <v>0</v>
      </c>
      <c r="Z209" s="99">
        <v>0</v>
      </c>
      <c r="AA209" s="99">
        <v>0</v>
      </c>
      <c r="AB209" s="99">
        <v>0</v>
      </c>
      <c r="AC209" s="99">
        <v>0</v>
      </c>
      <c r="AD209" s="99">
        <v>0</v>
      </c>
      <c r="AE209" s="99">
        <v>0</v>
      </c>
      <c r="AF209" s="99">
        <v>0</v>
      </c>
      <c r="AG209" s="99">
        <v>12500</v>
      </c>
      <c r="AH209" s="99">
        <v>0</v>
      </c>
      <c r="AI209" s="99">
        <v>0</v>
      </c>
      <c r="AJ209" s="99">
        <v>0</v>
      </c>
      <c r="AK209" s="99">
        <v>0</v>
      </c>
    </row>
    <row r="210" spans="11:41" ht="15" thickBot="1" x14ac:dyDescent="0.35">
      <c r="K210" s="97" t="s">
        <v>596</v>
      </c>
      <c r="L210" s="99">
        <v>0</v>
      </c>
      <c r="M210" s="99">
        <v>0</v>
      </c>
      <c r="N210" s="99">
        <v>0</v>
      </c>
      <c r="O210" s="99">
        <v>0</v>
      </c>
      <c r="P210" s="99">
        <v>0</v>
      </c>
      <c r="Q210" s="99">
        <v>0</v>
      </c>
      <c r="R210" s="99">
        <v>0</v>
      </c>
      <c r="S210" s="99">
        <v>0</v>
      </c>
      <c r="T210" s="99">
        <v>0</v>
      </c>
      <c r="U210" s="99">
        <v>0</v>
      </c>
      <c r="V210" s="99">
        <v>0</v>
      </c>
      <c r="W210" s="99">
        <v>0</v>
      </c>
      <c r="X210" s="99">
        <v>0</v>
      </c>
      <c r="Y210" s="99">
        <v>0</v>
      </c>
      <c r="Z210" s="99">
        <v>0</v>
      </c>
      <c r="AA210" s="99">
        <v>0</v>
      </c>
      <c r="AB210" s="99">
        <v>0</v>
      </c>
      <c r="AC210" s="99">
        <v>0</v>
      </c>
      <c r="AD210" s="99">
        <v>0</v>
      </c>
      <c r="AE210" s="99">
        <v>0</v>
      </c>
      <c r="AF210" s="99">
        <v>0</v>
      </c>
      <c r="AG210" s="99">
        <v>12500</v>
      </c>
      <c r="AH210" s="99">
        <v>0</v>
      </c>
      <c r="AI210" s="99">
        <v>0</v>
      </c>
      <c r="AJ210" s="99">
        <v>0</v>
      </c>
      <c r="AK210" s="99">
        <v>0</v>
      </c>
    </row>
    <row r="211" spans="11:41" ht="15" thickBot="1" x14ac:dyDescent="0.35">
      <c r="K211" s="97" t="s">
        <v>597</v>
      </c>
      <c r="L211" s="99">
        <v>0</v>
      </c>
      <c r="M211" s="99">
        <v>0</v>
      </c>
      <c r="N211" s="99">
        <v>0</v>
      </c>
      <c r="O211" s="99">
        <v>0</v>
      </c>
      <c r="P211" s="99">
        <v>0</v>
      </c>
      <c r="Q211" s="99">
        <v>0</v>
      </c>
      <c r="R211" s="99">
        <v>0</v>
      </c>
      <c r="S211" s="99">
        <v>0</v>
      </c>
      <c r="T211" s="99">
        <v>0</v>
      </c>
      <c r="U211" s="99">
        <v>0</v>
      </c>
      <c r="V211" s="99">
        <v>0</v>
      </c>
      <c r="W211" s="99">
        <v>0</v>
      </c>
      <c r="X211" s="99">
        <v>0</v>
      </c>
      <c r="Y211" s="99">
        <v>0</v>
      </c>
      <c r="Z211" s="99">
        <v>0</v>
      </c>
      <c r="AA211" s="99">
        <v>0</v>
      </c>
      <c r="AB211" s="99">
        <v>0</v>
      </c>
      <c r="AC211" s="99">
        <v>0</v>
      </c>
      <c r="AD211" s="99">
        <v>0</v>
      </c>
      <c r="AE211" s="99">
        <v>0</v>
      </c>
      <c r="AF211" s="99">
        <v>0</v>
      </c>
      <c r="AG211" s="99">
        <v>12500</v>
      </c>
      <c r="AH211" s="99">
        <v>0</v>
      </c>
      <c r="AI211" s="99">
        <v>0</v>
      </c>
      <c r="AJ211" s="99">
        <v>0</v>
      </c>
      <c r="AK211" s="99">
        <v>0</v>
      </c>
    </row>
    <row r="212" spans="11:41" ht="15" thickBot="1" x14ac:dyDescent="0.35">
      <c r="K212" s="97" t="s">
        <v>598</v>
      </c>
      <c r="L212" s="99">
        <v>0</v>
      </c>
      <c r="M212" s="99">
        <v>0</v>
      </c>
      <c r="N212" s="99">
        <v>0</v>
      </c>
      <c r="O212" s="99">
        <v>0</v>
      </c>
      <c r="P212" s="99">
        <v>0</v>
      </c>
      <c r="Q212" s="99">
        <v>0</v>
      </c>
      <c r="R212" s="99">
        <v>0</v>
      </c>
      <c r="S212" s="99">
        <v>0</v>
      </c>
      <c r="T212" s="99">
        <v>0</v>
      </c>
      <c r="U212" s="99">
        <v>0</v>
      </c>
      <c r="V212" s="99">
        <v>0</v>
      </c>
      <c r="W212" s="99">
        <v>0</v>
      </c>
      <c r="X212" s="99">
        <v>0</v>
      </c>
      <c r="Y212" s="99">
        <v>0</v>
      </c>
      <c r="Z212" s="99">
        <v>0</v>
      </c>
      <c r="AA212" s="99">
        <v>0</v>
      </c>
      <c r="AB212" s="99">
        <v>0</v>
      </c>
      <c r="AC212" s="99">
        <v>0</v>
      </c>
      <c r="AD212" s="99">
        <v>0</v>
      </c>
      <c r="AE212" s="99">
        <v>0</v>
      </c>
      <c r="AF212" s="99">
        <v>0</v>
      </c>
      <c r="AG212" s="99">
        <v>12500</v>
      </c>
      <c r="AH212" s="99">
        <v>0</v>
      </c>
      <c r="AI212" s="99">
        <v>0</v>
      </c>
      <c r="AJ212" s="99">
        <v>0</v>
      </c>
      <c r="AK212" s="99">
        <v>0</v>
      </c>
    </row>
    <row r="213" spans="11:41" ht="15" thickBot="1" x14ac:dyDescent="0.35">
      <c r="K213" s="97" t="s">
        <v>599</v>
      </c>
      <c r="L213" s="99">
        <v>0</v>
      </c>
      <c r="M213" s="99">
        <v>0</v>
      </c>
      <c r="N213" s="99">
        <v>0</v>
      </c>
      <c r="O213" s="99">
        <v>0</v>
      </c>
      <c r="P213" s="99">
        <v>0</v>
      </c>
      <c r="Q213" s="99">
        <v>0</v>
      </c>
      <c r="R213" s="99">
        <v>0</v>
      </c>
      <c r="S213" s="99">
        <v>0</v>
      </c>
      <c r="T213" s="99">
        <v>0</v>
      </c>
      <c r="U213" s="99">
        <v>0</v>
      </c>
      <c r="V213" s="99">
        <v>0</v>
      </c>
      <c r="W213" s="99">
        <v>0</v>
      </c>
      <c r="X213" s="99">
        <v>0</v>
      </c>
      <c r="Y213" s="99">
        <v>0</v>
      </c>
      <c r="Z213" s="99">
        <v>0</v>
      </c>
      <c r="AA213" s="99">
        <v>0</v>
      </c>
      <c r="AB213" s="99">
        <v>0</v>
      </c>
      <c r="AC213" s="99">
        <v>0</v>
      </c>
      <c r="AD213" s="99">
        <v>0</v>
      </c>
      <c r="AE213" s="99">
        <v>0</v>
      </c>
      <c r="AF213" s="99">
        <v>0</v>
      </c>
      <c r="AG213" s="99">
        <v>12500</v>
      </c>
      <c r="AH213" s="99">
        <v>0</v>
      </c>
      <c r="AI213" s="99">
        <v>0</v>
      </c>
      <c r="AJ213" s="99">
        <v>0</v>
      </c>
      <c r="AK213" s="99">
        <v>0</v>
      </c>
    </row>
    <row r="214" spans="11:41" ht="15" thickBot="1" x14ac:dyDescent="0.35">
      <c r="K214" s="97" t="s">
        <v>600</v>
      </c>
      <c r="L214" s="99">
        <v>0</v>
      </c>
      <c r="M214" s="99">
        <v>0</v>
      </c>
      <c r="N214" s="99">
        <v>0</v>
      </c>
      <c r="O214" s="99">
        <v>0</v>
      </c>
      <c r="P214" s="99">
        <v>0</v>
      </c>
      <c r="Q214" s="99">
        <v>0</v>
      </c>
      <c r="R214" s="99">
        <v>0</v>
      </c>
      <c r="S214" s="99">
        <v>0</v>
      </c>
      <c r="T214" s="99">
        <v>0</v>
      </c>
      <c r="U214" s="99">
        <v>0</v>
      </c>
      <c r="V214" s="99">
        <v>0</v>
      </c>
      <c r="W214" s="99">
        <v>0</v>
      </c>
      <c r="X214" s="99">
        <v>0</v>
      </c>
      <c r="Y214" s="99">
        <v>0</v>
      </c>
      <c r="Z214" s="99">
        <v>0</v>
      </c>
      <c r="AA214" s="99">
        <v>0</v>
      </c>
      <c r="AB214" s="99">
        <v>0</v>
      </c>
      <c r="AC214" s="99">
        <v>0</v>
      </c>
      <c r="AD214" s="99">
        <v>0</v>
      </c>
      <c r="AE214" s="99">
        <v>0</v>
      </c>
      <c r="AF214" s="99">
        <v>0</v>
      </c>
      <c r="AG214" s="99">
        <v>12500</v>
      </c>
      <c r="AH214" s="99">
        <v>0</v>
      </c>
      <c r="AI214" s="99">
        <v>0</v>
      </c>
      <c r="AJ214" s="99">
        <v>0</v>
      </c>
      <c r="AK214" s="99">
        <v>0</v>
      </c>
    </row>
    <row r="215" spans="11:41" ht="15" thickBot="1" x14ac:dyDescent="0.35">
      <c r="K215" s="97" t="s">
        <v>601</v>
      </c>
      <c r="L215" s="99">
        <v>0</v>
      </c>
      <c r="M215" s="99">
        <v>0</v>
      </c>
      <c r="N215" s="99">
        <v>0</v>
      </c>
      <c r="O215" s="99">
        <v>0</v>
      </c>
      <c r="P215" s="99">
        <v>0</v>
      </c>
      <c r="Q215" s="99">
        <v>0</v>
      </c>
      <c r="R215" s="99">
        <v>0</v>
      </c>
      <c r="S215" s="99">
        <v>0</v>
      </c>
      <c r="T215" s="99">
        <v>0</v>
      </c>
      <c r="U215" s="99">
        <v>0</v>
      </c>
      <c r="V215" s="99">
        <v>0</v>
      </c>
      <c r="W215" s="99">
        <v>0</v>
      </c>
      <c r="X215" s="99">
        <v>0</v>
      </c>
      <c r="Y215" s="99">
        <v>0</v>
      </c>
      <c r="Z215" s="99">
        <v>0</v>
      </c>
      <c r="AA215" s="99">
        <v>0</v>
      </c>
      <c r="AB215" s="99">
        <v>0</v>
      </c>
      <c r="AC215" s="99">
        <v>0</v>
      </c>
      <c r="AD215" s="99">
        <v>0</v>
      </c>
      <c r="AE215" s="99">
        <v>0</v>
      </c>
      <c r="AF215" s="99">
        <v>0</v>
      </c>
      <c r="AG215" s="99">
        <v>12500</v>
      </c>
      <c r="AH215" s="99">
        <v>0</v>
      </c>
      <c r="AI215" s="99">
        <v>0</v>
      </c>
      <c r="AJ215" s="99">
        <v>0</v>
      </c>
      <c r="AK215" s="99">
        <v>0</v>
      </c>
    </row>
    <row r="216" spans="11:41" ht="15" thickBot="1" x14ac:dyDescent="0.35">
      <c r="K216" s="97" t="s">
        <v>602</v>
      </c>
      <c r="L216" s="99">
        <v>0</v>
      </c>
      <c r="M216" s="99">
        <v>0</v>
      </c>
      <c r="N216" s="99">
        <v>0</v>
      </c>
      <c r="O216" s="99">
        <v>0</v>
      </c>
      <c r="P216" s="99">
        <v>0</v>
      </c>
      <c r="Q216" s="99">
        <v>0</v>
      </c>
      <c r="R216" s="99">
        <v>0</v>
      </c>
      <c r="S216" s="99">
        <v>0</v>
      </c>
      <c r="T216" s="99">
        <v>0</v>
      </c>
      <c r="U216" s="99">
        <v>0</v>
      </c>
      <c r="V216" s="99">
        <v>0</v>
      </c>
      <c r="W216" s="99">
        <v>0</v>
      </c>
      <c r="X216" s="99">
        <v>0</v>
      </c>
      <c r="Y216" s="99">
        <v>0</v>
      </c>
      <c r="Z216" s="99">
        <v>0</v>
      </c>
      <c r="AA216" s="99">
        <v>0</v>
      </c>
      <c r="AB216" s="99">
        <v>0</v>
      </c>
      <c r="AC216" s="99">
        <v>0</v>
      </c>
      <c r="AD216" s="99">
        <v>0</v>
      </c>
      <c r="AE216" s="99">
        <v>0</v>
      </c>
      <c r="AF216" s="99">
        <v>0</v>
      </c>
      <c r="AG216" s="99">
        <v>0</v>
      </c>
      <c r="AH216" s="99">
        <v>0</v>
      </c>
      <c r="AI216" s="99">
        <v>0</v>
      </c>
      <c r="AJ216" s="99">
        <v>0</v>
      </c>
      <c r="AK216" s="99">
        <v>0</v>
      </c>
    </row>
    <row r="217" spans="11:41" ht="15" thickBot="1" x14ac:dyDescent="0.35">
      <c r="K217" s="97" t="s">
        <v>603</v>
      </c>
      <c r="L217" s="99">
        <v>0</v>
      </c>
      <c r="M217" s="99">
        <v>0</v>
      </c>
      <c r="N217" s="99">
        <v>0</v>
      </c>
      <c r="O217" s="99">
        <v>0</v>
      </c>
      <c r="P217" s="99">
        <v>0</v>
      </c>
      <c r="Q217" s="99">
        <v>0</v>
      </c>
      <c r="R217" s="99">
        <v>0</v>
      </c>
      <c r="S217" s="99">
        <v>0</v>
      </c>
      <c r="T217" s="99">
        <v>0</v>
      </c>
      <c r="U217" s="99">
        <v>0</v>
      </c>
      <c r="V217" s="99">
        <v>0</v>
      </c>
      <c r="W217" s="99">
        <v>0</v>
      </c>
      <c r="X217" s="99">
        <v>0</v>
      </c>
      <c r="Y217" s="99">
        <v>0</v>
      </c>
      <c r="Z217" s="99">
        <v>0</v>
      </c>
      <c r="AA217" s="99">
        <v>0</v>
      </c>
      <c r="AB217" s="99">
        <v>0</v>
      </c>
      <c r="AC217" s="99">
        <v>0</v>
      </c>
      <c r="AD217" s="99">
        <v>0</v>
      </c>
      <c r="AE217" s="99">
        <v>0</v>
      </c>
      <c r="AF217" s="99">
        <v>0</v>
      </c>
      <c r="AG217" s="99">
        <v>0</v>
      </c>
      <c r="AH217" s="99">
        <v>0</v>
      </c>
      <c r="AI217" s="99">
        <v>0</v>
      </c>
      <c r="AJ217" s="99">
        <v>0</v>
      </c>
      <c r="AK217" s="99">
        <v>0</v>
      </c>
    </row>
    <row r="218" spans="11:41" ht="15" thickBot="1" x14ac:dyDescent="0.35">
      <c r="K218" s="97" t="s">
        <v>604</v>
      </c>
      <c r="L218" s="99">
        <v>0</v>
      </c>
      <c r="M218" s="99">
        <v>0</v>
      </c>
      <c r="N218" s="99">
        <v>0</v>
      </c>
      <c r="O218" s="99">
        <v>0</v>
      </c>
      <c r="P218" s="99">
        <v>0</v>
      </c>
      <c r="Q218" s="99">
        <v>0</v>
      </c>
      <c r="R218" s="99">
        <v>0</v>
      </c>
      <c r="S218" s="99">
        <v>0</v>
      </c>
      <c r="T218" s="99">
        <v>0</v>
      </c>
      <c r="U218" s="99">
        <v>0</v>
      </c>
      <c r="V218" s="99">
        <v>0</v>
      </c>
      <c r="W218" s="99">
        <v>0</v>
      </c>
      <c r="X218" s="99">
        <v>0</v>
      </c>
      <c r="Y218" s="99">
        <v>0</v>
      </c>
      <c r="Z218" s="99">
        <v>0</v>
      </c>
      <c r="AA218" s="99">
        <v>0</v>
      </c>
      <c r="AB218" s="99">
        <v>0</v>
      </c>
      <c r="AC218" s="99">
        <v>0</v>
      </c>
      <c r="AD218" s="99">
        <v>0</v>
      </c>
      <c r="AE218" s="99">
        <v>0</v>
      </c>
      <c r="AF218" s="99">
        <v>0</v>
      </c>
      <c r="AG218" s="99">
        <v>0</v>
      </c>
      <c r="AH218" s="99">
        <v>0</v>
      </c>
      <c r="AI218" s="99">
        <v>0</v>
      </c>
      <c r="AJ218" s="99">
        <v>0</v>
      </c>
      <c r="AK218" s="99">
        <v>0</v>
      </c>
    </row>
    <row r="219" spans="11:41" ht="15" thickBot="1" x14ac:dyDescent="0.35">
      <c r="K219" s="97" t="s">
        <v>605</v>
      </c>
      <c r="L219" s="99">
        <v>0</v>
      </c>
      <c r="M219" s="99">
        <v>0</v>
      </c>
      <c r="N219" s="99">
        <v>0</v>
      </c>
      <c r="O219" s="99">
        <v>0</v>
      </c>
      <c r="P219" s="99">
        <v>0</v>
      </c>
      <c r="Q219" s="99">
        <v>0</v>
      </c>
      <c r="R219" s="99">
        <v>0</v>
      </c>
      <c r="S219" s="99">
        <v>0</v>
      </c>
      <c r="T219" s="99">
        <v>0</v>
      </c>
      <c r="U219" s="99">
        <v>0</v>
      </c>
      <c r="V219" s="99">
        <v>0</v>
      </c>
      <c r="W219" s="99">
        <v>0</v>
      </c>
      <c r="X219" s="99">
        <v>0</v>
      </c>
      <c r="Y219" s="99">
        <v>0</v>
      </c>
      <c r="Z219" s="99">
        <v>0</v>
      </c>
      <c r="AA219" s="99">
        <v>0</v>
      </c>
      <c r="AB219" s="99">
        <v>0</v>
      </c>
      <c r="AC219" s="99">
        <v>0</v>
      </c>
      <c r="AD219" s="99">
        <v>0</v>
      </c>
      <c r="AE219" s="99">
        <v>0</v>
      </c>
      <c r="AF219" s="99">
        <v>0</v>
      </c>
      <c r="AG219" s="99">
        <v>0</v>
      </c>
      <c r="AH219" s="99">
        <v>0</v>
      </c>
      <c r="AI219" s="99">
        <v>0</v>
      </c>
      <c r="AJ219" s="99">
        <v>0</v>
      </c>
      <c r="AK219" s="99">
        <v>0</v>
      </c>
    </row>
    <row r="220" spans="11:41" ht="15" thickBot="1" x14ac:dyDescent="0.35">
      <c r="K220" s="97" t="s">
        <v>606</v>
      </c>
      <c r="L220" s="99">
        <v>0</v>
      </c>
      <c r="M220" s="99">
        <v>0</v>
      </c>
      <c r="N220" s="99">
        <v>0</v>
      </c>
      <c r="O220" s="99">
        <v>0</v>
      </c>
      <c r="P220" s="99">
        <v>0</v>
      </c>
      <c r="Q220" s="99">
        <v>0</v>
      </c>
      <c r="R220" s="99">
        <v>0</v>
      </c>
      <c r="S220" s="99">
        <v>0</v>
      </c>
      <c r="T220" s="99">
        <v>0</v>
      </c>
      <c r="U220" s="99">
        <v>0</v>
      </c>
      <c r="V220" s="99">
        <v>0</v>
      </c>
      <c r="W220" s="99">
        <v>0</v>
      </c>
      <c r="X220" s="99">
        <v>0</v>
      </c>
      <c r="Y220" s="99">
        <v>0</v>
      </c>
      <c r="Z220" s="99">
        <v>0</v>
      </c>
      <c r="AA220" s="99">
        <v>0</v>
      </c>
      <c r="AB220" s="99">
        <v>0</v>
      </c>
      <c r="AC220" s="99">
        <v>0</v>
      </c>
      <c r="AD220" s="99">
        <v>0</v>
      </c>
      <c r="AE220" s="99">
        <v>0</v>
      </c>
      <c r="AF220" s="99">
        <v>0</v>
      </c>
      <c r="AG220" s="99">
        <v>0</v>
      </c>
      <c r="AH220" s="99">
        <v>0</v>
      </c>
      <c r="AI220" s="99">
        <v>0</v>
      </c>
      <c r="AJ220" s="99">
        <v>0</v>
      </c>
      <c r="AK220" s="99">
        <v>0</v>
      </c>
    </row>
    <row r="221" spans="11:41" ht="18.600000000000001" thickBot="1" x14ac:dyDescent="0.35">
      <c r="K221" s="93"/>
    </row>
    <row r="222" spans="11:41" ht="45.6" thickBot="1" x14ac:dyDescent="0.35">
      <c r="K222" s="97" t="s">
        <v>608</v>
      </c>
      <c r="L222" s="97" t="s">
        <v>503</v>
      </c>
      <c r="M222" s="97" t="s">
        <v>504</v>
      </c>
      <c r="N222" s="97" t="s">
        <v>505</v>
      </c>
      <c r="O222" s="97" t="s">
        <v>506</v>
      </c>
      <c r="P222" s="97" t="s">
        <v>507</v>
      </c>
      <c r="Q222" s="97" t="s">
        <v>508</v>
      </c>
      <c r="R222" s="97" t="s">
        <v>509</v>
      </c>
      <c r="S222" s="97" t="s">
        <v>76</v>
      </c>
      <c r="T222" s="97" t="s">
        <v>510</v>
      </c>
      <c r="U222" s="97" t="s">
        <v>93</v>
      </c>
      <c r="V222" s="97" t="s">
        <v>95</v>
      </c>
      <c r="W222" s="97" t="s">
        <v>96</v>
      </c>
      <c r="X222" s="97" t="s">
        <v>84</v>
      </c>
      <c r="Y222" s="97" t="s">
        <v>87</v>
      </c>
      <c r="Z222" s="97" t="s">
        <v>511</v>
      </c>
      <c r="AA222" s="97" t="s">
        <v>512</v>
      </c>
      <c r="AB222" s="97" t="s">
        <v>118</v>
      </c>
      <c r="AC222" s="97" t="s">
        <v>128</v>
      </c>
      <c r="AD222" s="97" t="s">
        <v>514</v>
      </c>
      <c r="AE222" s="97" t="s">
        <v>151</v>
      </c>
      <c r="AF222" s="97" t="s">
        <v>152</v>
      </c>
      <c r="AG222" s="97" t="s">
        <v>515</v>
      </c>
      <c r="AH222" s="97" t="s">
        <v>192</v>
      </c>
      <c r="AI222" s="97" t="s">
        <v>193</v>
      </c>
      <c r="AJ222" s="97" t="s">
        <v>194</v>
      </c>
      <c r="AK222" s="97" t="s">
        <v>195</v>
      </c>
      <c r="AL222" s="97" t="s">
        <v>609</v>
      </c>
      <c r="AM222" s="97" t="s">
        <v>610</v>
      </c>
      <c r="AN222" s="97" t="s">
        <v>611</v>
      </c>
      <c r="AO222" s="97" t="s">
        <v>612</v>
      </c>
    </row>
    <row r="223" spans="11:41" ht="45.6" thickBot="1" x14ac:dyDescent="0.35">
      <c r="K223" s="98" t="s">
        <v>206</v>
      </c>
      <c r="L223" s="99">
        <v>0</v>
      </c>
      <c r="M223" s="99">
        <v>0</v>
      </c>
      <c r="N223" s="99">
        <v>0</v>
      </c>
      <c r="O223" s="99">
        <v>0</v>
      </c>
      <c r="P223" s="99">
        <v>0</v>
      </c>
      <c r="Q223" s="99">
        <v>0</v>
      </c>
      <c r="R223" s="99">
        <v>0</v>
      </c>
      <c r="S223" s="99">
        <v>0</v>
      </c>
      <c r="T223" s="99">
        <v>0</v>
      </c>
      <c r="U223" s="99">
        <v>0</v>
      </c>
      <c r="V223" s="99">
        <v>0</v>
      </c>
      <c r="W223" s="99">
        <v>0</v>
      </c>
      <c r="X223" s="99">
        <v>0</v>
      </c>
      <c r="Y223" s="99">
        <v>0</v>
      </c>
      <c r="Z223" s="99">
        <v>0</v>
      </c>
      <c r="AA223" s="99">
        <v>12500</v>
      </c>
      <c r="AB223" s="99">
        <v>0</v>
      </c>
      <c r="AC223" s="99">
        <v>0</v>
      </c>
      <c r="AD223" s="99">
        <v>0</v>
      </c>
      <c r="AE223" s="99">
        <v>0</v>
      </c>
      <c r="AF223" s="99">
        <v>0</v>
      </c>
      <c r="AG223" s="99">
        <v>12500</v>
      </c>
      <c r="AH223" s="99">
        <v>0</v>
      </c>
      <c r="AI223" s="99">
        <v>0</v>
      </c>
      <c r="AJ223" s="99">
        <v>0</v>
      </c>
      <c r="AK223" s="99">
        <v>25000</v>
      </c>
      <c r="AL223" s="99">
        <v>50000</v>
      </c>
      <c r="AM223" s="99">
        <v>50000</v>
      </c>
      <c r="AN223" s="99">
        <v>0</v>
      </c>
      <c r="AO223" s="106">
        <v>0</v>
      </c>
    </row>
    <row r="224" spans="11:41" ht="45.6" thickBot="1" x14ac:dyDescent="0.35">
      <c r="K224" s="98" t="s">
        <v>212</v>
      </c>
      <c r="L224" s="99">
        <v>0</v>
      </c>
      <c r="M224" s="99">
        <v>0</v>
      </c>
      <c r="N224" s="99">
        <v>0</v>
      </c>
      <c r="O224" s="99">
        <v>0</v>
      </c>
      <c r="P224" s="99">
        <v>0</v>
      </c>
      <c r="Q224" s="99">
        <v>0</v>
      </c>
      <c r="R224" s="99">
        <v>0</v>
      </c>
      <c r="S224" s="99">
        <v>0</v>
      </c>
      <c r="T224" s="99">
        <v>0</v>
      </c>
      <c r="U224" s="99">
        <v>0</v>
      </c>
      <c r="V224" s="99">
        <v>0</v>
      </c>
      <c r="W224" s="99">
        <v>0</v>
      </c>
      <c r="X224" s="99">
        <v>0</v>
      </c>
      <c r="Y224" s="99">
        <v>0</v>
      </c>
      <c r="Z224" s="99">
        <v>0</v>
      </c>
      <c r="AA224" s="99">
        <v>12500</v>
      </c>
      <c r="AB224" s="99">
        <v>0</v>
      </c>
      <c r="AC224" s="99">
        <v>0</v>
      </c>
      <c r="AD224" s="99">
        <v>0</v>
      </c>
      <c r="AE224" s="99">
        <v>0</v>
      </c>
      <c r="AF224" s="99">
        <v>0</v>
      </c>
      <c r="AG224" s="99">
        <v>12500</v>
      </c>
      <c r="AH224" s="99">
        <v>0</v>
      </c>
      <c r="AI224" s="99">
        <v>0</v>
      </c>
      <c r="AJ224" s="99">
        <v>0</v>
      </c>
      <c r="AK224" s="99">
        <v>25000</v>
      </c>
      <c r="AL224" s="99">
        <v>50000</v>
      </c>
      <c r="AM224" s="99">
        <v>50000</v>
      </c>
      <c r="AN224" s="99">
        <v>0</v>
      </c>
      <c r="AO224" s="106">
        <v>0</v>
      </c>
    </row>
    <row r="225" spans="11:41" ht="54.6" thickBot="1" x14ac:dyDescent="0.35">
      <c r="K225" s="98" t="s">
        <v>213</v>
      </c>
      <c r="L225" s="99">
        <v>0</v>
      </c>
      <c r="M225" s="99">
        <v>0</v>
      </c>
      <c r="N225" s="99">
        <v>0</v>
      </c>
      <c r="O225" s="99">
        <v>0</v>
      </c>
      <c r="P225" s="99">
        <v>0</v>
      </c>
      <c r="Q225" s="99">
        <v>0</v>
      </c>
      <c r="R225" s="99">
        <v>0</v>
      </c>
      <c r="S225" s="99">
        <v>0</v>
      </c>
      <c r="T225" s="99">
        <v>0</v>
      </c>
      <c r="U225" s="99">
        <v>0</v>
      </c>
      <c r="V225" s="99">
        <v>0</v>
      </c>
      <c r="W225" s="99">
        <v>0</v>
      </c>
      <c r="X225" s="99">
        <v>0</v>
      </c>
      <c r="Y225" s="99">
        <v>0</v>
      </c>
      <c r="Z225" s="99">
        <v>0</v>
      </c>
      <c r="AA225" s="99">
        <v>12500</v>
      </c>
      <c r="AB225" s="99">
        <v>0</v>
      </c>
      <c r="AC225" s="99">
        <v>0</v>
      </c>
      <c r="AD225" s="99">
        <v>0</v>
      </c>
      <c r="AE225" s="99">
        <v>0</v>
      </c>
      <c r="AF225" s="99">
        <v>0</v>
      </c>
      <c r="AG225" s="99">
        <v>12500</v>
      </c>
      <c r="AH225" s="99">
        <v>0</v>
      </c>
      <c r="AI225" s="99">
        <v>0</v>
      </c>
      <c r="AJ225" s="99">
        <v>0</v>
      </c>
      <c r="AK225" s="99">
        <v>25000</v>
      </c>
      <c r="AL225" s="99">
        <v>50000</v>
      </c>
      <c r="AM225" s="99">
        <v>50000</v>
      </c>
      <c r="AN225" s="99">
        <v>0</v>
      </c>
      <c r="AO225" s="106">
        <v>0</v>
      </c>
    </row>
    <row r="226" spans="11:41" ht="45.6" thickBot="1" x14ac:dyDescent="0.35">
      <c r="K226" s="98" t="s">
        <v>215</v>
      </c>
      <c r="L226" s="99">
        <v>0</v>
      </c>
      <c r="M226" s="99">
        <v>0</v>
      </c>
      <c r="N226" s="99">
        <v>0</v>
      </c>
      <c r="O226" s="99">
        <v>0</v>
      </c>
      <c r="P226" s="99">
        <v>0</v>
      </c>
      <c r="Q226" s="99">
        <v>0</v>
      </c>
      <c r="R226" s="99">
        <v>0</v>
      </c>
      <c r="S226" s="99">
        <v>0</v>
      </c>
      <c r="T226" s="99">
        <v>0</v>
      </c>
      <c r="U226" s="99">
        <v>0</v>
      </c>
      <c r="V226" s="99">
        <v>0</v>
      </c>
      <c r="W226" s="99">
        <v>0</v>
      </c>
      <c r="X226" s="99">
        <v>0</v>
      </c>
      <c r="Y226" s="99">
        <v>0</v>
      </c>
      <c r="Z226" s="99">
        <v>0</v>
      </c>
      <c r="AA226" s="99">
        <v>12500</v>
      </c>
      <c r="AB226" s="99">
        <v>0</v>
      </c>
      <c r="AC226" s="99">
        <v>0</v>
      </c>
      <c r="AD226" s="99">
        <v>0</v>
      </c>
      <c r="AE226" s="99">
        <v>0</v>
      </c>
      <c r="AF226" s="99">
        <v>0</v>
      </c>
      <c r="AG226" s="99">
        <v>12500</v>
      </c>
      <c r="AH226" s="99">
        <v>0</v>
      </c>
      <c r="AI226" s="99">
        <v>0</v>
      </c>
      <c r="AJ226" s="99">
        <v>0</v>
      </c>
      <c r="AK226" s="99">
        <v>25000</v>
      </c>
      <c r="AL226" s="99">
        <v>50000</v>
      </c>
      <c r="AM226" s="99">
        <v>50000</v>
      </c>
      <c r="AN226" s="99">
        <v>0</v>
      </c>
      <c r="AO226" s="106">
        <v>0</v>
      </c>
    </row>
    <row r="227" spans="11:41" ht="54.6" thickBot="1" x14ac:dyDescent="0.35">
      <c r="K227" s="98" t="s">
        <v>217</v>
      </c>
      <c r="L227" s="99">
        <v>0</v>
      </c>
      <c r="M227" s="99">
        <v>0</v>
      </c>
      <c r="N227" s="99">
        <v>0</v>
      </c>
      <c r="O227" s="99">
        <v>0</v>
      </c>
      <c r="P227" s="99">
        <v>0</v>
      </c>
      <c r="Q227" s="99">
        <v>0</v>
      </c>
      <c r="R227" s="99">
        <v>0</v>
      </c>
      <c r="S227" s="99">
        <v>0</v>
      </c>
      <c r="T227" s="99">
        <v>0</v>
      </c>
      <c r="U227" s="99">
        <v>0</v>
      </c>
      <c r="V227" s="99">
        <v>0</v>
      </c>
      <c r="W227" s="99">
        <v>0</v>
      </c>
      <c r="X227" s="99">
        <v>0</v>
      </c>
      <c r="Y227" s="99">
        <v>0</v>
      </c>
      <c r="Z227" s="99">
        <v>0</v>
      </c>
      <c r="AA227" s="99">
        <v>12500</v>
      </c>
      <c r="AB227" s="99">
        <v>0</v>
      </c>
      <c r="AC227" s="99">
        <v>0</v>
      </c>
      <c r="AD227" s="99">
        <v>0</v>
      </c>
      <c r="AE227" s="99">
        <v>0</v>
      </c>
      <c r="AF227" s="99">
        <v>0</v>
      </c>
      <c r="AG227" s="99">
        <v>12500</v>
      </c>
      <c r="AH227" s="99">
        <v>0</v>
      </c>
      <c r="AI227" s="99">
        <v>0</v>
      </c>
      <c r="AJ227" s="99">
        <v>0</v>
      </c>
      <c r="AK227" s="99">
        <v>25000</v>
      </c>
      <c r="AL227" s="99">
        <v>50000</v>
      </c>
      <c r="AM227" s="99">
        <v>50000</v>
      </c>
      <c r="AN227" s="99">
        <v>0</v>
      </c>
      <c r="AO227" s="106">
        <v>0</v>
      </c>
    </row>
    <row r="228" spans="11:41" ht="54.6" thickBot="1" x14ac:dyDescent="0.35">
      <c r="K228" s="98" t="s">
        <v>218</v>
      </c>
      <c r="L228" s="99">
        <v>0</v>
      </c>
      <c r="M228" s="99">
        <v>0</v>
      </c>
      <c r="N228" s="99">
        <v>0</v>
      </c>
      <c r="O228" s="99">
        <v>0</v>
      </c>
      <c r="P228" s="99">
        <v>0</v>
      </c>
      <c r="Q228" s="99">
        <v>0</v>
      </c>
      <c r="R228" s="99">
        <v>0</v>
      </c>
      <c r="S228" s="99">
        <v>0</v>
      </c>
      <c r="T228" s="99">
        <v>0</v>
      </c>
      <c r="U228" s="99">
        <v>0</v>
      </c>
      <c r="V228" s="99">
        <v>0</v>
      </c>
      <c r="W228" s="99">
        <v>0</v>
      </c>
      <c r="X228" s="99">
        <v>0</v>
      </c>
      <c r="Y228" s="99">
        <v>0</v>
      </c>
      <c r="Z228" s="99">
        <v>0</v>
      </c>
      <c r="AA228" s="99">
        <v>12500</v>
      </c>
      <c r="AB228" s="99">
        <v>0</v>
      </c>
      <c r="AC228" s="99">
        <v>0</v>
      </c>
      <c r="AD228" s="99">
        <v>0</v>
      </c>
      <c r="AE228" s="99">
        <v>0</v>
      </c>
      <c r="AF228" s="99">
        <v>0</v>
      </c>
      <c r="AG228" s="99">
        <v>12500</v>
      </c>
      <c r="AH228" s="99">
        <v>0</v>
      </c>
      <c r="AI228" s="99">
        <v>0</v>
      </c>
      <c r="AJ228" s="99">
        <v>0</v>
      </c>
      <c r="AK228" s="99">
        <v>25000</v>
      </c>
      <c r="AL228" s="99">
        <v>50000</v>
      </c>
      <c r="AM228" s="99">
        <v>50000</v>
      </c>
      <c r="AN228" s="99">
        <v>0</v>
      </c>
      <c r="AO228" s="106">
        <v>0</v>
      </c>
    </row>
    <row r="229" spans="11:41" ht="54.6" thickBot="1" x14ac:dyDescent="0.35">
      <c r="K229" s="98" t="s">
        <v>220</v>
      </c>
      <c r="L229" s="99">
        <v>0</v>
      </c>
      <c r="M229" s="99">
        <v>0</v>
      </c>
      <c r="N229" s="99">
        <v>0</v>
      </c>
      <c r="O229" s="99">
        <v>0</v>
      </c>
      <c r="P229" s="99">
        <v>0</v>
      </c>
      <c r="Q229" s="99">
        <v>0</v>
      </c>
      <c r="R229" s="99">
        <v>0</v>
      </c>
      <c r="S229" s="99">
        <v>0</v>
      </c>
      <c r="T229" s="99">
        <v>0</v>
      </c>
      <c r="U229" s="99">
        <v>0</v>
      </c>
      <c r="V229" s="99">
        <v>0</v>
      </c>
      <c r="W229" s="99">
        <v>0</v>
      </c>
      <c r="X229" s="99">
        <v>0</v>
      </c>
      <c r="Y229" s="99">
        <v>0</v>
      </c>
      <c r="Z229" s="99">
        <v>0</v>
      </c>
      <c r="AA229" s="99">
        <v>12500</v>
      </c>
      <c r="AB229" s="99">
        <v>0</v>
      </c>
      <c r="AC229" s="99">
        <v>0</v>
      </c>
      <c r="AD229" s="99">
        <v>0</v>
      </c>
      <c r="AE229" s="99">
        <v>0</v>
      </c>
      <c r="AF229" s="99">
        <v>0</v>
      </c>
      <c r="AG229" s="99">
        <v>12500</v>
      </c>
      <c r="AH229" s="99">
        <v>0</v>
      </c>
      <c r="AI229" s="99">
        <v>0</v>
      </c>
      <c r="AJ229" s="99">
        <v>0</v>
      </c>
      <c r="AK229" s="99">
        <v>25000</v>
      </c>
      <c r="AL229" s="99">
        <v>50000</v>
      </c>
      <c r="AM229" s="99">
        <v>50000</v>
      </c>
      <c r="AN229" s="99">
        <v>0</v>
      </c>
      <c r="AO229" s="106">
        <v>0</v>
      </c>
    </row>
    <row r="230" spans="11:41" ht="54.6" thickBot="1" x14ac:dyDescent="0.35">
      <c r="K230" s="98" t="s">
        <v>221</v>
      </c>
      <c r="L230" s="99">
        <v>0</v>
      </c>
      <c r="M230" s="99">
        <v>0</v>
      </c>
      <c r="N230" s="99">
        <v>0</v>
      </c>
      <c r="O230" s="99">
        <v>0</v>
      </c>
      <c r="P230" s="99">
        <v>0</v>
      </c>
      <c r="Q230" s="99">
        <v>0</v>
      </c>
      <c r="R230" s="99">
        <v>0</v>
      </c>
      <c r="S230" s="99">
        <v>0</v>
      </c>
      <c r="T230" s="99">
        <v>0</v>
      </c>
      <c r="U230" s="99">
        <v>0</v>
      </c>
      <c r="V230" s="99">
        <v>0</v>
      </c>
      <c r="W230" s="99">
        <v>0</v>
      </c>
      <c r="X230" s="99">
        <v>0</v>
      </c>
      <c r="Y230" s="99">
        <v>0</v>
      </c>
      <c r="Z230" s="99">
        <v>0</v>
      </c>
      <c r="AA230" s="99">
        <v>12500</v>
      </c>
      <c r="AB230" s="99">
        <v>0</v>
      </c>
      <c r="AC230" s="99">
        <v>0</v>
      </c>
      <c r="AD230" s="99">
        <v>0</v>
      </c>
      <c r="AE230" s="99">
        <v>0</v>
      </c>
      <c r="AF230" s="99">
        <v>0</v>
      </c>
      <c r="AG230" s="99">
        <v>12500</v>
      </c>
      <c r="AH230" s="99">
        <v>0</v>
      </c>
      <c r="AI230" s="99">
        <v>0</v>
      </c>
      <c r="AJ230" s="99">
        <v>0</v>
      </c>
      <c r="AK230" s="99">
        <v>25000</v>
      </c>
      <c r="AL230" s="99">
        <v>50000</v>
      </c>
      <c r="AM230" s="99">
        <v>50000</v>
      </c>
      <c r="AN230" s="99">
        <v>0</v>
      </c>
      <c r="AO230" s="106">
        <v>0</v>
      </c>
    </row>
    <row r="231" spans="11:41" ht="54.6" thickBot="1" x14ac:dyDescent="0.35">
      <c r="K231" s="98" t="s">
        <v>222</v>
      </c>
      <c r="L231" s="99">
        <v>0</v>
      </c>
      <c r="M231" s="99">
        <v>0</v>
      </c>
      <c r="N231" s="99">
        <v>0</v>
      </c>
      <c r="O231" s="99">
        <v>0</v>
      </c>
      <c r="P231" s="99">
        <v>0</v>
      </c>
      <c r="Q231" s="99">
        <v>0</v>
      </c>
      <c r="R231" s="99">
        <v>0</v>
      </c>
      <c r="S231" s="99">
        <v>0</v>
      </c>
      <c r="T231" s="99">
        <v>0</v>
      </c>
      <c r="U231" s="99">
        <v>0</v>
      </c>
      <c r="V231" s="99">
        <v>0</v>
      </c>
      <c r="W231" s="99">
        <v>0</v>
      </c>
      <c r="X231" s="99">
        <v>0</v>
      </c>
      <c r="Y231" s="99">
        <v>0</v>
      </c>
      <c r="Z231" s="99">
        <v>0</v>
      </c>
      <c r="AA231" s="99">
        <v>12500</v>
      </c>
      <c r="AB231" s="99">
        <v>0</v>
      </c>
      <c r="AC231" s="99">
        <v>0</v>
      </c>
      <c r="AD231" s="99">
        <v>0</v>
      </c>
      <c r="AE231" s="99">
        <v>0</v>
      </c>
      <c r="AF231" s="99">
        <v>0</v>
      </c>
      <c r="AG231" s="99">
        <v>12500</v>
      </c>
      <c r="AH231" s="99">
        <v>0</v>
      </c>
      <c r="AI231" s="99">
        <v>0</v>
      </c>
      <c r="AJ231" s="99">
        <v>0</v>
      </c>
      <c r="AK231" s="99">
        <v>25000</v>
      </c>
      <c r="AL231" s="99">
        <v>50000</v>
      </c>
      <c r="AM231" s="99">
        <v>50000</v>
      </c>
      <c r="AN231" s="99">
        <v>0</v>
      </c>
      <c r="AO231" s="106">
        <v>0</v>
      </c>
    </row>
    <row r="232" spans="11:41" ht="45.6" thickBot="1" x14ac:dyDescent="0.35">
      <c r="K232" s="98" t="s">
        <v>223</v>
      </c>
      <c r="L232" s="99">
        <v>0</v>
      </c>
      <c r="M232" s="99">
        <v>0</v>
      </c>
      <c r="N232" s="99">
        <v>0</v>
      </c>
      <c r="O232" s="99">
        <v>0</v>
      </c>
      <c r="P232" s="99">
        <v>0</v>
      </c>
      <c r="Q232" s="99">
        <v>0</v>
      </c>
      <c r="R232" s="99">
        <v>0</v>
      </c>
      <c r="S232" s="99">
        <v>0</v>
      </c>
      <c r="T232" s="99">
        <v>0</v>
      </c>
      <c r="U232" s="99">
        <v>0</v>
      </c>
      <c r="V232" s="99">
        <v>0</v>
      </c>
      <c r="W232" s="99">
        <v>0</v>
      </c>
      <c r="X232" s="99">
        <v>0</v>
      </c>
      <c r="Y232" s="99">
        <v>0</v>
      </c>
      <c r="Z232" s="99">
        <v>0</v>
      </c>
      <c r="AA232" s="99">
        <v>12500</v>
      </c>
      <c r="AB232" s="99">
        <v>0</v>
      </c>
      <c r="AC232" s="99">
        <v>0</v>
      </c>
      <c r="AD232" s="99">
        <v>0</v>
      </c>
      <c r="AE232" s="99">
        <v>0</v>
      </c>
      <c r="AF232" s="99">
        <v>0</v>
      </c>
      <c r="AG232" s="99">
        <v>12500</v>
      </c>
      <c r="AH232" s="99">
        <v>0</v>
      </c>
      <c r="AI232" s="99">
        <v>0</v>
      </c>
      <c r="AJ232" s="99">
        <v>0</v>
      </c>
      <c r="AK232" s="99">
        <v>25000</v>
      </c>
      <c r="AL232" s="99">
        <v>50000</v>
      </c>
      <c r="AM232" s="99">
        <v>50000</v>
      </c>
      <c r="AN232" s="99">
        <v>0</v>
      </c>
      <c r="AO232" s="106">
        <v>0</v>
      </c>
    </row>
    <row r="233" spans="11:41" ht="45.6" thickBot="1" x14ac:dyDescent="0.35">
      <c r="K233" s="98" t="s">
        <v>224</v>
      </c>
      <c r="L233" s="99">
        <v>0</v>
      </c>
      <c r="M233" s="99">
        <v>0</v>
      </c>
      <c r="N233" s="99">
        <v>0</v>
      </c>
      <c r="O233" s="99">
        <v>0</v>
      </c>
      <c r="P233" s="99">
        <v>0</v>
      </c>
      <c r="Q233" s="99">
        <v>0</v>
      </c>
      <c r="R233" s="99">
        <v>0</v>
      </c>
      <c r="S233" s="99">
        <v>0</v>
      </c>
      <c r="T233" s="99">
        <v>0</v>
      </c>
      <c r="U233" s="99">
        <v>0</v>
      </c>
      <c r="V233" s="99">
        <v>0</v>
      </c>
      <c r="W233" s="99">
        <v>0</v>
      </c>
      <c r="X233" s="99">
        <v>0</v>
      </c>
      <c r="Y233" s="99">
        <v>0</v>
      </c>
      <c r="Z233" s="99">
        <v>0</v>
      </c>
      <c r="AA233" s="99">
        <v>12500</v>
      </c>
      <c r="AB233" s="99">
        <v>0</v>
      </c>
      <c r="AC233" s="99">
        <v>0</v>
      </c>
      <c r="AD233" s="99">
        <v>0</v>
      </c>
      <c r="AE233" s="99">
        <v>0</v>
      </c>
      <c r="AF233" s="99">
        <v>0</v>
      </c>
      <c r="AG233" s="99">
        <v>12500</v>
      </c>
      <c r="AH233" s="99">
        <v>0</v>
      </c>
      <c r="AI233" s="99">
        <v>0</v>
      </c>
      <c r="AJ233" s="99">
        <v>0</v>
      </c>
      <c r="AK233" s="99">
        <v>25000</v>
      </c>
      <c r="AL233" s="99">
        <v>50000</v>
      </c>
      <c r="AM233" s="99">
        <v>50000</v>
      </c>
      <c r="AN233" s="99">
        <v>0</v>
      </c>
      <c r="AO233" s="106">
        <v>0</v>
      </c>
    </row>
    <row r="234" spans="11:41" ht="54.6" thickBot="1" x14ac:dyDescent="0.35">
      <c r="K234" s="98" t="s">
        <v>226</v>
      </c>
      <c r="L234" s="99">
        <v>0</v>
      </c>
      <c r="M234" s="99">
        <v>0</v>
      </c>
      <c r="N234" s="99">
        <v>0</v>
      </c>
      <c r="O234" s="99">
        <v>0</v>
      </c>
      <c r="P234" s="99">
        <v>0</v>
      </c>
      <c r="Q234" s="99">
        <v>0</v>
      </c>
      <c r="R234" s="99">
        <v>0</v>
      </c>
      <c r="S234" s="99">
        <v>0</v>
      </c>
      <c r="T234" s="99">
        <v>0</v>
      </c>
      <c r="U234" s="99">
        <v>0</v>
      </c>
      <c r="V234" s="99">
        <v>0</v>
      </c>
      <c r="W234" s="99">
        <v>0</v>
      </c>
      <c r="X234" s="99">
        <v>0</v>
      </c>
      <c r="Y234" s="99">
        <v>0</v>
      </c>
      <c r="Z234" s="99">
        <v>0</v>
      </c>
      <c r="AA234" s="99">
        <v>12500</v>
      </c>
      <c r="AB234" s="99">
        <v>0</v>
      </c>
      <c r="AC234" s="99">
        <v>0</v>
      </c>
      <c r="AD234" s="99">
        <v>0</v>
      </c>
      <c r="AE234" s="99">
        <v>0</v>
      </c>
      <c r="AF234" s="99">
        <v>0</v>
      </c>
      <c r="AG234" s="99">
        <v>12500</v>
      </c>
      <c r="AH234" s="99">
        <v>0</v>
      </c>
      <c r="AI234" s="99">
        <v>0</v>
      </c>
      <c r="AJ234" s="99">
        <v>0</v>
      </c>
      <c r="AK234" s="99">
        <v>25000</v>
      </c>
      <c r="AL234" s="99">
        <v>50000</v>
      </c>
      <c r="AM234" s="99">
        <v>50000</v>
      </c>
      <c r="AN234" s="99">
        <v>0</v>
      </c>
      <c r="AO234" s="106">
        <v>0</v>
      </c>
    </row>
    <row r="235" spans="11:41" ht="63.6" thickBot="1" x14ac:dyDescent="0.35">
      <c r="K235" s="98" t="s">
        <v>228</v>
      </c>
      <c r="L235" s="99">
        <v>0</v>
      </c>
      <c r="M235" s="99">
        <v>0</v>
      </c>
      <c r="N235" s="99">
        <v>0</v>
      </c>
      <c r="O235" s="99">
        <v>0</v>
      </c>
      <c r="P235" s="99">
        <v>0</v>
      </c>
      <c r="Q235" s="99">
        <v>0</v>
      </c>
      <c r="R235" s="99">
        <v>0</v>
      </c>
      <c r="S235" s="99">
        <v>0</v>
      </c>
      <c r="T235" s="99">
        <v>0</v>
      </c>
      <c r="U235" s="99">
        <v>0</v>
      </c>
      <c r="V235" s="99">
        <v>0</v>
      </c>
      <c r="W235" s="99">
        <v>0</v>
      </c>
      <c r="X235" s="99">
        <v>0</v>
      </c>
      <c r="Y235" s="99">
        <v>0</v>
      </c>
      <c r="Z235" s="99">
        <v>0</v>
      </c>
      <c r="AA235" s="99">
        <v>12500</v>
      </c>
      <c r="AB235" s="99">
        <v>0</v>
      </c>
      <c r="AC235" s="99">
        <v>0</v>
      </c>
      <c r="AD235" s="99">
        <v>0</v>
      </c>
      <c r="AE235" s="99">
        <v>0</v>
      </c>
      <c r="AF235" s="99">
        <v>0</v>
      </c>
      <c r="AG235" s="99">
        <v>12500</v>
      </c>
      <c r="AH235" s="99">
        <v>0</v>
      </c>
      <c r="AI235" s="99">
        <v>0</v>
      </c>
      <c r="AJ235" s="99">
        <v>0</v>
      </c>
      <c r="AK235" s="99">
        <v>25000</v>
      </c>
      <c r="AL235" s="99">
        <v>50000</v>
      </c>
      <c r="AM235" s="99">
        <v>50000</v>
      </c>
      <c r="AN235" s="99">
        <v>0</v>
      </c>
      <c r="AO235" s="106">
        <v>0</v>
      </c>
    </row>
    <row r="236" spans="11:41" ht="54.6" thickBot="1" x14ac:dyDescent="0.35">
      <c r="K236" s="98" t="s">
        <v>229</v>
      </c>
      <c r="L236" s="99">
        <v>0</v>
      </c>
      <c r="M236" s="99">
        <v>0</v>
      </c>
      <c r="N236" s="99">
        <v>0</v>
      </c>
      <c r="O236" s="99">
        <v>0</v>
      </c>
      <c r="P236" s="99">
        <v>0</v>
      </c>
      <c r="Q236" s="99">
        <v>0</v>
      </c>
      <c r="R236" s="99">
        <v>0</v>
      </c>
      <c r="S236" s="99">
        <v>0</v>
      </c>
      <c r="T236" s="99">
        <v>0</v>
      </c>
      <c r="U236" s="99">
        <v>0</v>
      </c>
      <c r="V236" s="99">
        <v>0</v>
      </c>
      <c r="W236" s="99">
        <v>0</v>
      </c>
      <c r="X236" s="99">
        <v>0</v>
      </c>
      <c r="Y236" s="99">
        <v>0</v>
      </c>
      <c r="Z236" s="99">
        <v>0</v>
      </c>
      <c r="AA236" s="99">
        <v>12500</v>
      </c>
      <c r="AB236" s="99">
        <v>0</v>
      </c>
      <c r="AC236" s="99">
        <v>0</v>
      </c>
      <c r="AD236" s="99">
        <v>0</v>
      </c>
      <c r="AE236" s="99">
        <v>0</v>
      </c>
      <c r="AF236" s="99">
        <v>0</v>
      </c>
      <c r="AG236" s="99">
        <v>12500</v>
      </c>
      <c r="AH236" s="99">
        <v>0</v>
      </c>
      <c r="AI236" s="99">
        <v>0</v>
      </c>
      <c r="AJ236" s="99">
        <v>0</v>
      </c>
      <c r="AK236" s="99">
        <v>25000</v>
      </c>
      <c r="AL236" s="99">
        <v>50000</v>
      </c>
      <c r="AM236" s="99">
        <v>50000</v>
      </c>
      <c r="AN236" s="99">
        <v>0</v>
      </c>
      <c r="AO236" s="106">
        <v>0</v>
      </c>
    </row>
    <row r="237" spans="11:41" ht="63.6" thickBot="1" x14ac:dyDescent="0.35">
      <c r="K237" s="98" t="s">
        <v>230</v>
      </c>
      <c r="L237" s="99">
        <v>0</v>
      </c>
      <c r="M237" s="99">
        <v>0</v>
      </c>
      <c r="N237" s="99">
        <v>0</v>
      </c>
      <c r="O237" s="99">
        <v>0</v>
      </c>
      <c r="P237" s="99">
        <v>0</v>
      </c>
      <c r="Q237" s="99">
        <v>0</v>
      </c>
      <c r="R237" s="99">
        <v>0</v>
      </c>
      <c r="S237" s="99">
        <v>0</v>
      </c>
      <c r="T237" s="99">
        <v>0</v>
      </c>
      <c r="U237" s="99">
        <v>0</v>
      </c>
      <c r="V237" s="99">
        <v>0</v>
      </c>
      <c r="W237" s="99">
        <v>0</v>
      </c>
      <c r="X237" s="99">
        <v>0</v>
      </c>
      <c r="Y237" s="99">
        <v>0</v>
      </c>
      <c r="Z237" s="99">
        <v>0</v>
      </c>
      <c r="AA237" s="99">
        <v>12500</v>
      </c>
      <c r="AB237" s="99">
        <v>0</v>
      </c>
      <c r="AC237" s="99">
        <v>0</v>
      </c>
      <c r="AD237" s="99">
        <v>0</v>
      </c>
      <c r="AE237" s="99">
        <v>0</v>
      </c>
      <c r="AF237" s="99">
        <v>0</v>
      </c>
      <c r="AG237" s="99">
        <v>12500</v>
      </c>
      <c r="AH237" s="99">
        <v>0</v>
      </c>
      <c r="AI237" s="99">
        <v>0</v>
      </c>
      <c r="AJ237" s="99">
        <v>0</v>
      </c>
      <c r="AK237" s="99">
        <v>25000</v>
      </c>
      <c r="AL237" s="99">
        <v>50000</v>
      </c>
      <c r="AM237" s="99">
        <v>50000</v>
      </c>
      <c r="AN237" s="99">
        <v>0</v>
      </c>
      <c r="AO237" s="106">
        <v>0</v>
      </c>
    </row>
    <row r="238" spans="11:41" ht="54.6" thickBot="1" x14ac:dyDescent="0.35">
      <c r="K238" s="98" t="s">
        <v>231</v>
      </c>
      <c r="L238" s="99">
        <v>0</v>
      </c>
      <c r="M238" s="99">
        <v>0</v>
      </c>
      <c r="N238" s="99">
        <v>0</v>
      </c>
      <c r="O238" s="99">
        <v>0</v>
      </c>
      <c r="P238" s="99">
        <v>0</v>
      </c>
      <c r="Q238" s="99">
        <v>0</v>
      </c>
      <c r="R238" s="99">
        <v>0</v>
      </c>
      <c r="S238" s="99">
        <v>0</v>
      </c>
      <c r="T238" s="99">
        <v>0</v>
      </c>
      <c r="U238" s="99">
        <v>0</v>
      </c>
      <c r="V238" s="99">
        <v>0</v>
      </c>
      <c r="W238" s="99">
        <v>0</v>
      </c>
      <c r="X238" s="99">
        <v>0</v>
      </c>
      <c r="Y238" s="99">
        <v>0</v>
      </c>
      <c r="Z238" s="99">
        <v>0</v>
      </c>
      <c r="AA238" s="99">
        <v>12500</v>
      </c>
      <c r="AB238" s="99">
        <v>0</v>
      </c>
      <c r="AC238" s="99">
        <v>0</v>
      </c>
      <c r="AD238" s="99">
        <v>0</v>
      </c>
      <c r="AE238" s="99">
        <v>0</v>
      </c>
      <c r="AF238" s="99">
        <v>0</v>
      </c>
      <c r="AG238" s="99">
        <v>12500</v>
      </c>
      <c r="AH238" s="99">
        <v>0</v>
      </c>
      <c r="AI238" s="99">
        <v>0</v>
      </c>
      <c r="AJ238" s="99">
        <v>0</v>
      </c>
      <c r="AK238" s="99">
        <v>25000</v>
      </c>
      <c r="AL238" s="99">
        <v>50000</v>
      </c>
      <c r="AM238" s="99">
        <v>50000</v>
      </c>
      <c r="AN238" s="99">
        <v>0</v>
      </c>
      <c r="AO238" s="106">
        <v>0</v>
      </c>
    </row>
    <row r="239" spans="11:41" ht="54.6" thickBot="1" x14ac:dyDescent="0.35">
      <c r="K239" s="98" t="s">
        <v>232</v>
      </c>
      <c r="L239" s="99">
        <v>0</v>
      </c>
      <c r="M239" s="99">
        <v>0</v>
      </c>
      <c r="N239" s="99">
        <v>0</v>
      </c>
      <c r="O239" s="99">
        <v>0</v>
      </c>
      <c r="P239" s="99">
        <v>0</v>
      </c>
      <c r="Q239" s="99">
        <v>0</v>
      </c>
      <c r="R239" s="99">
        <v>0</v>
      </c>
      <c r="S239" s="99">
        <v>0</v>
      </c>
      <c r="T239" s="99">
        <v>0</v>
      </c>
      <c r="U239" s="99">
        <v>0</v>
      </c>
      <c r="V239" s="99">
        <v>0</v>
      </c>
      <c r="W239" s="99">
        <v>0</v>
      </c>
      <c r="X239" s="99">
        <v>0</v>
      </c>
      <c r="Y239" s="99">
        <v>0</v>
      </c>
      <c r="Z239" s="99">
        <v>0</v>
      </c>
      <c r="AA239" s="99">
        <v>12500</v>
      </c>
      <c r="AB239" s="99">
        <v>0</v>
      </c>
      <c r="AC239" s="99">
        <v>0</v>
      </c>
      <c r="AD239" s="99">
        <v>0</v>
      </c>
      <c r="AE239" s="99">
        <v>0</v>
      </c>
      <c r="AF239" s="99">
        <v>0</v>
      </c>
      <c r="AG239" s="99">
        <v>12500</v>
      </c>
      <c r="AH239" s="99">
        <v>0</v>
      </c>
      <c r="AI239" s="99">
        <v>0</v>
      </c>
      <c r="AJ239" s="99">
        <v>0</v>
      </c>
      <c r="AK239" s="99">
        <v>25000</v>
      </c>
      <c r="AL239" s="99">
        <v>50000</v>
      </c>
      <c r="AM239" s="99">
        <v>50000</v>
      </c>
      <c r="AN239" s="99">
        <v>0</v>
      </c>
      <c r="AO239" s="106">
        <v>0</v>
      </c>
    </row>
    <row r="240" spans="11:41" ht="54.6" thickBot="1" x14ac:dyDescent="0.35">
      <c r="K240" s="98" t="s">
        <v>233</v>
      </c>
      <c r="L240" s="99">
        <v>0</v>
      </c>
      <c r="M240" s="99">
        <v>0</v>
      </c>
      <c r="N240" s="99">
        <v>0</v>
      </c>
      <c r="O240" s="99">
        <v>0</v>
      </c>
      <c r="P240" s="99">
        <v>0</v>
      </c>
      <c r="Q240" s="99">
        <v>0</v>
      </c>
      <c r="R240" s="99">
        <v>0</v>
      </c>
      <c r="S240" s="99">
        <v>0</v>
      </c>
      <c r="T240" s="99">
        <v>0</v>
      </c>
      <c r="U240" s="99">
        <v>0</v>
      </c>
      <c r="V240" s="99">
        <v>0</v>
      </c>
      <c r="W240" s="99">
        <v>0</v>
      </c>
      <c r="X240" s="99">
        <v>0</v>
      </c>
      <c r="Y240" s="99">
        <v>0</v>
      </c>
      <c r="Z240" s="99">
        <v>0</v>
      </c>
      <c r="AA240" s="99">
        <v>12500</v>
      </c>
      <c r="AB240" s="99">
        <v>0</v>
      </c>
      <c r="AC240" s="99">
        <v>0</v>
      </c>
      <c r="AD240" s="99">
        <v>0</v>
      </c>
      <c r="AE240" s="99">
        <v>0</v>
      </c>
      <c r="AF240" s="99">
        <v>0</v>
      </c>
      <c r="AG240" s="99">
        <v>12500</v>
      </c>
      <c r="AH240" s="99">
        <v>0</v>
      </c>
      <c r="AI240" s="99">
        <v>0</v>
      </c>
      <c r="AJ240" s="99">
        <v>0</v>
      </c>
      <c r="AK240" s="99">
        <v>25000</v>
      </c>
      <c r="AL240" s="99">
        <v>50000</v>
      </c>
      <c r="AM240" s="99">
        <v>50000</v>
      </c>
      <c r="AN240" s="99">
        <v>0</v>
      </c>
      <c r="AO240" s="106">
        <v>0</v>
      </c>
    </row>
    <row r="241" spans="11:41" ht="63.6" thickBot="1" x14ac:dyDescent="0.35">
      <c r="K241" s="98" t="s">
        <v>234</v>
      </c>
      <c r="L241" s="99">
        <v>0</v>
      </c>
      <c r="M241" s="99">
        <v>0</v>
      </c>
      <c r="N241" s="99">
        <v>0</v>
      </c>
      <c r="O241" s="99">
        <v>0</v>
      </c>
      <c r="P241" s="99">
        <v>0</v>
      </c>
      <c r="Q241" s="99">
        <v>0</v>
      </c>
      <c r="R241" s="99">
        <v>0</v>
      </c>
      <c r="S241" s="99">
        <v>0</v>
      </c>
      <c r="T241" s="99">
        <v>0</v>
      </c>
      <c r="U241" s="99">
        <v>0</v>
      </c>
      <c r="V241" s="99">
        <v>0</v>
      </c>
      <c r="W241" s="99">
        <v>0</v>
      </c>
      <c r="X241" s="99">
        <v>0</v>
      </c>
      <c r="Y241" s="99">
        <v>0</v>
      </c>
      <c r="Z241" s="99">
        <v>0</v>
      </c>
      <c r="AA241" s="99">
        <v>12500</v>
      </c>
      <c r="AB241" s="99">
        <v>0</v>
      </c>
      <c r="AC241" s="99">
        <v>0</v>
      </c>
      <c r="AD241" s="99">
        <v>0</v>
      </c>
      <c r="AE241" s="99">
        <v>0</v>
      </c>
      <c r="AF241" s="99">
        <v>0</v>
      </c>
      <c r="AG241" s="99">
        <v>12500</v>
      </c>
      <c r="AH241" s="99">
        <v>0</v>
      </c>
      <c r="AI241" s="99">
        <v>0</v>
      </c>
      <c r="AJ241" s="99">
        <v>0</v>
      </c>
      <c r="AK241" s="99">
        <v>25000</v>
      </c>
      <c r="AL241" s="99">
        <v>50000</v>
      </c>
      <c r="AM241" s="99">
        <v>50000</v>
      </c>
      <c r="AN241" s="99">
        <v>0</v>
      </c>
      <c r="AO241" s="106">
        <v>0</v>
      </c>
    </row>
    <row r="242" spans="11:41" ht="63.6" thickBot="1" x14ac:dyDescent="0.35">
      <c r="K242" s="98" t="s">
        <v>235</v>
      </c>
      <c r="L242" s="99">
        <v>0</v>
      </c>
      <c r="M242" s="99">
        <v>0</v>
      </c>
      <c r="N242" s="99">
        <v>0</v>
      </c>
      <c r="O242" s="99">
        <v>0</v>
      </c>
      <c r="P242" s="99">
        <v>0</v>
      </c>
      <c r="Q242" s="99">
        <v>0</v>
      </c>
      <c r="R242" s="99">
        <v>0</v>
      </c>
      <c r="S242" s="99">
        <v>0</v>
      </c>
      <c r="T242" s="99">
        <v>0</v>
      </c>
      <c r="U242" s="99">
        <v>0</v>
      </c>
      <c r="V242" s="99">
        <v>0</v>
      </c>
      <c r="W242" s="99">
        <v>0</v>
      </c>
      <c r="X242" s="99">
        <v>0</v>
      </c>
      <c r="Y242" s="99">
        <v>0</v>
      </c>
      <c r="Z242" s="99">
        <v>0</v>
      </c>
      <c r="AA242" s="99">
        <v>12500</v>
      </c>
      <c r="AB242" s="99">
        <v>0</v>
      </c>
      <c r="AC242" s="99">
        <v>0</v>
      </c>
      <c r="AD242" s="99">
        <v>0</v>
      </c>
      <c r="AE242" s="99">
        <v>0</v>
      </c>
      <c r="AF242" s="99">
        <v>0</v>
      </c>
      <c r="AG242" s="99">
        <v>12500</v>
      </c>
      <c r="AH242" s="99">
        <v>0</v>
      </c>
      <c r="AI242" s="99">
        <v>0</v>
      </c>
      <c r="AJ242" s="99">
        <v>0</v>
      </c>
      <c r="AK242" s="99">
        <v>25000</v>
      </c>
      <c r="AL242" s="99">
        <v>50000</v>
      </c>
      <c r="AM242" s="99">
        <v>50000</v>
      </c>
      <c r="AN242" s="99">
        <v>0</v>
      </c>
      <c r="AO242" s="106">
        <v>0</v>
      </c>
    </row>
    <row r="243" spans="11:41" ht="54.6" thickBot="1" x14ac:dyDescent="0.35">
      <c r="K243" s="98" t="s">
        <v>236</v>
      </c>
      <c r="L243" s="99">
        <v>0</v>
      </c>
      <c r="M243" s="99">
        <v>0</v>
      </c>
      <c r="N243" s="99">
        <v>0</v>
      </c>
      <c r="O243" s="99">
        <v>0</v>
      </c>
      <c r="P243" s="99">
        <v>0</v>
      </c>
      <c r="Q243" s="99">
        <v>0</v>
      </c>
      <c r="R243" s="99">
        <v>0</v>
      </c>
      <c r="S243" s="99">
        <v>0</v>
      </c>
      <c r="T243" s="99">
        <v>0</v>
      </c>
      <c r="U243" s="99">
        <v>0</v>
      </c>
      <c r="V243" s="99">
        <v>0</v>
      </c>
      <c r="W243" s="99">
        <v>0</v>
      </c>
      <c r="X243" s="99">
        <v>0</v>
      </c>
      <c r="Y243" s="99">
        <v>0</v>
      </c>
      <c r="Z243" s="99">
        <v>0</v>
      </c>
      <c r="AA243" s="99">
        <v>12500</v>
      </c>
      <c r="AB243" s="99">
        <v>0</v>
      </c>
      <c r="AC243" s="99">
        <v>0</v>
      </c>
      <c r="AD243" s="99">
        <v>0</v>
      </c>
      <c r="AE243" s="99">
        <v>0</v>
      </c>
      <c r="AF243" s="99">
        <v>0</v>
      </c>
      <c r="AG243" s="99">
        <v>12500</v>
      </c>
      <c r="AH243" s="99">
        <v>0</v>
      </c>
      <c r="AI243" s="99">
        <v>0</v>
      </c>
      <c r="AJ243" s="99">
        <v>0</v>
      </c>
      <c r="AK243" s="99">
        <v>25000</v>
      </c>
      <c r="AL243" s="99">
        <v>50000</v>
      </c>
      <c r="AM243" s="99">
        <v>50000</v>
      </c>
      <c r="AN243" s="99">
        <v>0</v>
      </c>
      <c r="AO243" s="106">
        <v>0</v>
      </c>
    </row>
    <row r="244" spans="11:41" ht="54.6" thickBot="1" x14ac:dyDescent="0.35">
      <c r="K244" s="98" t="s">
        <v>237</v>
      </c>
      <c r="L244" s="99">
        <v>0</v>
      </c>
      <c r="M244" s="99">
        <v>0</v>
      </c>
      <c r="N244" s="99">
        <v>0</v>
      </c>
      <c r="O244" s="99">
        <v>0</v>
      </c>
      <c r="P244" s="99">
        <v>0</v>
      </c>
      <c r="Q244" s="99">
        <v>0</v>
      </c>
      <c r="R244" s="99">
        <v>0</v>
      </c>
      <c r="S244" s="99">
        <v>0</v>
      </c>
      <c r="T244" s="99">
        <v>0</v>
      </c>
      <c r="U244" s="99">
        <v>0</v>
      </c>
      <c r="V244" s="99">
        <v>0</v>
      </c>
      <c r="W244" s="99">
        <v>0</v>
      </c>
      <c r="X244" s="99">
        <v>0</v>
      </c>
      <c r="Y244" s="99">
        <v>0</v>
      </c>
      <c r="Z244" s="99">
        <v>0</v>
      </c>
      <c r="AA244" s="99">
        <v>12500</v>
      </c>
      <c r="AB244" s="99">
        <v>0</v>
      </c>
      <c r="AC244" s="99">
        <v>0</v>
      </c>
      <c r="AD244" s="99">
        <v>12500</v>
      </c>
      <c r="AE244" s="99">
        <v>0</v>
      </c>
      <c r="AF244" s="99">
        <v>0</v>
      </c>
      <c r="AG244" s="99">
        <v>0</v>
      </c>
      <c r="AH244" s="99">
        <v>0</v>
      </c>
      <c r="AI244" s="99">
        <v>0</v>
      </c>
      <c r="AJ244" s="99">
        <v>0</v>
      </c>
      <c r="AK244" s="99">
        <v>25000</v>
      </c>
      <c r="AL244" s="99">
        <v>50000</v>
      </c>
      <c r="AM244" s="99">
        <v>50000</v>
      </c>
      <c r="AN244" s="99">
        <v>0</v>
      </c>
      <c r="AO244" s="106">
        <v>0</v>
      </c>
    </row>
    <row r="245" spans="11:41" ht="45.6" thickBot="1" x14ac:dyDescent="0.35">
      <c r="K245" s="98" t="s">
        <v>239</v>
      </c>
      <c r="L245" s="99">
        <v>0</v>
      </c>
      <c r="M245" s="99">
        <v>0</v>
      </c>
      <c r="N245" s="99">
        <v>0</v>
      </c>
      <c r="O245" s="99">
        <v>0</v>
      </c>
      <c r="P245" s="99">
        <v>0</v>
      </c>
      <c r="Q245" s="99">
        <v>0</v>
      </c>
      <c r="R245" s="99">
        <v>0</v>
      </c>
      <c r="S245" s="99">
        <v>0</v>
      </c>
      <c r="T245" s="99">
        <v>0</v>
      </c>
      <c r="U245" s="99">
        <v>0</v>
      </c>
      <c r="V245" s="99">
        <v>0</v>
      </c>
      <c r="W245" s="99">
        <v>0</v>
      </c>
      <c r="X245" s="99">
        <v>0</v>
      </c>
      <c r="Y245" s="99">
        <v>0</v>
      </c>
      <c r="Z245" s="99">
        <v>0</v>
      </c>
      <c r="AA245" s="99">
        <v>12500</v>
      </c>
      <c r="AB245" s="99">
        <v>0</v>
      </c>
      <c r="AC245" s="99">
        <v>0</v>
      </c>
      <c r="AD245" s="99">
        <v>0</v>
      </c>
      <c r="AE245" s="99">
        <v>0</v>
      </c>
      <c r="AF245" s="99">
        <v>0</v>
      </c>
      <c r="AG245" s="99">
        <v>0</v>
      </c>
      <c r="AH245" s="99">
        <v>0</v>
      </c>
      <c r="AI245" s="99">
        <v>0</v>
      </c>
      <c r="AJ245" s="99">
        <v>0</v>
      </c>
      <c r="AK245" s="99">
        <v>37500</v>
      </c>
      <c r="AL245" s="99">
        <v>50000</v>
      </c>
      <c r="AM245" s="99">
        <v>50000</v>
      </c>
      <c r="AN245" s="99">
        <v>0</v>
      </c>
      <c r="AO245" s="106">
        <v>0</v>
      </c>
    </row>
    <row r="246" spans="11:41" ht="54.6" thickBot="1" x14ac:dyDescent="0.35">
      <c r="K246" s="98" t="s">
        <v>240</v>
      </c>
      <c r="L246" s="99">
        <v>0</v>
      </c>
      <c r="M246" s="99">
        <v>0</v>
      </c>
      <c r="N246" s="99">
        <v>0</v>
      </c>
      <c r="O246" s="99">
        <v>0</v>
      </c>
      <c r="P246" s="99">
        <v>0</v>
      </c>
      <c r="Q246" s="99">
        <v>0</v>
      </c>
      <c r="R246" s="99">
        <v>0</v>
      </c>
      <c r="S246" s="99">
        <v>0</v>
      </c>
      <c r="T246" s="99">
        <v>0</v>
      </c>
      <c r="U246" s="99">
        <v>0</v>
      </c>
      <c r="V246" s="99">
        <v>0</v>
      </c>
      <c r="W246" s="99">
        <v>0</v>
      </c>
      <c r="X246" s="99">
        <v>0</v>
      </c>
      <c r="Y246" s="99">
        <v>0</v>
      </c>
      <c r="Z246" s="99">
        <v>0</v>
      </c>
      <c r="AA246" s="99">
        <v>12500</v>
      </c>
      <c r="AB246" s="99">
        <v>0</v>
      </c>
      <c r="AC246" s="99">
        <v>0</v>
      </c>
      <c r="AD246" s="99">
        <v>0</v>
      </c>
      <c r="AE246" s="99">
        <v>0</v>
      </c>
      <c r="AF246" s="99">
        <v>0</v>
      </c>
      <c r="AG246" s="99">
        <v>12500</v>
      </c>
      <c r="AH246" s="99">
        <v>0</v>
      </c>
      <c r="AI246" s="99">
        <v>0</v>
      </c>
      <c r="AJ246" s="99">
        <v>0</v>
      </c>
      <c r="AK246" s="99">
        <v>25000</v>
      </c>
      <c r="AL246" s="99">
        <v>50000</v>
      </c>
      <c r="AM246" s="99">
        <v>50000</v>
      </c>
      <c r="AN246" s="99">
        <v>0</v>
      </c>
      <c r="AO246" s="106">
        <v>0</v>
      </c>
    </row>
    <row r="247" spans="11:41" ht="72.599999999999994" thickBot="1" x14ac:dyDescent="0.35">
      <c r="K247" s="98" t="s">
        <v>241</v>
      </c>
      <c r="L247" s="99">
        <v>0</v>
      </c>
      <c r="M247" s="99">
        <v>0</v>
      </c>
      <c r="N247" s="99">
        <v>0</v>
      </c>
      <c r="O247" s="99">
        <v>0</v>
      </c>
      <c r="P247" s="99">
        <v>0</v>
      </c>
      <c r="Q247" s="99">
        <v>0</v>
      </c>
      <c r="R247" s="99">
        <v>0</v>
      </c>
      <c r="S247" s="99">
        <v>0</v>
      </c>
      <c r="T247" s="99">
        <v>0</v>
      </c>
      <c r="U247" s="99">
        <v>0</v>
      </c>
      <c r="V247" s="99">
        <v>0</v>
      </c>
      <c r="W247" s="99">
        <v>0</v>
      </c>
      <c r="X247" s="99">
        <v>0</v>
      </c>
      <c r="Y247" s="99">
        <v>0</v>
      </c>
      <c r="Z247" s="99">
        <v>0</v>
      </c>
      <c r="AA247" s="99">
        <v>12500</v>
      </c>
      <c r="AB247" s="99">
        <v>0</v>
      </c>
      <c r="AC247" s="99">
        <v>0</v>
      </c>
      <c r="AD247" s="99">
        <v>0</v>
      </c>
      <c r="AE247" s="99">
        <v>0</v>
      </c>
      <c r="AF247" s="99">
        <v>0</v>
      </c>
      <c r="AG247" s="99">
        <v>12500</v>
      </c>
      <c r="AH247" s="99">
        <v>0</v>
      </c>
      <c r="AI247" s="99">
        <v>0</v>
      </c>
      <c r="AJ247" s="99">
        <v>0</v>
      </c>
      <c r="AK247" s="99">
        <v>25000</v>
      </c>
      <c r="AL247" s="99">
        <v>50000</v>
      </c>
      <c r="AM247" s="99">
        <v>50000</v>
      </c>
      <c r="AN247" s="99">
        <v>0</v>
      </c>
      <c r="AO247" s="106">
        <v>0</v>
      </c>
    </row>
    <row r="248" spans="11:41" ht="63.6" thickBot="1" x14ac:dyDescent="0.35">
      <c r="K248" s="98" t="s">
        <v>242</v>
      </c>
      <c r="L248" s="99">
        <v>0</v>
      </c>
      <c r="M248" s="99">
        <v>0</v>
      </c>
      <c r="N248" s="99">
        <v>0</v>
      </c>
      <c r="O248" s="99">
        <v>0</v>
      </c>
      <c r="P248" s="99">
        <v>0</v>
      </c>
      <c r="Q248" s="99">
        <v>0</v>
      </c>
      <c r="R248" s="99">
        <v>0</v>
      </c>
      <c r="S248" s="99">
        <v>0</v>
      </c>
      <c r="T248" s="99">
        <v>0</v>
      </c>
      <c r="U248" s="99">
        <v>0</v>
      </c>
      <c r="V248" s="99">
        <v>0</v>
      </c>
      <c r="W248" s="99">
        <v>0</v>
      </c>
      <c r="X248" s="99">
        <v>0</v>
      </c>
      <c r="Y248" s="99">
        <v>0</v>
      </c>
      <c r="Z248" s="99">
        <v>0</v>
      </c>
      <c r="AA248" s="99">
        <v>12500</v>
      </c>
      <c r="AB248" s="99">
        <v>0</v>
      </c>
      <c r="AC248" s="99">
        <v>0</v>
      </c>
      <c r="AD248" s="99">
        <v>0</v>
      </c>
      <c r="AE248" s="99">
        <v>0</v>
      </c>
      <c r="AF248" s="99">
        <v>0</v>
      </c>
      <c r="AG248" s="99">
        <v>12500</v>
      </c>
      <c r="AH248" s="99">
        <v>0</v>
      </c>
      <c r="AI248" s="99">
        <v>0</v>
      </c>
      <c r="AJ248" s="99">
        <v>0</v>
      </c>
      <c r="AK248" s="99">
        <v>25000</v>
      </c>
      <c r="AL248" s="99">
        <v>50000</v>
      </c>
      <c r="AM248" s="99">
        <v>50000</v>
      </c>
      <c r="AN248" s="99">
        <v>0</v>
      </c>
      <c r="AO248" s="106">
        <v>0</v>
      </c>
    </row>
    <row r="249" spans="11:41" ht="63.6" thickBot="1" x14ac:dyDescent="0.35">
      <c r="K249" s="98" t="s">
        <v>243</v>
      </c>
      <c r="L249" s="99">
        <v>0</v>
      </c>
      <c r="M249" s="99">
        <v>0</v>
      </c>
      <c r="N249" s="99">
        <v>0</v>
      </c>
      <c r="O249" s="99">
        <v>0</v>
      </c>
      <c r="P249" s="99">
        <v>0</v>
      </c>
      <c r="Q249" s="99">
        <v>0</v>
      </c>
      <c r="R249" s="99">
        <v>0</v>
      </c>
      <c r="S249" s="99">
        <v>0</v>
      </c>
      <c r="T249" s="99">
        <v>0</v>
      </c>
      <c r="U249" s="99">
        <v>0</v>
      </c>
      <c r="V249" s="99">
        <v>0</v>
      </c>
      <c r="W249" s="99">
        <v>0</v>
      </c>
      <c r="X249" s="99">
        <v>0</v>
      </c>
      <c r="Y249" s="99">
        <v>0</v>
      </c>
      <c r="Z249" s="99">
        <v>0</v>
      </c>
      <c r="AA249" s="99">
        <v>12500</v>
      </c>
      <c r="AB249" s="99">
        <v>0</v>
      </c>
      <c r="AC249" s="99">
        <v>0</v>
      </c>
      <c r="AD249" s="99">
        <v>0</v>
      </c>
      <c r="AE249" s="99">
        <v>0</v>
      </c>
      <c r="AF249" s="99">
        <v>0</v>
      </c>
      <c r="AG249" s="99">
        <v>12500</v>
      </c>
      <c r="AH249" s="99">
        <v>0</v>
      </c>
      <c r="AI249" s="99">
        <v>0</v>
      </c>
      <c r="AJ249" s="99">
        <v>0</v>
      </c>
      <c r="AK249" s="99">
        <v>25000</v>
      </c>
      <c r="AL249" s="99">
        <v>50000</v>
      </c>
      <c r="AM249" s="99">
        <v>50000</v>
      </c>
      <c r="AN249" s="99">
        <v>0</v>
      </c>
      <c r="AO249" s="106">
        <v>0</v>
      </c>
    </row>
    <row r="250" spans="11:41" ht="45.6" thickBot="1" x14ac:dyDescent="0.35">
      <c r="K250" s="98" t="s">
        <v>244</v>
      </c>
      <c r="L250" s="99">
        <v>0</v>
      </c>
      <c r="M250" s="99">
        <v>0</v>
      </c>
      <c r="N250" s="99">
        <v>0</v>
      </c>
      <c r="O250" s="99">
        <v>0</v>
      </c>
      <c r="P250" s="99">
        <v>0</v>
      </c>
      <c r="Q250" s="99">
        <v>0</v>
      </c>
      <c r="R250" s="99">
        <v>0</v>
      </c>
      <c r="S250" s="99">
        <v>0</v>
      </c>
      <c r="T250" s="99">
        <v>0</v>
      </c>
      <c r="U250" s="99">
        <v>0</v>
      </c>
      <c r="V250" s="99">
        <v>0</v>
      </c>
      <c r="W250" s="99">
        <v>0</v>
      </c>
      <c r="X250" s="99">
        <v>0</v>
      </c>
      <c r="Y250" s="99">
        <v>0</v>
      </c>
      <c r="Z250" s="99">
        <v>0</v>
      </c>
      <c r="AA250" s="99">
        <v>12500</v>
      </c>
      <c r="AB250" s="99">
        <v>0</v>
      </c>
      <c r="AC250" s="99">
        <v>0</v>
      </c>
      <c r="AD250" s="99">
        <v>0</v>
      </c>
      <c r="AE250" s="99">
        <v>0</v>
      </c>
      <c r="AF250" s="99">
        <v>0</v>
      </c>
      <c r="AG250" s="99">
        <v>12500</v>
      </c>
      <c r="AH250" s="99">
        <v>0</v>
      </c>
      <c r="AI250" s="99">
        <v>0</v>
      </c>
      <c r="AJ250" s="99">
        <v>0</v>
      </c>
      <c r="AK250" s="99">
        <v>25000</v>
      </c>
      <c r="AL250" s="99">
        <v>50000</v>
      </c>
      <c r="AM250" s="99">
        <v>50000</v>
      </c>
      <c r="AN250" s="99">
        <v>0</v>
      </c>
      <c r="AO250" s="106">
        <v>0</v>
      </c>
    </row>
    <row r="251" spans="11:41" ht="63.6" thickBot="1" x14ac:dyDescent="0.35">
      <c r="K251" s="98" t="s">
        <v>245</v>
      </c>
      <c r="L251" s="99">
        <v>0</v>
      </c>
      <c r="M251" s="99">
        <v>0</v>
      </c>
      <c r="N251" s="99">
        <v>0</v>
      </c>
      <c r="O251" s="99">
        <v>0</v>
      </c>
      <c r="P251" s="99">
        <v>0</v>
      </c>
      <c r="Q251" s="99">
        <v>0</v>
      </c>
      <c r="R251" s="99">
        <v>0</v>
      </c>
      <c r="S251" s="99">
        <v>0</v>
      </c>
      <c r="T251" s="99">
        <v>0</v>
      </c>
      <c r="U251" s="99">
        <v>0</v>
      </c>
      <c r="V251" s="99">
        <v>0</v>
      </c>
      <c r="W251" s="99">
        <v>0</v>
      </c>
      <c r="X251" s="99">
        <v>0</v>
      </c>
      <c r="Y251" s="99">
        <v>0</v>
      </c>
      <c r="Z251" s="99">
        <v>0</v>
      </c>
      <c r="AA251" s="99">
        <v>12500</v>
      </c>
      <c r="AB251" s="99">
        <v>0</v>
      </c>
      <c r="AC251" s="99">
        <v>0</v>
      </c>
      <c r="AD251" s="99">
        <v>0</v>
      </c>
      <c r="AE251" s="99">
        <v>0</v>
      </c>
      <c r="AF251" s="99">
        <v>0</v>
      </c>
      <c r="AG251" s="99">
        <v>12500</v>
      </c>
      <c r="AH251" s="99">
        <v>0</v>
      </c>
      <c r="AI251" s="99">
        <v>0</v>
      </c>
      <c r="AJ251" s="99">
        <v>0</v>
      </c>
      <c r="AK251" s="99">
        <v>25000</v>
      </c>
      <c r="AL251" s="99">
        <v>50000</v>
      </c>
      <c r="AM251" s="99">
        <v>50000</v>
      </c>
      <c r="AN251" s="99">
        <v>0</v>
      </c>
      <c r="AO251" s="106">
        <v>0</v>
      </c>
    </row>
    <row r="252" spans="11:41" ht="63.6" thickBot="1" x14ac:dyDescent="0.35">
      <c r="K252" s="98" t="s">
        <v>247</v>
      </c>
      <c r="L252" s="99">
        <v>0</v>
      </c>
      <c r="M252" s="99">
        <v>0</v>
      </c>
      <c r="N252" s="99">
        <v>0</v>
      </c>
      <c r="O252" s="99">
        <v>0</v>
      </c>
      <c r="P252" s="99">
        <v>0</v>
      </c>
      <c r="Q252" s="99">
        <v>0</v>
      </c>
      <c r="R252" s="99">
        <v>0</v>
      </c>
      <c r="S252" s="99">
        <v>0</v>
      </c>
      <c r="T252" s="99">
        <v>0</v>
      </c>
      <c r="U252" s="99">
        <v>0</v>
      </c>
      <c r="V252" s="99">
        <v>0</v>
      </c>
      <c r="W252" s="99">
        <v>0</v>
      </c>
      <c r="X252" s="99">
        <v>0</v>
      </c>
      <c r="Y252" s="99">
        <v>0</v>
      </c>
      <c r="Z252" s="99">
        <v>0</v>
      </c>
      <c r="AA252" s="99">
        <v>12500</v>
      </c>
      <c r="AB252" s="99">
        <v>0</v>
      </c>
      <c r="AC252" s="99">
        <v>0</v>
      </c>
      <c r="AD252" s="99">
        <v>0</v>
      </c>
      <c r="AE252" s="99">
        <v>0</v>
      </c>
      <c r="AF252" s="99">
        <v>0</v>
      </c>
      <c r="AG252" s="99">
        <v>12500</v>
      </c>
      <c r="AH252" s="99">
        <v>0</v>
      </c>
      <c r="AI252" s="99">
        <v>0</v>
      </c>
      <c r="AJ252" s="99">
        <v>0</v>
      </c>
      <c r="AK252" s="99">
        <v>25000</v>
      </c>
      <c r="AL252" s="99">
        <v>50000</v>
      </c>
      <c r="AM252" s="99">
        <v>50000</v>
      </c>
      <c r="AN252" s="99">
        <v>0</v>
      </c>
      <c r="AO252" s="106">
        <v>0</v>
      </c>
    </row>
    <row r="253" spans="11:41" ht="45.6" thickBot="1" x14ac:dyDescent="0.35">
      <c r="K253" s="98" t="s">
        <v>248</v>
      </c>
      <c r="L253" s="99">
        <v>0</v>
      </c>
      <c r="M253" s="99">
        <v>0</v>
      </c>
      <c r="N253" s="99">
        <v>0</v>
      </c>
      <c r="O253" s="99">
        <v>0</v>
      </c>
      <c r="P253" s="99">
        <v>0</v>
      </c>
      <c r="Q253" s="99">
        <v>0</v>
      </c>
      <c r="R253" s="99">
        <v>0</v>
      </c>
      <c r="S253" s="99">
        <v>0</v>
      </c>
      <c r="T253" s="99">
        <v>0</v>
      </c>
      <c r="U253" s="99">
        <v>0</v>
      </c>
      <c r="V253" s="99">
        <v>0</v>
      </c>
      <c r="W253" s="99">
        <v>0</v>
      </c>
      <c r="X253" s="99">
        <v>0</v>
      </c>
      <c r="Y253" s="99">
        <v>0</v>
      </c>
      <c r="Z253" s="99">
        <v>0</v>
      </c>
      <c r="AA253" s="99">
        <v>12500</v>
      </c>
      <c r="AB253" s="99">
        <v>0</v>
      </c>
      <c r="AC253" s="99">
        <v>0</v>
      </c>
      <c r="AD253" s="99">
        <v>0</v>
      </c>
      <c r="AE253" s="99">
        <v>0</v>
      </c>
      <c r="AF253" s="99">
        <v>0</v>
      </c>
      <c r="AG253" s="99">
        <v>12500</v>
      </c>
      <c r="AH253" s="99">
        <v>0</v>
      </c>
      <c r="AI253" s="99">
        <v>0</v>
      </c>
      <c r="AJ253" s="99">
        <v>0</v>
      </c>
      <c r="AK253" s="99">
        <v>25000</v>
      </c>
      <c r="AL253" s="99">
        <v>50000</v>
      </c>
      <c r="AM253" s="99">
        <v>50000</v>
      </c>
      <c r="AN253" s="99">
        <v>0</v>
      </c>
      <c r="AO253" s="106">
        <v>0</v>
      </c>
    </row>
    <row r="254" spans="11:41" ht="54.6" thickBot="1" x14ac:dyDescent="0.35">
      <c r="K254" s="98" t="s">
        <v>249</v>
      </c>
      <c r="L254" s="99">
        <v>0</v>
      </c>
      <c r="M254" s="99">
        <v>0</v>
      </c>
      <c r="N254" s="99">
        <v>0</v>
      </c>
      <c r="O254" s="99">
        <v>0</v>
      </c>
      <c r="P254" s="99">
        <v>0</v>
      </c>
      <c r="Q254" s="99">
        <v>0</v>
      </c>
      <c r="R254" s="99">
        <v>0</v>
      </c>
      <c r="S254" s="99">
        <v>0</v>
      </c>
      <c r="T254" s="99">
        <v>0</v>
      </c>
      <c r="U254" s="99">
        <v>0</v>
      </c>
      <c r="V254" s="99">
        <v>0</v>
      </c>
      <c r="W254" s="99">
        <v>0</v>
      </c>
      <c r="X254" s="99">
        <v>0</v>
      </c>
      <c r="Y254" s="99">
        <v>0</v>
      </c>
      <c r="Z254" s="99">
        <v>0</v>
      </c>
      <c r="AA254" s="99">
        <v>12500</v>
      </c>
      <c r="AB254" s="99">
        <v>0</v>
      </c>
      <c r="AC254" s="99">
        <v>0</v>
      </c>
      <c r="AD254" s="99">
        <v>0</v>
      </c>
      <c r="AE254" s="99">
        <v>0</v>
      </c>
      <c r="AF254" s="99">
        <v>0</v>
      </c>
      <c r="AG254" s="99">
        <v>12500</v>
      </c>
      <c r="AH254" s="99">
        <v>0</v>
      </c>
      <c r="AI254" s="99">
        <v>0</v>
      </c>
      <c r="AJ254" s="99">
        <v>0</v>
      </c>
      <c r="AK254" s="99">
        <v>25000</v>
      </c>
      <c r="AL254" s="99">
        <v>50000</v>
      </c>
      <c r="AM254" s="99">
        <v>50000</v>
      </c>
      <c r="AN254" s="99">
        <v>0</v>
      </c>
      <c r="AO254" s="106">
        <v>0</v>
      </c>
    </row>
    <row r="255" spans="11:41" ht="45.6" thickBot="1" x14ac:dyDescent="0.35">
      <c r="K255" s="98" t="s">
        <v>250</v>
      </c>
      <c r="L255" s="99">
        <v>0</v>
      </c>
      <c r="M255" s="99">
        <v>0</v>
      </c>
      <c r="N255" s="99">
        <v>0</v>
      </c>
      <c r="O255" s="99">
        <v>0</v>
      </c>
      <c r="P255" s="99">
        <v>0</v>
      </c>
      <c r="Q255" s="99">
        <v>0</v>
      </c>
      <c r="R255" s="99">
        <v>0</v>
      </c>
      <c r="S255" s="99">
        <v>0</v>
      </c>
      <c r="T255" s="99">
        <v>0</v>
      </c>
      <c r="U255" s="99">
        <v>0</v>
      </c>
      <c r="V255" s="99">
        <v>0</v>
      </c>
      <c r="W255" s="99">
        <v>0</v>
      </c>
      <c r="X255" s="99">
        <v>0</v>
      </c>
      <c r="Y255" s="99">
        <v>0</v>
      </c>
      <c r="Z255" s="99">
        <v>0</v>
      </c>
      <c r="AA255" s="99">
        <v>12500</v>
      </c>
      <c r="AB255" s="99">
        <v>0</v>
      </c>
      <c r="AC255" s="99">
        <v>0</v>
      </c>
      <c r="AD255" s="99">
        <v>0</v>
      </c>
      <c r="AE255" s="99">
        <v>0</v>
      </c>
      <c r="AF255" s="99">
        <v>0</v>
      </c>
      <c r="AG255" s="99">
        <v>12500</v>
      </c>
      <c r="AH255" s="99">
        <v>0</v>
      </c>
      <c r="AI255" s="99">
        <v>0</v>
      </c>
      <c r="AJ255" s="99">
        <v>0</v>
      </c>
      <c r="AK255" s="99">
        <v>25000</v>
      </c>
      <c r="AL255" s="99">
        <v>50000</v>
      </c>
      <c r="AM255" s="99">
        <v>50000</v>
      </c>
      <c r="AN255" s="99">
        <v>0</v>
      </c>
      <c r="AO255" s="106">
        <v>0</v>
      </c>
    </row>
    <row r="256" spans="11:41" ht="63.6" thickBot="1" x14ac:dyDescent="0.35">
      <c r="K256" s="98" t="s">
        <v>251</v>
      </c>
      <c r="L256" s="99">
        <v>0</v>
      </c>
      <c r="M256" s="99">
        <v>0</v>
      </c>
      <c r="N256" s="99">
        <v>0</v>
      </c>
      <c r="O256" s="99">
        <v>0</v>
      </c>
      <c r="P256" s="99">
        <v>0</v>
      </c>
      <c r="Q256" s="99">
        <v>0</v>
      </c>
      <c r="R256" s="99">
        <v>0</v>
      </c>
      <c r="S256" s="99">
        <v>0</v>
      </c>
      <c r="T256" s="99">
        <v>0</v>
      </c>
      <c r="U256" s="99">
        <v>0</v>
      </c>
      <c r="V256" s="99">
        <v>0</v>
      </c>
      <c r="W256" s="99">
        <v>0</v>
      </c>
      <c r="X256" s="99">
        <v>0</v>
      </c>
      <c r="Y256" s="99">
        <v>0</v>
      </c>
      <c r="Z256" s="99">
        <v>0</v>
      </c>
      <c r="AA256" s="99">
        <v>12500</v>
      </c>
      <c r="AB256" s="99">
        <v>0</v>
      </c>
      <c r="AC256" s="99">
        <v>0</v>
      </c>
      <c r="AD256" s="99">
        <v>0</v>
      </c>
      <c r="AE256" s="99">
        <v>0</v>
      </c>
      <c r="AF256" s="99">
        <v>0</v>
      </c>
      <c r="AG256" s="99">
        <v>12500</v>
      </c>
      <c r="AH256" s="99">
        <v>0</v>
      </c>
      <c r="AI256" s="99">
        <v>0</v>
      </c>
      <c r="AJ256" s="99">
        <v>0</v>
      </c>
      <c r="AK256" s="99">
        <v>25000</v>
      </c>
      <c r="AL256" s="99">
        <v>50000</v>
      </c>
      <c r="AM256" s="99">
        <v>50000</v>
      </c>
      <c r="AN256" s="99">
        <v>0</v>
      </c>
      <c r="AO256" s="106">
        <v>0</v>
      </c>
    </row>
    <row r="257" spans="11:41" ht="63.6" thickBot="1" x14ac:dyDescent="0.35">
      <c r="K257" s="98" t="s">
        <v>253</v>
      </c>
      <c r="L257" s="99">
        <v>0</v>
      </c>
      <c r="M257" s="99">
        <v>0</v>
      </c>
      <c r="N257" s="99">
        <v>0</v>
      </c>
      <c r="O257" s="99">
        <v>0</v>
      </c>
      <c r="P257" s="99">
        <v>0</v>
      </c>
      <c r="Q257" s="99">
        <v>0</v>
      </c>
      <c r="R257" s="99">
        <v>0</v>
      </c>
      <c r="S257" s="99">
        <v>0</v>
      </c>
      <c r="T257" s="99">
        <v>0</v>
      </c>
      <c r="U257" s="99">
        <v>12500</v>
      </c>
      <c r="V257" s="99">
        <v>0</v>
      </c>
      <c r="W257" s="99">
        <v>0</v>
      </c>
      <c r="X257" s="99">
        <v>0</v>
      </c>
      <c r="Y257" s="99">
        <v>0</v>
      </c>
      <c r="Z257" s="99">
        <v>0</v>
      </c>
      <c r="AA257" s="99">
        <v>0</v>
      </c>
      <c r="AB257" s="99">
        <v>0</v>
      </c>
      <c r="AC257" s="99">
        <v>0</v>
      </c>
      <c r="AD257" s="99">
        <v>0</v>
      </c>
      <c r="AE257" s="99">
        <v>0</v>
      </c>
      <c r="AF257" s="99">
        <v>0</v>
      </c>
      <c r="AG257" s="99">
        <v>12500</v>
      </c>
      <c r="AH257" s="99">
        <v>0</v>
      </c>
      <c r="AI257" s="99">
        <v>0</v>
      </c>
      <c r="AJ257" s="99">
        <v>0</v>
      </c>
      <c r="AK257" s="99">
        <v>25000</v>
      </c>
      <c r="AL257" s="99">
        <v>50000</v>
      </c>
      <c r="AM257" s="99">
        <v>50000</v>
      </c>
      <c r="AN257" s="99">
        <v>0</v>
      </c>
      <c r="AO257" s="106">
        <v>0</v>
      </c>
    </row>
    <row r="258" spans="11:41" ht="63.6" thickBot="1" x14ac:dyDescent="0.35">
      <c r="K258" s="98" t="s">
        <v>254</v>
      </c>
      <c r="L258" s="99">
        <v>0</v>
      </c>
      <c r="M258" s="99">
        <v>0</v>
      </c>
      <c r="N258" s="99">
        <v>0</v>
      </c>
      <c r="O258" s="99">
        <v>0</v>
      </c>
      <c r="P258" s="99">
        <v>0</v>
      </c>
      <c r="Q258" s="99">
        <v>0</v>
      </c>
      <c r="R258" s="99">
        <v>0</v>
      </c>
      <c r="S258" s="99">
        <v>0</v>
      </c>
      <c r="T258" s="99">
        <v>0</v>
      </c>
      <c r="U258" s="99">
        <v>12500</v>
      </c>
      <c r="V258" s="99">
        <v>0</v>
      </c>
      <c r="W258" s="99">
        <v>0</v>
      </c>
      <c r="X258" s="99">
        <v>0</v>
      </c>
      <c r="Y258" s="99">
        <v>0</v>
      </c>
      <c r="Z258" s="99">
        <v>0</v>
      </c>
      <c r="AA258" s="99">
        <v>0</v>
      </c>
      <c r="AB258" s="99">
        <v>0</v>
      </c>
      <c r="AC258" s="99">
        <v>0</v>
      </c>
      <c r="AD258" s="99">
        <v>0</v>
      </c>
      <c r="AE258" s="99">
        <v>0</v>
      </c>
      <c r="AF258" s="99">
        <v>0</v>
      </c>
      <c r="AG258" s="99">
        <v>12500</v>
      </c>
      <c r="AH258" s="99">
        <v>0</v>
      </c>
      <c r="AI258" s="99">
        <v>0</v>
      </c>
      <c r="AJ258" s="99">
        <v>0</v>
      </c>
      <c r="AK258" s="99">
        <v>25000</v>
      </c>
      <c r="AL258" s="99">
        <v>50000</v>
      </c>
      <c r="AM258" s="99">
        <v>50000</v>
      </c>
      <c r="AN258" s="99">
        <v>0</v>
      </c>
      <c r="AO258" s="106">
        <v>0</v>
      </c>
    </row>
    <row r="259" spans="11:41" ht="54.6" thickBot="1" x14ac:dyDescent="0.35">
      <c r="K259" s="98" t="s">
        <v>255</v>
      </c>
      <c r="L259" s="99">
        <v>0</v>
      </c>
      <c r="M259" s="99">
        <v>0</v>
      </c>
      <c r="N259" s="99">
        <v>0</v>
      </c>
      <c r="O259" s="99">
        <v>0</v>
      </c>
      <c r="P259" s="99">
        <v>0</v>
      </c>
      <c r="Q259" s="99">
        <v>0</v>
      </c>
      <c r="R259" s="99">
        <v>0</v>
      </c>
      <c r="S259" s="99">
        <v>0</v>
      </c>
      <c r="T259" s="99">
        <v>0</v>
      </c>
      <c r="U259" s="99">
        <v>12500</v>
      </c>
      <c r="V259" s="99">
        <v>0</v>
      </c>
      <c r="W259" s="99">
        <v>0</v>
      </c>
      <c r="X259" s="99">
        <v>0</v>
      </c>
      <c r="Y259" s="99">
        <v>0</v>
      </c>
      <c r="Z259" s="99">
        <v>0</v>
      </c>
      <c r="AA259" s="99">
        <v>0</v>
      </c>
      <c r="AB259" s="99">
        <v>0</v>
      </c>
      <c r="AC259" s="99">
        <v>0</v>
      </c>
      <c r="AD259" s="99">
        <v>0</v>
      </c>
      <c r="AE259" s="99">
        <v>0</v>
      </c>
      <c r="AF259" s="99">
        <v>0</v>
      </c>
      <c r="AG259" s="99">
        <v>12500</v>
      </c>
      <c r="AH259" s="99">
        <v>0</v>
      </c>
      <c r="AI259" s="99">
        <v>0</v>
      </c>
      <c r="AJ259" s="99">
        <v>0</v>
      </c>
      <c r="AK259" s="99">
        <v>25000</v>
      </c>
      <c r="AL259" s="99">
        <v>50000</v>
      </c>
      <c r="AM259" s="99">
        <v>50000</v>
      </c>
      <c r="AN259" s="99">
        <v>0</v>
      </c>
      <c r="AO259" s="106">
        <v>0</v>
      </c>
    </row>
    <row r="260" spans="11:41" ht="54.6" thickBot="1" x14ac:dyDescent="0.35">
      <c r="K260" s="98" t="s">
        <v>256</v>
      </c>
      <c r="L260" s="99">
        <v>0</v>
      </c>
      <c r="M260" s="99">
        <v>0</v>
      </c>
      <c r="N260" s="99">
        <v>0</v>
      </c>
      <c r="O260" s="99">
        <v>0</v>
      </c>
      <c r="P260" s="99">
        <v>0</v>
      </c>
      <c r="Q260" s="99">
        <v>0</v>
      </c>
      <c r="R260" s="99">
        <v>0</v>
      </c>
      <c r="S260" s="99">
        <v>0</v>
      </c>
      <c r="T260" s="99">
        <v>0</v>
      </c>
      <c r="U260" s="99">
        <v>12500</v>
      </c>
      <c r="V260" s="99">
        <v>0</v>
      </c>
      <c r="W260" s="99">
        <v>0</v>
      </c>
      <c r="X260" s="99">
        <v>0</v>
      </c>
      <c r="Y260" s="99">
        <v>0</v>
      </c>
      <c r="Z260" s="99">
        <v>0</v>
      </c>
      <c r="AA260" s="99">
        <v>0</v>
      </c>
      <c r="AB260" s="99">
        <v>0</v>
      </c>
      <c r="AC260" s="99">
        <v>0</v>
      </c>
      <c r="AD260" s="99">
        <v>0</v>
      </c>
      <c r="AE260" s="99">
        <v>0</v>
      </c>
      <c r="AF260" s="99">
        <v>0</v>
      </c>
      <c r="AG260" s="99">
        <v>12500</v>
      </c>
      <c r="AH260" s="99">
        <v>0</v>
      </c>
      <c r="AI260" s="99">
        <v>0</v>
      </c>
      <c r="AJ260" s="99">
        <v>0</v>
      </c>
      <c r="AK260" s="99">
        <v>25000</v>
      </c>
      <c r="AL260" s="99">
        <v>50000</v>
      </c>
      <c r="AM260" s="99">
        <v>50000</v>
      </c>
      <c r="AN260" s="99">
        <v>0</v>
      </c>
      <c r="AO260" s="106">
        <v>0</v>
      </c>
    </row>
    <row r="261" spans="11:41" ht="54.6" thickBot="1" x14ac:dyDescent="0.35">
      <c r="K261" s="98" t="s">
        <v>258</v>
      </c>
      <c r="L261" s="99">
        <v>0</v>
      </c>
      <c r="M261" s="99">
        <v>0</v>
      </c>
      <c r="N261" s="99">
        <v>0</v>
      </c>
      <c r="O261" s="99">
        <v>0</v>
      </c>
      <c r="P261" s="99">
        <v>0</v>
      </c>
      <c r="Q261" s="99">
        <v>0</v>
      </c>
      <c r="R261" s="99">
        <v>0</v>
      </c>
      <c r="S261" s="99">
        <v>0</v>
      </c>
      <c r="T261" s="99">
        <v>0</v>
      </c>
      <c r="U261" s="99">
        <v>0</v>
      </c>
      <c r="V261" s="99">
        <v>0</v>
      </c>
      <c r="W261" s="99">
        <v>0</v>
      </c>
      <c r="X261" s="99">
        <v>0</v>
      </c>
      <c r="Y261" s="99">
        <v>0</v>
      </c>
      <c r="Z261" s="99">
        <v>0</v>
      </c>
      <c r="AA261" s="99">
        <v>12500</v>
      </c>
      <c r="AB261" s="99">
        <v>0</v>
      </c>
      <c r="AC261" s="99">
        <v>0</v>
      </c>
      <c r="AD261" s="99">
        <v>0</v>
      </c>
      <c r="AE261" s="99">
        <v>0</v>
      </c>
      <c r="AF261" s="99">
        <v>0</v>
      </c>
      <c r="AG261" s="99">
        <v>12500</v>
      </c>
      <c r="AH261" s="99">
        <v>0</v>
      </c>
      <c r="AI261" s="99">
        <v>0</v>
      </c>
      <c r="AJ261" s="99">
        <v>0</v>
      </c>
      <c r="AK261" s="99">
        <v>25000</v>
      </c>
      <c r="AL261" s="99">
        <v>50000</v>
      </c>
      <c r="AM261" s="99">
        <v>50000</v>
      </c>
      <c r="AN261" s="99">
        <v>0</v>
      </c>
      <c r="AO261" s="106">
        <v>0</v>
      </c>
    </row>
    <row r="262" spans="11:41" ht="45.6" thickBot="1" x14ac:dyDescent="0.35">
      <c r="K262" s="98" t="s">
        <v>259</v>
      </c>
      <c r="L262" s="99">
        <v>0</v>
      </c>
      <c r="M262" s="99">
        <v>0</v>
      </c>
      <c r="N262" s="99">
        <v>0</v>
      </c>
      <c r="O262" s="99">
        <v>0</v>
      </c>
      <c r="P262" s="99">
        <v>0</v>
      </c>
      <c r="Q262" s="99">
        <v>0</v>
      </c>
      <c r="R262" s="99">
        <v>0</v>
      </c>
      <c r="S262" s="99">
        <v>0</v>
      </c>
      <c r="T262" s="99">
        <v>0</v>
      </c>
      <c r="U262" s="99">
        <v>0</v>
      </c>
      <c r="V262" s="99">
        <v>0</v>
      </c>
      <c r="W262" s="99">
        <v>0</v>
      </c>
      <c r="X262" s="99">
        <v>0</v>
      </c>
      <c r="Y262" s="99">
        <v>0</v>
      </c>
      <c r="Z262" s="99">
        <v>0</v>
      </c>
      <c r="AA262" s="99">
        <v>12500</v>
      </c>
      <c r="AB262" s="99">
        <v>0</v>
      </c>
      <c r="AC262" s="99">
        <v>0</v>
      </c>
      <c r="AD262" s="99">
        <v>0</v>
      </c>
      <c r="AE262" s="99">
        <v>0</v>
      </c>
      <c r="AF262" s="99">
        <v>0</v>
      </c>
      <c r="AG262" s="99">
        <v>12500</v>
      </c>
      <c r="AH262" s="99">
        <v>0</v>
      </c>
      <c r="AI262" s="99">
        <v>0</v>
      </c>
      <c r="AJ262" s="99">
        <v>0</v>
      </c>
      <c r="AK262" s="99">
        <v>25000</v>
      </c>
      <c r="AL262" s="99">
        <v>50000</v>
      </c>
      <c r="AM262" s="99">
        <v>50000</v>
      </c>
      <c r="AN262" s="99">
        <v>0</v>
      </c>
      <c r="AO262" s="106">
        <v>0</v>
      </c>
    </row>
    <row r="263" spans="11:41" ht="45.6" thickBot="1" x14ac:dyDescent="0.35">
      <c r="K263" s="98" t="s">
        <v>260</v>
      </c>
      <c r="L263" s="99">
        <v>0</v>
      </c>
      <c r="M263" s="99">
        <v>0</v>
      </c>
      <c r="N263" s="99">
        <v>0</v>
      </c>
      <c r="O263" s="99">
        <v>0</v>
      </c>
      <c r="P263" s="99">
        <v>0</v>
      </c>
      <c r="Q263" s="99">
        <v>0</v>
      </c>
      <c r="R263" s="99">
        <v>0</v>
      </c>
      <c r="S263" s="99">
        <v>0</v>
      </c>
      <c r="T263" s="99">
        <v>0</v>
      </c>
      <c r="U263" s="99">
        <v>0</v>
      </c>
      <c r="V263" s="99">
        <v>0</v>
      </c>
      <c r="W263" s="99">
        <v>0</v>
      </c>
      <c r="X263" s="99">
        <v>0</v>
      </c>
      <c r="Y263" s="99">
        <v>0</v>
      </c>
      <c r="Z263" s="99">
        <v>0</v>
      </c>
      <c r="AA263" s="99">
        <v>12500</v>
      </c>
      <c r="AB263" s="99">
        <v>0</v>
      </c>
      <c r="AC263" s="99">
        <v>0</v>
      </c>
      <c r="AD263" s="99">
        <v>0</v>
      </c>
      <c r="AE263" s="99">
        <v>0</v>
      </c>
      <c r="AF263" s="99">
        <v>0</v>
      </c>
      <c r="AG263" s="99">
        <v>12500</v>
      </c>
      <c r="AH263" s="99">
        <v>0</v>
      </c>
      <c r="AI263" s="99">
        <v>0</v>
      </c>
      <c r="AJ263" s="99">
        <v>0</v>
      </c>
      <c r="AK263" s="99">
        <v>25000</v>
      </c>
      <c r="AL263" s="99">
        <v>50000</v>
      </c>
      <c r="AM263" s="99">
        <v>50000</v>
      </c>
      <c r="AN263" s="99">
        <v>0</v>
      </c>
      <c r="AO263" s="106">
        <v>0</v>
      </c>
    </row>
    <row r="264" spans="11:41" ht="63.6" thickBot="1" x14ac:dyDescent="0.35">
      <c r="K264" s="98" t="s">
        <v>261</v>
      </c>
      <c r="L264" s="99">
        <v>0</v>
      </c>
      <c r="M264" s="99">
        <v>0</v>
      </c>
      <c r="N264" s="99">
        <v>0</v>
      </c>
      <c r="O264" s="99">
        <v>0</v>
      </c>
      <c r="P264" s="99">
        <v>0</v>
      </c>
      <c r="Q264" s="99">
        <v>0</v>
      </c>
      <c r="R264" s="99">
        <v>0</v>
      </c>
      <c r="S264" s="99">
        <v>0</v>
      </c>
      <c r="T264" s="99">
        <v>0</v>
      </c>
      <c r="U264" s="99">
        <v>12500</v>
      </c>
      <c r="V264" s="99">
        <v>0</v>
      </c>
      <c r="W264" s="99">
        <v>0</v>
      </c>
      <c r="X264" s="99">
        <v>0</v>
      </c>
      <c r="Y264" s="99">
        <v>0</v>
      </c>
      <c r="Z264" s="99">
        <v>0</v>
      </c>
      <c r="AA264" s="99">
        <v>0</v>
      </c>
      <c r="AB264" s="99">
        <v>0</v>
      </c>
      <c r="AC264" s="99">
        <v>0</v>
      </c>
      <c r="AD264" s="99">
        <v>0</v>
      </c>
      <c r="AE264" s="99">
        <v>0</v>
      </c>
      <c r="AF264" s="99">
        <v>0</v>
      </c>
      <c r="AG264" s="99">
        <v>12500</v>
      </c>
      <c r="AH264" s="99">
        <v>0</v>
      </c>
      <c r="AI264" s="99">
        <v>0</v>
      </c>
      <c r="AJ264" s="99">
        <v>0</v>
      </c>
      <c r="AK264" s="99">
        <v>25000</v>
      </c>
      <c r="AL264" s="99">
        <v>50000</v>
      </c>
      <c r="AM264" s="99">
        <v>50000</v>
      </c>
      <c r="AN264" s="99">
        <v>0</v>
      </c>
      <c r="AO264" s="106">
        <v>0</v>
      </c>
    </row>
    <row r="265" spans="11:41" ht="54.6" thickBot="1" x14ac:dyDescent="0.35">
      <c r="K265" s="98" t="s">
        <v>264</v>
      </c>
      <c r="L265" s="99">
        <v>0</v>
      </c>
      <c r="M265" s="99">
        <v>0</v>
      </c>
      <c r="N265" s="99">
        <v>0</v>
      </c>
      <c r="O265" s="99">
        <v>0</v>
      </c>
      <c r="P265" s="99">
        <v>0</v>
      </c>
      <c r="Q265" s="99">
        <v>0</v>
      </c>
      <c r="R265" s="99">
        <v>0</v>
      </c>
      <c r="S265" s="99">
        <v>0</v>
      </c>
      <c r="T265" s="99">
        <v>12500</v>
      </c>
      <c r="U265" s="99">
        <v>12500</v>
      </c>
      <c r="V265" s="99">
        <v>0</v>
      </c>
      <c r="W265" s="99">
        <v>0</v>
      </c>
      <c r="X265" s="99">
        <v>0</v>
      </c>
      <c r="Y265" s="99">
        <v>0</v>
      </c>
      <c r="Z265" s="99">
        <v>0</v>
      </c>
      <c r="AA265" s="99">
        <v>0</v>
      </c>
      <c r="AB265" s="99">
        <v>0</v>
      </c>
      <c r="AC265" s="99">
        <v>0</v>
      </c>
      <c r="AD265" s="99">
        <v>0</v>
      </c>
      <c r="AE265" s="99">
        <v>0</v>
      </c>
      <c r="AF265" s="99">
        <v>0</v>
      </c>
      <c r="AG265" s="99">
        <v>0</v>
      </c>
      <c r="AH265" s="99">
        <v>0</v>
      </c>
      <c r="AI265" s="99">
        <v>0</v>
      </c>
      <c r="AJ265" s="99">
        <v>0</v>
      </c>
      <c r="AK265" s="99">
        <v>25000</v>
      </c>
      <c r="AL265" s="99">
        <v>50000</v>
      </c>
      <c r="AM265" s="99">
        <v>50000</v>
      </c>
      <c r="AN265" s="99">
        <v>0</v>
      </c>
      <c r="AO265" s="106">
        <v>0</v>
      </c>
    </row>
    <row r="266" spans="11:41" ht="45.6" thickBot="1" x14ac:dyDescent="0.35">
      <c r="K266" s="98" t="s">
        <v>267</v>
      </c>
      <c r="L266" s="99">
        <v>0</v>
      </c>
      <c r="M266" s="99">
        <v>0</v>
      </c>
      <c r="N266" s="99">
        <v>0</v>
      </c>
      <c r="O266" s="99">
        <v>0</v>
      </c>
      <c r="P266" s="99">
        <v>0</v>
      </c>
      <c r="Q266" s="99">
        <v>0</v>
      </c>
      <c r="R266" s="99">
        <v>0</v>
      </c>
      <c r="S266" s="99">
        <v>0</v>
      </c>
      <c r="T266" s="99">
        <v>0</v>
      </c>
      <c r="U266" s="99">
        <v>0</v>
      </c>
      <c r="V266" s="99">
        <v>0</v>
      </c>
      <c r="W266" s="99">
        <v>0</v>
      </c>
      <c r="X266" s="99">
        <v>0</v>
      </c>
      <c r="Y266" s="99">
        <v>0</v>
      </c>
      <c r="Z266" s="99">
        <v>0</v>
      </c>
      <c r="AA266" s="99">
        <v>12500</v>
      </c>
      <c r="AB266" s="99">
        <v>0</v>
      </c>
      <c r="AC266" s="99">
        <v>0</v>
      </c>
      <c r="AD266" s="99">
        <v>0</v>
      </c>
      <c r="AE266" s="99">
        <v>0</v>
      </c>
      <c r="AF266" s="99">
        <v>0</v>
      </c>
      <c r="AG266" s="99">
        <v>12500</v>
      </c>
      <c r="AH266" s="99">
        <v>0</v>
      </c>
      <c r="AI266" s="99">
        <v>0</v>
      </c>
      <c r="AJ266" s="99">
        <v>0</v>
      </c>
      <c r="AK266" s="99">
        <v>25000</v>
      </c>
      <c r="AL266" s="99">
        <v>50000</v>
      </c>
      <c r="AM266" s="99">
        <v>50000</v>
      </c>
      <c r="AN266" s="99">
        <v>0</v>
      </c>
      <c r="AO266" s="106">
        <v>0</v>
      </c>
    </row>
    <row r="267" spans="11:41" ht="36.6" thickBot="1" x14ac:dyDescent="0.35">
      <c r="K267" s="98" t="s">
        <v>268</v>
      </c>
      <c r="L267" s="99">
        <v>0</v>
      </c>
      <c r="M267" s="99">
        <v>0</v>
      </c>
      <c r="N267" s="99">
        <v>0</v>
      </c>
      <c r="O267" s="99">
        <v>0</v>
      </c>
      <c r="P267" s="99">
        <v>0</v>
      </c>
      <c r="Q267" s="99">
        <v>0</v>
      </c>
      <c r="R267" s="99">
        <v>0</v>
      </c>
      <c r="S267" s="99">
        <v>0</v>
      </c>
      <c r="T267" s="99">
        <v>0</v>
      </c>
      <c r="U267" s="99">
        <v>0</v>
      </c>
      <c r="V267" s="99">
        <v>0</v>
      </c>
      <c r="W267" s="99">
        <v>0</v>
      </c>
      <c r="X267" s="99">
        <v>0</v>
      </c>
      <c r="Y267" s="99">
        <v>0</v>
      </c>
      <c r="Z267" s="99">
        <v>0</v>
      </c>
      <c r="AA267" s="99">
        <v>12500</v>
      </c>
      <c r="AB267" s="99">
        <v>0</v>
      </c>
      <c r="AC267" s="99">
        <v>0</v>
      </c>
      <c r="AD267" s="99">
        <v>0</v>
      </c>
      <c r="AE267" s="99">
        <v>0</v>
      </c>
      <c r="AF267" s="99">
        <v>0</v>
      </c>
      <c r="AG267" s="99">
        <v>12500</v>
      </c>
      <c r="AH267" s="99">
        <v>0</v>
      </c>
      <c r="AI267" s="99">
        <v>0</v>
      </c>
      <c r="AJ267" s="99">
        <v>0</v>
      </c>
      <c r="AK267" s="99">
        <v>25000</v>
      </c>
      <c r="AL267" s="99">
        <v>50000</v>
      </c>
      <c r="AM267" s="99">
        <v>50000</v>
      </c>
      <c r="AN267" s="99">
        <v>0</v>
      </c>
      <c r="AO267" s="106">
        <v>0</v>
      </c>
    </row>
    <row r="268" spans="11:41" ht="54.6" thickBot="1" x14ac:dyDescent="0.35">
      <c r="K268" s="98" t="s">
        <v>269</v>
      </c>
      <c r="L268" s="99">
        <v>0</v>
      </c>
      <c r="M268" s="99">
        <v>0</v>
      </c>
      <c r="N268" s="99">
        <v>0</v>
      </c>
      <c r="O268" s="99">
        <v>0</v>
      </c>
      <c r="P268" s="99">
        <v>0</v>
      </c>
      <c r="Q268" s="99">
        <v>0</v>
      </c>
      <c r="R268" s="99">
        <v>0</v>
      </c>
      <c r="S268" s="99">
        <v>0</v>
      </c>
      <c r="T268" s="99">
        <v>12500</v>
      </c>
      <c r="U268" s="99">
        <v>12500</v>
      </c>
      <c r="V268" s="99">
        <v>0</v>
      </c>
      <c r="W268" s="99">
        <v>0</v>
      </c>
      <c r="X268" s="99">
        <v>0</v>
      </c>
      <c r="Y268" s="99">
        <v>0</v>
      </c>
      <c r="Z268" s="99">
        <v>0</v>
      </c>
      <c r="AA268" s="99">
        <v>0</v>
      </c>
      <c r="AB268" s="99">
        <v>0</v>
      </c>
      <c r="AC268" s="99">
        <v>0</v>
      </c>
      <c r="AD268" s="99">
        <v>0</v>
      </c>
      <c r="AE268" s="99">
        <v>0</v>
      </c>
      <c r="AF268" s="99">
        <v>0</v>
      </c>
      <c r="AG268" s="99">
        <v>0</v>
      </c>
      <c r="AH268" s="99">
        <v>0</v>
      </c>
      <c r="AI268" s="99">
        <v>0</v>
      </c>
      <c r="AJ268" s="99">
        <v>0</v>
      </c>
      <c r="AK268" s="99">
        <v>25000</v>
      </c>
      <c r="AL268" s="99">
        <v>50000</v>
      </c>
      <c r="AM268" s="99">
        <v>50000</v>
      </c>
      <c r="AN268" s="99">
        <v>0</v>
      </c>
      <c r="AO268" s="106">
        <v>0</v>
      </c>
    </row>
    <row r="269" spans="11:41" ht="45.6" thickBot="1" x14ac:dyDescent="0.35">
      <c r="K269" s="98" t="s">
        <v>270</v>
      </c>
      <c r="L269" s="99">
        <v>0</v>
      </c>
      <c r="M269" s="99">
        <v>0</v>
      </c>
      <c r="N269" s="99">
        <v>0</v>
      </c>
      <c r="O269" s="99">
        <v>0</v>
      </c>
      <c r="P269" s="99">
        <v>0</v>
      </c>
      <c r="Q269" s="99">
        <v>0</v>
      </c>
      <c r="R269" s="99">
        <v>0</v>
      </c>
      <c r="S269" s="99">
        <v>0</v>
      </c>
      <c r="T269" s="99">
        <v>0</v>
      </c>
      <c r="U269" s="99">
        <v>0</v>
      </c>
      <c r="V269" s="99">
        <v>0</v>
      </c>
      <c r="W269" s="99">
        <v>0</v>
      </c>
      <c r="X269" s="99">
        <v>0</v>
      </c>
      <c r="Y269" s="99">
        <v>0</v>
      </c>
      <c r="Z269" s="99">
        <v>0</v>
      </c>
      <c r="AA269" s="99">
        <v>12500</v>
      </c>
      <c r="AB269" s="99">
        <v>0</v>
      </c>
      <c r="AC269" s="99">
        <v>0</v>
      </c>
      <c r="AD269" s="99">
        <v>0</v>
      </c>
      <c r="AE269" s="99">
        <v>0</v>
      </c>
      <c r="AF269" s="99">
        <v>0</v>
      </c>
      <c r="AG269" s="99">
        <v>12500</v>
      </c>
      <c r="AH269" s="99">
        <v>0</v>
      </c>
      <c r="AI269" s="99">
        <v>0</v>
      </c>
      <c r="AJ269" s="99">
        <v>0</v>
      </c>
      <c r="AK269" s="99">
        <v>25000</v>
      </c>
      <c r="AL269" s="99">
        <v>50000</v>
      </c>
      <c r="AM269" s="99">
        <v>50000</v>
      </c>
      <c r="AN269" s="99">
        <v>0</v>
      </c>
      <c r="AO269" s="106">
        <v>0</v>
      </c>
    </row>
    <row r="270" spans="11:41" ht="72.599999999999994" thickBot="1" x14ac:dyDescent="0.35">
      <c r="K270" s="98" t="s">
        <v>271</v>
      </c>
      <c r="L270" s="99">
        <v>0</v>
      </c>
      <c r="M270" s="99">
        <v>0</v>
      </c>
      <c r="N270" s="99">
        <v>0</v>
      </c>
      <c r="O270" s="99">
        <v>0</v>
      </c>
      <c r="P270" s="99">
        <v>0</v>
      </c>
      <c r="Q270" s="99">
        <v>0</v>
      </c>
      <c r="R270" s="99">
        <v>0</v>
      </c>
      <c r="S270" s="99">
        <v>0</v>
      </c>
      <c r="T270" s="99">
        <v>12500</v>
      </c>
      <c r="U270" s="99">
        <v>0</v>
      </c>
      <c r="V270" s="99">
        <v>0</v>
      </c>
      <c r="W270" s="99">
        <v>0</v>
      </c>
      <c r="X270" s="99">
        <v>0</v>
      </c>
      <c r="Y270" s="99">
        <v>0</v>
      </c>
      <c r="Z270" s="99">
        <v>0</v>
      </c>
      <c r="AA270" s="99">
        <v>0</v>
      </c>
      <c r="AB270" s="99">
        <v>0</v>
      </c>
      <c r="AC270" s="99">
        <v>0</v>
      </c>
      <c r="AD270" s="99">
        <v>0</v>
      </c>
      <c r="AE270" s="99">
        <v>0</v>
      </c>
      <c r="AF270" s="99">
        <v>0</v>
      </c>
      <c r="AG270" s="99">
        <v>12500</v>
      </c>
      <c r="AH270" s="99">
        <v>0</v>
      </c>
      <c r="AI270" s="99">
        <v>0</v>
      </c>
      <c r="AJ270" s="99">
        <v>0</v>
      </c>
      <c r="AK270" s="99">
        <v>25000</v>
      </c>
      <c r="AL270" s="99">
        <v>50000</v>
      </c>
      <c r="AM270" s="99">
        <v>50000</v>
      </c>
      <c r="AN270" s="99">
        <v>0</v>
      </c>
      <c r="AO270" s="106">
        <v>0</v>
      </c>
    </row>
    <row r="271" spans="11:41" ht="63.6" thickBot="1" x14ac:dyDescent="0.35">
      <c r="K271" s="98" t="s">
        <v>273</v>
      </c>
      <c r="L271" s="99">
        <v>0</v>
      </c>
      <c r="M271" s="99">
        <v>0</v>
      </c>
      <c r="N271" s="99">
        <v>0</v>
      </c>
      <c r="O271" s="99">
        <v>0</v>
      </c>
      <c r="P271" s="99">
        <v>0</v>
      </c>
      <c r="Q271" s="99">
        <v>0</v>
      </c>
      <c r="R271" s="99">
        <v>0</v>
      </c>
      <c r="S271" s="99">
        <v>0</v>
      </c>
      <c r="T271" s="99">
        <v>12500</v>
      </c>
      <c r="U271" s="99">
        <v>0</v>
      </c>
      <c r="V271" s="99">
        <v>0</v>
      </c>
      <c r="W271" s="99">
        <v>0</v>
      </c>
      <c r="X271" s="99">
        <v>0</v>
      </c>
      <c r="Y271" s="99">
        <v>0</v>
      </c>
      <c r="Z271" s="99">
        <v>0</v>
      </c>
      <c r="AA271" s="99">
        <v>0</v>
      </c>
      <c r="AB271" s="99">
        <v>0</v>
      </c>
      <c r="AC271" s="99">
        <v>0</v>
      </c>
      <c r="AD271" s="99">
        <v>0</v>
      </c>
      <c r="AE271" s="99">
        <v>0</v>
      </c>
      <c r="AF271" s="99">
        <v>0</v>
      </c>
      <c r="AG271" s="99">
        <v>12500</v>
      </c>
      <c r="AH271" s="99">
        <v>0</v>
      </c>
      <c r="AI271" s="99">
        <v>0</v>
      </c>
      <c r="AJ271" s="99">
        <v>0</v>
      </c>
      <c r="AK271" s="99">
        <v>25000</v>
      </c>
      <c r="AL271" s="99">
        <v>50000</v>
      </c>
      <c r="AM271" s="99">
        <v>50000</v>
      </c>
      <c r="AN271" s="99">
        <v>0</v>
      </c>
      <c r="AO271" s="106">
        <v>0</v>
      </c>
    </row>
    <row r="272" spans="11:41" ht="36.6" thickBot="1" x14ac:dyDescent="0.35">
      <c r="K272" s="98" t="s">
        <v>277</v>
      </c>
      <c r="L272" s="99">
        <v>0</v>
      </c>
      <c r="M272" s="99">
        <v>0</v>
      </c>
      <c r="N272" s="99">
        <v>0</v>
      </c>
      <c r="O272" s="99">
        <v>0</v>
      </c>
      <c r="P272" s="99">
        <v>0</v>
      </c>
      <c r="Q272" s="99">
        <v>0</v>
      </c>
      <c r="R272" s="99">
        <v>0</v>
      </c>
      <c r="S272" s="99">
        <v>0</v>
      </c>
      <c r="T272" s="99">
        <v>0</v>
      </c>
      <c r="U272" s="99">
        <v>0</v>
      </c>
      <c r="V272" s="99">
        <v>0</v>
      </c>
      <c r="W272" s="99">
        <v>0</v>
      </c>
      <c r="X272" s="99">
        <v>0</v>
      </c>
      <c r="Y272" s="99">
        <v>0</v>
      </c>
      <c r="Z272" s="99">
        <v>0</v>
      </c>
      <c r="AA272" s="99">
        <v>12500</v>
      </c>
      <c r="AB272" s="99">
        <v>0</v>
      </c>
      <c r="AC272" s="99">
        <v>0</v>
      </c>
      <c r="AD272" s="99">
        <v>0</v>
      </c>
      <c r="AE272" s="99">
        <v>0</v>
      </c>
      <c r="AF272" s="99">
        <v>0</v>
      </c>
      <c r="AG272" s="99">
        <v>12500</v>
      </c>
      <c r="AH272" s="99">
        <v>0</v>
      </c>
      <c r="AI272" s="99">
        <v>0</v>
      </c>
      <c r="AJ272" s="99">
        <v>0</v>
      </c>
      <c r="AK272" s="99">
        <v>25000</v>
      </c>
      <c r="AL272" s="99">
        <v>50000</v>
      </c>
      <c r="AM272" s="99">
        <v>50000</v>
      </c>
      <c r="AN272" s="99">
        <v>0</v>
      </c>
      <c r="AO272" s="106">
        <v>0</v>
      </c>
    </row>
    <row r="273" spans="11:12" ht="15" thickBot="1" x14ac:dyDescent="0.35"/>
    <row r="274" spans="11:12" ht="18.600000000000001" thickBot="1" x14ac:dyDescent="0.35">
      <c r="K274" s="98" t="s">
        <v>613</v>
      </c>
      <c r="L274" s="100">
        <v>100000</v>
      </c>
    </row>
    <row r="275" spans="11:12" ht="18.600000000000001" thickBot="1" x14ac:dyDescent="0.35">
      <c r="K275" s="98" t="s">
        <v>614</v>
      </c>
      <c r="L275" s="100">
        <v>0</v>
      </c>
    </row>
    <row r="276" spans="11:12" ht="18.600000000000001" thickBot="1" x14ac:dyDescent="0.35">
      <c r="K276" s="98" t="s">
        <v>615</v>
      </c>
      <c r="L276" s="100">
        <v>2500000</v>
      </c>
    </row>
    <row r="277" spans="11:12" ht="18.600000000000001" thickBot="1" x14ac:dyDescent="0.35">
      <c r="K277" s="98" t="s">
        <v>616</v>
      </c>
      <c r="L277" s="100">
        <v>2500000</v>
      </c>
    </row>
    <row r="278" spans="11:12" ht="27.6" thickBot="1" x14ac:dyDescent="0.35">
      <c r="K278" s="98" t="s">
        <v>617</v>
      </c>
      <c r="L278" s="100">
        <v>0</v>
      </c>
    </row>
    <row r="279" spans="11:12" ht="27.6" thickBot="1" x14ac:dyDescent="0.35">
      <c r="K279" s="98" t="s">
        <v>618</v>
      </c>
      <c r="L279" s="100"/>
    </row>
    <row r="280" spans="11:12" ht="27.6" thickBot="1" x14ac:dyDescent="0.35">
      <c r="K280" s="98" t="s">
        <v>619</v>
      </c>
      <c r="L280" s="100"/>
    </row>
    <row r="281" spans="11:12" ht="27.6" thickBot="1" x14ac:dyDescent="0.35">
      <c r="K281" s="98" t="s">
        <v>620</v>
      </c>
      <c r="L281" s="100">
        <v>0</v>
      </c>
    </row>
    <row r="283" spans="11:12" x14ac:dyDescent="0.3">
      <c r="K283" s="101" t="s">
        <v>621</v>
      </c>
    </row>
    <row r="285" spans="11:12" x14ac:dyDescent="0.3">
      <c r="K285" s="102" t="s">
        <v>622</v>
      </c>
    </row>
    <row r="286" spans="11:12" x14ac:dyDescent="0.3">
      <c r="K286" s="102" t="s">
        <v>675</v>
      </c>
    </row>
  </sheetData>
  <hyperlinks>
    <hyperlink ref="K283" r:id="rId1" display="https://miau.my-x.hu/myx-free/coco/test/656993520210617162501.html" xr:uid="{00000000-0004-0000-13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21</vt:i4>
      </vt:variant>
    </vt:vector>
  </HeadingPairs>
  <TitlesOfParts>
    <vt:vector size="21" baseType="lpstr">
      <vt:lpstr>Munka1</vt:lpstr>
      <vt:lpstr>kiindulasiadatok</vt:lpstr>
      <vt:lpstr>adatbazis</vt:lpstr>
      <vt:lpstr>sallang nélkül</vt:lpstr>
      <vt:lpstr>Munka4</vt:lpstr>
      <vt:lpstr>laikus</vt:lpstr>
      <vt:lpstr>Munka7</vt:lpstr>
      <vt:lpstr>Munka2</vt:lpstr>
      <vt:lpstr>Munka3</vt:lpstr>
      <vt:lpstr>coco1</vt:lpstr>
      <vt:lpstr>coco2</vt:lpstr>
      <vt:lpstr>coco3</vt:lpstr>
      <vt:lpstr>coco4</vt:lpstr>
      <vt:lpstr>coco5</vt:lpstr>
      <vt:lpstr>coco6</vt:lpstr>
      <vt:lpstr>Munka6</vt:lpstr>
      <vt:lpstr>coco std</vt:lpstr>
      <vt:lpstr>coco std 2</vt:lpstr>
      <vt:lpstr>coco std 3</vt:lpstr>
      <vt:lpstr>coco std 4</vt:lpstr>
      <vt:lpstr>coco y0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Lttd</cp:lastModifiedBy>
  <dcterms:created xsi:type="dcterms:W3CDTF">2021-03-12T10:28:46Z</dcterms:created>
  <dcterms:modified xsi:type="dcterms:W3CDTF">2021-06-22T16:41:01Z</dcterms:modified>
</cp:coreProperties>
</file>